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"/>
    </mc:Choice>
  </mc:AlternateContent>
  <bookViews>
    <workbookView xWindow="0" yWindow="0" windowWidth="20490" windowHeight="7620" tabRatio="585"/>
  </bookViews>
  <sheets>
    <sheet name="rekap tm (2)" sheetId="37" r:id="rId1"/>
  </sheets>
  <definedNames>
    <definedName name="_xlnm.Print_Area" localSheetId="0">'rekap tm (2)'!$A$164:$L$257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5" i="37" l="1"/>
  <c r="E354" i="37"/>
  <c r="F354" i="37" s="1"/>
  <c r="F353" i="37"/>
  <c r="E353" i="37"/>
  <c r="E352" i="37"/>
  <c r="F352" i="37" s="1"/>
  <c r="F351" i="37"/>
  <c r="E351" i="37"/>
  <c r="E350" i="37"/>
  <c r="F350" i="37" s="1"/>
  <c r="F349" i="37"/>
  <c r="E349" i="37"/>
  <c r="E348" i="37"/>
  <c r="F348" i="37" s="1"/>
  <c r="F347" i="37"/>
  <c r="E347" i="37"/>
  <c r="E346" i="37"/>
  <c r="F346" i="37" s="1"/>
  <c r="D343" i="37"/>
  <c r="L341" i="37"/>
  <c r="L338" i="37"/>
  <c r="L335" i="37"/>
  <c r="L332" i="37"/>
  <c r="L329" i="37"/>
  <c r="L326" i="37"/>
  <c r="L323" i="37"/>
  <c r="L320" i="37"/>
  <c r="L317" i="37"/>
  <c r="L314" i="37"/>
  <c r="L311" i="37"/>
  <c r="L308" i="37"/>
  <c r="L305" i="37"/>
  <c r="L302" i="37"/>
  <c r="L299" i="37"/>
  <c r="L296" i="37"/>
  <c r="L293" i="37"/>
  <c r="L290" i="37"/>
  <c r="L287" i="37"/>
  <c r="L284" i="37"/>
  <c r="L281" i="37"/>
  <c r="L278" i="37"/>
  <c r="L275" i="37"/>
  <c r="L272" i="37"/>
  <c r="L269" i="37"/>
  <c r="L266" i="37"/>
  <c r="L263" i="37"/>
  <c r="L343" i="37" s="1"/>
  <c r="L260" i="37"/>
  <c r="D256" i="37"/>
  <c r="L254" i="37"/>
  <c r="L251" i="37"/>
  <c r="L248" i="37"/>
  <c r="L245" i="37"/>
  <c r="L242" i="37"/>
  <c r="L239" i="37"/>
  <c r="L236" i="37"/>
  <c r="L233" i="37"/>
  <c r="L230" i="37"/>
  <c r="L227" i="37"/>
  <c r="L224" i="37"/>
  <c r="L221" i="37"/>
  <c r="L218" i="37"/>
  <c r="L215" i="37"/>
  <c r="L212" i="37"/>
  <c r="L209" i="37"/>
  <c r="L206" i="37"/>
  <c r="L203" i="37"/>
  <c r="L200" i="37"/>
  <c r="L197" i="37"/>
  <c r="L194" i="37"/>
  <c r="L191" i="37"/>
  <c r="L188" i="37"/>
  <c r="L185" i="37"/>
  <c r="L182" i="37"/>
  <c r="L179" i="37"/>
  <c r="L176" i="37"/>
  <c r="O175" i="37"/>
  <c r="P175" i="37" s="1"/>
  <c r="P174" i="37"/>
  <c r="O174" i="37"/>
  <c r="O173" i="37"/>
  <c r="P173" i="37" s="1"/>
  <c r="L173" i="37"/>
  <c r="O172" i="37"/>
  <c r="P172" i="37" s="1"/>
  <c r="P171" i="37"/>
  <c r="O171" i="37"/>
  <c r="O170" i="37"/>
  <c r="P170" i="37" s="1"/>
  <c r="L170" i="37"/>
  <c r="O169" i="37"/>
  <c r="O168" i="37"/>
  <c r="P168" i="37" s="1"/>
  <c r="P167" i="37"/>
  <c r="O167" i="37"/>
  <c r="L167" i="37"/>
  <c r="L256" i="37" s="1"/>
  <c r="D160" i="37"/>
  <c r="L158" i="37"/>
  <c r="L155" i="37"/>
  <c r="L152" i="37"/>
  <c r="L149" i="37"/>
  <c r="L146" i="37"/>
  <c r="L143" i="37"/>
  <c r="L140" i="37"/>
  <c r="L137" i="37"/>
  <c r="L134" i="37"/>
  <c r="L131" i="37"/>
  <c r="L128" i="37"/>
  <c r="R126" i="37"/>
  <c r="Q126" i="37"/>
  <c r="Q125" i="37"/>
  <c r="R125" i="37" s="1"/>
  <c r="L125" i="37"/>
  <c r="Q124" i="37"/>
  <c r="R124" i="37" s="1"/>
  <c r="R123" i="37"/>
  <c r="Q123" i="37"/>
  <c r="Q122" i="37"/>
  <c r="R122" i="37" s="1"/>
  <c r="L122" i="37"/>
  <c r="L160" i="37" s="1"/>
  <c r="K162" i="37" s="1"/>
  <c r="R121" i="37"/>
  <c r="Q121" i="37"/>
  <c r="Q120" i="37"/>
  <c r="R120" i="37" s="1"/>
  <c r="R119" i="37"/>
  <c r="Q119" i="37"/>
  <c r="L119" i="37"/>
  <c r="R118" i="37"/>
  <c r="Q118" i="37"/>
  <c r="Q117" i="37"/>
  <c r="R117" i="37" s="1"/>
  <c r="D112" i="37"/>
  <c r="L110" i="37"/>
  <c r="L107" i="37"/>
  <c r="L104" i="37"/>
  <c r="L101" i="37"/>
  <c r="L98" i="37"/>
  <c r="L95" i="37"/>
  <c r="L92" i="37"/>
  <c r="O89" i="37"/>
  <c r="L89" i="37"/>
  <c r="O88" i="37"/>
  <c r="O90" i="37" s="1"/>
  <c r="L86" i="37"/>
  <c r="L83" i="37"/>
  <c r="L80" i="37"/>
  <c r="L77" i="37"/>
  <c r="L112" i="37" s="1"/>
  <c r="D71" i="37"/>
  <c r="L68" i="37"/>
  <c r="L65" i="37"/>
  <c r="L62" i="37"/>
  <c r="M61" i="37"/>
  <c r="L59" i="37"/>
  <c r="L56" i="37"/>
  <c r="L53" i="37"/>
  <c r="L71" i="37" s="1"/>
  <c r="K114" i="37" s="1"/>
  <c r="C44" i="37"/>
  <c r="G42" i="37"/>
  <c r="G39" i="37"/>
  <c r="G36" i="37"/>
  <c r="G33" i="37"/>
  <c r="G44" i="37" s="1"/>
  <c r="G30" i="37"/>
  <c r="G27" i="37"/>
  <c r="Q20" i="37"/>
  <c r="C20" i="37"/>
  <c r="Q19" i="37"/>
  <c r="P18" i="37"/>
  <c r="Q18" i="37" s="1"/>
  <c r="K18" i="37"/>
  <c r="Q17" i="37"/>
  <c r="P17" i="37"/>
  <c r="P16" i="37"/>
  <c r="Q16" i="37" s="1"/>
  <c r="Q15" i="37"/>
  <c r="P15" i="37"/>
  <c r="K15" i="37"/>
  <c r="Q14" i="37"/>
  <c r="P14" i="37"/>
  <c r="P13" i="37"/>
  <c r="Q13" i="37" s="1"/>
  <c r="Q12" i="37"/>
  <c r="P12" i="37"/>
  <c r="K12" i="37"/>
  <c r="P11" i="37"/>
  <c r="Q11" i="37" s="1"/>
  <c r="Q10" i="37"/>
  <c r="P10" i="37"/>
  <c r="P9" i="37"/>
  <c r="Q9" i="37" s="1"/>
  <c r="K9" i="37"/>
  <c r="P8" i="37"/>
  <c r="Q8" i="37" s="1"/>
  <c r="Q7" i="37"/>
  <c r="P7" i="37"/>
  <c r="P6" i="37"/>
  <c r="Q6" i="37" s="1"/>
  <c r="K6" i="37"/>
  <c r="Q5" i="37"/>
  <c r="P5" i="37"/>
  <c r="P4" i="37"/>
  <c r="Q4" i="37" s="1"/>
</calcChain>
</file>

<file path=xl/sharedStrings.xml><?xml version="1.0" encoding="utf-8"?>
<sst xmlns="http://schemas.openxmlformats.org/spreadsheetml/2006/main" count="662" uniqueCount="179">
  <si>
    <t>DP</t>
  </si>
  <si>
    <t>NO</t>
  </si>
  <si>
    <t>PEKANBARU</t>
  </si>
  <si>
    <t>SURABAYA</t>
  </si>
  <si>
    <t>BANDUNG</t>
  </si>
  <si>
    <t>MIX</t>
  </si>
  <si>
    <t>PEPSODENT</t>
  </si>
  <si>
    <t>KET</t>
  </si>
  <si>
    <t>JUMLAH</t>
  </si>
  <si>
    <t>LIFEBUOY</t>
  </si>
  <si>
    <t>AML</t>
  </si>
  <si>
    <t>SAMPOERNA</t>
  </si>
  <si>
    <t>TOTAL</t>
  </si>
  <si>
    <t>Februari 2021</t>
  </si>
  <si>
    <t>PAYMENT</t>
  </si>
  <si>
    <t>KLAIM</t>
  </si>
  <si>
    <t>126/PCI/K2/IV/21</t>
  </si>
  <si>
    <t>130/PCI/K2/IV/21</t>
  </si>
  <si>
    <t>137/PCI/K2/IV/21</t>
  </si>
  <si>
    <t>149/PCI/K2/IV/21</t>
  </si>
  <si>
    <t>163/PCI/K2/IV/21</t>
  </si>
  <si>
    <t>DATA PIUTANG TOWER MEDIA BUKU DOGENG</t>
  </si>
  <si>
    <t>INVOICE</t>
  </si>
  <si>
    <t>SISA PIUTANG</t>
  </si>
  <si>
    <t>LUNAS</t>
  </si>
  <si>
    <t>DATA PIUTANG TOWER MEDIA DESEMBER - FEBRUARI</t>
  </si>
  <si>
    <t>178/PCI/K2/V/21</t>
  </si>
  <si>
    <t>JAWA</t>
  </si>
  <si>
    <t>179/PCI/K2/V/21</t>
  </si>
  <si>
    <t>REGULER</t>
  </si>
  <si>
    <t>DISCOUNT</t>
  </si>
  <si>
    <t>180/PCI/K2/V/21</t>
  </si>
  <si>
    <t>BY AIR</t>
  </si>
  <si>
    <t>181/PCI/K2/V/21</t>
  </si>
  <si>
    <t>175/PCI/K2/V/21</t>
  </si>
  <si>
    <t xml:space="preserve"> 187/PCI/K2/V/21</t>
  </si>
  <si>
    <t>188/PCI/K2/V/21</t>
  </si>
  <si>
    <t>178A/PCI/K2/V/21</t>
  </si>
  <si>
    <t>DATA PIUTANG TOWER MEDIA SAMPOERNA MARET - APRIL NEW</t>
  </si>
  <si>
    <t>179A/PCI/K2/V/21</t>
  </si>
  <si>
    <t>192/PCI/K2/VI/21</t>
  </si>
  <si>
    <t>200/PCI/K2/VI/21</t>
  </si>
  <si>
    <t>194/PCI/K2/VI/21</t>
  </si>
  <si>
    <t>195/PCI/K2/VI/21</t>
  </si>
  <si>
    <t>SUMATERA</t>
  </si>
  <si>
    <t>196/PCI/K2/VI/21</t>
  </si>
  <si>
    <t>BALI NT</t>
  </si>
  <si>
    <t>197/PCI/K2/VI/21</t>
  </si>
  <si>
    <t>KALIMANTAN</t>
  </si>
  <si>
    <t>198/PCI/K2/VI/21</t>
  </si>
  <si>
    <t>SULAWESI</t>
  </si>
  <si>
    <t>199/PCI/K2/VI/21</t>
  </si>
  <si>
    <t>ALL ZIGI</t>
  </si>
  <si>
    <t>DATA PIUTANG TOWER MEDIA SAMPOERNA MEI</t>
  </si>
  <si>
    <t>DANCOW</t>
  </si>
  <si>
    <t>224/PCI/K2/VI/21</t>
  </si>
  <si>
    <t>242/PCI/K2/VI/21</t>
  </si>
  <si>
    <t xml:space="preserve">TOTAL </t>
  </si>
  <si>
    <t>PEMBAYARAN</t>
  </si>
  <si>
    <t>TANGGAL</t>
  </si>
  <si>
    <t>RP</t>
  </si>
  <si>
    <t xml:space="preserve"> </t>
  </si>
  <si>
    <t>discount</t>
  </si>
  <si>
    <t xml:space="preserve"> 272/PCI/K2/VII/21</t>
  </si>
  <si>
    <t xml:space="preserve"> 273/PCI/K2/VII/21</t>
  </si>
  <si>
    <t xml:space="preserve"> 303/PCI/K2/VII/21</t>
  </si>
  <si>
    <t xml:space="preserve"> 304/PCI/K2/VII/21</t>
  </si>
  <si>
    <t>DSS REG &amp; FORZA</t>
  </si>
  <si>
    <t>C3 Java</t>
  </si>
  <si>
    <t>C3 Bali NT</t>
  </si>
  <si>
    <t>C3 Kalimantan</t>
  </si>
  <si>
    <t>C3 Sulawesi</t>
  </si>
  <si>
    <t>C3 Sumatera</t>
  </si>
  <si>
    <t>C3 V2 ADDITIONAL BATCH 1,2,3</t>
  </si>
  <si>
    <t xml:space="preserve"> 309/PCI/K2/VII/21</t>
  </si>
  <si>
    <t xml:space="preserve"> 310/PCI/K2/VII/21</t>
  </si>
  <si>
    <t xml:space="preserve"> 311/PCI/K2/PI/VII/21</t>
  </si>
  <si>
    <t xml:space="preserve"> 312/PCI/K2/PI/VII/21</t>
  </si>
  <si>
    <t xml:space="preserve"> 313/PCI/K2/PI/VII/21</t>
  </si>
  <si>
    <t xml:space="preserve"> 314/PCI/K2/PI/VII/21</t>
  </si>
  <si>
    <t xml:space="preserve"> 315/PCI/K2/PI/VII/21</t>
  </si>
  <si>
    <t>DATA PIUTANG TOWER MEDIA SAMPOERNA JUNI &amp; JULI</t>
  </si>
  <si>
    <t xml:space="preserve"> 320/PCI/K2/VII/21</t>
  </si>
  <si>
    <t xml:space="preserve"> 331/PCI/K2/VIII/21</t>
  </si>
  <si>
    <t xml:space="preserve"> 369/PCI/K2/VIII/21</t>
  </si>
  <si>
    <t xml:space="preserve"> 408/PCI/K2/X/21</t>
  </si>
  <si>
    <t>JAWA C4</t>
  </si>
  <si>
    <t xml:space="preserve"> 409/PCI/K2/X/21</t>
  </si>
  <si>
    <t xml:space="preserve"> Sumatera C4</t>
  </si>
  <si>
    <t xml:space="preserve"> 413/PCI/K2/X/21</t>
  </si>
  <si>
    <t>KALIMANTAN 2 C4</t>
  </si>
  <si>
    <t xml:space="preserve"> 414/PCI/K2/X/21</t>
  </si>
  <si>
    <t>KALIMANTAN 1 C4</t>
  </si>
  <si>
    <t xml:space="preserve"> 415/PCI/K2/X/21</t>
  </si>
  <si>
    <t>BALI NT C4</t>
  </si>
  <si>
    <t xml:space="preserve"> 416/PCI/K2/X/21</t>
  </si>
  <si>
    <t>SULAWESI 1 C4</t>
  </si>
  <si>
    <t xml:space="preserve"> 417/PCI/K2/X/21</t>
  </si>
  <si>
    <t>SULAWESI 2 C4</t>
  </si>
  <si>
    <t xml:space="preserve"> Java C4 SAH 13</t>
  </si>
  <si>
    <t xml:space="preserve"> 433/PCI/K2/X/21</t>
  </si>
  <si>
    <t xml:space="preserve"> 434/PCI/K2/X/21</t>
  </si>
  <si>
    <t xml:space="preserve"> 435/PCI/K2/X/21</t>
  </si>
  <si>
    <t xml:space="preserve"> 436/PCI/K2/X/21</t>
  </si>
  <si>
    <t xml:space="preserve"> 437/PCI/K2/X/21</t>
  </si>
  <si>
    <t xml:space="preserve"> 438/PCI/K2/X/21</t>
  </si>
  <si>
    <t xml:space="preserve"> 439/PCI/K2/X/21</t>
  </si>
  <si>
    <t>SUMATERA C4 SAH 13</t>
  </si>
  <si>
    <t xml:space="preserve"> 448/PCI/K2/X/21</t>
  </si>
  <si>
    <t xml:space="preserve"> 469/PCI/K2/XI/21</t>
  </si>
  <si>
    <t xml:space="preserve"> 470/PCI/K2/XI/21</t>
  </si>
  <si>
    <t xml:space="preserve"> 471/PCI/K2/XI/21</t>
  </si>
  <si>
    <t xml:space="preserve"> 472/PCI/K2/XI/21</t>
  </si>
  <si>
    <t>BALI NT C4 C4 SAH 13</t>
  </si>
  <si>
    <t xml:space="preserve"> 473/PCI/K2/XI/21</t>
  </si>
  <si>
    <t xml:space="preserve"> 475/PCI/K2/XI/21</t>
  </si>
  <si>
    <t>AO</t>
  </si>
  <si>
    <t xml:space="preserve"> 477/PCI/K2/XI/21</t>
  </si>
  <si>
    <t xml:space="preserve"> 478/PCI/K2/XI/21</t>
  </si>
  <si>
    <t>POSM</t>
  </si>
  <si>
    <t xml:space="preserve"> 509/PCI/K2/XI/21</t>
  </si>
  <si>
    <t xml:space="preserve"> 510/PCI/K2/XI/21</t>
  </si>
  <si>
    <t>AO Bandung</t>
  </si>
  <si>
    <t>DATA PIUTANG TOWER MEDIA OKTOBER - NOVEMBER</t>
  </si>
  <si>
    <t xml:space="preserve"> 537/PCI/K2/XII/21</t>
  </si>
  <si>
    <t>Duri, Pekanbaru,airmolek, Padang</t>
  </si>
  <si>
    <t xml:space="preserve"> 538/PCI/K2/XII/21</t>
  </si>
  <si>
    <t>Gersik</t>
  </si>
  <si>
    <t xml:space="preserve"> 539/PCI/K2/XII/21</t>
  </si>
  <si>
    <t>Mojokerto, lhoksemawe</t>
  </si>
  <si>
    <t xml:space="preserve"> 541/PCI/K2/XII/21</t>
  </si>
  <si>
    <t>AIR MOLEK</t>
  </si>
  <si>
    <t xml:space="preserve"> 551/PCI/K2/XII/21</t>
  </si>
  <si>
    <t>DURI</t>
  </si>
  <si>
    <t xml:space="preserve"> 006/PCI/K2/I/22</t>
  </si>
  <si>
    <t xml:space="preserve"> 007/PCI/K2/I/22</t>
  </si>
  <si>
    <t xml:space="preserve"> 008/PCI/K2/I/22</t>
  </si>
  <si>
    <t xml:space="preserve"> 022/PCI/K2/I/22</t>
  </si>
  <si>
    <t xml:space="preserve"> 023/PCI/K2/I/22</t>
  </si>
  <si>
    <t>Kediri, Tuban, madiun</t>
  </si>
  <si>
    <t xml:space="preserve"> 024/PCI/K2/I/22</t>
  </si>
  <si>
    <t xml:space="preserve"> 041/PCI/K2/I/22</t>
  </si>
  <si>
    <t xml:space="preserve"> 053/PCI/K2/II/22</t>
  </si>
  <si>
    <t>pontianak &amp; medan</t>
  </si>
  <si>
    <t>Pembayaran TM</t>
  </si>
  <si>
    <t xml:space="preserve"> 069/PCI/K2/II/22</t>
  </si>
  <si>
    <t>STICKER DAN TTD C1 2022</t>
  </si>
  <si>
    <t xml:space="preserve"> 087/PCI/K2/II/22</t>
  </si>
  <si>
    <t xml:space="preserve"> 101/PCI/K2/II/22</t>
  </si>
  <si>
    <t>ESSE POSM</t>
  </si>
  <si>
    <t xml:space="preserve"> 112/PCI/K2/II/22</t>
  </si>
  <si>
    <t xml:space="preserve"> 120/PCI/K2/II/22</t>
  </si>
  <si>
    <t xml:space="preserve"> 134/PCI/K2/II/22</t>
  </si>
  <si>
    <t>Coca Cola</t>
  </si>
  <si>
    <t xml:space="preserve"> 156/PCI/K2/II/22</t>
  </si>
  <si>
    <t>Thailand</t>
  </si>
  <si>
    <t xml:space="preserve"> 169/PCI/K2/III/22</t>
  </si>
  <si>
    <t xml:space="preserve"> 170/PCI/K2/III/22</t>
  </si>
  <si>
    <t xml:space="preserve"> 171/PCI/K2/III/22</t>
  </si>
  <si>
    <t>Jakarta Inner</t>
  </si>
  <si>
    <t xml:space="preserve"> 181/PCI/K2/III/22</t>
  </si>
  <si>
    <t xml:space="preserve"> 188/PCI/K2/III/22</t>
  </si>
  <si>
    <t>BRIGF tanggal 31/01/22</t>
  </si>
  <si>
    <t xml:space="preserve"> 189/PCI/K2/III/22</t>
  </si>
  <si>
    <t>BRIGF tanggal 08/02/22</t>
  </si>
  <si>
    <t xml:space="preserve"> 215/PCI/K2/III/22</t>
  </si>
  <si>
    <t>COCA-COLA Feb' 22</t>
  </si>
  <si>
    <t xml:space="preserve"> 216/PCI/K2/III/22</t>
  </si>
  <si>
    <t>Mataram</t>
  </si>
  <si>
    <t xml:space="preserve"> 229/PCI/K2/III/22</t>
  </si>
  <si>
    <t>STICKER &amp; TTD</t>
  </si>
  <si>
    <t xml:space="preserve"> 277/PCI/K2/IV/22</t>
  </si>
  <si>
    <t>PERSADA</t>
  </si>
  <si>
    <t xml:space="preserve"> 292/PCI/K2/IV/22</t>
  </si>
  <si>
    <t>Medan</t>
  </si>
  <si>
    <t xml:space="preserve"> 291/PCI/K2/IV/22</t>
  </si>
  <si>
    <t xml:space="preserve">Cirebon </t>
  </si>
  <si>
    <t xml:space="preserve"> 370/PCI/K2/IV/22</t>
  </si>
  <si>
    <t>Jambi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</si>
</sst>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* #,##0_);_(* \(#,##0\);_(* &quot;-&quot;??_);_(@_)"/>
    <numFmt numFmtId="168" formatCode="dd/mm/yyyy;@"/>
    <numFmt numFmtId="169" formatCode="[$-13809]dd/mm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99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5" fontId="3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6" fillId="0" borderId="0"/>
    <xf numFmtId="0" fontId="2" fillId="0" borderId="0"/>
    <xf numFmtId="43" fontId="3" fillId="0" borderId="0" applyFont="0" applyFill="0" applyBorder="0" applyAlignment="0" applyProtection="0"/>
  </cellStyleXfs>
  <cellXfs count="128">
    <xf numFmtId="0" fontId="0" fillId="0" borderId="0" xfId="0"/>
    <xf numFmtId="0" fontId="0" fillId="0" borderId="1" xfId="0" applyBorder="1" applyAlignment="1">
      <alignment horizontal="center"/>
    </xf>
    <xf numFmtId="167" fontId="0" fillId="0" borderId="1" xfId="1" applyNumberFormat="1" applyFont="1" applyBorder="1"/>
    <xf numFmtId="0" fontId="0" fillId="0" borderId="1" xfId="0" applyBorder="1"/>
    <xf numFmtId="167" fontId="0" fillId="0" borderId="0" xfId="1" applyNumberFormat="1" applyFont="1" applyAlignment="1">
      <alignment horizontal="center" vertical="center"/>
    </xf>
    <xf numFmtId="167" fontId="0" fillId="0" borderId="1" xfId="1" applyNumberFormat="1" applyFont="1" applyBorder="1" applyAlignment="1">
      <alignment vertical="center"/>
    </xf>
    <xf numFmtId="167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14" fontId="0" fillId="0" borderId="0" xfId="0" applyNumberFormat="1"/>
    <xf numFmtId="167" fontId="0" fillId="0" borderId="0" xfId="1" applyNumberFormat="1" applyFont="1"/>
    <xf numFmtId="17" fontId="0" fillId="0" borderId="1" xfId="0" quotePrefix="1" applyNumberFormat="1" applyBorder="1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1" applyFont="1"/>
    <xf numFmtId="168" fontId="0" fillId="0" borderId="0" xfId="1" applyNumberFormat="1" applyFont="1"/>
    <xf numFmtId="41" fontId="0" fillId="0" borderId="1" xfId="0" applyNumberForma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167" fontId="0" fillId="0" borderId="0" xfId="1" applyNumberFormat="1" applyFont="1" applyAlignment="1">
      <alignment vertical="center"/>
    </xf>
    <xf numFmtId="41" fontId="0" fillId="0" borderId="1" xfId="0" applyNumberFormat="1" applyFill="1" applyBorder="1" applyAlignment="1">
      <alignment vertical="center"/>
    </xf>
    <xf numFmtId="14" fontId="0" fillId="6" borderId="1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1" fontId="0" fillId="0" borderId="12" xfId="0" applyNumberFormat="1" applyFill="1" applyBorder="1" applyAlignment="1">
      <alignment horizontal="center" vertical="center"/>
    </xf>
    <xf numFmtId="167" fontId="0" fillId="6" borderId="1" xfId="1" applyNumberFormat="1" applyFont="1" applyFill="1" applyBorder="1" applyAlignment="1">
      <alignment horizontal="center" vertical="center"/>
    </xf>
    <xf numFmtId="41" fontId="0" fillId="0" borderId="7" xfId="0" applyNumberFormat="1" applyBorder="1" applyAlignment="1">
      <alignment horizontal="center" vertical="center"/>
    </xf>
    <xf numFmtId="168" fontId="0" fillId="6" borderId="1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1" fontId="0" fillId="0" borderId="0" xfId="0" applyNumberFormat="1" applyFill="1" applyBorder="1" applyAlignment="1">
      <alignment vertical="center"/>
    </xf>
    <xf numFmtId="167" fontId="0" fillId="6" borderId="1" xfId="1" applyNumberFormat="1" applyFont="1" applyFill="1" applyBorder="1" applyAlignment="1">
      <alignment vertical="center"/>
    </xf>
    <xf numFmtId="167" fontId="0" fillId="0" borderId="4" xfId="1" applyNumberFormat="1" applyFont="1" applyBorder="1" applyAlignment="1">
      <alignment horizontal="center" vertical="center"/>
    </xf>
    <xf numFmtId="167" fontId="0" fillId="6" borderId="4" xfId="1" applyNumberFormat="1" applyFont="1" applyFill="1" applyBorder="1" applyAlignment="1">
      <alignment horizontal="center" vertical="center"/>
    </xf>
    <xf numFmtId="168" fontId="0" fillId="6" borderId="4" xfId="1" applyNumberFormat="1" applyFont="1" applyFill="1" applyBorder="1" applyAlignment="1">
      <alignment horizontal="center" vertical="center"/>
    </xf>
    <xf numFmtId="167" fontId="0" fillId="0" borderId="4" xfId="1" applyNumberFormat="1" applyFont="1" applyBorder="1" applyAlignment="1">
      <alignment vertical="center"/>
    </xf>
    <xf numFmtId="0" fontId="0" fillId="0" borderId="4" xfId="0" applyBorder="1"/>
    <xf numFmtId="167" fontId="4" fillId="3" borderId="1" xfId="1" applyNumberFormat="1" applyFont="1" applyFill="1" applyBorder="1" applyAlignment="1">
      <alignment horizontal="center" vertical="center"/>
    </xf>
    <xf numFmtId="167" fontId="5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4" fillId="6" borderId="3" xfId="0" applyFont="1" applyFill="1" applyBorder="1" applyAlignment="1">
      <alignment vertical="center"/>
    </xf>
    <xf numFmtId="14" fontId="0" fillId="6" borderId="3" xfId="0" applyNumberForma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" fillId="6" borderId="1" xfId="0" applyFont="1" applyFill="1" applyBorder="1" applyAlignment="1">
      <alignment horizontal="center" wrapText="1"/>
    </xf>
    <xf numFmtId="167" fontId="4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167" fontId="4" fillId="6" borderId="4" xfId="1" applyNumberFormat="1" applyFont="1" applyFill="1" applyBorder="1" applyAlignment="1">
      <alignment horizontal="center" vertical="center"/>
    </xf>
    <xf numFmtId="167" fontId="4" fillId="3" borderId="1" xfId="1" applyNumberFormat="1" applyFont="1" applyFill="1" applyBorder="1" applyAlignment="1">
      <alignment horizontal="center" wrapText="1"/>
    </xf>
    <xf numFmtId="167" fontId="4" fillId="3" borderId="1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167" fontId="0" fillId="0" borderId="0" xfId="1" applyNumberFormat="1" applyFont="1" applyAlignment="1">
      <alignment horizontal="center"/>
    </xf>
    <xf numFmtId="167" fontId="0" fillId="4" borderId="0" xfId="0" applyNumberFormat="1" applyFill="1"/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14" fontId="0" fillId="7" borderId="1" xfId="0" applyNumberFormat="1" applyFill="1" applyBorder="1" applyAlignment="1">
      <alignment horizontal="center" vertical="center"/>
    </xf>
    <xf numFmtId="168" fontId="0" fillId="7" borderId="1" xfId="1" applyNumberFormat="1" applyFont="1" applyFill="1" applyBorder="1" applyAlignment="1">
      <alignment horizontal="center" vertical="center"/>
    </xf>
    <xf numFmtId="167" fontId="0" fillId="7" borderId="1" xfId="1" applyNumberFormat="1" applyFont="1" applyFill="1" applyBorder="1" applyAlignment="1">
      <alignment horizontal="center" vertical="center"/>
    </xf>
    <xf numFmtId="167" fontId="4" fillId="7" borderId="1" xfId="1" applyNumberFormat="1" applyFont="1" applyFill="1" applyBorder="1" applyAlignment="1">
      <alignment horizontal="center" wrapText="1"/>
    </xf>
    <xf numFmtId="0" fontId="0" fillId="7" borderId="1" xfId="0" applyFill="1" applyBorder="1"/>
    <xf numFmtId="41" fontId="0" fillId="7" borderId="1" xfId="0" applyNumberFormat="1" applyFill="1" applyBorder="1" applyAlignment="1">
      <alignment horizontal="center" vertical="center"/>
    </xf>
    <xf numFmtId="167" fontId="0" fillId="7" borderId="1" xfId="1" applyNumberFormat="1" applyFont="1" applyFill="1" applyBorder="1"/>
    <xf numFmtId="14" fontId="0" fillId="0" borderId="0" xfId="0" applyNumberFormat="1" applyAlignment="1"/>
    <xf numFmtId="14" fontId="0" fillId="0" borderId="0" xfId="1" applyNumberFormat="1" applyFont="1" applyAlignment="1"/>
    <xf numFmtId="14" fontId="0" fillId="6" borderId="1" xfId="1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4" fontId="0" fillId="0" borderId="0" xfId="1" applyNumberFormat="1" applyFont="1"/>
    <xf numFmtId="0" fontId="0" fillId="4" borderId="0" xfId="0" applyFill="1" applyAlignment="1">
      <alignment vertical="center"/>
    </xf>
    <xf numFmtId="14" fontId="0" fillId="6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165" fontId="0" fillId="0" borderId="0" xfId="1" applyFont="1" applyAlignment="1">
      <alignment vertical="center"/>
    </xf>
    <xf numFmtId="167" fontId="0" fillId="0" borderId="0" xfId="0" applyNumberFormat="1" applyAlignment="1">
      <alignment vertical="center"/>
    </xf>
    <xf numFmtId="167" fontId="7" fillId="2" borderId="0" xfId="0" applyNumberFormat="1" applyFont="1" applyFill="1" applyAlignment="1">
      <alignment vertical="center"/>
    </xf>
    <xf numFmtId="167" fontId="9" fillId="2" borderId="0" xfId="0" applyNumberFormat="1" applyFont="1" applyFill="1" applyAlignment="1">
      <alignment vertical="center"/>
    </xf>
    <xf numFmtId="169" fontId="0" fillId="0" borderId="0" xfId="1" applyNumberFormat="1" applyFont="1"/>
    <xf numFmtId="169" fontId="0" fillId="6" borderId="1" xfId="0" applyNumberFormat="1" applyFont="1" applyFill="1" applyBorder="1" applyAlignment="1">
      <alignment vertical="center"/>
    </xf>
    <xf numFmtId="167" fontId="0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0" fillId="7" borderId="4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67" fontId="10" fillId="0" borderId="0" xfId="0" applyNumberFormat="1" applyFont="1" applyFill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4" fillId="6" borderId="1" xfId="0" applyNumberFormat="1" applyFont="1" applyFill="1" applyBorder="1" applyAlignment="1">
      <alignment vertical="center"/>
    </xf>
    <xf numFmtId="14" fontId="4" fillId="6" borderId="1" xfId="0" applyNumberFormat="1" applyFont="1" applyFill="1" applyBorder="1" applyAlignment="1">
      <alignment horizontal="center" vertical="center"/>
    </xf>
    <xf numFmtId="167" fontId="3" fillId="0" borderId="1" xfId="1" applyNumberFormat="1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8" fillId="8" borderId="0" xfId="0" applyNumberFormat="1" applyFont="1" applyFill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167" fontId="10" fillId="8" borderId="0" xfId="0" applyNumberFormat="1" applyFont="1" applyFill="1" applyAlignment="1">
      <alignment horizontal="center" vertical="center"/>
    </xf>
    <xf numFmtId="167" fontId="1" fillId="0" borderId="1" xfId="1" applyNumberFormat="1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0" borderId="0" xfId="0" applyFill="1"/>
    <xf numFmtId="0" fontId="0" fillId="4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67" fontId="1" fillId="0" borderId="0" xfId="1" applyNumberFormat="1" applyFont="1" applyFill="1" applyBorder="1" applyAlignment="1">
      <alignment horizontal="center" vertical="center"/>
    </xf>
    <xf numFmtId="167" fontId="0" fillId="0" borderId="0" xfId="1" applyNumberFormat="1" applyFont="1" applyBorder="1" applyAlignment="1">
      <alignment vertical="center"/>
    </xf>
    <xf numFmtId="167" fontId="0" fillId="4" borderId="0" xfId="0" applyNumberFormat="1" applyFont="1" applyFill="1"/>
    <xf numFmtId="167" fontId="0" fillId="5" borderId="0" xfId="0" applyNumberFormat="1" applyFill="1"/>
    <xf numFmtId="167" fontId="0" fillId="3" borderId="0" xfId="0" applyNumberFormat="1" applyFill="1"/>
  </cellXfs>
  <cellStyles count="9">
    <cellStyle name="Comma" xfId="1" builtinId="3"/>
    <cellStyle name="Comma [0] 2" xfId="3"/>
    <cellStyle name="Comma 2" xfId="4"/>
    <cellStyle name="Comma 2 2" xfId="8"/>
    <cellStyle name="Currency 2" xfId="5"/>
    <cellStyle name="Normal" xfId="0" builtinId="0"/>
    <cellStyle name="Normal 2" xfId="2"/>
    <cellStyle name="Normal 2 2" xfId="6"/>
    <cellStyle name="Normal 2 3" xfId="7"/>
  </cellStyles>
  <dxfs count="0"/>
  <tableStyles count="0" defaultTableStyle="TableStyleMedium2" defaultPivotStyle="PivotStyleLight16"/>
  <colors>
    <mruColors>
      <color rgb="FFCC00FF"/>
      <color rgb="FFCC66FF"/>
      <color rgb="FFCC99FF"/>
      <color rgb="FF9999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5"/>
  <sheetViews>
    <sheetView tabSelected="1" topLeftCell="A338" zoomScale="86" zoomScaleNormal="86" zoomScaleSheetLayoutView="46" workbookViewId="0">
      <selection activeCell="K354" sqref="K354"/>
    </sheetView>
  </sheetViews>
  <sheetFormatPr defaultRowHeight="15" x14ac:dyDescent="0.25"/>
  <cols>
    <col min="1" max="1" width="7.42578125" customWidth="1"/>
    <col min="2" max="2" width="19" customWidth="1"/>
    <col min="3" max="3" width="18.85546875" customWidth="1"/>
    <col min="4" max="4" width="25.140625" customWidth="1"/>
    <col min="5" max="5" width="16.5703125" customWidth="1"/>
    <col min="6" max="6" width="16.42578125" customWidth="1"/>
    <col min="7" max="9" width="12.7109375" customWidth="1"/>
    <col min="10" max="10" width="14.5703125" customWidth="1"/>
    <col min="11" max="11" width="15.28515625" bestFit="1" customWidth="1"/>
    <col min="12" max="12" width="22" bestFit="1" customWidth="1"/>
    <col min="13" max="13" width="13.85546875" customWidth="1"/>
    <col min="14" max="14" width="14.28515625" customWidth="1"/>
    <col min="15" max="15" width="15.28515625" customWidth="1"/>
    <col min="16" max="16" width="16.42578125" customWidth="1"/>
    <col min="17" max="17" width="14" customWidth="1"/>
    <col min="18" max="18" width="15.140625" customWidth="1"/>
  </cols>
  <sheetData>
    <row r="1" spans="1:36" hidden="1" x14ac:dyDescent="0.25"/>
    <row r="2" spans="1:36" ht="27.75" hidden="1" customHeight="1" x14ac:dyDescent="0.25">
      <c r="A2" s="92" t="s">
        <v>25</v>
      </c>
      <c r="B2" s="92"/>
      <c r="C2" s="92"/>
      <c r="D2" s="92"/>
      <c r="E2" s="92"/>
      <c r="F2" s="92"/>
      <c r="G2" s="92"/>
      <c r="H2" s="92"/>
      <c r="I2" s="92"/>
      <c r="J2" s="92"/>
      <c r="K2" s="92"/>
      <c r="N2" s="68" t="s">
        <v>58</v>
      </c>
    </row>
    <row r="3" spans="1:36" hidden="1" x14ac:dyDescent="0.25">
      <c r="N3" t="s">
        <v>59</v>
      </c>
      <c r="O3" t="s">
        <v>60</v>
      </c>
      <c r="P3" t="s">
        <v>61</v>
      </c>
    </row>
    <row r="4" spans="1:36" hidden="1" x14ac:dyDescent="0.25">
      <c r="A4" s="93" t="s">
        <v>1</v>
      </c>
      <c r="B4" s="93" t="s">
        <v>7</v>
      </c>
      <c r="C4" s="93" t="s">
        <v>8</v>
      </c>
      <c r="D4" s="94" t="s">
        <v>14</v>
      </c>
      <c r="E4" s="95"/>
      <c r="F4" s="95"/>
      <c r="G4" s="95"/>
      <c r="H4" s="95"/>
      <c r="I4" s="95"/>
      <c r="J4" s="96" t="s">
        <v>15</v>
      </c>
      <c r="K4" s="98" t="s">
        <v>23</v>
      </c>
      <c r="N4" s="63">
        <v>44323</v>
      </c>
      <c r="O4" s="10">
        <v>20000000</v>
      </c>
      <c r="P4" s="6">
        <f>D27+D30+D33</f>
        <v>20000000</v>
      </c>
      <c r="Q4" s="6">
        <f>O4-P4</f>
        <v>0</v>
      </c>
    </row>
    <row r="5" spans="1:36" hidden="1" x14ac:dyDescent="0.25">
      <c r="A5" s="93"/>
      <c r="B5" s="93"/>
      <c r="C5" s="93"/>
      <c r="D5" s="20">
        <v>44284</v>
      </c>
      <c r="E5" s="20">
        <v>44292</v>
      </c>
      <c r="F5" s="20">
        <v>44295</v>
      </c>
      <c r="G5" s="20">
        <v>44302</v>
      </c>
      <c r="H5" s="20">
        <v>44306</v>
      </c>
      <c r="I5" s="20">
        <v>44321</v>
      </c>
      <c r="J5" s="97"/>
      <c r="K5" s="98"/>
      <c r="L5" s="13"/>
      <c r="M5" s="13"/>
      <c r="N5" s="64">
        <v>44335</v>
      </c>
      <c r="O5" s="49">
        <v>20000000</v>
      </c>
      <c r="P5" s="66">
        <f>E33+D36+D39+D42+E53</f>
        <v>20000000</v>
      </c>
      <c r="Q5" s="6">
        <f t="shared" ref="Q5:Q20" si="0">O5-P5</f>
        <v>0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hidden="1" x14ac:dyDescent="0.25">
      <c r="A6" s="51">
        <v>1</v>
      </c>
      <c r="B6" s="8" t="s">
        <v>6</v>
      </c>
      <c r="C6" s="16">
        <v>159145360</v>
      </c>
      <c r="D6" s="77">
        <v>20000000</v>
      </c>
      <c r="E6" s="77">
        <v>40000000</v>
      </c>
      <c r="F6" s="77">
        <v>30000000</v>
      </c>
      <c r="G6" s="77">
        <v>30000000</v>
      </c>
      <c r="H6" s="77">
        <v>20000000</v>
      </c>
      <c r="I6" s="77">
        <v>17995360</v>
      </c>
      <c r="J6" s="31">
        <v>1150000</v>
      </c>
      <c r="K6" s="2">
        <f>C6-D6-E6-F6-G6-H6-I6-J6</f>
        <v>0</v>
      </c>
      <c r="L6" s="10"/>
      <c r="M6" s="10"/>
      <c r="N6" s="63">
        <v>44337</v>
      </c>
      <c r="O6" s="10">
        <v>100000000</v>
      </c>
      <c r="P6" s="10">
        <f>F53+E56+E59</f>
        <v>100000000</v>
      </c>
      <c r="Q6" s="6">
        <f t="shared" si="0"/>
        <v>0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idden="1" x14ac:dyDescent="0.25">
      <c r="A7" s="21"/>
      <c r="B7" s="21"/>
      <c r="C7" s="22"/>
      <c r="D7" s="4"/>
      <c r="E7" s="4"/>
      <c r="F7" s="4"/>
      <c r="G7" s="4"/>
      <c r="H7" s="4"/>
      <c r="I7" s="4"/>
      <c r="J7" s="4"/>
      <c r="K7" s="10"/>
      <c r="L7" s="10"/>
      <c r="M7" s="10"/>
      <c r="N7" s="63">
        <v>44344</v>
      </c>
      <c r="O7" s="10">
        <v>100000000</v>
      </c>
      <c r="P7" s="10">
        <f>F59+E62</f>
        <v>100000000</v>
      </c>
      <c r="Q7" s="6">
        <f t="shared" si="0"/>
        <v>0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ht="28.5" hidden="1" customHeight="1" x14ac:dyDescent="0.25">
      <c r="A8" s="94" t="s">
        <v>14</v>
      </c>
      <c r="B8" s="95"/>
      <c r="C8" s="99"/>
      <c r="D8" s="20">
        <v>44309</v>
      </c>
      <c r="E8" s="20">
        <v>44315</v>
      </c>
      <c r="F8" s="20">
        <v>44321</v>
      </c>
      <c r="G8" s="23"/>
      <c r="H8" s="23"/>
      <c r="I8" s="23"/>
      <c r="J8" s="32" t="s">
        <v>15</v>
      </c>
      <c r="K8" s="47" t="s">
        <v>23</v>
      </c>
      <c r="L8" s="10"/>
      <c r="M8" s="10"/>
      <c r="N8" s="9">
        <v>44351</v>
      </c>
      <c r="O8" s="10">
        <v>100000000</v>
      </c>
      <c r="P8" s="10">
        <f>F62</f>
        <v>100000000</v>
      </c>
      <c r="Q8" s="6">
        <f t="shared" si="0"/>
        <v>0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hidden="1" x14ac:dyDescent="0.25">
      <c r="A9" s="51">
        <v>2</v>
      </c>
      <c r="B9" s="8" t="s">
        <v>9</v>
      </c>
      <c r="C9" s="17">
        <v>65000000</v>
      </c>
      <c r="D9" s="77">
        <v>30000000</v>
      </c>
      <c r="E9" s="77">
        <v>10000000</v>
      </c>
      <c r="F9" s="77">
        <v>23980000</v>
      </c>
      <c r="G9" s="77"/>
      <c r="H9" s="77"/>
      <c r="I9" s="77"/>
      <c r="J9" s="31">
        <v>1020000</v>
      </c>
      <c r="K9" s="2">
        <f>C9-D9-E9-F9-G9-H9-I9-J9</f>
        <v>0</v>
      </c>
      <c r="L9" s="10"/>
      <c r="M9" s="10"/>
      <c r="N9" s="9">
        <v>44356</v>
      </c>
      <c r="O9" s="10">
        <v>10000000</v>
      </c>
      <c r="P9" s="10">
        <f>G62</f>
        <v>10000000</v>
      </c>
      <c r="Q9" s="6">
        <f t="shared" si="0"/>
        <v>0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hidden="1" x14ac:dyDescent="0.25">
      <c r="A10" s="79"/>
      <c r="B10" s="79"/>
      <c r="C10" s="24"/>
      <c r="D10" s="4"/>
      <c r="E10" s="4"/>
      <c r="F10" s="4"/>
      <c r="G10" s="4"/>
      <c r="H10" s="4"/>
      <c r="I10" s="4"/>
      <c r="J10" s="4"/>
      <c r="K10" s="10"/>
      <c r="L10" s="10"/>
      <c r="M10" s="10"/>
      <c r="N10" s="9">
        <v>44358</v>
      </c>
      <c r="O10" s="10">
        <v>20000000</v>
      </c>
      <c r="P10" s="10">
        <f>H62+E68</f>
        <v>20000000</v>
      </c>
      <c r="Q10" s="6">
        <f t="shared" si="0"/>
        <v>0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ht="30.75" hidden="1" customHeight="1" x14ac:dyDescent="0.25">
      <c r="A11" s="93" t="s">
        <v>14</v>
      </c>
      <c r="B11" s="93"/>
      <c r="C11" s="93"/>
      <c r="D11" s="23" t="s">
        <v>0</v>
      </c>
      <c r="E11" s="25">
        <v>44254</v>
      </c>
      <c r="F11" s="25">
        <v>44260</v>
      </c>
      <c r="G11" s="23"/>
      <c r="H11" s="23"/>
      <c r="I11" s="23"/>
      <c r="J11" s="32" t="s">
        <v>15</v>
      </c>
      <c r="K11" s="47" t="s">
        <v>23</v>
      </c>
      <c r="L11" s="10"/>
      <c r="M11" s="10"/>
      <c r="N11" s="9">
        <v>44365</v>
      </c>
      <c r="O11" s="10">
        <v>50000000</v>
      </c>
      <c r="P11" s="10">
        <f>F68</f>
        <v>50000000</v>
      </c>
      <c r="Q11" s="6">
        <f t="shared" si="0"/>
        <v>0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hidden="1" x14ac:dyDescent="0.25">
      <c r="A12" s="51">
        <v>3</v>
      </c>
      <c r="B12" s="8" t="s">
        <v>10</v>
      </c>
      <c r="C12" s="16">
        <v>178500000</v>
      </c>
      <c r="D12" s="77">
        <v>90000000</v>
      </c>
      <c r="E12" s="77">
        <v>40000000</v>
      </c>
      <c r="F12" s="77">
        <v>48500000</v>
      </c>
      <c r="G12" s="77"/>
      <c r="H12" s="77"/>
      <c r="I12" s="77"/>
      <c r="J12" s="31"/>
      <c r="K12" s="2">
        <f>C12-D12-E12-F12-G12-H12-I12-J12</f>
        <v>0</v>
      </c>
      <c r="L12" s="10"/>
      <c r="M12" s="10"/>
      <c r="N12" s="9">
        <v>44369</v>
      </c>
      <c r="O12" s="10">
        <v>30000000</v>
      </c>
      <c r="P12" s="10">
        <f>G68+E77+E80+E83+E86</f>
        <v>30000000</v>
      </c>
      <c r="Q12" s="6">
        <f t="shared" si="0"/>
        <v>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hidden="1" x14ac:dyDescent="0.25">
      <c r="A13" s="26"/>
      <c r="B13" s="26"/>
      <c r="C13" s="27"/>
      <c r="D13" s="4"/>
      <c r="E13" s="4"/>
      <c r="F13" s="4"/>
      <c r="G13" s="4"/>
      <c r="H13" s="4"/>
      <c r="I13" s="4"/>
      <c r="J13" s="4"/>
      <c r="K13" s="10"/>
      <c r="L13" s="10"/>
      <c r="M13" s="10"/>
      <c r="N13" s="9">
        <v>44372</v>
      </c>
      <c r="O13" s="10">
        <v>30000000</v>
      </c>
      <c r="P13" s="10">
        <f>F86+E89</f>
        <v>30000000</v>
      </c>
      <c r="Q13" s="6">
        <f t="shared" si="0"/>
        <v>0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ht="27.75" hidden="1" customHeight="1" x14ac:dyDescent="0.25">
      <c r="A14" s="93" t="s">
        <v>14</v>
      </c>
      <c r="B14" s="93"/>
      <c r="C14" s="93"/>
      <c r="D14" s="25">
        <v>44264</v>
      </c>
      <c r="E14" s="25">
        <v>44267</v>
      </c>
      <c r="F14" s="25">
        <v>44274</v>
      </c>
      <c r="G14" s="25">
        <v>44281</v>
      </c>
      <c r="H14" s="25">
        <v>44285</v>
      </c>
      <c r="I14" s="20">
        <v>44321</v>
      </c>
      <c r="J14" s="33" t="s">
        <v>15</v>
      </c>
      <c r="K14" s="47" t="s">
        <v>23</v>
      </c>
      <c r="L14" s="15"/>
      <c r="M14" s="10"/>
      <c r="N14" s="9">
        <v>44379</v>
      </c>
      <c r="O14" s="10">
        <v>10000000</v>
      </c>
      <c r="P14" s="10">
        <f>F89+E92</f>
        <v>10000000</v>
      </c>
      <c r="Q14" s="6">
        <f>O14-P14</f>
        <v>0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hidden="1" x14ac:dyDescent="0.25">
      <c r="A15" s="51">
        <v>4</v>
      </c>
      <c r="B15" s="7" t="s">
        <v>11</v>
      </c>
      <c r="C15" s="19">
        <v>186166600</v>
      </c>
      <c r="D15" s="5">
        <v>20000000</v>
      </c>
      <c r="E15" s="5">
        <v>50000000</v>
      </c>
      <c r="F15" s="5">
        <v>40000000</v>
      </c>
      <c r="G15" s="5">
        <v>40000000</v>
      </c>
      <c r="H15" s="5">
        <v>30000000</v>
      </c>
      <c r="I15" s="5">
        <v>966600</v>
      </c>
      <c r="J15" s="34">
        <v>5200000</v>
      </c>
      <c r="K15" s="2">
        <f>C15-D15-E15-F15-G15-H15-I15-J15</f>
        <v>0</v>
      </c>
      <c r="L15" s="10"/>
      <c r="M15" s="10"/>
      <c r="N15" s="9">
        <v>44382</v>
      </c>
      <c r="O15" s="10">
        <v>30080700</v>
      </c>
      <c r="P15" s="10">
        <f>F92+E95+E98</f>
        <v>30080700</v>
      </c>
      <c r="Q15" s="6">
        <f t="shared" si="0"/>
        <v>0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spans="1:36" hidden="1" x14ac:dyDescent="0.25">
      <c r="A16" s="26"/>
      <c r="B16" s="28"/>
      <c r="C16" s="29"/>
      <c r="D16" s="18"/>
      <c r="E16" s="18"/>
      <c r="F16" s="18"/>
      <c r="G16" s="18"/>
      <c r="H16" s="18"/>
      <c r="I16" s="18"/>
      <c r="J16" s="18"/>
      <c r="K16" s="10"/>
      <c r="L16" s="10"/>
      <c r="M16" s="10"/>
      <c r="N16" s="67">
        <v>44386</v>
      </c>
      <c r="O16" s="10">
        <v>50000000</v>
      </c>
      <c r="P16" s="10">
        <f>F98+E101+E104+E107+E110+E119</f>
        <v>50000000</v>
      </c>
      <c r="Q16" s="6">
        <f t="shared" si="0"/>
        <v>0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ht="25.5" hidden="1" customHeight="1" x14ac:dyDescent="0.25">
      <c r="A17" s="93" t="s">
        <v>14</v>
      </c>
      <c r="B17" s="93"/>
      <c r="C17" s="93"/>
      <c r="D17" s="25">
        <v>44316</v>
      </c>
      <c r="E17" s="20">
        <v>44321</v>
      </c>
      <c r="F17" s="30"/>
      <c r="G17" s="30"/>
      <c r="H17" s="30"/>
      <c r="I17" s="30"/>
      <c r="J17" s="32" t="s">
        <v>15</v>
      </c>
      <c r="K17" s="47" t="s">
        <v>23</v>
      </c>
      <c r="L17" s="10"/>
      <c r="M17" s="10"/>
      <c r="N17" s="67">
        <v>44393</v>
      </c>
      <c r="O17" s="10">
        <v>50000000</v>
      </c>
      <c r="P17" s="10">
        <f>F119+E122+E125+F122</f>
        <v>50000000</v>
      </c>
      <c r="Q17" s="6">
        <f t="shared" si="0"/>
        <v>0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hidden="1" x14ac:dyDescent="0.25">
      <c r="A18" s="1">
        <v>5</v>
      </c>
      <c r="B18" s="11" t="s">
        <v>13</v>
      </c>
      <c r="C18" s="2">
        <v>54326900</v>
      </c>
      <c r="D18" s="2">
        <v>40000000</v>
      </c>
      <c r="E18" s="2">
        <v>14326900</v>
      </c>
      <c r="F18" s="3"/>
      <c r="G18" s="3"/>
      <c r="H18" s="3"/>
      <c r="I18" s="3"/>
      <c r="J18" s="35"/>
      <c r="K18" s="2">
        <f>C18-D18-E18-F18-G18-H18-I18-J18</f>
        <v>0</v>
      </c>
      <c r="N18" s="67">
        <v>44400</v>
      </c>
      <c r="O18" s="10">
        <v>10000000</v>
      </c>
      <c r="P18" s="6">
        <f>F128+E128</f>
        <v>28144000</v>
      </c>
      <c r="Q18" s="6">
        <f t="shared" si="0"/>
        <v>-18144000</v>
      </c>
    </row>
    <row r="19" spans="1:36" hidden="1" x14ac:dyDescent="0.25">
      <c r="C19" s="10"/>
      <c r="D19" s="14"/>
      <c r="E19" s="14"/>
      <c r="Q19" s="6">
        <f t="shared" si="0"/>
        <v>0</v>
      </c>
    </row>
    <row r="20" spans="1:36" ht="31.5" hidden="1" customHeight="1" x14ac:dyDescent="0.25">
      <c r="A20" s="100" t="s">
        <v>12</v>
      </c>
      <c r="B20" s="100"/>
      <c r="C20" s="37">
        <f>C6+C9+C12+C15+C18</f>
        <v>643138860</v>
      </c>
      <c r="D20" s="44" t="s">
        <v>24</v>
      </c>
      <c r="I20" s="10"/>
      <c r="Q20" s="6">
        <f t="shared" si="0"/>
        <v>0</v>
      </c>
    </row>
    <row r="21" spans="1:36" hidden="1" x14ac:dyDescent="0.25">
      <c r="I21" s="10"/>
    </row>
    <row r="22" spans="1:36" hidden="1" x14ac:dyDescent="0.25"/>
    <row r="23" spans="1:36" ht="27.75" hidden="1" customHeight="1" x14ac:dyDescent="0.25">
      <c r="A23" s="92" t="s">
        <v>21</v>
      </c>
      <c r="B23" s="92"/>
      <c r="C23" s="92"/>
      <c r="D23" s="92"/>
      <c r="E23" s="92"/>
      <c r="F23" s="92"/>
      <c r="G23" s="92"/>
      <c r="H23" s="41"/>
      <c r="I23" s="41"/>
      <c r="J23" s="41"/>
    </row>
    <row r="24" spans="1:36" hidden="1" x14ac:dyDescent="0.25"/>
    <row r="25" spans="1:36" hidden="1" x14ac:dyDescent="0.25">
      <c r="A25" s="93" t="s">
        <v>1</v>
      </c>
      <c r="B25" s="93" t="s">
        <v>22</v>
      </c>
      <c r="C25" s="93" t="s">
        <v>8</v>
      </c>
      <c r="D25" s="93" t="s">
        <v>14</v>
      </c>
      <c r="E25" s="93"/>
      <c r="F25" s="93"/>
      <c r="G25" s="101" t="s">
        <v>23</v>
      </c>
    </row>
    <row r="26" spans="1:36" hidden="1" x14ac:dyDescent="0.25">
      <c r="A26" s="93"/>
      <c r="B26" s="93"/>
      <c r="C26" s="93"/>
      <c r="D26" s="40">
        <v>44323</v>
      </c>
      <c r="E26" s="40"/>
      <c r="F26" s="39"/>
      <c r="G26" s="102"/>
      <c r="H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36" hidden="1" x14ac:dyDescent="0.25">
      <c r="A27" s="51">
        <v>1</v>
      </c>
      <c r="B27" s="8" t="s">
        <v>16</v>
      </c>
      <c r="C27" s="16">
        <v>5500000</v>
      </c>
      <c r="D27" s="77">
        <v>5500000</v>
      </c>
      <c r="E27" s="77"/>
      <c r="F27" s="31"/>
      <c r="G27" s="77">
        <f>C27-D27-E27-F27</f>
        <v>0</v>
      </c>
      <c r="H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36" hidden="1" x14ac:dyDescent="0.25">
      <c r="A28" s="21"/>
      <c r="B28" s="21"/>
      <c r="C28" s="22"/>
      <c r="D28" s="4"/>
      <c r="E28" s="4"/>
      <c r="F28" s="4"/>
      <c r="G28" s="4"/>
      <c r="H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36" hidden="1" x14ac:dyDescent="0.25">
      <c r="A29" s="94" t="s">
        <v>14</v>
      </c>
      <c r="B29" s="95"/>
      <c r="C29" s="99"/>
      <c r="D29" s="20">
        <v>44323</v>
      </c>
      <c r="E29" s="20"/>
      <c r="F29" s="32"/>
      <c r="G29" s="36" t="s">
        <v>12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36" hidden="1" x14ac:dyDescent="0.25">
      <c r="A30" s="51">
        <v>2</v>
      </c>
      <c r="B30" s="8" t="s">
        <v>17</v>
      </c>
      <c r="C30" s="17">
        <v>7000000</v>
      </c>
      <c r="D30" s="77">
        <v>7000000</v>
      </c>
      <c r="E30" s="77"/>
      <c r="F30" s="31"/>
      <c r="G30" s="77">
        <f>C30-D30-E30-F30</f>
        <v>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36" hidden="1" x14ac:dyDescent="0.25">
      <c r="A31" s="79"/>
      <c r="B31" s="79"/>
      <c r="C31" s="24"/>
      <c r="D31" s="4"/>
      <c r="E31" s="4"/>
      <c r="F31" s="4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36" hidden="1" x14ac:dyDescent="0.25">
      <c r="A32" s="93" t="s">
        <v>14</v>
      </c>
      <c r="B32" s="93"/>
      <c r="C32" s="93"/>
      <c r="D32" s="20">
        <v>44323</v>
      </c>
      <c r="E32" s="25">
        <v>44335</v>
      </c>
      <c r="F32" s="32"/>
      <c r="G32" s="36" t="s">
        <v>12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idden="1" x14ac:dyDescent="0.25">
      <c r="A33" s="51">
        <v>3</v>
      </c>
      <c r="B33" s="12" t="s">
        <v>18</v>
      </c>
      <c r="C33" s="16">
        <v>11000000</v>
      </c>
      <c r="D33" s="77">
        <v>7500000</v>
      </c>
      <c r="E33" s="77">
        <v>3500000</v>
      </c>
      <c r="F33" s="31"/>
      <c r="G33" s="77">
        <f>C33-D33-E33-F33</f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idden="1" x14ac:dyDescent="0.25">
      <c r="A34" s="26"/>
      <c r="B34" s="26"/>
      <c r="C34" s="27"/>
      <c r="D34" s="4"/>
      <c r="E34" s="4"/>
      <c r="F34" s="4"/>
      <c r="G34" s="4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idden="1" x14ac:dyDescent="0.25">
      <c r="A35" s="93" t="s">
        <v>14</v>
      </c>
      <c r="B35" s="93"/>
      <c r="C35" s="93"/>
      <c r="D35" s="25">
        <v>44335</v>
      </c>
      <c r="E35" s="25"/>
      <c r="F35" s="33"/>
      <c r="G35" s="36" t="s">
        <v>12</v>
      </c>
      <c r="H35" s="15"/>
      <c r="I35" s="1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idden="1" x14ac:dyDescent="0.25">
      <c r="A36" s="51">
        <v>4</v>
      </c>
      <c r="B36" s="12" t="s">
        <v>19</v>
      </c>
      <c r="C36" s="19">
        <v>11000000</v>
      </c>
      <c r="D36" s="5">
        <v>11000000</v>
      </c>
      <c r="E36" s="5"/>
      <c r="F36" s="34"/>
      <c r="G36" s="77">
        <f>C36-D36-E36-F36</f>
        <v>0</v>
      </c>
      <c r="H36" s="10"/>
      <c r="I36" s="10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idden="1" x14ac:dyDescent="0.25">
      <c r="A37" s="26"/>
      <c r="B37" s="28"/>
      <c r="C37" s="29"/>
      <c r="D37" s="18"/>
      <c r="E37" s="18"/>
      <c r="F37" s="18"/>
      <c r="G37" s="18"/>
      <c r="H37" s="10"/>
      <c r="I37" s="10"/>
      <c r="J37" s="63"/>
      <c r="K37" s="4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idden="1" x14ac:dyDescent="0.25">
      <c r="A38" s="93" t="s">
        <v>14</v>
      </c>
      <c r="B38" s="93"/>
      <c r="C38" s="93"/>
      <c r="D38" s="25">
        <v>44335</v>
      </c>
      <c r="E38" s="20"/>
      <c r="F38" s="32"/>
      <c r="G38" s="36" t="s">
        <v>12</v>
      </c>
      <c r="H38" s="10"/>
      <c r="I38" s="10"/>
      <c r="J38" s="64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idden="1" x14ac:dyDescent="0.25">
      <c r="A39" s="1">
        <v>5</v>
      </c>
      <c r="B39" s="12" t="s">
        <v>20</v>
      </c>
      <c r="C39" s="2">
        <v>3800000</v>
      </c>
      <c r="D39" s="2">
        <v>3800000</v>
      </c>
      <c r="E39" s="2"/>
      <c r="F39" s="35"/>
      <c r="G39" s="77">
        <f>C39-D39-E39-F39</f>
        <v>0</v>
      </c>
      <c r="J39" s="63"/>
      <c r="K39" s="10"/>
      <c r="L39" s="10"/>
      <c r="M39" s="10"/>
    </row>
    <row r="40" spans="1:29" hidden="1" x14ac:dyDescent="0.25">
      <c r="C40" s="10"/>
      <c r="D40" s="14"/>
      <c r="E40" s="14"/>
      <c r="J40" s="63"/>
      <c r="K40" s="10"/>
      <c r="L40" s="10"/>
      <c r="M40" s="10"/>
    </row>
    <row r="41" spans="1:29" hidden="1" x14ac:dyDescent="0.25">
      <c r="A41" s="93" t="s">
        <v>14</v>
      </c>
      <c r="B41" s="93"/>
      <c r="C41" s="93"/>
      <c r="D41" s="25">
        <v>44335</v>
      </c>
      <c r="E41" s="20"/>
      <c r="F41" s="32"/>
      <c r="G41" s="36" t="s">
        <v>12</v>
      </c>
      <c r="H41" s="10"/>
      <c r="I41" s="10"/>
      <c r="J41" s="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idden="1" x14ac:dyDescent="0.25">
      <c r="A42" s="1">
        <v>6</v>
      </c>
      <c r="B42" s="12" t="s">
        <v>34</v>
      </c>
      <c r="C42" s="2">
        <v>360000</v>
      </c>
      <c r="D42" s="2">
        <v>360000</v>
      </c>
      <c r="E42" s="2"/>
      <c r="F42" s="35"/>
      <c r="G42" s="77">
        <f>C42-D42-E42-F42</f>
        <v>0</v>
      </c>
      <c r="J42" s="9"/>
      <c r="K42" s="10"/>
      <c r="L42" s="6"/>
      <c r="M42" s="10"/>
    </row>
    <row r="43" spans="1:29" hidden="1" x14ac:dyDescent="0.25">
      <c r="C43" s="10"/>
      <c r="D43" s="14"/>
      <c r="E43" s="14"/>
      <c r="J43" s="9"/>
      <c r="K43" s="10"/>
      <c r="L43" s="6"/>
      <c r="M43" s="10"/>
    </row>
    <row r="44" spans="1:29" ht="31.5" hidden="1" customHeight="1" x14ac:dyDescent="0.25">
      <c r="A44" s="100" t="s">
        <v>12</v>
      </c>
      <c r="B44" s="100"/>
      <c r="C44" s="37">
        <f>C27+C30+C33+C36+C39+C42</f>
        <v>38660000</v>
      </c>
      <c r="G44" s="43">
        <f>G27+G30+G33+G36+G39+G42</f>
        <v>0</v>
      </c>
      <c r="I44" s="10"/>
      <c r="J44" s="9"/>
      <c r="K44" s="10"/>
      <c r="L44" s="6"/>
      <c r="M44" s="10"/>
    </row>
    <row r="45" spans="1:29" hidden="1" x14ac:dyDescent="0.25">
      <c r="I45" s="10"/>
      <c r="J45" s="9"/>
      <c r="K45" s="10"/>
      <c r="L45" s="6"/>
      <c r="M45" s="10"/>
    </row>
    <row r="46" spans="1:29" hidden="1" x14ac:dyDescent="0.25">
      <c r="I46" s="10"/>
      <c r="J46" s="9"/>
      <c r="K46" s="10"/>
      <c r="L46" s="6"/>
      <c r="M46" s="10"/>
    </row>
    <row r="47" spans="1:29" hidden="1" x14ac:dyDescent="0.25">
      <c r="J47" s="9"/>
      <c r="K47" s="10"/>
      <c r="L47" s="6"/>
      <c r="M47" s="10"/>
    </row>
    <row r="48" spans="1:29" hidden="1" x14ac:dyDescent="0.25"/>
    <row r="49" spans="1:36" ht="27.75" hidden="1" customHeight="1" x14ac:dyDescent="0.25">
      <c r="A49" s="92" t="s">
        <v>38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</row>
    <row r="50" spans="1:36" hidden="1" x14ac:dyDescent="0.25"/>
    <row r="51" spans="1:36" ht="27.75" hidden="1" customHeight="1" x14ac:dyDescent="0.25">
      <c r="A51" s="93" t="s">
        <v>1</v>
      </c>
      <c r="B51" s="93" t="s">
        <v>22</v>
      </c>
      <c r="C51" s="93" t="s">
        <v>7</v>
      </c>
      <c r="D51" s="93" t="s">
        <v>8</v>
      </c>
      <c r="E51" s="94" t="s">
        <v>14</v>
      </c>
      <c r="F51" s="95"/>
      <c r="G51" s="95"/>
      <c r="H51" s="95"/>
      <c r="I51" s="95"/>
      <c r="J51" s="99"/>
      <c r="K51" s="90"/>
      <c r="L51" s="48" t="s">
        <v>23</v>
      </c>
    </row>
    <row r="52" spans="1:36" hidden="1" x14ac:dyDescent="0.25">
      <c r="A52" s="93"/>
      <c r="B52" s="93"/>
      <c r="C52" s="93"/>
      <c r="D52" s="93"/>
      <c r="E52" s="20">
        <v>44335</v>
      </c>
      <c r="F52" s="20">
        <v>44337</v>
      </c>
      <c r="G52" s="20"/>
      <c r="H52" s="20"/>
      <c r="I52" s="20"/>
      <c r="J52" s="20"/>
      <c r="K52" s="89"/>
      <c r="L52" s="42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 hidden="1" x14ac:dyDescent="0.25">
      <c r="A53" s="51">
        <v>1</v>
      </c>
      <c r="B53" s="8" t="s">
        <v>26</v>
      </c>
      <c r="C53" s="3" t="s">
        <v>27</v>
      </c>
      <c r="D53" s="16">
        <v>15431000</v>
      </c>
      <c r="E53" s="16">
        <v>1340000</v>
      </c>
      <c r="F53" s="77">
        <v>14091000</v>
      </c>
      <c r="G53" s="77"/>
      <c r="H53" s="77"/>
      <c r="I53" s="77"/>
      <c r="J53" s="77"/>
      <c r="K53" s="31"/>
      <c r="L53" s="2">
        <f>D53-E53-F53-G53-H53-I53-J53-K53</f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</row>
    <row r="54" spans="1:36" hidden="1" x14ac:dyDescent="0.25">
      <c r="A54" s="21"/>
      <c r="B54" s="21"/>
      <c r="D54" s="22"/>
      <c r="E54" s="4"/>
      <c r="F54" s="4"/>
      <c r="G54" s="4"/>
      <c r="H54" s="4"/>
      <c r="I54" s="4"/>
      <c r="J54" s="4"/>
      <c r="K54" s="4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</row>
    <row r="55" spans="1:36" ht="28.5" hidden="1" customHeight="1" x14ac:dyDescent="0.25">
      <c r="A55" s="97" t="s">
        <v>14</v>
      </c>
      <c r="B55" s="103"/>
      <c r="C55" s="103"/>
      <c r="D55" s="104"/>
      <c r="E55" s="20">
        <v>44337</v>
      </c>
      <c r="F55" s="20"/>
      <c r="G55" s="20"/>
      <c r="H55" s="23"/>
      <c r="I55" s="23"/>
      <c r="J55" s="23"/>
      <c r="K55" s="45" t="s">
        <v>30</v>
      </c>
      <c r="L55" s="46" t="s">
        <v>23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 spans="1:36" hidden="1" x14ac:dyDescent="0.25">
      <c r="A56" s="51">
        <v>2</v>
      </c>
      <c r="B56" s="8" t="s">
        <v>37</v>
      </c>
      <c r="C56" s="3" t="s">
        <v>27</v>
      </c>
      <c r="D56" s="17">
        <v>30000000</v>
      </c>
      <c r="E56" s="77">
        <v>30000000</v>
      </c>
      <c r="F56" s="77"/>
      <c r="G56" s="77"/>
      <c r="H56" s="77"/>
      <c r="I56" s="77"/>
      <c r="J56" s="77"/>
      <c r="K56" s="31"/>
      <c r="L56" s="2">
        <f>D56-E56-F56-G56-H56-I56-J56-K56</f>
        <v>0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</row>
    <row r="57" spans="1:36" hidden="1" x14ac:dyDescent="0.25">
      <c r="A57" s="79"/>
      <c r="B57" s="79"/>
      <c r="D57" s="24"/>
      <c r="E57" s="4"/>
      <c r="F57" s="4"/>
      <c r="G57" s="4"/>
      <c r="H57" s="4"/>
      <c r="I57" s="4"/>
      <c r="J57" s="4"/>
      <c r="K57" s="4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ht="28.5" hidden="1" customHeight="1" x14ac:dyDescent="0.25">
      <c r="A58" s="97" t="s">
        <v>14</v>
      </c>
      <c r="B58" s="103"/>
      <c r="C58" s="103"/>
      <c r="D58" s="104"/>
      <c r="E58" s="20">
        <v>44337</v>
      </c>
      <c r="F58" s="20">
        <v>44344</v>
      </c>
      <c r="G58" s="20"/>
      <c r="H58" s="23"/>
      <c r="I58" s="23"/>
      <c r="J58" s="23"/>
      <c r="K58" s="45" t="s">
        <v>30</v>
      </c>
      <c r="L58" s="46" t="s">
        <v>23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hidden="1" x14ac:dyDescent="0.25">
      <c r="A59" s="51">
        <v>3</v>
      </c>
      <c r="B59" s="8" t="s">
        <v>28</v>
      </c>
      <c r="C59" s="3" t="s">
        <v>29</v>
      </c>
      <c r="D59" s="17">
        <v>84824000</v>
      </c>
      <c r="E59" s="77">
        <v>55909000</v>
      </c>
      <c r="F59" s="77">
        <v>28915000</v>
      </c>
      <c r="G59" s="77"/>
      <c r="H59" s="77"/>
      <c r="I59" s="77"/>
      <c r="J59" s="77"/>
      <c r="K59" s="31"/>
      <c r="L59" s="2">
        <f>D59-E59-F59-G59-H59-I59-J59-K59</f>
        <v>0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spans="1:36" hidden="1" x14ac:dyDescent="0.25">
      <c r="A60" s="79"/>
      <c r="B60" s="79"/>
      <c r="D60" s="24"/>
      <c r="E60" s="4"/>
      <c r="F60" s="4"/>
      <c r="G60" s="4"/>
      <c r="H60" s="4"/>
      <c r="I60" s="4"/>
      <c r="J60" s="4"/>
      <c r="K60" s="4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6" ht="28.5" hidden="1" customHeight="1" x14ac:dyDescent="0.25">
      <c r="A61" s="97" t="s">
        <v>14</v>
      </c>
      <c r="B61" s="103"/>
      <c r="C61" s="103"/>
      <c r="D61" s="104"/>
      <c r="E61" s="20">
        <v>44344</v>
      </c>
      <c r="F61" s="20">
        <v>44351</v>
      </c>
      <c r="G61" s="20">
        <v>44356</v>
      </c>
      <c r="H61" s="65">
        <v>44358</v>
      </c>
      <c r="I61" s="65"/>
      <c r="J61" s="65"/>
      <c r="K61" s="45" t="s">
        <v>30</v>
      </c>
      <c r="L61" s="46" t="s">
        <v>23</v>
      </c>
      <c r="M61" s="10">
        <f>D62-K62</f>
        <v>192841300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1:36" hidden="1" x14ac:dyDescent="0.25">
      <c r="A62" s="51">
        <v>4</v>
      </c>
      <c r="B62" s="8" t="s">
        <v>39</v>
      </c>
      <c r="C62" s="3" t="s">
        <v>29</v>
      </c>
      <c r="D62" s="17">
        <v>248841300</v>
      </c>
      <c r="E62" s="77">
        <v>71085000</v>
      </c>
      <c r="F62" s="77">
        <v>100000000</v>
      </c>
      <c r="G62" s="77">
        <v>10000000</v>
      </c>
      <c r="H62" s="77">
        <v>11756300</v>
      </c>
      <c r="I62" s="77"/>
      <c r="J62" s="77"/>
      <c r="K62" s="31">
        <v>56000000</v>
      </c>
      <c r="L62" s="2">
        <f>D62-E62-F62-G62-H62-I62-J62-K62</f>
        <v>0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1:36" hidden="1" x14ac:dyDescent="0.25">
      <c r="A63" s="79"/>
      <c r="B63" s="79"/>
      <c r="D63" s="24"/>
      <c r="E63" s="4"/>
      <c r="F63" s="4"/>
      <c r="G63" s="4"/>
      <c r="H63" s="4"/>
      <c r="I63" s="4"/>
      <c r="J63" s="4"/>
      <c r="K63" s="4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4" spans="1:36" ht="30.75" hidden="1" customHeight="1" x14ac:dyDescent="0.25">
      <c r="A64" s="105" t="s">
        <v>14</v>
      </c>
      <c r="B64" s="106"/>
      <c r="C64" s="106"/>
      <c r="D64" s="107"/>
      <c r="E64" s="56"/>
      <c r="F64" s="57"/>
      <c r="G64" s="57"/>
      <c r="H64" s="58"/>
      <c r="I64" s="58"/>
      <c r="J64" s="58"/>
      <c r="K64" s="80"/>
      <c r="L64" s="59" t="s">
        <v>23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 spans="1:36" hidden="1" x14ac:dyDescent="0.25">
      <c r="A65" s="54">
        <v>5</v>
      </c>
      <c r="B65" s="55" t="s">
        <v>31</v>
      </c>
      <c r="C65" s="60" t="s">
        <v>32</v>
      </c>
      <c r="D65" s="61"/>
      <c r="E65" s="58"/>
      <c r="F65" s="58"/>
      <c r="G65" s="58"/>
      <c r="H65" s="58"/>
      <c r="I65" s="58"/>
      <c r="J65" s="58"/>
      <c r="K65" s="80"/>
      <c r="L65" s="62">
        <f>D65-E65-F65-G65-H65-I65-J65-K65</f>
        <v>0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hidden="1" x14ac:dyDescent="0.25">
      <c r="A66" s="26"/>
      <c r="B66" s="26"/>
      <c r="D66" s="27"/>
      <c r="E66" s="4"/>
      <c r="F66" s="4"/>
      <c r="G66" s="4"/>
      <c r="H66" s="4"/>
      <c r="I66" s="4"/>
      <c r="J66" s="4"/>
      <c r="K66" s="4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 spans="1:36" ht="27.75" hidden="1" customHeight="1" x14ac:dyDescent="0.25">
      <c r="A67" s="108" t="s">
        <v>14</v>
      </c>
      <c r="B67" s="109"/>
      <c r="C67" s="109"/>
      <c r="D67" s="110"/>
      <c r="E67" s="25">
        <v>44358</v>
      </c>
      <c r="F67" s="25">
        <v>44365</v>
      </c>
      <c r="G67" s="25">
        <v>44369</v>
      </c>
      <c r="H67" s="25"/>
      <c r="I67" s="25"/>
      <c r="J67" s="20"/>
      <c r="K67" s="33"/>
      <c r="L67" s="46" t="s">
        <v>23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</row>
    <row r="68" spans="1:36" hidden="1" x14ac:dyDescent="0.25">
      <c r="A68" s="51">
        <v>6</v>
      </c>
      <c r="B68" s="8" t="s">
        <v>33</v>
      </c>
      <c r="C68" s="3" t="s">
        <v>32</v>
      </c>
      <c r="D68" s="19">
        <v>67324400</v>
      </c>
      <c r="E68" s="5">
        <v>8243700</v>
      </c>
      <c r="F68" s="5">
        <v>50000000</v>
      </c>
      <c r="G68" s="5">
        <v>9080700</v>
      </c>
      <c r="H68" s="5"/>
      <c r="I68" s="5"/>
      <c r="J68" s="5"/>
      <c r="K68" s="34"/>
      <c r="L68" s="2">
        <f>D68-E68-F68-G68-H68-I68-J68-K68</f>
        <v>0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 spans="1:36" hidden="1" x14ac:dyDescent="0.25">
      <c r="A69" s="26"/>
      <c r="B69" s="28"/>
      <c r="D69" s="29"/>
      <c r="E69" s="18"/>
      <c r="F69" s="18"/>
      <c r="G69" s="18"/>
      <c r="H69" s="18"/>
      <c r="I69" s="18"/>
      <c r="J69" s="18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spans="1:36" hidden="1" x14ac:dyDescent="0.25">
      <c r="D70" s="10"/>
      <c r="E70" s="14"/>
      <c r="F70" s="14"/>
    </row>
    <row r="71" spans="1:36" ht="31.5" hidden="1" customHeight="1" x14ac:dyDescent="0.25">
      <c r="A71" s="100" t="s">
        <v>12</v>
      </c>
      <c r="B71" s="100"/>
      <c r="C71" s="100"/>
      <c r="D71" s="37">
        <f>D53+D56+D59+D62+D65+D68</f>
        <v>446420700</v>
      </c>
      <c r="E71" s="44"/>
      <c r="F71" s="6"/>
      <c r="J71" s="10"/>
      <c r="L71" s="43">
        <f>L53+L56+L59+L62+L65+L68</f>
        <v>0</v>
      </c>
      <c r="O71" s="50"/>
    </row>
    <row r="72" spans="1:36" hidden="1" x14ac:dyDescent="0.25"/>
    <row r="73" spans="1:36" ht="27.75" hidden="1" customHeight="1" x14ac:dyDescent="0.25">
      <c r="A73" s="92" t="s">
        <v>53</v>
      </c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</row>
    <row r="74" spans="1:36" hidden="1" x14ac:dyDescent="0.25"/>
    <row r="75" spans="1:36" ht="27.75" hidden="1" customHeight="1" x14ac:dyDescent="0.25">
      <c r="A75" s="93" t="s">
        <v>1</v>
      </c>
      <c r="B75" s="93" t="s">
        <v>22</v>
      </c>
      <c r="C75" s="93" t="s">
        <v>7</v>
      </c>
      <c r="D75" s="93" t="s">
        <v>8</v>
      </c>
      <c r="E75" s="94" t="s">
        <v>14</v>
      </c>
      <c r="F75" s="95"/>
      <c r="G75" s="95"/>
      <c r="H75" s="95"/>
      <c r="I75" s="95"/>
      <c r="J75" s="99"/>
      <c r="K75" s="90"/>
      <c r="L75" s="48" t="s">
        <v>23</v>
      </c>
    </row>
    <row r="76" spans="1:36" hidden="1" x14ac:dyDescent="0.25">
      <c r="A76" s="93"/>
      <c r="B76" s="93"/>
      <c r="C76" s="93"/>
      <c r="D76" s="93"/>
      <c r="E76" s="25">
        <v>44369</v>
      </c>
      <c r="F76" s="20"/>
      <c r="G76" s="20"/>
      <c r="H76" s="20"/>
      <c r="I76" s="20"/>
      <c r="J76" s="20"/>
      <c r="K76" s="89"/>
      <c r="L76" s="42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 spans="1:36" hidden="1" x14ac:dyDescent="0.25">
      <c r="A77" s="51">
        <v>1</v>
      </c>
      <c r="B77" s="8" t="s">
        <v>35</v>
      </c>
      <c r="C77" s="3" t="s">
        <v>54</v>
      </c>
      <c r="D77" s="16">
        <v>5500000</v>
      </c>
      <c r="E77" s="78">
        <v>5500000</v>
      </c>
      <c r="F77" s="77"/>
      <c r="G77" s="77"/>
      <c r="H77" s="77"/>
      <c r="I77" s="77"/>
      <c r="J77" s="77"/>
      <c r="K77" s="31"/>
      <c r="L77" s="2">
        <f>D77-E77-F77-G77-H77-I77-J77-K77</f>
        <v>0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spans="1:36" hidden="1" x14ac:dyDescent="0.25">
      <c r="A78" s="21"/>
      <c r="B78" s="21"/>
      <c r="D78" s="22"/>
      <c r="E78" s="4"/>
      <c r="F78" s="4"/>
      <c r="G78" s="4"/>
      <c r="H78" s="4"/>
      <c r="I78" s="4"/>
      <c r="J78" s="4"/>
      <c r="K78" s="4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spans="1:36" ht="28.5" hidden="1" customHeight="1" x14ac:dyDescent="0.25">
      <c r="A79" s="97" t="s">
        <v>14</v>
      </c>
      <c r="B79" s="103"/>
      <c r="C79" s="103"/>
      <c r="D79" s="104"/>
      <c r="E79" s="25">
        <v>44369</v>
      </c>
      <c r="F79" s="20"/>
      <c r="G79" s="20"/>
      <c r="H79" s="23"/>
      <c r="I79" s="23"/>
      <c r="J79" s="23"/>
      <c r="K79" s="45"/>
      <c r="L79" s="46" t="s">
        <v>23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</row>
    <row r="80" spans="1:36" hidden="1" x14ac:dyDescent="0.25">
      <c r="A80" s="51">
        <v>2</v>
      </c>
      <c r="B80" s="8" t="s">
        <v>36</v>
      </c>
      <c r="C80" s="3" t="s">
        <v>54</v>
      </c>
      <c r="D80" s="16">
        <v>5500000</v>
      </c>
      <c r="E80" s="78">
        <v>5500000</v>
      </c>
      <c r="F80" s="77"/>
      <c r="G80" s="77"/>
      <c r="H80" s="77"/>
      <c r="I80" s="77"/>
      <c r="J80" s="77"/>
      <c r="K80" s="31"/>
      <c r="L80" s="2">
        <f>D80-E80-F80-G80-H80-I80-J80-K80</f>
        <v>0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 spans="1:36" hidden="1" x14ac:dyDescent="0.25">
      <c r="A81" s="79"/>
      <c r="B81" s="79"/>
      <c r="D81" s="24"/>
      <c r="E81" s="4"/>
      <c r="F81" s="4"/>
      <c r="G81" s="4"/>
      <c r="H81" s="4"/>
      <c r="I81" s="4"/>
      <c r="J81" s="4"/>
      <c r="K81" s="4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 spans="1:36" ht="28.5" hidden="1" customHeight="1" x14ac:dyDescent="0.25">
      <c r="A82" s="97" t="s">
        <v>14</v>
      </c>
      <c r="B82" s="103"/>
      <c r="C82" s="103"/>
      <c r="D82" s="104"/>
      <c r="E82" s="25">
        <v>44369</v>
      </c>
      <c r="F82" s="20"/>
      <c r="G82" s="20"/>
      <c r="H82" s="23"/>
      <c r="I82" s="23"/>
      <c r="J82" s="23"/>
      <c r="K82" s="45"/>
      <c r="L82" s="46" t="s">
        <v>23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 spans="1:36" hidden="1" x14ac:dyDescent="0.25">
      <c r="A83" s="51">
        <v>3</v>
      </c>
      <c r="B83" s="8" t="s">
        <v>40</v>
      </c>
      <c r="C83" s="3" t="s">
        <v>54</v>
      </c>
      <c r="D83" s="16">
        <v>5500000</v>
      </c>
      <c r="E83" s="78">
        <v>5500000</v>
      </c>
      <c r="F83" s="77"/>
      <c r="G83" s="77"/>
      <c r="H83" s="77"/>
      <c r="I83" s="77"/>
      <c r="J83" s="77"/>
      <c r="K83" s="31"/>
      <c r="L83" s="2">
        <f>D83-E83-F83-G83-H83-I83-J83-K83</f>
        <v>0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 spans="1:36" hidden="1" x14ac:dyDescent="0.25">
      <c r="A84" s="79"/>
      <c r="B84" s="79"/>
      <c r="D84" s="24"/>
      <c r="E84" s="4"/>
      <c r="F84" s="4"/>
      <c r="G84" s="4"/>
      <c r="H84" s="4"/>
      <c r="I84" s="4"/>
      <c r="J84" s="4"/>
      <c r="K84" s="4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spans="1:36" ht="28.5" hidden="1" customHeight="1" x14ac:dyDescent="0.25">
      <c r="A85" s="97" t="s">
        <v>14</v>
      </c>
      <c r="B85" s="103"/>
      <c r="C85" s="103"/>
      <c r="D85" s="104"/>
      <c r="E85" s="25">
        <v>44369</v>
      </c>
      <c r="F85" s="20">
        <v>44372</v>
      </c>
      <c r="G85" s="20"/>
      <c r="H85" s="23"/>
      <c r="I85" s="23"/>
      <c r="J85" s="23"/>
      <c r="K85" s="45" t="s">
        <v>62</v>
      </c>
      <c r="L85" s="46" t="s">
        <v>23</v>
      </c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spans="1:36" hidden="1" x14ac:dyDescent="0.25">
      <c r="A86" s="51">
        <v>4</v>
      </c>
      <c r="B86" s="8" t="s">
        <v>42</v>
      </c>
      <c r="C86" s="3" t="s">
        <v>27</v>
      </c>
      <c r="D86" s="17">
        <v>30000000</v>
      </c>
      <c r="E86" s="77">
        <v>4419300</v>
      </c>
      <c r="F86" s="77">
        <v>10580700</v>
      </c>
      <c r="G86" s="77"/>
      <c r="H86" s="77"/>
      <c r="I86" s="77"/>
      <c r="J86" s="77"/>
      <c r="K86" s="31">
        <v>15000000</v>
      </c>
      <c r="L86" s="2">
        <f>D86-E86-F86-G86-H86-I86-J86-K86</f>
        <v>0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spans="1:36" hidden="1" x14ac:dyDescent="0.25">
      <c r="A87" s="79"/>
      <c r="B87" s="79"/>
      <c r="D87" s="24"/>
      <c r="E87" s="4"/>
      <c r="F87" s="4"/>
      <c r="G87" s="4"/>
      <c r="H87" s="4"/>
      <c r="I87" s="4"/>
      <c r="J87" s="4"/>
      <c r="K87" s="4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spans="1:36" ht="30.75" hidden="1" customHeight="1" x14ac:dyDescent="0.25">
      <c r="A88" s="108" t="s">
        <v>14</v>
      </c>
      <c r="B88" s="109"/>
      <c r="C88" s="109"/>
      <c r="D88" s="110"/>
      <c r="E88" s="20">
        <v>44372</v>
      </c>
      <c r="F88" s="25">
        <v>44379</v>
      </c>
      <c r="G88" s="25"/>
      <c r="H88" s="23"/>
      <c r="I88" s="23"/>
      <c r="J88" s="23"/>
      <c r="K88" s="32" t="s">
        <v>62</v>
      </c>
      <c r="L88" s="46" t="s">
        <v>23</v>
      </c>
      <c r="M88" s="10"/>
      <c r="N88" s="10"/>
      <c r="O88" s="10">
        <f>D86+D89+D92+D95+D98</f>
        <v>122561400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spans="1:36" hidden="1" x14ac:dyDescent="0.25">
      <c r="A89" s="51">
        <v>5</v>
      </c>
      <c r="B89" s="8" t="s">
        <v>43</v>
      </c>
      <c r="C89" s="3" t="s">
        <v>44</v>
      </c>
      <c r="D89" s="16">
        <v>38288000</v>
      </c>
      <c r="E89" s="77">
        <v>19419300</v>
      </c>
      <c r="F89" s="77">
        <v>6038700</v>
      </c>
      <c r="G89" s="77"/>
      <c r="H89" s="77"/>
      <c r="I89" s="77"/>
      <c r="J89" s="77"/>
      <c r="K89" s="31">
        <v>12830000</v>
      </c>
      <c r="L89" s="2">
        <f>D89-E89-F89-G89-H89-I89-J89-K89</f>
        <v>0</v>
      </c>
      <c r="M89" s="10"/>
      <c r="N89" s="10"/>
      <c r="O89" s="10">
        <f>K86+K89+K95+K98</f>
        <v>37830000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spans="1:36" hidden="1" x14ac:dyDescent="0.25">
      <c r="A90" s="26"/>
      <c r="B90" s="26"/>
      <c r="D90" s="27"/>
      <c r="E90" s="4"/>
      <c r="F90" s="4"/>
      <c r="G90" s="4"/>
      <c r="H90" s="4"/>
      <c r="I90" s="4"/>
      <c r="J90" s="4"/>
      <c r="K90" s="4"/>
      <c r="L90" s="10"/>
      <c r="M90" s="10"/>
      <c r="N90" s="10"/>
      <c r="O90" s="10">
        <f>O88-O89</f>
        <v>84731400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spans="1:36" ht="27.75" hidden="1" customHeight="1" x14ac:dyDescent="0.25">
      <c r="A91" s="108" t="s">
        <v>14</v>
      </c>
      <c r="B91" s="109"/>
      <c r="C91" s="109"/>
      <c r="D91" s="110"/>
      <c r="E91" s="25">
        <v>44379</v>
      </c>
      <c r="F91" s="25">
        <v>44382</v>
      </c>
      <c r="G91" s="25"/>
      <c r="H91" s="25"/>
      <c r="I91" s="25"/>
      <c r="J91" s="20"/>
      <c r="K91" s="33"/>
      <c r="L91" s="46" t="s">
        <v>23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 spans="1:36" hidden="1" x14ac:dyDescent="0.25">
      <c r="A92" s="51">
        <v>6</v>
      </c>
      <c r="B92" s="8" t="s">
        <v>45</v>
      </c>
      <c r="C92" s="3" t="s">
        <v>46</v>
      </c>
      <c r="D92" s="19">
        <v>12215000</v>
      </c>
      <c r="E92" s="5">
        <v>3961300</v>
      </c>
      <c r="F92" s="5">
        <v>8253700</v>
      </c>
      <c r="G92" s="5"/>
      <c r="H92" s="5"/>
      <c r="I92" s="5"/>
      <c r="J92" s="5"/>
      <c r="K92" s="34"/>
      <c r="L92" s="2">
        <f>D92-E92-F92-G92-H92-I92-J92-K92</f>
        <v>0</v>
      </c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spans="1:36" hidden="1" x14ac:dyDescent="0.25">
      <c r="A93" s="26"/>
      <c r="B93" s="28"/>
      <c r="D93" s="29"/>
      <c r="E93" s="18"/>
      <c r="F93" s="18"/>
      <c r="G93" s="18"/>
      <c r="H93" s="18"/>
      <c r="I93" s="18"/>
      <c r="J93" s="18"/>
      <c r="K93" s="1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 spans="1:36" ht="27.75" hidden="1" customHeight="1" x14ac:dyDescent="0.25">
      <c r="A94" s="108" t="s">
        <v>14</v>
      </c>
      <c r="B94" s="109"/>
      <c r="C94" s="109"/>
      <c r="D94" s="110"/>
      <c r="E94" s="25">
        <v>44382</v>
      </c>
      <c r="F94" s="25"/>
      <c r="G94" s="25"/>
      <c r="H94" s="25"/>
      <c r="I94" s="25"/>
      <c r="J94" s="20"/>
      <c r="K94" s="33" t="s">
        <v>62</v>
      </c>
      <c r="L94" s="46" t="s">
        <v>23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spans="1:36" hidden="1" x14ac:dyDescent="0.25">
      <c r="A95" s="51">
        <v>7</v>
      </c>
      <c r="B95" s="8" t="s">
        <v>47</v>
      </c>
      <c r="C95" s="3" t="s">
        <v>48</v>
      </c>
      <c r="D95" s="19">
        <v>13542400</v>
      </c>
      <c r="E95" s="5">
        <v>8542400</v>
      </c>
      <c r="F95" s="5"/>
      <c r="G95" s="5"/>
      <c r="H95" s="5"/>
      <c r="I95" s="5"/>
      <c r="J95" s="5"/>
      <c r="K95" s="34">
        <v>5000000</v>
      </c>
      <c r="L95" s="2">
        <f>D95-E95-F95-G95-H95-I95-J95-K95</f>
        <v>0</v>
      </c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 spans="1:36" hidden="1" x14ac:dyDescent="0.25">
      <c r="A96" s="26"/>
      <c r="B96" s="28"/>
      <c r="D96" s="29"/>
      <c r="E96" s="18"/>
      <c r="F96" s="18"/>
      <c r="G96" s="18"/>
      <c r="H96" s="18"/>
      <c r="I96" s="18"/>
      <c r="J96" s="18"/>
      <c r="K96" s="1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spans="1:36" ht="27.75" hidden="1" customHeight="1" x14ac:dyDescent="0.25">
      <c r="A97" s="108" t="s">
        <v>14</v>
      </c>
      <c r="B97" s="109"/>
      <c r="C97" s="109"/>
      <c r="D97" s="110"/>
      <c r="E97" s="25">
        <v>44382</v>
      </c>
      <c r="F97" s="25">
        <v>44386</v>
      </c>
      <c r="G97" s="25"/>
      <c r="H97" s="25"/>
      <c r="I97" s="25"/>
      <c r="J97" s="20"/>
      <c r="K97" s="33" t="s">
        <v>62</v>
      </c>
      <c r="L97" s="46" t="s">
        <v>23</v>
      </c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spans="1:36" hidden="1" x14ac:dyDescent="0.25">
      <c r="A98" s="51">
        <v>8</v>
      </c>
      <c r="B98" s="8" t="s">
        <v>49</v>
      </c>
      <c r="C98" s="3" t="s">
        <v>50</v>
      </c>
      <c r="D98" s="115">
        <v>28516000</v>
      </c>
      <c r="E98" s="5">
        <v>13284600</v>
      </c>
      <c r="F98" s="5">
        <v>10231400</v>
      </c>
      <c r="G98" s="5"/>
      <c r="H98" s="5"/>
      <c r="I98" s="5"/>
      <c r="J98" s="5"/>
      <c r="K98" s="34">
        <v>5000000</v>
      </c>
      <c r="L98" s="2">
        <f>D98-E98-F98-G98-H98-I98-J98-K98</f>
        <v>0</v>
      </c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spans="1:36" hidden="1" x14ac:dyDescent="0.25">
      <c r="A99" s="26"/>
      <c r="B99" s="28"/>
      <c r="D99" s="29"/>
      <c r="E99" s="18"/>
      <c r="F99" s="18"/>
      <c r="G99" s="18"/>
      <c r="H99" s="18"/>
      <c r="I99" s="18"/>
      <c r="J99" s="18"/>
      <c r="K99" s="1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spans="1:36" ht="27.75" hidden="1" customHeight="1" x14ac:dyDescent="0.25">
      <c r="A100" s="108" t="s">
        <v>14</v>
      </c>
      <c r="B100" s="109"/>
      <c r="C100" s="109"/>
      <c r="D100" s="110"/>
      <c r="E100" s="25">
        <v>44386</v>
      </c>
      <c r="F100" s="25"/>
      <c r="G100" s="25"/>
      <c r="H100" s="25"/>
      <c r="I100" s="25"/>
      <c r="J100" s="20"/>
      <c r="K100" s="33"/>
      <c r="L100" s="46" t="s">
        <v>23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spans="1:36" hidden="1" x14ac:dyDescent="0.25">
      <c r="A101" s="51">
        <v>9</v>
      </c>
      <c r="B101" s="8" t="s">
        <v>51</v>
      </c>
      <c r="C101" s="3" t="s">
        <v>52</v>
      </c>
      <c r="D101" s="115">
        <v>21000000</v>
      </c>
      <c r="E101" s="5">
        <v>21000000</v>
      </c>
      <c r="F101" s="5"/>
      <c r="G101" s="5"/>
      <c r="H101" s="5"/>
      <c r="I101" s="5"/>
      <c r="J101" s="5"/>
      <c r="K101" s="34"/>
      <c r="L101" s="2">
        <f>D101-E101-F101-G101-H101-I101-J101-K101</f>
        <v>0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spans="1:36" hidden="1" x14ac:dyDescent="0.25">
      <c r="A102" s="26"/>
      <c r="B102" s="28"/>
      <c r="D102" s="29"/>
      <c r="E102" s="18"/>
      <c r="F102" s="18"/>
      <c r="G102" s="18"/>
      <c r="H102" s="18"/>
      <c r="I102" s="18"/>
      <c r="J102" s="18"/>
      <c r="K102" s="18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spans="1:36" ht="27.75" hidden="1" customHeight="1" x14ac:dyDescent="0.25">
      <c r="A103" s="108" t="s">
        <v>14</v>
      </c>
      <c r="B103" s="109"/>
      <c r="C103" s="109"/>
      <c r="D103" s="110"/>
      <c r="E103" s="25">
        <v>44386</v>
      </c>
      <c r="F103" s="25"/>
      <c r="G103" s="25"/>
      <c r="H103" s="25"/>
      <c r="I103" s="25"/>
      <c r="J103" s="20"/>
      <c r="K103" s="33"/>
      <c r="L103" s="46" t="s">
        <v>23</v>
      </c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 spans="1:36" hidden="1" x14ac:dyDescent="0.25">
      <c r="A104" s="51">
        <v>10</v>
      </c>
      <c r="B104" s="8" t="s">
        <v>41</v>
      </c>
      <c r="C104" s="3" t="s">
        <v>54</v>
      </c>
      <c r="D104" s="115">
        <v>5500000</v>
      </c>
      <c r="E104" s="5">
        <v>5500000</v>
      </c>
      <c r="F104" s="5"/>
      <c r="G104" s="5"/>
      <c r="H104" s="5"/>
      <c r="I104" s="5"/>
      <c r="J104" s="5"/>
      <c r="K104" s="34"/>
      <c r="L104" s="2">
        <f>D104-E104-F104-G104-H104-I104-J104-K104</f>
        <v>0</v>
      </c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spans="1:36" hidden="1" x14ac:dyDescent="0.25">
      <c r="A105" s="26"/>
      <c r="B105" s="28"/>
      <c r="D105" s="29"/>
      <c r="E105" s="18"/>
      <c r="F105" s="18"/>
      <c r="G105" s="18"/>
      <c r="H105" s="18"/>
      <c r="I105" s="18"/>
      <c r="J105" s="18"/>
      <c r="K105" s="18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spans="1:36" ht="27.75" hidden="1" customHeight="1" x14ac:dyDescent="0.25">
      <c r="A106" s="108" t="s">
        <v>14</v>
      </c>
      <c r="B106" s="109"/>
      <c r="C106" s="109"/>
      <c r="D106" s="110"/>
      <c r="E106" s="25">
        <v>44386</v>
      </c>
      <c r="F106" s="25"/>
      <c r="G106" s="25"/>
      <c r="H106" s="25"/>
      <c r="I106" s="25"/>
      <c r="J106" s="20"/>
      <c r="K106" s="33"/>
      <c r="L106" s="46" t="s">
        <v>23</v>
      </c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spans="1:36" hidden="1" x14ac:dyDescent="0.25">
      <c r="A107" s="51">
        <v>11</v>
      </c>
      <c r="B107" s="8" t="s">
        <v>55</v>
      </c>
      <c r="C107" s="3" t="s">
        <v>54</v>
      </c>
      <c r="D107" s="115">
        <v>5500000</v>
      </c>
      <c r="E107" s="5">
        <v>5500000</v>
      </c>
      <c r="F107" s="5"/>
      <c r="G107" s="5"/>
      <c r="H107" s="5"/>
      <c r="I107" s="5"/>
      <c r="J107" s="5"/>
      <c r="K107" s="34"/>
      <c r="L107" s="2">
        <f>D107-E107-F107-G107-H107-I107-J107-K107</f>
        <v>0</v>
      </c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spans="1:36" hidden="1" x14ac:dyDescent="0.25">
      <c r="D108" s="10"/>
      <c r="E108" s="14"/>
      <c r="F108" s="14"/>
    </row>
    <row r="109" spans="1:36" ht="27.75" hidden="1" customHeight="1" x14ac:dyDescent="0.25">
      <c r="A109" s="108" t="s">
        <v>14</v>
      </c>
      <c r="B109" s="109"/>
      <c r="C109" s="109"/>
      <c r="D109" s="110"/>
      <c r="E109" s="25">
        <v>44386</v>
      </c>
      <c r="F109" s="25"/>
      <c r="G109" s="25"/>
      <c r="H109" s="25"/>
      <c r="I109" s="25"/>
      <c r="J109" s="20"/>
      <c r="K109" s="33"/>
      <c r="L109" s="46" t="s">
        <v>23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spans="1:36" hidden="1" x14ac:dyDescent="0.25">
      <c r="A110" s="51">
        <v>12</v>
      </c>
      <c r="B110" s="8" t="s">
        <v>56</v>
      </c>
      <c r="C110" s="3" t="s">
        <v>54</v>
      </c>
      <c r="D110" s="115">
        <v>5500000</v>
      </c>
      <c r="E110" s="5">
        <v>5500000</v>
      </c>
      <c r="F110" s="5"/>
      <c r="G110" s="5"/>
      <c r="H110" s="5"/>
      <c r="I110" s="5"/>
      <c r="J110" s="5"/>
      <c r="K110" s="34"/>
      <c r="L110" s="2">
        <f>D110-E110-F110-G110-H110-I110-J110-K110</f>
        <v>0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 spans="1:36" hidden="1" x14ac:dyDescent="0.25">
      <c r="D111" s="10"/>
      <c r="E111" s="14"/>
      <c r="F111" s="14"/>
    </row>
    <row r="112" spans="1:36" ht="31.5" hidden="1" customHeight="1" x14ac:dyDescent="0.25">
      <c r="A112" s="100" t="s">
        <v>12</v>
      </c>
      <c r="B112" s="100"/>
      <c r="C112" s="100"/>
      <c r="D112" s="37">
        <f>D77+D80+D83+D86+D89+D92+D95+D98+D101+D104+D107+D110</f>
        <v>176561400</v>
      </c>
      <c r="E112" s="44"/>
      <c r="F112" s="6"/>
      <c r="J112" s="10"/>
      <c r="L112" s="43">
        <f>L77+L80+L83+L86+L89+L92+L95+L98+L101+L104+L107+L110</f>
        <v>0</v>
      </c>
      <c r="O112" s="50"/>
    </row>
    <row r="113" spans="1:36" hidden="1" x14ac:dyDescent="0.25">
      <c r="D113" s="6"/>
    </row>
    <row r="114" spans="1:36" ht="43.5" hidden="1" customHeight="1" x14ac:dyDescent="0.25">
      <c r="A114" s="111" t="s">
        <v>57</v>
      </c>
      <c r="B114" s="111"/>
      <c r="C114" s="111"/>
      <c r="D114" s="111"/>
      <c r="E114" s="111"/>
      <c r="F114" s="111"/>
      <c r="G114" s="111"/>
      <c r="H114" s="111"/>
      <c r="I114" s="111"/>
      <c r="J114" s="111"/>
      <c r="K114" s="112">
        <f>L71+L112</f>
        <v>0</v>
      </c>
      <c r="L114" s="112"/>
    </row>
    <row r="115" spans="1:36" hidden="1" x14ac:dyDescent="0.25">
      <c r="D115" s="6"/>
    </row>
    <row r="116" spans="1:36" ht="27.75" hidden="1" customHeight="1" x14ac:dyDescent="0.25">
      <c r="A116" s="113" t="s">
        <v>81</v>
      </c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</row>
    <row r="117" spans="1:36" ht="27.75" hidden="1" customHeight="1" x14ac:dyDescent="0.25">
      <c r="A117" s="93" t="s">
        <v>1</v>
      </c>
      <c r="B117" s="93" t="s">
        <v>22</v>
      </c>
      <c r="C117" s="93" t="s">
        <v>7</v>
      </c>
      <c r="D117" s="93" t="s">
        <v>8</v>
      </c>
      <c r="E117" s="94" t="s">
        <v>14</v>
      </c>
      <c r="F117" s="95"/>
      <c r="G117" s="95"/>
      <c r="H117" s="95"/>
      <c r="I117" s="95"/>
      <c r="J117" s="99"/>
      <c r="K117" s="90"/>
      <c r="L117" s="91" t="s">
        <v>23</v>
      </c>
      <c r="O117" s="67">
        <v>44386</v>
      </c>
      <c r="P117" s="10">
        <v>50000000</v>
      </c>
      <c r="Q117" s="10">
        <f>F98+E101+E104+E107+E110+E119</f>
        <v>50000000</v>
      </c>
      <c r="R117" s="6">
        <f t="shared" ref="R117:R126" si="1">P117-Q117</f>
        <v>0</v>
      </c>
    </row>
    <row r="118" spans="1:36" hidden="1" x14ac:dyDescent="0.25">
      <c r="A118" s="93"/>
      <c r="B118" s="93"/>
      <c r="C118" s="93"/>
      <c r="D118" s="93"/>
      <c r="E118" s="25">
        <v>44386</v>
      </c>
      <c r="F118" s="20">
        <v>44393</v>
      </c>
      <c r="G118" s="20"/>
      <c r="H118" s="20"/>
      <c r="I118" s="20"/>
      <c r="J118" s="20"/>
      <c r="K118" s="89"/>
      <c r="L118" s="53"/>
      <c r="M118" s="13"/>
      <c r="N118" s="13"/>
      <c r="O118" s="67">
        <v>44393</v>
      </c>
      <c r="P118" s="10">
        <v>50000000</v>
      </c>
      <c r="Q118" s="10">
        <f>F119+E122+F122+E125</f>
        <v>50000000</v>
      </c>
      <c r="R118" s="6">
        <f t="shared" si="1"/>
        <v>0</v>
      </c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</row>
    <row r="119" spans="1:36" hidden="1" x14ac:dyDescent="0.25">
      <c r="A119" s="51">
        <v>1</v>
      </c>
      <c r="B119" s="8" t="s">
        <v>64</v>
      </c>
      <c r="C119" s="7" t="s">
        <v>67</v>
      </c>
      <c r="D119" s="16">
        <v>4822000</v>
      </c>
      <c r="E119" s="78">
        <v>2268600</v>
      </c>
      <c r="F119" s="77">
        <v>2553400</v>
      </c>
      <c r="G119" s="77"/>
      <c r="H119" s="77"/>
      <c r="I119" s="77"/>
      <c r="J119" s="77"/>
      <c r="K119" s="31"/>
      <c r="L119" s="5">
        <f>D119-E119-F119-G119-H119-I119-J119-K119</f>
        <v>0</v>
      </c>
      <c r="M119" s="10"/>
      <c r="N119" s="10"/>
      <c r="O119" s="67">
        <v>44400</v>
      </c>
      <c r="P119" s="10">
        <v>10000000</v>
      </c>
      <c r="Q119" s="6">
        <f>F125+E128</f>
        <v>10000000</v>
      </c>
      <c r="R119" s="6">
        <f t="shared" si="1"/>
        <v>0</v>
      </c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 spans="1:36" hidden="1" x14ac:dyDescent="0.25">
      <c r="A120" s="21"/>
      <c r="B120" s="21"/>
      <c r="C120" s="38"/>
      <c r="D120" s="22"/>
      <c r="E120" s="4"/>
      <c r="F120" s="4"/>
      <c r="G120" s="4"/>
      <c r="H120" s="4"/>
      <c r="I120" s="4"/>
      <c r="J120" s="4"/>
      <c r="K120" s="4"/>
      <c r="L120" s="18"/>
      <c r="M120" s="10"/>
      <c r="N120" s="10"/>
      <c r="O120" s="15">
        <v>44410</v>
      </c>
      <c r="P120" s="10">
        <v>35000000</v>
      </c>
      <c r="Q120" s="10">
        <f>F128+E131</f>
        <v>35000000</v>
      </c>
      <c r="R120" s="6">
        <f t="shared" si="1"/>
        <v>0</v>
      </c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 spans="1:36" ht="28.5" hidden="1" customHeight="1" x14ac:dyDescent="0.25">
      <c r="A121" s="88" t="s">
        <v>1</v>
      </c>
      <c r="B121" s="88" t="s">
        <v>22</v>
      </c>
      <c r="C121" s="88" t="s">
        <v>7</v>
      </c>
      <c r="D121" s="88" t="s">
        <v>8</v>
      </c>
      <c r="E121" s="20">
        <v>44393</v>
      </c>
      <c r="F121" s="20">
        <v>44393</v>
      </c>
      <c r="G121" s="52"/>
      <c r="H121" s="52"/>
      <c r="I121" s="52"/>
      <c r="J121" s="52"/>
      <c r="K121" s="45"/>
      <c r="L121" s="47" t="s">
        <v>23</v>
      </c>
      <c r="M121" s="10"/>
      <c r="N121" s="10"/>
      <c r="O121" s="15">
        <v>44411</v>
      </c>
      <c r="P121" s="10">
        <v>10000000</v>
      </c>
      <c r="Q121" s="10">
        <f>F131</f>
        <v>10000000</v>
      </c>
      <c r="R121" s="6">
        <f t="shared" si="1"/>
        <v>0</v>
      </c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 spans="1:36" hidden="1" x14ac:dyDescent="0.25">
      <c r="A122" s="51">
        <v>2</v>
      </c>
      <c r="B122" s="8" t="s">
        <v>74</v>
      </c>
      <c r="C122" s="51" t="s">
        <v>68</v>
      </c>
      <c r="D122" s="16">
        <v>30000000</v>
      </c>
      <c r="E122" s="78">
        <v>29164000</v>
      </c>
      <c r="F122" s="77">
        <v>836000</v>
      </c>
      <c r="G122" s="77"/>
      <c r="H122" s="77"/>
      <c r="I122" s="77"/>
      <c r="J122" s="77"/>
      <c r="K122" s="31"/>
      <c r="L122" s="5">
        <f>D122-E122-F122-G122-H122-I122-J122-K122</f>
        <v>0</v>
      </c>
      <c r="M122" s="10"/>
      <c r="N122" s="10"/>
      <c r="O122" s="15">
        <v>44414</v>
      </c>
      <c r="P122" s="10">
        <v>20000000</v>
      </c>
      <c r="Q122" s="10">
        <f>G131</f>
        <v>20000000</v>
      </c>
      <c r="R122" s="6">
        <f t="shared" si="1"/>
        <v>0</v>
      </c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 spans="1:36" hidden="1" x14ac:dyDescent="0.25">
      <c r="A123" s="79"/>
      <c r="B123" s="79"/>
      <c r="C123" s="38"/>
      <c r="D123" s="24"/>
      <c r="E123" s="4"/>
      <c r="F123" s="4"/>
      <c r="G123" s="4"/>
      <c r="H123" s="4"/>
      <c r="I123" s="4"/>
      <c r="J123" s="4"/>
      <c r="K123" s="4"/>
      <c r="L123" s="18"/>
      <c r="M123" s="10"/>
      <c r="N123" s="10"/>
      <c r="O123" s="15">
        <v>44418</v>
      </c>
      <c r="P123" s="10">
        <v>25000000</v>
      </c>
      <c r="Q123" s="10">
        <f>H131</f>
        <v>25000000</v>
      </c>
      <c r="R123" s="6">
        <f t="shared" si="1"/>
        <v>0</v>
      </c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 spans="1:36" ht="28.5" hidden="1" customHeight="1" x14ac:dyDescent="0.25">
      <c r="A124" s="88" t="s">
        <v>1</v>
      </c>
      <c r="B124" s="88" t="s">
        <v>22</v>
      </c>
      <c r="C124" s="88" t="s">
        <v>7</v>
      </c>
      <c r="D124" s="88" t="s">
        <v>8</v>
      </c>
      <c r="E124" s="20">
        <v>44393</v>
      </c>
      <c r="F124" s="69">
        <v>44400</v>
      </c>
      <c r="G124" s="69"/>
      <c r="H124" s="52"/>
      <c r="I124" s="52"/>
      <c r="J124" s="52"/>
      <c r="K124" s="45"/>
      <c r="L124" s="47" t="s">
        <v>23</v>
      </c>
      <c r="M124" s="10"/>
      <c r="N124" s="10"/>
      <c r="O124" s="75">
        <v>44421</v>
      </c>
      <c r="P124" s="10">
        <v>80000000</v>
      </c>
      <c r="Q124" s="10">
        <f>I131+E134</f>
        <v>80000000</v>
      </c>
      <c r="R124" s="6">
        <f t="shared" si="1"/>
        <v>0</v>
      </c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 spans="1:36" hidden="1" x14ac:dyDescent="0.25">
      <c r="A125" s="51">
        <v>3</v>
      </c>
      <c r="B125" s="8" t="s">
        <v>75</v>
      </c>
      <c r="C125" s="51" t="s">
        <v>69</v>
      </c>
      <c r="D125" s="16">
        <v>26334000</v>
      </c>
      <c r="E125" s="78">
        <v>17446600</v>
      </c>
      <c r="F125" s="77">
        <v>8887400</v>
      </c>
      <c r="G125" s="77"/>
      <c r="H125" s="77"/>
      <c r="I125" s="77"/>
      <c r="J125" s="77"/>
      <c r="K125" s="31"/>
      <c r="L125" s="5">
        <f>D125-E125-F125-G125-H125-I125-J125-K125</f>
        <v>0</v>
      </c>
      <c r="M125" s="10"/>
      <c r="N125" s="10"/>
      <c r="O125" s="75">
        <v>44424</v>
      </c>
      <c r="P125" s="10">
        <v>64935900</v>
      </c>
      <c r="Q125" s="10">
        <f>F134+E137+E140</f>
        <v>64935900</v>
      </c>
      <c r="R125" s="6">
        <f t="shared" si="1"/>
        <v>0</v>
      </c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 spans="1:36" hidden="1" x14ac:dyDescent="0.25">
      <c r="A126" s="79"/>
      <c r="B126" s="79"/>
      <c r="C126" s="38"/>
      <c r="D126" s="24"/>
      <c r="E126" s="4"/>
      <c r="F126" s="4"/>
      <c r="G126" s="4"/>
      <c r="H126" s="4"/>
      <c r="I126" s="4"/>
      <c r="J126" s="4"/>
      <c r="K126" s="4"/>
      <c r="L126" s="18"/>
      <c r="M126" s="10"/>
      <c r="N126" s="10"/>
      <c r="O126" s="75">
        <v>44435</v>
      </c>
      <c r="P126" s="10">
        <v>39150000</v>
      </c>
      <c r="Q126" s="10">
        <f>E143+E146+E149+E152+E155+E158</f>
        <v>39150000</v>
      </c>
      <c r="R126" s="6">
        <f t="shared" si="1"/>
        <v>0</v>
      </c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 spans="1:36" ht="28.5" hidden="1" customHeight="1" x14ac:dyDescent="0.25">
      <c r="A127" s="88" t="s">
        <v>1</v>
      </c>
      <c r="B127" s="88" t="s">
        <v>22</v>
      </c>
      <c r="C127" s="88" t="s">
        <v>7</v>
      </c>
      <c r="D127" s="88" t="s">
        <v>8</v>
      </c>
      <c r="E127" s="69">
        <v>44400</v>
      </c>
      <c r="F127" s="20">
        <v>44410</v>
      </c>
      <c r="G127" s="69"/>
      <c r="H127" s="52"/>
      <c r="I127" s="52"/>
      <c r="J127" s="52"/>
      <c r="K127" s="45"/>
      <c r="L127" s="47" t="s">
        <v>23</v>
      </c>
      <c r="M127" s="10"/>
      <c r="N127" s="10"/>
      <c r="O127" s="75"/>
      <c r="P127" s="10"/>
      <c r="Q127" s="10"/>
      <c r="R127" s="6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 spans="1:36" hidden="1" x14ac:dyDescent="0.25">
      <c r="A128" s="51">
        <v>4</v>
      </c>
      <c r="B128" s="8" t="s">
        <v>76</v>
      </c>
      <c r="C128" s="51" t="s">
        <v>70</v>
      </c>
      <c r="D128" s="17">
        <v>28144000</v>
      </c>
      <c r="E128" s="77">
        <v>1112600</v>
      </c>
      <c r="F128" s="77">
        <v>27031400</v>
      </c>
      <c r="G128" s="77"/>
      <c r="H128" s="77"/>
      <c r="I128" s="77"/>
      <c r="J128" s="77"/>
      <c r="K128" s="31"/>
      <c r="L128" s="5">
        <f>D128-E128-F128-G128-H128-I128-J128-K128</f>
        <v>0</v>
      </c>
      <c r="M128" s="10"/>
      <c r="N128" s="10"/>
      <c r="O128" s="75"/>
      <c r="P128" s="10"/>
      <c r="Q128" s="10"/>
      <c r="R128" s="6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 spans="1:36" hidden="1" x14ac:dyDescent="0.25">
      <c r="A129" s="79"/>
      <c r="B129" s="79"/>
      <c r="C129" s="38"/>
      <c r="D129" s="24"/>
      <c r="E129" s="4"/>
      <c r="F129" s="4"/>
      <c r="G129" s="4"/>
      <c r="H129" s="4"/>
      <c r="I129" s="4"/>
      <c r="J129" s="4"/>
      <c r="K129" s="4"/>
      <c r="L129" s="18"/>
      <c r="M129" s="10"/>
      <c r="N129" s="10"/>
      <c r="O129" s="75"/>
      <c r="P129" s="10"/>
      <c r="Q129" s="10"/>
      <c r="R129" s="6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spans="1:36" ht="30.75" hidden="1" customHeight="1" x14ac:dyDescent="0.25">
      <c r="A130" s="88" t="s">
        <v>1</v>
      </c>
      <c r="B130" s="88" t="s">
        <v>22</v>
      </c>
      <c r="C130" s="88" t="s">
        <v>7</v>
      </c>
      <c r="D130" s="88" t="s">
        <v>8</v>
      </c>
      <c r="E130" s="20">
        <v>44410</v>
      </c>
      <c r="F130" s="20">
        <v>44411</v>
      </c>
      <c r="G130" s="69">
        <v>44414</v>
      </c>
      <c r="H130" s="69">
        <v>44418</v>
      </c>
      <c r="I130" s="76">
        <v>44421</v>
      </c>
      <c r="J130" s="52"/>
      <c r="K130" s="45"/>
      <c r="L130" s="47" t="s">
        <v>23</v>
      </c>
      <c r="M130" s="10"/>
      <c r="N130" s="10"/>
      <c r="O130" s="75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spans="1:36" hidden="1" x14ac:dyDescent="0.25">
      <c r="A131" s="51">
        <v>5</v>
      </c>
      <c r="B131" s="8" t="s">
        <v>77</v>
      </c>
      <c r="C131" s="51" t="s">
        <v>71</v>
      </c>
      <c r="D131" s="16">
        <v>76997000</v>
      </c>
      <c r="E131" s="77">
        <v>7968600</v>
      </c>
      <c r="F131" s="77">
        <v>10000000</v>
      </c>
      <c r="G131" s="77">
        <v>20000000</v>
      </c>
      <c r="H131" s="77">
        <v>25000000</v>
      </c>
      <c r="I131" s="77">
        <v>14028400</v>
      </c>
      <c r="J131" s="77"/>
      <c r="K131" s="31"/>
      <c r="L131" s="5">
        <f>D131-E131-F131-G131-H131-I131-J131-K131</f>
        <v>0</v>
      </c>
      <c r="M131" s="10"/>
      <c r="N131" s="10"/>
      <c r="O131" s="75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 spans="1:36" hidden="1" x14ac:dyDescent="0.25">
      <c r="A132" s="26"/>
      <c r="B132" s="26"/>
      <c r="C132" s="38"/>
      <c r="D132" s="27"/>
      <c r="E132" s="4"/>
      <c r="F132" s="4"/>
      <c r="G132" s="4"/>
      <c r="H132" s="4"/>
      <c r="I132" s="4"/>
      <c r="J132" s="4"/>
      <c r="K132" s="4"/>
      <c r="L132" s="18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spans="1:36" ht="27.75" hidden="1" customHeight="1" x14ac:dyDescent="0.25">
      <c r="A133" s="88" t="s">
        <v>1</v>
      </c>
      <c r="B133" s="88" t="s">
        <v>22</v>
      </c>
      <c r="C133" s="88" t="s">
        <v>7</v>
      </c>
      <c r="D133" s="88" t="s">
        <v>8</v>
      </c>
      <c r="E133" s="76">
        <v>44421</v>
      </c>
      <c r="F133" s="20">
        <v>44424</v>
      </c>
      <c r="G133" s="69"/>
      <c r="H133" s="52"/>
      <c r="I133" s="52"/>
      <c r="J133" s="52"/>
      <c r="K133" s="45"/>
      <c r="L133" s="47" t="s">
        <v>23</v>
      </c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 spans="1:36" hidden="1" x14ac:dyDescent="0.25">
      <c r="A134" s="51">
        <v>6</v>
      </c>
      <c r="B134" s="8" t="s">
        <v>78</v>
      </c>
      <c r="C134" s="51" t="s">
        <v>72</v>
      </c>
      <c r="D134" s="19">
        <v>107203000</v>
      </c>
      <c r="E134" s="5">
        <v>65971600</v>
      </c>
      <c r="F134" s="5">
        <v>41231400</v>
      </c>
      <c r="G134" s="5"/>
      <c r="H134" s="5"/>
      <c r="I134" s="5"/>
      <c r="J134" s="5"/>
      <c r="K134" s="34"/>
      <c r="L134" s="5">
        <f>D134-E134-F134-G134-H134-I134-J134-K134</f>
        <v>0</v>
      </c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 spans="1:36" hidden="1" x14ac:dyDescent="0.25">
      <c r="A135" s="26"/>
      <c r="B135" s="28"/>
      <c r="C135" s="38"/>
      <c r="D135" s="29"/>
      <c r="E135" s="18"/>
      <c r="F135" s="18"/>
      <c r="G135" s="18"/>
      <c r="H135" s="18"/>
      <c r="I135" s="18"/>
      <c r="J135" s="18"/>
      <c r="K135" s="18"/>
      <c r="L135" s="18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 spans="1:36" ht="27.75" hidden="1" customHeight="1" x14ac:dyDescent="0.25">
      <c r="A136" s="88" t="s">
        <v>1</v>
      </c>
      <c r="B136" s="88" t="s">
        <v>22</v>
      </c>
      <c r="C136" s="53" t="s">
        <v>7</v>
      </c>
      <c r="D136" s="88" t="s">
        <v>8</v>
      </c>
      <c r="E136" s="20">
        <v>44424</v>
      </c>
      <c r="F136" s="20"/>
      <c r="G136" s="69"/>
      <c r="H136" s="52"/>
      <c r="I136" s="52"/>
      <c r="J136" s="52"/>
      <c r="K136" s="45"/>
      <c r="L136" s="47" t="s">
        <v>23</v>
      </c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spans="1:36" ht="30" hidden="1" x14ac:dyDescent="0.25">
      <c r="A137" s="51">
        <v>7</v>
      </c>
      <c r="B137" s="8" t="s">
        <v>79</v>
      </c>
      <c r="C137" s="70" t="s">
        <v>73</v>
      </c>
      <c r="D137" s="19">
        <v>22504500</v>
      </c>
      <c r="E137" s="5">
        <v>22504500</v>
      </c>
      <c r="F137" s="5"/>
      <c r="G137" s="5"/>
      <c r="H137" s="5"/>
      <c r="I137" s="5"/>
      <c r="J137" s="5"/>
      <c r="K137" s="34"/>
      <c r="L137" s="5">
        <f>D137-E137-F137-G137-H137-I137-J137-K137</f>
        <v>0</v>
      </c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spans="1:36" hidden="1" x14ac:dyDescent="0.25">
      <c r="A138" s="26"/>
      <c r="B138" s="28"/>
      <c r="C138" s="38"/>
      <c r="D138" s="29"/>
      <c r="E138" s="18"/>
      <c r="F138" s="18"/>
      <c r="G138" s="18"/>
      <c r="H138" s="18"/>
      <c r="I138" s="18"/>
      <c r="J138" s="18"/>
      <c r="K138" s="18"/>
      <c r="L138" s="18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spans="1:36" ht="27.75" hidden="1" customHeight="1" x14ac:dyDescent="0.25">
      <c r="A139" s="88" t="s">
        <v>1</v>
      </c>
      <c r="B139" s="88" t="s">
        <v>22</v>
      </c>
      <c r="C139" s="53" t="s">
        <v>7</v>
      </c>
      <c r="D139" s="88" t="s">
        <v>8</v>
      </c>
      <c r="E139" s="20">
        <v>44424</v>
      </c>
      <c r="F139" s="20"/>
      <c r="G139" s="69"/>
      <c r="H139" s="52"/>
      <c r="I139" s="52"/>
      <c r="J139" s="52"/>
      <c r="K139" s="45"/>
      <c r="L139" s="47" t="s">
        <v>23</v>
      </c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 spans="1:36" ht="30" hidden="1" x14ac:dyDescent="0.25">
      <c r="A140" s="51">
        <v>8</v>
      </c>
      <c r="B140" s="8" t="s">
        <v>80</v>
      </c>
      <c r="C140" s="70" t="s">
        <v>73</v>
      </c>
      <c r="D140" s="19">
        <v>1200000</v>
      </c>
      <c r="E140" s="5">
        <v>1200000</v>
      </c>
      <c r="F140" s="5"/>
      <c r="G140" s="5"/>
      <c r="H140" s="5"/>
      <c r="I140" s="5"/>
      <c r="J140" s="5"/>
      <c r="K140" s="34"/>
      <c r="L140" s="5">
        <f>D140-E140-F140-G140-H140-I140-J140-K140</f>
        <v>0</v>
      </c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spans="1:36" hidden="1" x14ac:dyDescent="0.25">
      <c r="A141" s="26"/>
      <c r="B141" s="28"/>
      <c r="C141" s="38"/>
      <c r="D141" s="29"/>
      <c r="E141" s="18"/>
      <c r="F141" s="18"/>
      <c r="G141" s="18"/>
      <c r="H141" s="18"/>
      <c r="I141" s="18"/>
      <c r="J141" s="18"/>
      <c r="K141" s="18"/>
      <c r="L141" s="18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spans="1:36" ht="27.75" hidden="1" customHeight="1" x14ac:dyDescent="0.25">
      <c r="A142" s="88" t="s">
        <v>1</v>
      </c>
      <c r="B142" s="88" t="s">
        <v>22</v>
      </c>
      <c r="C142" s="88" t="s">
        <v>7</v>
      </c>
      <c r="D142" s="88" t="s">
        <v>8</v>
      </c>
      <c r="E142" s="69">
        <v>44435</v>
      </c>
      <c r="F142" s="20"/>
      <c r="G142" s="69"/>
      <c r="H142" s="52"/>
      <c r="I142" s="52"/>
      <c r="J142" s="52"/>
      <c r="K142" s="45"/>
      <c r="L142" s="47" t="s">
        <v>23</v>
      </c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spans="1:36" hidden="1" x14ac:dyDescent="0.25">
      <c r="A143" s="51">
        <v>9</v>
      </c>
      <c r="B143" s="8" t="s">
        <v>63</v>
      </c>
      <c r="C143" s="7" t="s">
        <v>54</v>
      </c>
      <c r="D143" s="115">
        <v>3500000</v>
      </c>
      <c r="E143" s="5">
        <v>3500000</v>
      </c>
      <c r="F143" s="5"/>
      <c r="G143" s="5"/>
      <c r="H143" s="5"/>
      <c r="I143" s="5"/>
      <c r="J143" s="5"/>
      <c r="K143" s="34"/>
      <c r="L143" s="5">
        <f>D143-E143-F143-G143-H143-I143-J143-K143</f>
        <v>0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 spans="1:36" hidden="1" x14ac:dyDescent="0.25">
      <c r="A144" s="26"/>
      <c r="B144" s="28"/>
      <c r="C144" s="38"/>
      <c r="D144" s="29"/>
      <c r="E144" s="18"/>
      <c r="F144" s="18"/>
      <c r="G144" s="18"/>
      <c r="H144" s="18"/>
      <c r="I144" s="18"/>
      <c r="J144" s="18"/>
      <c r="K144" s="18"/>
      <c r="L144" s="18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 spans="1:36" ht="27.75" hidden="1" customHeight="1" x14ac:dyDescent="0.25">
      <c r="A145" s="88" t="s">
        <v>1</v>
      </c>
      <c r="B145" s="88" t="s">
        <v>22</v>
      </c>
      <c r="C145" s="88" t="s">
        <v>7</v>
      </c>
      <c r="D145" s="88" t="s">
        <v>8</v>
      </c>
      <c r="E145" s="69">
        <v>44435</v>
      </c>
      <c r="F145" s="20"/>
      <c r="G145" s="69"/>
      <c r="H145" s="52"/>
      <c r="I145" s="52"/>
      <c r="J145" s="52"/>
      <c r="K145" s="45"/>
      <c r="L145" s="47" t="s">
        <v>23</v>
      </c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 spans="1:36" hidden="1" x14ac:dyDescent="0.25">
      <c r="A146" s="51">
        <v>10</v>
      </c>
      <c r="B146" s="8" t="s">
        <v>65</v>
      </c>
      <c r="C146" s="7" t="s">
        <v>54</v>
      </c>
      <c r="D146" s="115">
        <v>5500000</v>
      </c>
      <c r="E146" s="5">
        <v>5500000</v>
      </c>
      <c r="F146" s="5"/>
      <c r="G146" s="5"/>
      <c r="H146" s="5"/>
      <c r="I146" s="5"/>
      <c r="J146" s="5"/>
      <c r="K146" s="34"/>
      <c r="L146" s="5">
        <f>D146-E146-F146-G146-H146-I146-J146-K146</f>
        <v>0</v>
      </c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 spans="1:36" hidden="1" x14ac:dyDescent="0.25">
      <c r="A147" s="26"/>
      <c r="B147" s="28"/>
      <c r="C147" s="38"/>
      <c r="D147" s="29"/>
      <c r="E147" s="18"/>
      <c r="F147" s="18"/>
      <c r="G147" s="18"/>
      <c r="H147" s="18"/>
      <c r="I147" s="18"/>
      <c r="J147" s="18"/>
      <c r="K147" s="18"/>
      <c r="L147" s="18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</row>
    <row r="148" spans="1:36" ht="27.75" hidden="1" customHeight="1" x14ac:dyDescent="0.25">
      <c r="A148" s="88" t="s">
        <v>1</v>
      </c>
      <c r="B148" s="88" t="s">
        <v>22</v>
      </c>
      <c r="C148" s="88" t="s">
        <v>7</v>
      </c>
      <c r="D148" s="88" t="s">
        <v>8</v>
      </c>
      <c r="E148" s="69">
        <v>44435</v>
      </c>
      <c r="F148" s="20"/>
      <c r="G148" s="69"/>
      <c r="H148" s="52"/>
      <c r="I148" s="52"/>
      <c r="J148" s="52"/>
      <c r="K148" s="45"/>
      <c r="L148" s="47" t="s">
        <v>23</v>
      </c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 spans="1:36" hidden="1" x14ac:dyDescent="0.25">
      <c r="A149" s="51">
        <v>11</v>
      </c>
      <c r="B149" s="8" t="s">
        <v>66</v>
      </c>
      <c r="C149" s="7" t="s">
        <v>54</v>
      </c>
      <c r="D149" s="115">
        <v>4000000</v>
      </c>
      <c r="E149" s="5">
        <v>4000000</v>
      </c>
      <c r="F149" s="5"/>
      <c r="G149" s="5"/>
      <c r="H149" s="5"/>
      <c r="I149" s="5"/>
      <c r="J149" s="5"/>
      <c r="K149" s="34"/>
      <c r="L149" s="5">
        <f>D149-E149-F149-G149-H149-I149-J149-K149</f>
        <v>0</v>
      </c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</row>
    <row r="150" spans="1:36" hidden="1" x14ac:dyDescent="0.25">
      <c r="A150" s="26"/>
      <c r="B150" s="28"/>
      <c r="C150" s="38"/>
      <c r="D150" s="29"/>
      <c r="E150" s="18"/>
      <c r="F150" s="18"/>
      <c r="G150" s="18"/>
      <c r="H150" s="18"/>
      <c r="I150" s="18"/>
      <c r="J150" s="18"/>
      <c r="K150" s="18"/>
      <c r="L150" s="18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</row>
    <row r="151" spans="1:36" ht="27.75" hidden="1" customHeight="1" x14ac:dyDescent="0.25">
      <c r="A151" s="88" t="s">
        <v>1</v>
      </c>
      <c r="B151" s="88" t="s">
        <v>22</v>
      </c>
      <c r="C151" s="88" t="s">
        <v>7</v>
      </c>
      <c r="D151" s="88" t="s">
        <v>8</v>
      </c>
      <c r="E151" s="69">
        <v>44435</v>
      </c>
      <c r="F151" s="20"/>
      <c r="G151" s="69"/>
      <c r="H151" s="52"/>
      <c r="I151" s="52"/>
      <c r="J151" s="52"/>
      <c r="K151" s="45"/>
      <c r="L151" s="47" t="s">
        <v>23</v>
      </c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</row>
    <row r="152" spans="1:36" hidden="1" x14ac:dyDescent="0.25">
      <c r="A152" s="51">
        <v>12</v>
      </c>
      <c r="B152" s="8" t="s">
        <v>82</v>
      </c>
      <c r="C152" s="7" t="s">
        <v>54</v>
      </c>
      <c r="D152" s="115">
        <v>11000000</v>
      </c>
      <c r="E152" s="5">
        <v>11000000</v>
      </c>
      <c r="F152" s="5"/>
      <c r="G152" s="5"/>
      <c r="H152" s="5"/>
      <c r="I152" s="5"/>
      <c r="J152" s="5"/>
      <c r="K152" s="34"/>
      <c r="L152" s="5">
        <f>D152-E152-F152-G152-H152-I152-J152-K152</f>
        <v>0</v>
      </c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</row>
    <row r="153" spans="1:36" hidden="1" x14ac:dyDescent="0.25">
      <c r="A153" s="26"/>
      <c r="B153" s="28"/>
      <c r="C153" s="38"/>
      <c r="D153" s="29"/>
      <c r="E153" s="18"/>
      <c r="F153" s="18"/>
      <c r="G153" s="18"/>
      <c r="H153" s="18"/>
      <c r="I153" s="18"/>
      <c r="J153" s="18"/>
      <c r="K153" s="18"/>
      <c r="L153" s="18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</row>
    <row r="154" spans="1:36" ht="27.75" hidden="1" customHeight="1" x14ac:dyDescent="0.25">
      <c r="A154" s="88" t="s">
        <v>1</v>
      </c>
      <c r="B154" s="88" t="s">
        <v>22</v>
      </c>
      <c r="C154" s="88" t="s">
        <v>7</v>
      </c>
      <c r="D154" s="88" t="s">
        <v>8</v>
      </c>
      <c r="E154" s="69">
        <v>44435</v>
      </c>
      <c r="F154" s="20"/>
      <c r="G154" s="69"/>
      <c r="H154" s="52"/>
      <c r="I154" s="52"/>
      <c r="J154" s="52"/>
      <c r="K154" s="45"/>
      <c r="L154" s="47" t="s">
        <v>23</v>
      </c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</row>
    <row r="155" spans="1:36" hidden="1" x14ac:dyDescent="0.25">
      <c r="A155" s="51">
        <v>13</v>
      </c>
      <c r="B155" s="8" t="s">
        <v>83</v>
      </c>
      <c r="C155" s="7" t="s">
        <v>54</v>
      </c>
      <c r="D155" s="115">
        <v>15000000</v>
      </c>
      <c r="E155" s="5">
        <v>15000000</v>
      </c>
      <c r="F155" s="5"/>
      <c r="G155" s="5"/>
      <c r="H155" s="5"/>
      <c r="I155" s="5"/>
      <c r="J155" s="5"/>
      <c r="K155" s="34"/>
      <c r="L155" s="5">
        <f>D155-E155-F155-G155-H155-I155-J155-K155</f>
        <v>0</v>
      </c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</row>
    <row r="156" spans="1:36" hidden="1" x14ac:dyDescent="0.25">
      <c r="A156" s="38"/>
      <c r="B156" s="38"/>
      <c r="C156" s="38"/>
      <c r="D156" s="18"/>
      <c r="E156" s="71"/>
      <c r="F156" s="71"/>
      <c r="G156" s="38"/>
      <c r="H156" s="38"/>
      <c r="I156" s="38"/>
      <c r="J156" s="38"/>
      <c r="K156" s="38"/>
      <c r="L156" s="38"/>
    </row>
    <row r="157" spans="1:36" ht="27.75" hidden="1" customHeight="1" x14ac:dyDescent="0.25">
      <c r="A157" s="88" t="s">
        <v>1</v>
      </c>
      <c r="B157" s="88" t="s">
        <v>22</v>
      </c>
      <c r="C157" s="88" t="s">
        <v>7</v>
      </c>
      <c r="D157" s="88" t="s">
        <v>8</v>
      </c>
      <c r="E157" s="69">
        <v>44435</v>
      </c>
      <c r="F157" s="20"/>
      <c r="G157" s="69"/>
      <c r="H157" s="52"/>
      <c r="I157" s="52"/>
      <c r="J157" s="52"/>
      <c r="K157" s="45"/>
      <c r="L157" s="47" t="s">
        <v>23</v>
      </c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</row>
    <row r="158" spans="1:36" hidden="1" x14ac:dyDescent="0.25">
      <c r="A158" s="51">
        <v>14</v>
      </c>
      <c r="B158" s="8" t="s">
        <v>84</v>
      </c>
      <c r="C158" s="7" t="s">
        <v>54</v>
      </c>
      <c r="D158" s="115">
        <v>150000</v>
      </c>
      <c r="E158" s="5">
        <v>150000</v>
      </c>
      <c r="F158" s="5"/>
      <c r="G158" s="5"/>
      <c r="H158" s="5"/>
      <c r="I158" s="5"/>
      <c r="J158" s="5"/>
      <c r="K158" s="34"/>
      <c r="L158" s="5">
        <f>D158-E158-F158-G158-H158-I158-J158-K158</f>
        <v>0</v>
      </c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spans="1:36" hidden="1" x14ac:dyDescent="0.25">
      <c r="A159" s="38"/>
      <c r="B159" s="38"/>
      <c r="C159" s="38"/>
      <c r="D159" s="18"/>
      <c r="E159" s="71"/>
      <c r="F159" s="71"/>
      <c r="G159" s="38"/>
      <c r="H159" s="38"/>
      <c r="I159" s="38"/>
      <c r="J159" s="38"/>
      <c r="K159" s="38"/>
      <c r="L159" s="38"/>
    </row>
    <row r="160" spans="1:36" ht="31.5" hidden="1" customHeight="1" x14ac:dyDescent="0.25">
      <c r="A160" s="100" t="s">
        <v>12</v>
      </c>
      <c r="B160" s="100"/>
      <c r="C160" s="100"/>
      <c r="D160" s="73">
        <f>D119+D122+D125+D128+D131+D134+D137+D143+D146+D149</f>
        <v>309004500</v>
      </c>
      <c r="E160" s="44"/>
      <c r="F160" s="72"/>
      <c r="G160" s="38"/>
      <c r="H160" s="38"/>
      <c r="I160" s="38"/>
      <c r="J160" s="18"/>
      <c r="K160" s="38"/>
      <c r="L160" s="74">
        <f>L119+L122+L125+L128+L131+L134+L137+L143+L146+L149+L140</f>
        <v>0</v>
      </c>
      <c r="O160" s="50"/>
    </row>
    <row r="161" spans="1:36" hidden="1" x14ac:dyDescent="0.25">
      <c r="A161" s="38"/>
      <c r="B161" s="38"/>
      <c r="C161" s="38"/>
      <c r="D161" s="72"/>
      <c r="E161" s="38"/>
      <c r="F161" s="38"/>
      <c r="G161" s="38"/>
      <c r="H161" s="38"/>
      <c r="I161" s="38"/>
      <c r="J161" s="38"/>
      <c r="K161" s="38"/>
      <c r="L161" s="38"/>
    </row>
    <row r="162" spans="1:36" ht="35.25" hidden="1" customHeight="1" x14ac:dyDescent="0.25">
      <c r="A162" s="111" t="s">
        <v>57</v>
      </c>
      <c r="B162" s="111"/>
      <c r="C162" s="111"/>
      <c r="D162" s="111"/>
      <c r="E162" s="111"/>
      <c r="F162" s="111"/>
      <c r="G162" s="111"/>
      <c r="H162" s="111"/>
      <c r="I162" s="111"/>
      <c r="J162" s="111"/>
      <c r="K162" s="114">
        <f>L114+L160</f>
        <v>0</v>
      </c>
      <c r="L162" s="114"/>
    </row>
    <row r="163" spans="1:36" ht="35.25" hidden="1" customHeight="1" x14ac:dyDescent="0.25">
      <c r="A163" s="87"/>
      <c r="B163" s="81"/>
      <c r="C163" s="81"/>
      <c r="D163" s="81"/>
      <c r="E163" s="81"/>
      <c r="F163" s="81"/>
      <c r="G163" s="81"/>
      <c r="H163" s="81"/>
      <c r="I163" s="81"/>
      <c r="J163" s="81"/>
      <c r="K163" s="82"/>
      <c r="L163" s="82"/>
    </row>
    <row r="164" spans="1:36" ht="27.75" hidden="1" customHeight="1" x14ac:dyDescent="0.25">
      <c r="A164" s="113" t="s">
        <v>123</v>
      </c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</row>
    <row r="165" spans="1:36" hidden="1" x14ac:dyDescent="0.25"/>
    <row r="166" spans="1:36" ht="27.75" hidden="1" customHeight="1" x14ac:dyDescent="0.25">
      <c r="A166" s="88" t="s">
        <v>1</v>
      </c>
      <c r="B166" s="88" t="s">
        <v>22</v>
      </c>
      <c r="C166" s="88" t="s">
        <v>7</v>
      </c>
      <c r="D166" s="88" t="s">
        <v>8</v>
      </c>
      <c r="E166" s="84">
        <v>44437</v>
      </c>
      <c r="F166" s="85">
        <v>44438</v>
      </c>
      <c r="G166" s="69"/>
      <c r="H166" s="52"/>
      <c r="I166" s="52"/>
      <c r="J166" s="52"/>
      <c r="K166" s="45"/>
      <c r="L166" s="47" t="s">
        <v>23</v>
      </c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</row>
    <row r="167" spans="1:36" hidden="1" x14ac:dyDescent="0.25">
      <c r="A167" s="51">
        <v>15</v>
      </c>
      <c r="B167" s="8" t="s">
        <v>85</v>
      </c>
      <c r="C167" s="7" t="s">
        <v>86</v>
      </c>
      <c r="D167" s="115">
        <v>30000000</v>
      </c>
      <c r="E167" s="5">
        <v>10000000</v>
      </c>
      <c r="F167" s="5">
        <v>20000000</v>
      </c>
      <c r="G167" s="5"/>
      <c r="H167" s="5"/>
      <c r="I167" s="5"/>
      <c r="J167" s="5"/>
      <c r="K167" s="34"/>
      <c r="L167" s="5">
        <f>D167-E167-F167-G167-H167-I167-J167-K167</f>
        <v>0</v>
      </c>
      <c r="M167" s="75">
        <v>44437</v>
      </c>
      <c r="N167" s="10">
        <v>10000000</v>
      </c>
      <c r="O167" s="10">
        <f>E167</f>
        <v>10000000</v>
      </c>
      <c r="P167" s="6">
        <f t="shared" ref="P167:P175" si="2">N167-O167</f>
        <v>0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</row>
    <row r="168" spans="1:36" hidden="1" x14ac:dyDescent="0.25">
      <c r="M168" s="75">
        <v>44438</v>
      </c>
      <c r="N168" s="10">
        <v>50000000</v>
      </c>
      <c r="O168" s="10">
        <f>F167+E170</f>
        <v>50000000</v>
      </c>
      <c r="P168" s="6">
        <f t="shared" si="2"/>
        <v>0</v>
      </c>
    </row>
    <row r="169" spans="1:36" ht="27.75" hidden="1" customHeight="1" x14ac:dyDescent="0.25">
      <c r="A169" s="88" t="s">
        <v>1</v>
      </c>
      <c r="B169" s="88" t="s">
        <v>22</v>
      </c>
      <c r="C169" s="88" t="s">
        <v>7</v>
      </c>
      <c r="D169" s="88" t="s">
        <v>8</v>
      </c>
      <c r="E169" s="85">
        <v>44438</v>
      </c>
      <c r="F169" s="85">
        <v>44439</v>
      </c>
      <c r="G169" s="84">
        <v>44453</v>
      </c>
      <c r="H169" s="84">
        <v>44463</v>
      </c>
      <c r="I169" s="84">
        <v>44519</v>
      </c>
      <c r="J169" s="52"/>
      <c r="K169" s="45"/>
      <c r="L169" s="47" t="s">
        <v>23</v>
      </c>
      <c r="M169" s="75">
        <v>44439</v>
      </c>
      <c r="N169" s="10">
        <v>50000000</v>
      </c>
      <c r="O169" s="10">
        <f>F170</f>
        <v>50000000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</row>
    <row r="170" spans="1:36" hidden="1" x14ac:dyDescent="0.25">
      <c r="A170" s="51">
        <v>16</v>
      </c>
      <c r="B170" s="8" t="s">
        <v>87</v>
      </c>
      <c r="C170" s="7" t="s">
        <v>88</v>
      </c>
      <c r="D170" s="115">
        <v>140981640</v>
      </c>
      <c r="E170" s="5">
        <v>30000000</v>
      </c>
      <c r="F170" s="5">
        <v>50000000</v>
      </c>
      <c r="G170" s="5">
        <v>50000000</v>
      </c>
      <c r="H170" s="5">
        <v>10000000</v>
      </c>
      <c r="I170" s="5">
        <v>981640</v>
      </c>
      <c r="J170" s="5"/>
      <c r="K170" s="34"/>
      <c r="L170" s="5">
        <f>D170-E170-F170-G170-H170-I170-J170-K170</f>
        <v>0</v>
      </c>
      <c r="M170" s="75">
        <v>44453</v>
      </c>
      <c r="N170" s="10">
        <v>50000000</v>
      </c>
      <c r="O170" s="10">
        <f>G170</f>
        <v>50000000</v>
      </c>
      <c r="P170" s="6">
        <f t="shared" ref="P170" si="3">N170-O170</f>
        <v>0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</row>
    <row r="171" spans="1:36" hidden="1" x14ac:dyDescent="0.25">
      <c r="M171" s="75">
        <v>44463</v>
      </c>
      <c r="N171" s="10">
        <v>10000000</v>
      </c>
      <c r="O171" s="10">
        <f>H170</f>
        <v>10000000</v>
      </c>
      <c r="P171" s="10">
        <f t="shared" si="2"/>
        <v>0</v>
      </c>
    </row>
    <row r="172" spans="1:36" ht="27.75" hidden="1" customHeight="1" x14ac:dyDescent="0.25">
      <c r="A172" s="88" t="s">
        <v>1</v>
      </c>
      <c r="B172" s="88" t="s">
        <v>22</v>
      </c>
      <c r="C172" s="88" t="s">
        <v>7</v>
      </c>
      <c r="D172" s="88" t="s">
        <v>8</v>
      </c>
      <c r="E172" s="84">
        <v>44519</v>
      </c>
      <c r="F172" s="20"/>
      <c r="G172" s="69"/>
      <c r="H172" s="52"/>
      <c r="I172" s="52"/>
      <c r="J172" s="52"/>
      <c r="K172" s="45"/>
      <c r="L172" s="47" t="s">
        <v>23</v>
      </c>
      <c r="M172" s="75">
        <v>44519</v>
      </c>
      <c r="N172" s="10">
        <v>50000000</v>
      </c>
      <c r="O172" s="10">
        <f>I170+E173+E176+E179</f>
        <v>50000000</v>
      </c>
      <c r="P172" s="10">
        <f>N172-O172</f>
        <v>0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</row>
    <row r="173" spans="1:36" hidden="1" x14ac:dyDescent="0.25">
      <c r="A173" s="51">
        <v>17</v>
      </c>
      <c r="B173" s="8" t="s">
        <v>89</v>
      </c>
      <c r="C173" s="7" t="s">
        <v>90</v>
      </c>
      <c r="D173" s="115">
        <v>7907000</v>
      </c>
      <c r="E173" s="5">
        <v>7907000</v>
      </c>
      <c r="F173" s="5"/>
      <c r="G173" s="5"/>
      <c r="H173" s="5"/>
      <c r="I173" s="5"/>
      <c r="J173" s="5"/>
      <c r="K173" s="34"/>
      <c r="L173" s="5">
        <f>D173-E173-F173-G173-H173-I173-J173-K173</f>
        <v>0</v>
      </c>
      <c r="M173" s="75">
        <v>44526</v>
      </c>
      <c r="N173" s="10">
        <v>50000000</v>
      </c>
      <c r="O173" s="10">
        <f>F179+E182</f>
        <v>50000000</v>
      </c>
      <c r="P173" s="10">
        <f t="shared" si="2"/>
        <v>0</v>
      </c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</row>
    <row r="174" spans="1:36" hidden="1" x14ac:dyDescent="0.25">
      <c r="M174" s="9">
        <v>44533</v>
      </c>
      <c r="N174" s="10">
        <v>50000000</v>
      </c>
      <c r="O174" s="6">
        <f>F182+E185+E188+E191+E194+E197+E200+E203</f>
        <v>50000000</v>
      </c>
      <c r="P174" s="10">
        <f t="shared" si="2"/>
        <v>0</v>
      </c>
    </row>
    <row r="175" spans="1:36" ht="27.75" hidden="1" customHeight="1" x14ac:dyDescent="0.25">
      <c r="A175" s="88" t="s">
        <v>1</v>
      </c>
      <c r="B175" s="88" t="s">
        <v>22</v>
      </c>
      <c r="C175" s="88" t="s">
        <v>7</v>
      </c>
      <c r="D175" s="88" t="s">
        <v>8</v>
      </c>
      <c r="E175" s="84">
        <v>44519</v>
      </c>
      <c r="F175" s="20"/>
      <c r="G175" s="69"/>
      <c r="H175" s="52"/>
      <c r="I175" s="52"/>
      <c r="J175" s="52"/>
      <c r="K175" s="45"/>
      <c r="L175" s="47" t="s">
        <v>23</v>
      </c>
      <c r="M175" s="9">
        <v>44540</v>
      </c>
      <c r="N175" s="10">
        <v>32394240</v>
      </c>
      <c r="O175" s="10">
        <f>F203+E206+E209+E212+E215+E218+E221+E224+E227+E230+E233+E236+E239+E245+E248+E251</f>
        <v>32394240</v>
      </c>
      <c r="P175" s="10">
        <f t="shared" si="2"/>
        <v>0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</row>
    <row r="176" spans="1:36" hidden="1" x14ac:dyDescent="0.25">
      <c r="A176" s="51">
        <v>18</v>
      </c>
      <c r="B176" s="8" t="s">
        <v>91</v>
      </c>
      <c r="C176" s="7" t="s">
        <v>92</v>
      </c>
      <c r="D176" s="115">
        <v>22275000</v>
      </c>
      <c r="E176" s="5">
        <v>22275000</v>
      </c>
      <c r="F176" s="5"/>
      <c r="G176" s="5"/>
      <c r="H176" s="5"/>
      <c r="I176" s="5"/>
      <c r="J176" s="5"/>
      <c r="K176" s="34"/>
      <c r="L176" s="5">
        <f>D176-E176-F176-G176-H176-I176-J176-K176</f>
        <v>0</v>
      </c>
      <c r="M176" s="75"/>
      <c r="N176" s="10"/>
      <c r="O176" s="10"/>
      <c r="P176" s="6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</row>
    <row r="177" spans="1:36" hidden="1" x14ac:dyDescent="0.25"/>
    <row r="178" spans="1:36" ht="27.75" hidden="1" customHeight="1" x14ac:dyDescent="0.25">
      <c r="A178" s="88" t="s">
        <v>1</v>
      </c>
      <c r="B178" s="88" t="s">
        <v>22</v>
      </c>
      <c r="C178" s="88" t="s">
        <v>7</v>
      </c>
      <c r="D178" s="88" t="s">
        <v>8</v>
      </c>
      <c r="E178" s="84">
        <v>44519</v>
      </c>
      <c r="F178" s="85">
        <v>44526</v>
      </c>
      <c r="G178" s="69"/>
      <c r="H178" s="52"/>
      <c r="I178" s="52"/>
      <c r="J178" s="52"/>
      <c r="K178" s="45"/>
      <c r="L178" s="47" t="s">
        <v>23</v>
      </c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</row>
    <row r="179" spans="1:36" hidden="1" x14ac:dyDescent="0.25">
      <c r="A179" s="51">
        <v>19</v>
      </c>
      <c r="B179" s="8" t="s">
        <v>93</v>
      </c>
      <c r="C179" s="7" t="s">
        <v>94</v>
      </c>
      <c r="D179" s="115">
        <v>19557000</v>
      </c>
      <c r="E179" s="5">
        <v>18836360</v>
      </c>
      <c r="F179" s="5">
        <v>720640</v>
      </c>
      <c r="G179" s="5"/>
      <c r="H179" s="5"/>
      <c r="I179" s="5"/>
      <c r="J179" s="5"/>
      <c r="K179" s="34"/>
      <c r="L179" s="5">
        <f>D179-E179-F179-G179-H179-I179-J179-K179</f>
        <v>0</v>
      </c>
      <c r="M179" s="75"/>
      <c r="N179" s="10"/>
      <c r="O179" s="10"/>
      <c r="P179" s="6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</row>
    <row r="180" spans="1:36" hidden="1" x14ac:dyDescent="0.25"/>
    <row r="181" spans="1:36" ht="27.75" hidden="1" customHeight="1" x14ac:dyDescent="0.25">
      <c r="A181" s="88" t="s">
        <v>1</v>
      </c>
      <c r="B181" s="88" t="s">
        <v>22</v>
      </c>
      <c r="C181" s="88" t="s">
        <v>7</v>
      </c>
      <c r="D181" s="88" t="s">
        <v>8</v>
      </c>
      <c r="E181" s="85">
        <v>44526</v>
      </c>
      <c r="F181" s="85">
        <v>44533</v>
      </c>
      <c r="G181" s="69"/>
      <c r="H181" s="52"/>
      <c r="I181" s="52"/>
      <c r="J181" s="52"/>
      <c r="K181" s="45"/>
      <c r="L181" s="47" t="s">
        <v>23</v>
      </c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</row>
    <row r="182" spans="1:36" hidden="1" x14ac:dyDescent="0.25">
      <c r="A182" s="51">
        <v>20</v>
      </c>
      <c r="B182" s="83" t="s">
        <v>95</v>
      </c>
      <c r="C182" s="7" t="s">
        <v>96</v>
      </c>
      <c r="D182" s="115">
        <v>55146000</v>
      </c>
      <c r="E182" s="5">
        <v>49279360</v>
      </c>
      <c r="F182" s="5">
        <v>5866640</v>
      </c>
      <c r="G182" s="5"/>
      <c r="H182" s="5"/>
      <c r="I182" s="5"/>
      <c r="J182" s="5"/>
      <c r="K182" s="34"/>
      <c r="L182" s="5">
        <f>D182-E182-F182-G182-H182-I182-J182-K182</f>
        <v>0</v>
      </c>
      <c r="M182" s="75"/>
      <c r="N182" s="10"/>
      <c r="O182" s="10"/>
      <c r="P182" s="6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</row>
    <row r="183" spans="1:36" hidden="1" x14ac:dyDescent="0.25"/>
    <row r="184" spans="1:36" ht="27.75" hidden="1" customHeight="1" x14ac:dyDescent="0.25">
      <c r="A184" s="88" t="s">
        <v>1</v>
      </c>
      <c r="B184" s="88" t="s">
        <v>22</v>
      </c>
      <c r="C184" s="88" t="s">
        <v>7</v>
      </c>
      <c r="D184" s="88" t="s">
        <v>8</v>
      </c>
      <c r="E184" s="85">
        <v>44533</v>
      </c>
      <c r="F184" s="20"/>
      <c r="G184" s="69"/>
      <c r="H184" s="52"/>
      <c r="I184" s="52"/>
      <c r="J184" s="52"/>
      <c r="K184" s="45"/>
      <c r="L184" s="47" t="s">
        <v>23</v>
      </c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</row>
    <row r="185" spans="1:36" hidden="1" x14ac:dyDescent="0.25">
      <c r="A185" s="51">
        <v>21</v>
      </c>
      <c r="B185" s="83" t="s">
        <v>97</v>
      </c>
      <c r="C185" s="7" t="s">
        <v>98</v>
      </c>
      <c r="D185" s="115">
        <v>13724000</v>
      </c>
      <c r="E185" s="5">
        <v>13724000</v>
      </c>
      <c r="F185" s="5"/>
      <c r="G185" s="5"/>
      <c r="H185" s="5"/>
      <c r="I185" s="5"/>
      <c r="J185" s="5"/>
      <c r="K185" s="34"/>
      <c r="L185" s="5">
        <f>D185-E185-F185-G185-H185-I185-J185-K185</f>
        <v>0</v>
      </c>
      <c r="M185" s="75"/>
      <c r="N185" s="10"/>
      <c r="O185" s="10"/>
      <c r="P185" s="6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</row>
    <row r="186" spans="1:36" hidden="1" x14ac:dyDescent="0.25"/>
    <row r="187" spans="1:36" ht="27.75" hidden="1" customHeight="1" x14ac:dyDescent="0.25">
      <c r="A187" s="88" t="s">
        <v>1</v>
      </c>
      <c r="B187" s="88" t="s">
        <v>22</v>
      </c>
      <c r="C187" s="88" t="s">
        <v>7</v>
      </c>
      <c r="D187" s="88" t="s">
        <v>8</v>
      </c>
      <c r="E187" s="85">
        <v>44533</v>
      </c>
      <c r="F187" s="20"/>
      <c r="G187" s="69"/>
      <c r="H187" s="52"/>
      <c r="I187" s="52"/>
      <c r="J187" s="52"/>
      <c r="K187" s="45"/>
      <c r="L187" s="47" t="s">
        <v>23</v>
      </c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</row>
    <row r="188" spans="1:36" hidden="1" x14ac:dyDescent="0.25">
      <c r="A188" s="51">
        <v>22</v>
      </c>
      <c r="B188" s="83" t="s">
        <v>100</v>
      </c>
      <c r="C188" s="7" t="s">
        <v>88</v>
      </c>
      <c r="D188" s="115">
        <v>10873000</v>
      </c>
      <c r="E188" s="5">
        <v>10873000</v>
      </c>
      <c r="F188" s="5"/>
      <c r="G188" s="5"/>
      <c r="H188" s="5"/>
      <c r="I188" s="5"/>
      <c r="J188" s="5"/>
      <c r="K188" s="34"/>
      <c r="L188" s="5">
        <f>D188-E188-F188-G188-H188-I188-J188-K188</f>
        <v>0</v>
      </c>
      <c r="M188" s="75"/>
      <c r="N188" s="10"/>
      <c r="O188" s="10"/>
      <c r="P188" s="6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</row>
    <row r="189" spans="1:36" hidden="1" x14ac:dyDescent="0.25"/>
    <row r="190" spans="1:36" ht="27.75" hidden="1" customHeight="1" x14ac:dyDescent="0.25">
      <c r="A190" s="88" t="s">
        <v>1</v>
      </c>
      <c r="B190" s="88" t="s">
        <v>22</v>
      </c>
      <c r="C190" s="88" t="s">
        <v>7</v>
      </c>
      <c r="D190" s="88" t="s">
        <v>8</v>
      </c>
      <c r="E190" s="85">
        <v>44533</v>
      </c>
      <c r="F190" s="20"/>
      <c r="G190" s="69"/>
      <c r="H190" s="52"/>
      <c r="I190" s="52"/>
      <c r="J190" s="52"/>
      <c r="K190" s="45"/>
      <c r="L190" s="47" t="s">
        <v>23</v>
      </c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</row>
    <row r="191" spans="1:36" hidden="1" x14ac:dyDescent="0.25">
      <c r="A191" s="51">
        <v>23</v>
      </c>
      <c r="B191" s="83" t="s">
        <v>101</v>
      </c>
      <c r="C191" s="7" t="s">
        <v>90</v>
      </c>
      <c r="D191" s="115">
        <v>2012500</v>
      </c>
      <c r="E191" s="5">
        <v>2012500</v>
      </c>
      <c r="F191" s="5"/>
      <c r="G191" s="5"/>
      <c r="H191" s="5"/>
      <c r="I191" s="5"/>
      <c r="J191" s="5"/>
      <c r="K191" s="34"/>
      <c r="L191" s="5">
        <f>D191-E191-F191-G191-H191-I191-J191-K191</f>
        <v>0</v>
      </c>
      <c r="M191" s="75"/>
      <c r="N191" s="10"/>
      <c r="O191" s="10"/>
      <c r="P191" s="6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</row>
    <row r="192" spans="1:36" hidden="1" x14ac:dyDescent="0.25"/>
    <row r="193" spans="1:36" ht="27.75" hidden="1" customHeight="1" x14ac:dyDescent="0.25">
      <c r="A193" s="88" t="s">
        <v>1</v>
      </c>
      <c r="B193" s="88" t="s">
        <v>22</v>
      </c>
      <c r="C193" s="88" t="s">
        <v>7</v>
      </c>
      <c r="D193" s="88" t="s">
        <v>8</v>
      </c>
      <c r="E193" s="85">
        <v>44533</v>
      </c>
      <c r="F193" s="20"/>
      <c r="G193" s="69"/>
      <c r="H193" s="52"/>
      <c r="I193" s="52"/>
      <c r="J193" s="52"/>
      <c r="K193" s="45"/>
      <c r="L193" s="47" t="s">
        <v>23</v>
      </c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</row>
    <row r="194" spans="1:36" hidden="1" x14ac:dyDescent="0.25">
      <c r="A194" s="51">
        <v>24</v>
      </c>
      <c r="B194" s="83" t="s">
        <v>102</v>
      </c>
      <c r="C194" s="7" t="s">
        <v>92</v>
      </c>
      <c r="D194" s="115">
        <v>648000</v>
      </c>
      <c r="E194" s="5">
        <v>648000</v>
      </c>
      <c r="F194" s="5"/>
      <c r="G194" s="5"/>
      <c r="H194" s="5"/>
      <c r="I194" s="5"/>
      <c r="J194" s="5"/>
      <c r="K194" s="34"/>
      <c r="L194" s="5">
        <f>D194-E194-F194-G194-H194-I194-J194-K194</f>
        <v>0</v>
      </c>
      <c r="M194" s="75"/>
      <c r="N194" s="10"/>
      <c r="O194" s="10"/>
      <c r="P194" s="6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</row>
    <row r="195" spans="1:36" hidden="1" x14ac:dyDescent="0.25"/>
    <row r="196" spans="1:36" ht="27.75" hidden="1" customHeight="1" x14ac:dyDescent="0.25">
      <c r="A196" s="88" t="s">
        <v>1</v>
      </c>
      <c r="B196" s="88" t="s">
        <v>22</v>
      </c>
      <c r="C196" s="88" t="s">
        <v>7</v>
      </c>
      <c r="D196" s="88" t="s">
        <v>8</v>
      </c>
      <c r="E196" s="85">
        <v>44533</v>
      </c>
      <c r="F196" s="20"/>
      <c r="G196" s="69"/>
      <c r="H196" s="52"/>
      <c r="I196" s="52"/>
      <c r="J196" s="52"/>
      <c r="K196" s="45"/>
      <c r="L196" s="47" t="s">
        <v>23</v>
      </c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</row>
    <row r="197" spans="1:36" hidden="1" x14ac:dyDescent="0.25">
      <c r="A197" s="51">
        <v>25</v>
      </c>
      <c r="B197" s="83" t="s">
        <v>103</v>
      </c>
      <c r="C197" s="7" t="s">
        <v>98</v>
      </c>
      <c r="D197" s="115">
        <v>2516000</v>
      </c>
      <c r="E197" s="5">
        <v>2516000</v>
      </c>
      <c r="F197" s="5"/>
      <c r="G197" s="5"/>
      <c r="H197" s="5"/>
      <c r="I197" s="5"/>
      <c r="J197" s="5"/>
      <c r="K197" s="34"/>
      <c r="L197" s="5">
        <f>D197-E197-F197-G197-H197-I197-J197-K197</f>
        <v>0</v>
      </c>
      <c r="M197" s="75"/>
      <c r="N197" s="10"/>
      <c r="O197" s="10"/>
      <c r="P197" s="6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</row>
    <row r="198" spans="1:36" hidden="1" x14ac:dyDescent="0.25"/>
    <row r="199" spans="1:36" ht="27.75" hidden="1" customHeight="1" x14ac:dyDescent="0.25">
      <c r="A199" s="88" t="s">
        <v>1</v>
      </c>
      <c r="B199" s="88" t="s">
        <v>22</v>
      </c>
      <c r="C199" s="88" t="s">
        <v>7</v>
      </c>
      <c r="D199" s="88" t="s">
        <v>8</v>
      </c>
      <c r="E199" s="85">
        <v>44533</v>
      </c>
      <c r="F199" s="20"/>
      <c r="G199" s="69"/>
      <c r="H199" s="52"/>
      <c r="I199" s="52"/>
      <c r="J199" s="52"/>
      <c r="K199" s="45"/>
      <c r="L199" s="47" t="s">
        <v>23</v>
      </c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</row>
    <row r="200" spans="1:36" hidden="1" x14ac:dyDescent="0.25">
      <c r="A200" s="51">
        <v>26</v>
      </c>
      <c r="B200" s="83" t="s">
        <v>104</v>
      </c>
      <c r="C200" s="7" t="s">
        <v>94</v>
      </c>
      <c r="D200" s="115">
        <v>4874000</v>
      </c>
      <c r="E200" s="5">
        <v>4874000</v>
      </c>
      <c r="F200" s="5"/>
      <c r="G200" s="5"/>
      <c r="H200" s="5"/>
      <c r="I200" s="5"/>
      <c r="J200" s="5"/>
      <c r="K200" s="34"/>
      <c r="L200" s="5">
        <f>D200-E200-F200-G200-H200-I200-J200-K200</f>
        <v>0</v>
      </c>
      <c r="M200" s="75"/>
      <c r="N200" s="10"/>
      <c r="O200" s="10"/>
      <c r="P200" s="6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</row>
    <row r="201" spans="1:36" hidden="1" x14ac:dyDescent="0.25"/>
    <row r="202" spans="1:36" ht="27.75" hidden="1" customHeight="1" x14ac:dyDescent="0.25">
      <c r="A202" s="88" t="s">
        <v>1</v>
      </c>
      <c r="B202" s="88" t="s">
        <v>22</v>
      </c>
      <c r="C202" s="88" t="s">
        <v>7</v>
      </c>
      <c r="D202" s="88" t="s">
        <v>8</v>
      </c>
      <c r="E202" s="85">
        <v>44533</v>
      </c>
      <c r="F202" s="85">
        <v>44540</v>
      </c>
      <c r="G202" s="69"/>
      <c r="H202" s="52"/>
      <c r="I202" s="52"/>
      <c r="J202" s="52"/>
      <c r="K202" s="45" t="s">
        <v>62</v>
      </c>
      <c r="L202" s="47" t="s">
        <v>23</v>
      </c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</row>
    <row r="203" spans="1:36" hidden="1" x14ac:dyDescent="0.25">
      <c r="A203" s="51">
        <v>27</v>
      </c>
      <c r="B203" s="83" t="s">
        <v>105</v>
      </c>
      <c r="C203" s="7" t="s">
        <v>99</v>
      </c>
      <c r="D203" s="115">
        <v>13584000</v>
      </c>
      <c r="E203" s="5">
        <v>9485860</v>
      </c>
      <c r="F203" s="5">
        <v>98140</v>
      </c>
      <c r="G203" s="5"/>
      <c r="H203" s="5"/>
      <c r="I203" s="5"/>
      <c r="J203" s="5"/>
      <c r="K203" s="34">
        <v>4000000</v>
      </c>
      <c r="L203" s="5">
        <f>D203-E203-F203-G203-H203-I203-J203-K203</f>
        <v>0</v>
      </c>
      <c r="M203" s="75"/>
      <c r="N203" s="10"/>
      <c r="O203" s="10"/>
      <c r="P203" s="6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</row>
    <row r="204" spans="1:36" hidden="1" x14ac:dyDescent="0.25"/>
    <row r="205" spans="1:36" ht="27.75" hidden="1" customHeight="1" x14ac:dyDescent="0.25">
      <c r="A205" s="88" t="s">
        <v>1</v>
      </c>
      <c r="B205" s="88" t="s">
        <v>22</v>
      </c>
      <c r="C205" s="88" t="s">
        <v>7</v>
      </c>
      <c r="D205" s="88" t="s">
        <v>8</v>
      </c>
      <c r="E205" s="85">
        <v>44540</v>
      </c>
      <c r="F205" s="20"/>
      <c r="G205" s="69"/>
      <c r="H205" s="52"/>
      <c r="I205" s="52"/>
      <c r="J205" s="52"/>
      <c r="K205" s="45" t="s">
        <v>62</v>
      </c>
      <c r="L205" s="47" t="s">
        <v>23</v>
      </c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</row>
    <row r="206" spans="1:36" hidden="1" x14ac:dyDescent="0.25">
      <c r="A206" s="51">
        <v>28</v>
      </c>
      <c r="B206" s="83" t="s">
        <v>106</v>
      </c>
      <c r="C206" s="7" t="s">
        <v>107</v>
      </c>
      <c r="D206" s="115">
        <v>7090000</v>
      </c>
      <c r="E206" s="5">
        <v>3590000</v>
      </c>
      <c r="F206" s="5"/>
      <c r="G206" s="5"/>
      <c r="H206" s="5"/>
      <c r="I206" s="5"/>
      <c r="J206" s="5"/>
      <c r="K206" s="34">
        <v>3500000</v>
      </c>
      <c r="L206" s="5">
        <f>D206-E206-F206-G206-H206-I206-J206-K206</f>
        <v>0</v>
      </c>
      <c r="M206" s="75"/>
      <c r="N206" s="10"/>
      <c r="O206" s="10"/>
      <c r="P206" s="6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</row>
    <row r="207" spans="1:36" hidden="1" x14ac:dyDescent="0.25"/>
    <row r="208" spans="1:36" ht="27.75" hidden="1" customHeight="1" x14ac:dyDescent="0.25">
      <c r="A208" s="88" t="s">
        <v>1</v>
      </c>
      <c r="B208" s="88" t="s">
        <v>22</v>
      </c>
      <c r="C208" s="88" t="s">
        <v>7</v>
      </c>
      <c r="D208" s="88" t="s">
        <v>8</v>
      </c>
      <c r="E208" s="85">
        <v>44540</v>
      </c>
      <c r="F208" s="20"/>
      <c r="G208" s="69"/>
      <c r="H208" s="52"/>
      <c r="I208" s="52"/>
      <c r="J208" s="52"/>
      <c r="K208" s="45"/>
      <c r="L208" s="47" t="s">
        <v>23</v>
      </c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</row>
    <row r="209" spans="1:36" hidden="1" x14ac:dyDescent="0.25">
      <c r="A209" s="51">
        <v>29</v>
      </c>
      <c r="B209" s="83" t="s">
        <v>109</v>
      </c>
      <c r="C209" s="7" t="s">
        <v>94</v>
      </c>
      <c r="D209" s="115">
        <v>3890000</v>
      </c>
      <c r="E209" s="5">
        <v>3890000</v>
      </c>
      <c r="F209" s="5"/>
      <c r="G209" s="5"/>
      <c r="H209" s="5"/>
      <c r="I209" s="5"/>
      <c r="J209" s="5"/>
      <c r="K209" s="34"/>
      <c r="L209" s="5">
        <f>D209-E209-F209-G209-H209-I209-J209-K209</f>
        <v>0</v>
      </c>
      <c r="M209" s="75"/>
      <c r="N209" s="10"/>
      <c r="O209" s="10"/>
      <c r="P209" s="6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</row>
    <row r="210" spans="1:36" hidden="1" x14ac:dyDescent="0.25"/>
    <row r="211" spans="1:36" ht="27.75" hidden="1" customHeight="1" x14ac:dyDescent="0.25">
      <c r="A211" s="88" t="s">
        <v>1</v>
      </c>
      <c r="B211" s="88" t="s">
        <v>22</v>
      </c>
      <c r="C211" s="88" t="s">
        <v>7</v>
      </c>
      <c r="D211" s="88" t="s">
        <v>8</v>
      </c>
      <c r="E211" s="85">
        <v>44540</v>
      </c>
      <c r="F211" s="20"/>
      <c r="G211" s="69"/>
      <c r="H211" s="52"/>
      <c r="I211" s="52"/>
      <c r="J211" s="52"/>
      <c r="K211" s="45"/>
      <c r="L211" s="47" t="s">
        <v>23</v>
      </c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</row>
    <row r="212" spans="1:36" hidden="1" x14ac:dyDescent="0.25">
      <c r="A212" s="51">
        <v>30</v>
      </c>
      <c r="B212" s="83" t="s">
        <v>110</v>
      </c>
      <c r="C212" s="7" t="s">
        <v>98</v>
      </c>
      <c r="D212" s="115">
        <v>9013000</v>
      </c>
      <c r="E212" s="5">
        <v>9013000</v>
      </c>
      <c r="F212" s="5"/>
      <c r="G212" s="5"/>
      <c r="H212" s="5"/>
      <c r="I212" s="5"/>
      <c r="J212" s="5"/>
      <c r="K212" s="34"/>
      <c r="L212" s="5">
        <f>D212-E212-F212-G212-H212-I212-J212-K212</f>
        <v>0</v>
      </c>
      <c r="M212" s="75"/>
      <c r="N212" s="10"/>
      <c r="O212" s="10"/>
      <c r="P212" s="6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</row>
    <row r="213" spans="1:36" hidden="1" x14ac:dyDescent="0.25"/>
    <row r="214" spans="1:36" ht="27.75" hidden="1" customHeight="1" x14ac:dyDescent="0.25">
      <c r="A214" s="88" t="s">
        <v>1</v>
      </c>
      <c r="B214" s="88" t="s">
        <v>22</v>
      </c>
      <c r="C214" s="88" t="s">
        <v>7</v>
      </c>
      <c r="D214" s="88" t="s">
        <v>8</v>
      </c>
      <c r="E214" s="85">
        <v>44540</v>
      </c>
      <c r="F214" s="20"/>
      <c r="G214" s="69"/>
      <c r="H214" s="52"/>
      <c r="I214" s="52"/>
      <c r="J214" s="52"/>
      <c r="K214" s="45" t="s">
        <v>62</v>
      </c>
      <c r="L214" s="47" t="s">
        <v>23</v>
      </c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</row>
    <row r="215" spans="1:36" hidden="1" x14ac:dyDescent="0.25">
      <c r="A215" s="51">
        <v>31</v>
      </c>
      <c r="B215" s="83" t="s">
        <v>111</v>
      </c>
      <c r="C215" s="7" t="s">
        <v>107</v>
      </c>
      <c r="D215" s="115">
        <v>2750000</v>
      </c>
      <c r="E215" s="5">
        <v>1450000</v>
      </c>
      <c r="F215" s="5"/>
      <c r="G215" s="5"/>
      <c r="H215" s="5"/>
      <c r="I215" s="5"/>
      <c r="J215" s="5"/>
      <c r="K215" s="34">
        <v>1300000</v>
      </c>
      <c r="L215" s="5">
        <f>D215-E215-F215-G215-H215-I215-J215-K215</f>
        <v>0</v>
      </c>
      <c r="M215" s="75"/>
      <c r="N215" s="10"/>
      <c r="O215" s="10"/>
      <c r="P215" s="6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</row>
    <row r="216" spans="1:36" hidden="1" x14ac:dyDescent="0.25"/>
    <row r="217" spans="1:36" ht="27.75" hidden="1" customHeight="1" x14ac:dyDescent="0.25">
      <c r="A217" s="88" t="s">
        <v>1</v>
      </c>
      <c r="B217" s="88" t="s">
        <v>22</v>
      </c>
      <c r="C217" s="88" t="s">
        <v>7</v>
      </c>
      <c r="D217" s="88" t="s">
        <v>8</v>
      </c>
      <c r="E217" s="85">
        <v>44540</v>
      </c>
      <c r="F217" s="20"/>
      <c r="G217" s="69"/>
      <c r="H217" s="52"/>
      <c r="I217" s="52"/>
      <c r="J217" s="52"/>
      <c r="K217" s="45" t="s">
        <v>62</v>
      </c>
      <c r="L217" s="47" t="s">
        <v>23</v>
      </c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</row>
    <row r="218" spans="1:36" hidden="1" x14ac:dyDescent="0.25">
      <c r="A218" s="51">
        <v>32</v>
      </c>
      <c r="B218" s="83" t="s">
        <v>112</v>
      </c>
      <c r="C218" s="7" t="s">
        <v>113</v>
      </c>
      <c r="D218" s="115">
        <v>588000</v>
      </c>
      <c r="E218" s="5">
        <v>376000</v>
      </c>
      <c r="F218" s="5"/>
      <c r="G218" s="5"/>
      <c r="H218" s="5"/>
      <c r="I218" s="5"/>
      <c r="J218" s="5"/>
      <c r="K218" s="34">
        <v>212000</v>
      </c>
      <c r="L218" s="5">
        <f>D218-E218-F218-G218-H218-I218-J218-K218</f>
        <v>0</v>
      </c>
      <c r="M218" s="75"/>
      <c r="N218" s="10"/>
      <c r="O218" s="10"/>
      <c r="P218" s="6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</row>
    <row r="219" spans="1:36" hidden="1" x14ac:dyDescent="0.25"/>
    <row r="220" spans="1:36" ht="27.75" hidden="1" customHeight="1" x14ac:dyDescent="0.25">
      <c r="A220" s="88" t="s">
        <v>1</v>
      </c>
      <c r="B220" s="88" t="s">
        <v>22</v>
      </c>
      <c r="C220" s="88" t="s">
        <v>7</v>
      </c>
      <c r="D220" s="88" t="s">
        <v>8</v>
      </c>
      <c r="E220" s="85">
        <v>44540</v>
      </c>
      <c r="F220" s="20"/>
      <c r="G220" s="69"/>
      <c r="H220" s="52"/>
      <c r="I220" s="52"/>
      <c r="J220" s="52"/>
      <c r="K220" s="45"/>
      <c r="L220" s="47" t="s">
        <v>23</v>
      </c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</row>
    <row r="221" spans="1:36" hidden="1" x14ac:dyDescent="0.25">
      <c r="A221" s="51">
        <v>33</v>
      </c>
      <c r="B221" s="83" t="s">
        <v>108</v>
      </c>
      <c r="C221" s="7" t="s">
        <v>3</v>
      </c>
      <c r="D221" s="115">
        <v>1250000</v>
      </c>
      <c r="E221" s="5">
        <v>1250000</v>
      </c>
      <c r="F221" s="5"/>
      <c r="G221" s="5"/>
      <c r="H221" s="5"/>
      <c r="I221" s="5"/>
      <c r="J221" s="5"/>
      <c r="K221" s="34"/>
      <c r="L221" s="5">
        <f>D221-E221-F221-G221-H221-I221-J221-K221</f>
        <v>0</v>
      </c>
      <c r="M221" s="75"/>
      <c r="N221" s="10"/>
      <c r="O221" s="10"/>
      <c r="P221" s="6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</row>
    <row r="222" spans="1:36" hidden="1" x14ac:dyDescent="0.25"/>
    <row r="223" spans="1:36" ht="27.75" hidden="1" customHeight="1" x14ac:dyDescent="0.25">
      <c r="A223" s="88" t="s">
        <v>1</v>
      </c>
      <c r="B223" s="88" t="s">
        <v>22</v>
      </c>
      <c r="C223" s="88" t="s">
        <v>7</v>
      </c>
      <c r="D223" s="88" t="s">
        <v>8</v>
      </c>
      <c r="E223" s="85">
        <v>44540</v>
      </c>
      <c r="F223" s="20"/>
      <c r="G223" s="69"/>
      <c r="H223" s="52"/>
      <c r="I223" s="52"/>
      <c r="J223" s="52"/>
      <c r="K223" s="45"/>
      <c r="L223" s="47" t="s">
        <v>23</v>
      </c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</row>
    <row r="224" spans="1:36" hidden="1" x14ac:dyDescent="0.25">
      <c r="A224" s="51">
        <v>34</v>
      </c>
      <c r="B224" s="83" t="s">
        <v>114</v>
      </c>
      <c r="C224" s="7" t="s">
        <v>29</v>
      </c>
      <c r="D224" s="115">
        <v>2520000</v>
      </c>
      <c r="E224" s="5">
        <v>2520000</v>
      </c>
      <c r="F224" s="5"/>
      <c r="G224" s="5"/>
      <c r="H224" s="5"/>
      <c r="I224" s="5"/>
      <c r="J224" s="5"/>
      <c r="K224" s="34"/>
      <c r="L224" s="5">
        <f>D224-E224-F224-G224-H224-I224-J224-K224</f>
        <v>0</v>
      </c>
      <c r="M224" s="75"/>
      <c r="N224" s="10"/>
      <c r="O224" s="10"/>
      <c r="P224" s="6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</row>
    <row r="225" spans="1:36" hidden="1" x14ac:dyDescent="0.25"/>
    <row r="226" spans="1:36" ht="27.75" hidden="1" customHeight="1" x14ac:dyDescent="0.25">
      <c r="A226" s="88" t="s">
        <v>1</v>
      </c>
      <c r="B226" s="88" t="s">
        <v>22</v>
      </c>
      <c r="C226" s="88" t="s">
        <v>7</v>
      </c>
      <c r="D226" s="88" t="s">
        <v>8</v>
      </c>
      <c r="E226" s="85">
        <v>44540</v>
      </c>
      <c r="F226" s="20"/>
      <c r="G226" s="69"/>
      <c r="H226" s="52"/>
      <c r="I226" s="52"/>
      <c r="J226" s="52"/>
      <c r="K226" s="45"/>
      <c r="L226" s="47" t="s">
        <v>23</v>
      </c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</row>
    <row r="227" spans="1:36" hidden="1" x14ac:dyDescent="0.25">
      <c r="A227" s="51">
        <v>35</v>
      </c>
      <c r="B227" s="83" t="s">
        <v>115</v>
      </c>
      <c r="C227" s="7" t="s">
        <v>116</v>
      </c>
      <c r="D227" s="115">
        <v>2390000</v>
      </c>
      <c r="E227" s="5">
        <v>2390000</v>
      </c>
      <c r="F227" s="5"/>
      <c r="G227" s="5"/>
      <c r="H227" s="5"/>
      <c r="I227" s="5"/>
      <c r="J227" s="5"/>
      <c r="K227" s="34"/>
      <c r="L227" s="5">
        <f>D227-E227-F227-G227-H227-I227-J227-K227</f>
        <v>0</v>
      </c>
      <c r="M227" s="75"/>
      <c r="N227" s="10"/>
      <c r="O227" s="10"/>
      <c r="P227" s="6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</row>
    <row r="228" spans="1:36" hidden="1" x14ac:dyDescent="0.25"/>
    <row r="229" spans="1:36" ht="27.75" hidden="1" customHeight="1" x14ac:dyDescent="0.25">
      <c r="A229" s="88" t="s">
        <v>1</v>
      </c>
      <c r="B229" s="88" t="s">
        <v>22</v>
      </c>
      <c r="C229" s="88" t="s">
        <v>7</v>
      </c>
      <c r="D229" s="88" t="s">
        <v>8</v>
      </c>
      <c r="E229" s="85">
        <v>44540</v>
      </c>
      <c r="F229" s="20"/>
      <c r="G229" s="69"/>
      <c r="H229" s="52"/>
      <c r="I229" s="52"/>
      <c r="J229" s="52"/>
      <c r="K229" s="45"/>
      <c r="L229" s="47" t="s">
        <v>23</v>
      </c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</row>
    <row r="230" spans="1:36" hidden="1" x14ac:dyDescent="0.25">
      <c r="A230" s="51">
        <v>36</v>
      </c>
      <c r="B230" s="83" t="s">
        <v>117</v>
      </c>
      <c r="C230" s="7" t="s">
        <v>116</v>
      </c>
      <c r="D230" s="115">
        <v>3899100</v>
      </c>
      <c r="E230" s="5">
        <v>3899100</v>
      </c>
      <c r="F230" s="5"/>
      <c r="G230" s="5"/>
      <c r="H230" s="5"/>
      <c r="I230" s="5"/>
      <c r="J230" s="5"/>
      <c r="K230" s="34"/>
      <c r="L230" s="5">
        <f>D230-E230-F230-G230-H230-I230-J230-K230</f>
        <v>0</v>
      </c>
      <c r="M230" s="75"/>
      <c r="N230" s="10"/>
      <c r="O230" s="10"/>
      <c r="P230" s="6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</row>
    <row r="231" spans="1:36" hidden="1" x14ac:dyDescent="0.25"/>
    <row r="232" spans="1:36" ht="27.75" hidden="1" customHeight="1" x14ac:dyDescent="0.25">
      <c r="A232" s="88" t="s">
        <v>1</v>
      </c>
      <c r="B232" s="88" t="s">
        <v>22</v>
      </c>
      <c r="C232" s="88" t="s">
        <v>7</v>
      </c>
      <c r="D232" s="88" t="s">
        <v>8</v>
      </c>
      <c r="E232" s="85">
        <v>44540</v>
      </c>
      <c r="F232" s="20"/>
      <c r="G232" s="69"/>
      <c r="H232" s="52"/>
      <c r="I232" s="52"/>
      <c r="J232" s="52"/>
      <c r="K232" s="45"/>
      <c r="L232" s="47" t="s">
        <v>23</v>
      </c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</row>
    <row r="233" spans="1:36" hidden="1" x14ac:dyDescent="0.25">
      <c r="A233" s="51">
        <v>37</v>
      </c>
      <c r="B233" s="83" t="s">
        <v>118</v>
      </c>
      <c r="C233" s="7" t="s">
        <v>119</v>
      </c>
      <c r="D233" s="115">
        <v>530000</v>
      </c>
      <c r="E233" s="5">
        <v>530000</v>
      </c>
      <c r="F233" s="5"/>
      <c r="G233" s="5"/>
      <c r="H233" s="5"/>
      <c r="I233" s="5"/>
      <c r="J233" s="5"/>
      <c r="K233" s="34"/>
      <c r="L233" s="5">
        <f>D233-E233-F233-G233-H233-I233-J233-K233</f>
        <v>0</v>
      </c>
      <c r="M233" s="75"/>
      <c r="N233" s="10"/>
      <c r="O233" s="10"/>
      <c r="P233" s="6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</row>
    <row r="234" spans="1:36" hidden="1" x14ac:dyDescent="0.25"/>
    <row r="235" spans="1:36" ht="27.75" hidden="1" customHeight="1" x14ac:dyDescent="0.25">
      <c r="A235" s="88" t="s">
        <v>1</v>
      </c>
      <c r="B235" s="88" t="s">
        <v>22</v>
      </c>
      <c r="C235" s="88" t="s">
        <v>7</v>
      </c>
      <c r="D235" s="88" t="s">
        <v>8</v>
      </c>
      <c r="E235" s="85">
        <v>44540</v>
      </c>
      <c r="F235" s="20"/>
      <c r="G235" s="69"/>
      <c r="H235" s="52"/>
      <c r="I235" s="52"/>
      <c r="J235" s="52"/>
      <c r="K235" s="45"/>
      <c r="L235" s="47" t="s">
        <v>23</v>
      </c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</row>
    <row r="236" spans="1:36" hidden="1" x14ac:dyDescent="0.25">
      <c r="A236" s="51">
        <v>38</v>
      </c>
      <c r="B236" s="83" t="s">
        <v>121</v>
      </c>
      <c r="C236" s="7" t="s">
        <v>122</v>
      </c>
      <c r="D236" s="115">
        <v>183000</v>
      </c>
      <c r="E236" s="5">
        <v>183000</v>
      </c>
      <c r="F236" s="5"/>
      <c r="G236" s="5"/>
      <c r="H236" s="5"/>
      <c r="I236" s="5"/>
      <c r="J236" s="5"/>
      <c r="K236" s="34"/>
      <c r="L236" s="5">
        <f>D236-E236-F236-G236-H236-I236-J236-K236</f>
        <v>0</v>
      </c>
      <c r="M236" s="75"/>
      <c r="N236" s="10"/>
      <c r="O236" s="10"/>
      <c r="P236" s="6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</row>
    <row r="237" spans="1:36" hidden="1" x14ac:dyDescent="0.25"/>
    <row r="238" spans="1:36" ht="27.75" hidden="1" customHeight="1" x14ac:dyDescent="0.25">
      <c r="A238" s="88" t="s">
        <v>1</v>
      </c>
      <c r="B238" s="88" t="s">
        <v>22</v>
      </c>
      <c r="C238" s="88" t="s">
        <v>7</v>
      </c>
      <c r="D238" s="88" t="s">
        <v>8</v>
      </c>
      <c r="E238" s="85">
        <v>44540</v>
      </c>
      <c r="F238" s="20"/>
      <c r="G238" s="69"/>
      <c r="H238" s="52"/>
      <c r="I238" s="52"/>
      <c r="J238" s="52"/>
      <c r="K238" s="45"/>
      <c r="L238" s="47" t="s">
        <v>23</v>
      </c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</row>
    <row r="239" spans="1:36" hidden="1" x14ac:dyDescent="0.25">
      <c r="A239" s="51">
        <v>39</v>
      </c>
      <c r="B239" s="83" t="s">
        <v>120</v>
      </c>
      <c r="C239" s="7" t="s">
        <v>2</v>
      </c>
      <c r="D239" s="115">
        <v>310000</v>
      </c>
      <c r="E239" s="5">
        <v>310000</v>
      </c>
      <c r="F239" s="5"/>
      <c r="G239" s="5"/>
      <c r="H239" s="5"/>
      <c r="I239" s="5"/>
      <c r="J239" s="5"/>
      <c r="K239" s="34"/>
      <c r="L239" s="5">
        <f>D239-E239-F239-G239-H239-I239-J239-K239</f>
        <v>0</v>
      </c>
      <c r="M239" s="75"/>
      <c r="N239" s="10"/>
      <c r="O239" s="10"/>
      <c r="P239" s="6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</row>
    <row r="240" spans="1:36" hidden="1" x14ac:dyDescent="0.25"/>
    <row r="241" spans="1:36" ht="27.75" hidden="1" customHeight="1" x14ac:dyDescent="0.25">
      <c r="A241" s="88" t="s">
        <v>1</v>
      </c>
      <c r="B241" s="88" t="s">
        <v>22</v>
      </c>
      <c r="C241" s="88" t="s">
        <v>7</v>
      </c>
      <c r="D241" s="88" t="s">
        <v>8</v>
      </c>
      <c r="E241" s="69">
        <v>44568</v>
      </c>
      <c r="F241" s="20"/>
      <c r="G241" s="69"/>
      <c r="H241" s="52"/>
      <c r="I241" s="52"/>
      <c r="J241" s="52"/>
      <c r="K241" s="45"/>
      <c r="L241" s="47" t="s">
        <v>23</v>
      </c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</row>
    <row r="242" spans="1:36" hidden="1" x14ac:dyDescent="0.25">
      <c r="A242" s="51">
        <v>40</v>
      </c>
      <c r="B242" s="83" t="s">
        <v>132</v>
      </c>
      <c r="C242" s="7" t="s">
        <v>133</v>
      </c>
      <c r="D242" s="115">
        <v>400000</v>
      </c>
      <c r="E242" s="115">
        <v>400000</v>
      </c>
      <c r="F242" s="5"/>
      <c r="G242" s="5"/>
      <c r="H242" s="5"/>
      <c r="I242" s="5"/>
      <c r="J242" s="5"/>
      <c r="K242" s="34"/>
      <c r="L242" s="5">
        <f>D242-E242-F242-G242-H242-I242-J242-K242</f>
        <v>0</v>
      </c>
      <c r="M242" s="75"/>
      <c r="N242" s="10"/>
      <c r="O242" s="10"/>
      <c r="P242" s="6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</row>
    <row r="243" spans="1:36" hidden="1" x14ac:dyDescent="0.25"/>
    <row r="244" spans="1:36" ht="27.75" hidden="1" customHeight="1" x14ac:dyDescent="0.25">
      <c r="A244" s="88" t="s">
        <v>1</v>
      </c>
      <c r="B244" s="88" t="s">
        <v>22</v>
      </c>
      <c r="C244" s="88" t="s">
        <v>7</v>
      </c>
      <c r="D244" s="88" t="s">
        <v>8</v>
      </c>
      <c r="E244" s="85">
        <v>44540</v>
      </c>
      <c r="F244" s="20"/>
      <c r="G244" s="69"/>
      <c r="H244" s="52"/>
      <c r="I244" s="52"/>
      <c r="J244" s="52"/>
      <c r="K244" s="45"/>
      <c r="L244" s="47" t="s">
        <v>23</v>
      </c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</row>
    <row r="245" spans="1:36" hidden="1" x14ac:dyDescent="0.25">
      <c r="A245" s="51">
        <v>40</v>
      </c>
      <c r="B245" s="83" t="s">
        <v>124</v>
      </c>
      <c r="C245" s="7" t="s">
        <v>125</v>
      </c>
      <c r="D245" s="115">
        <v>1480000</v>
      </c>
      <c r="E245" s="5">
        <v>1480000</v>
      </c>
      <c r="F245" s="5"/>
      <c r="G245" s="5"/>
      <c r="H245" s="5"/>
      <c r="I245" s="5"/>
      <c r="J245" s="5"/>
      <c r="K245" s="34"/>
      <c r="L245" s="5">
        <f>D245-E245-F245-G245-H245-I245-J245-K245</f>
        <v>0</v>
      </c>
      <c r="M245" s="75"/>
      <c r="N245" s="10"/>
      <c r="O245" s="10"/>
      <c r="P245" s="6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</row>
    <row r="246" spans="1:36" hidden="1" x14ac:dyDescent="0.25"/>
    <row r="247" spans="1:36" ht="27.75" hidden="1" customHeight="1" x14ac:dyDescent="0.25">
      <c r="A247" s="88" t="s">
        <v>1</v>
      </c>
      <c r="B247" s="88" t="s">
        <v>22</v>
      </c>
      <c r="C247" s="88" t="s">
        <v>7</v>
      </c>
      <c r="D247" s="88" t="s">
        <v>8</v>
      </c>
      <c r="E247" s="85">
        <v>44540</v>
      </c>
      <c r="F247" s="20"/>
      <c r="G247" s="69"/>
      <c r="H247" s="52"/>
      <c r="I247" s="52"/>
      <c r="J247" s="52"/>
      <c r="K247" s="45"/>
      <c r="L247" s="47" t="s">
        <v>23</v>
      </c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</row>
    <row r="248" spans="1:36" hidden="1" x14ac:dyDescent="0.25">
      <c r="A248" s="51">
        <v>40</v>
      </c>
      <c r="B248" s="83" t="s">
        <v>126</v>
      </c>
      <c r="C248" s="7" t="s">
        <v>127</v>
      </c>
      <c r="D248" s="115">
        <v>230000</v>
      </c>
      <c r="E248" s="5">
        <v>230000</v>
      </c>
      <c r="F248" s="5"/>
      <c r="G248" s="5"/>
      <c r="H248" s="5"/>
      <c r="I248" s="5"/>
      <c r="J248" s="5"/>
      <c r="K248" s="34"/>
      <c r="L248" s="5">
        <f>D248-E248-F248-G248-H248-I248-J248-K248</f>
        <v>0</v>
      </c>
      <c r="M248" s="75"/>
      <c r="N248" s="10"/>
      <c r="O248" s="10"/>
      <c r="P248" s="6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</row>
    <row r="249" spans="1:36" hidden="1" x14ac:dyDescent="0.25"/>
    <row r="250" spans="1:36" ht="27.75" hidden="1" customHeight="1" x14ac:dyDescent="0.25">
      <c r="A250" s="88" t="s">
        <v>1</v>
      </c>
      <c r="B250" s="88" t="s">
        <v>22</v>
      </c>
      <c r="C250" s="88" t="s">
        <v>7</v>
      </c>
      <c r="D250" s="88" t="s">
        <v>8</v>
      </c>
      <c r="E250" s="85">
        <v>44540</v>
      </c>
      <c r="F250" s="20"/>
      <c r="G250" s="69"/>
      <c r="H250" s="52"/>
      <c r="I250" s="52"/>
      <c r="J250" s="52"/>
      <c r="K250" s="45"/>
      <c r="L250" s="47" t="s">
        <v>23</v>
      </c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</row>
    <row r="251" spans="1:36" hidden="1" x14ac:dyDescent="0.25">
      <c r="A251" s="51">
        <v>40</v>
      </c>
      <c r="B251" s="83" t="s">
        <v>128</v>
      </c>
      <c r="C251" s="7" t="s">
        <v>129</v>
      </c>
      <c r="D251" s="115">
        <v>1185000</v>
      </c>
      <c r="E251" s="5">
        <v>1185000</v>
      </c>
      <c r="F251" s="5"/>
      <c r="G251" s="5"/>
      <c r="H251" s="5"/>
      <c r="I251" s="5"/>
      <c r="J251" s="5"/>
      <c r="K251" s="34"/>
      <c r="L251" s="5">
        <f>D251-E251-F251-G251-H251-I251-J251-K251</f>
        <v>0</v>
      </c>
      <c r="M251" s="75"/>
      <c r="N251" s="10"/>
      <c r="O251" s="10"/>
      <c r="P251" s="6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</row>
    <row r="252" spans="1:36" hidden="1" x14ac:dyDescent="0.25"/>
    <row r="253" spans="1:36" ht="27.75" hidden="1" customHeight="1" x14ac:dyDescent="0.25">
      <c r="A253" s="88" t="s">
        <v>1</v>
      </c>
      <c r="B253" s="88" t="s">
        <v>22</v>
      </c>
      <c r="C253" s="88" t="s">
        <v>7</v>
      </c>
      <c r="D253" s="88" t="s">
        <v>8</v>
      </c>
      <c r="E253" s="69">
        <v>44568</v>
      </c>
      <c r="F253" s="20"/>
      <c r="G253" s="69"/>
      <c r="H253" s="52"/>
      <c r="I253" s="52"/>
      <c r="J253" s="52"/>
      <c r="K253" s="45"/>
      <c r="L253" s="47" t="s">
        <v>23</v>
      </c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</row>
    <row r="254" spans="1:36" hidden="1" x14ac:dyDescent="0.25">
      <c r="A254" s="51">
        <v>40</v>
      </c>
      <c r="B254" s="83" t="s">
        <v>130</v>
      </c>
      <c r="C254" s="7" t="s">
        <v>131</v>
      </c>
      <c r="D254" s="115">
        <v>400000</v>
      </c>
      <c r="E254" s="115">
        <v>400000</v>
      </c>
      <c r="F254" s="5"/>
      <c r="G254" s="5"/>
      <c r="H254" s="5"/>
      <c r="I254" s="5"/>
      <c r="J254" s="5"/>
      <c r="K254" s="34"/>
      <c r="L254" s="5">
        <f>D254-E254-F254-G254-H254-I254-J254-K254</f>
        <v>0</v>
      </c>
      <c r="M254" s="75"/>
      <c r="N254" s="10"/>
      <c r="O254" s="10"/>
      <c r="P254" s="6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</row>
    <row r="255" spans="1:36" hidden="1" x14ac:dyDescent="0.25"/>
    <row r="256" spans="1:36" ht="31.5" hidden="1" customHeight="1" x14ac:dyDescent="0.25">
      <c r="A256" s="100" t="s">
        <v>12</v>
      </c>
      <c r="B256" s="100"/>
      <c r="C256" s="100"/>
      <c r="D256" s="73">
        <f>D167+D170+D173+D176+D179+D182+D185+D191+D194+D197</f>
        <v>294767140</v>
      </c>
      <c r="E256" s="44"/>
      <c r="F256" s="72"/>
      <c r="G256" s="38"/>
      <c r="H256" s="38"/>
      <c r="I256" s="38"/>
      <c r="J256" s="18"/>
      <c r="K256" s="38"/>
      <c r="L256" s="74">
        <f>L167+L170+L173+L176+L179+L182+L185+L188+L191+L194+L197+L200+L203+L206+L209+L212+L215+L218+L221+L224+L227+L230+L233+L236+L239+L242+L245+L248+L251+L254</f>
        <v>0</v>
      </c>
      <c r="O256" s="50"/>
    </row>
    <row r="259" spans="1:36" ht="27.75" customHeight="1" x14ac:dyDescent="0.25">
      <c r="A259" s="88" t="s">
        <v>1</v>
      </c>
      <c r="B259" s="88" t="s">
        <v>22</v>
      </c>
      <c r="C259" s="88" t="s">
        <v>7</v>
      </c>
      <c r="D259" s="88" t="s">
        <v>8</v>
      </c>
      <c r="E259" s="69">
        <v>44582</v>
      </c>
      <c r="F259" s="20"/>
      <c r="G259" s="69"/>
      <c r="H259" s="52"/>
      <c r="I259" s="52"/>
      <c r="J259" s="52"/>
      <c r="K259" s="45"/>
      <c r="L259" s="47" t="s">
        <v>23</v>
      </c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</row>
    <row r="260" spans="1:36" x14ac:dyDescent="0.25">
      <c r="A260" s="51">
        <v>1</v>
      </c>
      <c r="B260" s="83" t="s">
        <v>134</v>
      </c>
      <c r="C260" s="7" t="s">
        <v>5</v>
      </c>
      <c r="D260" s="115">
        <v>5236000</v>
      </c>
      <c r="E260" s="115">
        <v>5236000</v>
      </c>
      <c r="F260" s="5"/>
      <c r="G260" s="5"/>
      <c r="H260" s="5"/>
      <c r="I260" s="5"/>
      <c r="J260" s="5"/>
      <c r="K260" s="34"/>
      <c r="L260" s="5">
        <f>D260-E260-F260-G260-H260-I260-J260-K260</f>
        <v>0</v>
      </c>
      <c r="M260" s="75"/>
      <c r="N260" s="10"/>
      <c r="O260" s="10"/>
      <c r="P260" s="6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</row>
    <row r="262" spans="1:36" ht="27.75" customHeight="1" x14ac:dyDescent="0.25">
      <c r="A262" s="88" t="s">
        <v>1</v>
      </c>
      <c r="B262" s="88" t="s">
        <v>22</v>
      </c>
      <c r="C262" s="88" t="s">
        <v>7</v>
      </c>
      <c r="D262" s="88" t="s">
        <v>8</v>
      </c>
      <c r="E262" s="69">
        <v>44617</v>
      </c>
      <c r="F262" s="20"/>
      <c r="G262" s="69"/>
      <c r="H262" s="52"/>
      <c r="I262" s="52"/>
      <c r="J262" s="52"/>
      <c r="K262" s="45"/>
      <c r="L262" s="47" t="s">
        <v>23</v>
      </c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</row>
    <row r="263" spans="1:36" x14ac:dyDescent="0.25">
      <c r="A263" s="51">
        <v>2</v>
      </c>
      <c r="B263" s="116" t="s">
        <v>135</v>
      </c>
      <c r="C263" s="7" t="s">
        <v>133</v>
      </c>
      <c r="D263" s="115">
        <v>3403000</v>
      </c>
      <c r="E263" s="115">
        <v>3403000</v>
      </c>
      <c r="F263" s="5"/>
      <c r="G263" s="5"/>
      <c r="H263" s="5"/>
      <c r="I263" s="5"/>
      <c r="J263" s="5"/>
      <c r="K263" s="34"/>
      <c r="L263" s="5">
        <f>D263-E263-F263-G263-H263-I263-J263-K263</f>
        <v>0</v>
      </c>
      <c r="M263" s="75"/>
      <c r="N263" s="10"/>
      <c r="O263" s="10"/>
      <c r="P263" s="6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</row>
    <row r="265" spans="1:36" ht="27.75" customHeight="1" x14ac:dyDescent="0.25">
      <c r="A265" s="88" t="s">
        <v>1</v>
      </c>
      <c r="B265" s="88" t="s">
        <v>22</v>
      </c>
      <c r="C265" s="88" t="s">
        <v>7</v>
      </c>
      <c r="D265" s="88" t="s">
        <v>8</v>
      </c>
      <c r="E265" s="69">
        <v>44617</v>
      </c>
      <c r="F265" s="20"/>
      <c r="G265" s="69"/>
      <c r="H265" s="52"/>
      <c r="I265" s="52"/>
      <c r="J265" s="52"/>
      <c r="K265" s="45"/>
      <c r="L265" s="47" t="s">
        <v>23</v>
      </c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</row>
    <row r="266" spans="1:36" x14ac:dyDescent="0.25">
      <c r="A266" s="51">
        <v>3</v>
      </c>
      <c r="B266" s="116" t="s">
        <v>136</v>
      </c>
      <c r="C266" s="7" t="s">
        <v>5</v>
      </c>
      <c r="D266" s="115">
        <v>8345000</v>
      </c>
      <c r="E266" s="115">
        <v>8345000</v>
      </c>
      <c r="F266" s="5"/>
      <c r="G266" s="5"/>
      <c r="H266" s="5"/>
      <c r="I266" s="5"/>
      <c r="J266" s="5"/>
      <c r="K266" s="34"/>
      <c r="L266" s="5">
        <f>D266-E266-F266-G266-H266-I266-J266-K266</f>
        <v>0</v>
      </c>
      <c r="M266" s="75"/>
      <c r="N266" s="10"/>
      <c r="O266" s="10"/>
      <c r="P266" s="6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</row>
    <row r="268" spans="1:36" ht="27.75" customHeight="1" x14ac:dyDescent="0.25">
      <c r="A268" s="88" t="s">
        <v>1</v>
      </c>
      <c r="B268" s="88" t="s">
        <v>22</v>
      </c>
      <c r="C268" s="88" t="s">
        <v>7</v>
      </c>
      <c r="D268" s="88" t="s">
        <v>8</v>
      </c>
      <c r="E268" s="69">
        <v>44617</v>
      </c>
      <c r="F268" s="20"/>
      <c r="G268" s="69"/>
      <c r="H268" s="52"/>
      <c r="I268" s="52"/>
      <c r="J268" s="52"/>
      <c r="K268" s="45"/>
      <c r="L268" s="47" t="s">
        <v>23</v>
      </c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</row>
    <row r="269" spans="1:36" x14ac:dyDescent="0.25">
      <c r="A269" s="51">
        <v>4</v>
      </c>
      <c r="B269" s="116" t="s">
        <v>137</v>
      </c>
      <c r="C269" s="7" t="s">
        <v>139</v>
      </c>
      <c r="D269" s="115">
        <v>900000</v>
      </c>
      <c r="E269" s="115">
        <v>900000</v>
      </c>
      <c r="F269" s="5"/>
      <c r="G269" s="5"/>
      <c r="H269" s="5"/>
      <c r="I269" s="5"/>
      <c r="J269" s="5"/>
      <c r="K269" s="34"/>
      <c r="L269" s="5">
        <f>D269-E269-F269-G269-H269-I269-J269-K269</f>
        <v>0</v>
      </c>
      <c r="M269" s="75"/>
      <c r="N269" s="10"/>
      <c r="O269" s="10"/>
      <c r="P269" s="6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</row>
    <row r="270" spans="1:36" x14ac:dyDescent="0.25">
      <c r="B270" s="117"/>
    </row>
    <row r="271" spans="1:36" ht="27.75" customHeight="1" x14ac:dyDescent="0.25">
      <c r="A271" s="88" t="s">
        <v>1</v>
      </c>
      <c r="B271" s="88" t="s">
        <v>22</v>
      </c>
      <c r="C271" s="88" t="s">
        <v>7</v>
      </c>
      <c r="D271" s="88" t="s">
        <v>8</v>
      </c>
      <c r="E271" s="69">
        <v>44617</v>
      </c>
      <c r="F271" s="20"/>
      <c r="G271" s="69"/>
      <c r="H271" s="52"/>
      <c r="I271" s="52"/>
      <c r="J271" s="52"/>
      <c r="K271" s="45"/>
      <c r="L271" s="47" t="s">
        <v>23</v>
      </c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</row>
    <row r="272" spans="1:36" x14ac:dyDescent="0.25">
      <c r="A272" s="51">
        <v>5</v>
      </c>
      <c r="B272" s="116" t="s">
        <v>138</v>
      </c>
      <c r="C272" s="7" t="s">
        <v>5</v>
      </c>
      <c r="D272" s="115">
        <v>4159000</v>
      </c>
      <c r="E272" s="115">
        <v>4159000</v>
      </c>
      <c r="F272" s="5"/>
      <c r="G272" s="5"/>
      <c r="H272" s="5"/>
      <c r="I272" s="5"/>
      <c r="J272" s="5"/>
      <c r="K272" s="34"/>
      <c r="L272" s="5">
        <f>D272-E272-F272-G272-H272-I272-J272-K272</f>
        <v>0</v>
      </c>
      <c r="M272" s="75"/>
      <c r="N272" s="10"/>
      <c r="O272" s="10"/>
      <c r="P272" s="6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</row>
    <row r="274" spans="1:36" ht="27.75" customHeight="1" x14ac:dyDescent="0.25">
      <c r="A274" s="88" t="s">
        <v>1</v>
      </c>
      <c r="B274" s="88" t="s">
        <v>22</v>
      </c>
      <c r="C274" s="88" t="s">
        <v>7</v>
      </c>
      <c r="D274" s="88" t="s">
        <v>8</v>
      </c>
      <c r="E274" s="69">
        <v>44617</v>
      </c>
      <c r="F274" s="20"/>
      <c r="G274" s="69"/>
      <c r="H274" s="52"/>
      <c r="I274" s="52"/>
      <c r="J274" s="52"/>
      <c r="K274" s="45"/>
      <c r="L274" s="47" t="s">
        <v>23</v>
      </c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</row>
    <row r="275" spans="1:36" x14ac:dyDescent="0.25">
      <c r="A275" s="51">
        <v>6</v>
      </c>
      <c r="B275" s="116" t="s">
        <v>140</v>
      </c>
      <c r="C275" s="7" t="s">
        <v>5</v>
      </c>
      <c r="D275" s="115">
        <v>7660000</v>
      </c>
      <c r="E275" s="115">
        <v>7660000</v>
      </c>
      <c r="F275" s="5"/>
      <c r="G275" s="5"/>
      <c r="H275" s="5"/>
      <c r="I275" s="5"/>
      <c r="J275" s="5"/>
      <c r="K275" s="34"/>
      <c r="L275" s="5">
        <f>D275-E275-F275-G275-H275-I275-J275-K275</f>
        <v>0</v>
      </c>
      <c r="M275" s="75"/>
      <c r="N275" s="10"/>
      <c r="O275" s="10"/>
      <c r="P275" s="6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</row>
    <row r="277" spans="1:36" ht="27.75" customHeight="1" x14ac:dyDescent="0.25">
      <c r="A277" s="88" t="s">
        <v>1</v>
      </c>
      <c r="B277" s="88" t="s">
        <v>22</v>
      </c>
      <c r="C277" s="88" t="s">
        <v>7</v>
      </c>
      <c r="D277" s="88" t="s">
        <v>8</v>
      </c>
      <c r="E277" s="69">
        <v>44617</v>
      </c>
      <c r="F277" s="20"/>
      <c r="G277" s="69"/>
      <c r="H277" s="52"/>
      <c r="I277" s="52"/>
      <c r="J277" s="52"/>
      <c r="K277" s="45"/>
      <c r="L277" s="47" t="s">
        <v>23</v>
      </c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</row>
    <row r="278" spans="1:36" x14ac:dyDescent="0.25">
      <c r="A278" s="51">
        <v>7</v>
      </c>
      <c r="B278" s="116" t="s">
        <v>141</v>
      </c>
      <c r="C278" s="7" t="s">
        <v>5</v>
      </c>
      <c r="D278" s="115">
        <v>6185000</v>
      </c>
      <c r="E278" s="115">
        <v>6185000</v>
      </c>
      <c r="F278" s="5"/>
      <c r="G278" s="5"/>
      <c r="H278" s="5"/>
      <c r="I278" s="5"/>
      <c r="J278" s="5"/>
      <c r="K278" s="34"/>
      <c r="L278" s="5">
        <f>D278-E278-F278-G278-H278-I278-J278-K278</f>
        <v>0</v>
      </c>
      <c r="M278" s="75"/>
      <c r="N278" s="10"/>
      <c r="O278" s="10"/>
      <c r="P278" s="6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</row>
    <row r="280" spans="1:36" ht="27.75" customHeight="1" x14ac:dyDescent="0.25">
      <c r="A280" s="88" t="s">
        <v>1</v>
      </c>
      <c r="B280" s="88" t="s">
        <v>22</v>
      </c>
      <c r="C280" s="88" t="s">
        <v>7</v>
      </c>
      <c r="D280" s="88" t="s">
        <v>8</v>
      </c>
      <c r="E280" s="69">
        <v>44617</v>
      </c>
      <c r="F280" s="20"/>
      <c r="G280" s="69"/>
      <c r="H280" s="52"/>
      <c r="I280" s="52"/>
      <c r="J280" s="52"/>
      <c r="K280" s="45"/>
      <c r="L280" s="47" t="s">
        <v>23</v>
      </c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</row>
    <row r="281" spans="1:36" x14ac:dyDescent="0.25">
      <c r="A281" s="51">
        <v>8</v>
      </c>
      <c r="B281" s="116" t="s">
        <v>142</v>
      </c>
      <c r="C281" s="7" t="s">
        <v>143</v>
      </c>
      <c r="D281" s="115">
        <v>3375000</v>
      </c>
      <c r="E281" s="115">
        <v>3375000</v>
      </c>
      <c r="F281" s="5"/>
      <c r="G281" s="5"/>
      <c r="H281" s="5"/>
      <c r="I281" s="5"/>
      <c r="J281" s="5"/>
      <c r="K281" s="34"/>
      <c r="L281" s="5">
        <f>D281-E281-F281-G281-H281-I281-J281-K281</f>
        <v>0</v>
      </c>
      <c r="M281" s="75"/>
      <c r="N281" s="10"/>
      <c r="O281" s="10"/>
      <c r="P281" s="6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</row>
    <row r="282" spans="1:36" x14ac:dyDescent="0.25">
      <c r="F282" s="5"/>
    </row>
    <row r="283" spans="1:36" ht="27.75" customHeight="1" x14ac:dyDescent="0.25">
      <c r="A283" s="88" t="s">
        <v>1</v>
      </c>
      <c r="B283" s="88" t="s">
        <v>22</v>
      </c>
      <c r="C283" s="88" t="s">
        <v>7</v>
      </c>
      <c r="D283" s="88" t="s">
        <v>8</v>
      </c>
      <c r="E283" s="69">
        <v>44587</v>
      </c>
      <c r="F283" s="20">
        <v>44592</v>
      </c>
      <c r="G283" s="69">
        <v>44599</v>
      </c>
      <c r="H283" s="69"/>
      <c r="I283" s="52"/>
      <c r="J283" s="52"/>
      <c r="K283" s="45"/>
      <c r="L283" s="47" t="s">
        <v>23</v>
      </c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</row>
    <row r="284" spans="1:36" x14ac:dyDescent="0.25">
      <c r="A284" s="51">
        <v>9</v>
      </c>
      <c r="B284" s="118" t="s">
        <v>145</v>
      </c>
      <c r="C284" s="7" t="s">
        <v>146</v>
      </c>
      <c r="D284" s="115">
        <v>124838662.5</v>
      </c>
      <c r="E284" s="115">
        <v>50000000</v>
      </c>
      <c r="F284" s="5">
        <v>50000000</v>
      </c>
      <c r="G284" s="5">
        <v>24838662.5</v>
      </c>
      <c r="H284" s="86"/>
      <c r="I284" s="5"/>
      <c r="J284" s="5"/>
      <c r="K284" s="34"/>
      <c r="L284" s="5">
        <f>D284-E284-F284-G284-H284-I284-J284-K284</f>
        <v>0</v>
      </c>
      <c r="M284" s="75"/>
      <c r="N284" s="10"/>
      <c r="O284" s="10"/>
      <c r="P284" s="6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</row>
    <row r="285" spans="1:36" x14ac:dyDescent="0.25">
      <c r="F285" s="5"/>
    </row>
    <row r="286" spans="1:36" ht="27.75" customHeight="1" x14ac:dyDescent="0.25">
      <c r="A286" s="88" t="s">
        <v>1</v>
      </c>
      <c r="B286" s="88" t="s">
        <v>22</v>
      </c>
      <c r="C286" s="88" t="s">
        <v>7</v>
      </c>
      <c r="D286" s="88" t="s">
        <v>8</v>
      </c>
      <c r="E286" s="69">
        <v>44599</v>
      </c>
      <c r="F286" s="20">
        <v>44631</v>
      </c>
      <c r="G286" s="69"/>
      <c r="H286" s="52"/>
      <c r="I286" s="52"/>
      <c r="J286" s="52"/>
      <c r="K286" s="45"/>
      <c r="L286" s="47" t="s">
        <v>23</v>
      </c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</row>
    <row r="287" spans="1:36" x14ac:dyDescent="0.25">
      <c r="A287" s="51">
        <v>10</v>
      </c>
      <c r="B287" s="118" t="s">
        <v>147</v>
      </c>
      <c r="C287" s="7" t="s">
        <v>146</v>
      </c>
      <c r="D287" s="115">
        <v>49358215</v>
      </c>
      <c r="E287" s="115">
        <v>25161337.5</v>
      </c>
      <c r="F287" s="5">
        <v>24196877.5</v>
      </c>
      <c r="G287" s="5"/>
      <c r="H287" s="5"/>
      <c r="I287" s="5"/>
      <c r="J287" s="5"/>
      <c r="K287" s="34"/>
      <c r="L287" s="5">
        <f>D287-E287-F287-G287-H287-I287-J287-K287</f>
        <v>0</v>
      </c>
      <c r="M287" s="75"/>
      <c r="N287" s="10"/>
      <c r="O287" s="10"/>
      <c r="P287" s="6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</row>
    <row r="288" spans="1:36" x14ac:dyDescent="0.25">
      <c r="F288" s="5"/>
    </row>
    <row r="289" spans="1:36" ht="27.75" customHeight="1" x14ac:dyDescent="0.25">
      <c r="A289" s="88" t="s">
        <v>1</v>
      </c>
      <c r="B289" s="88" t="s">
        <v>22</v>
      </c>
      <c r="C289" s="88" t="s">
        <v>7</v>
      </c>
      <c r="D289" s="88" t="s">
        <v>8</v>
      </c>
      <c r="E289" s="20">
        <v>44638</v>
      </c>
      <c r="F289" s="20">
        <v>44645</v>
      </c>
      <c r="G289" s="69"/>
      <c r="H289" s="52"/>
      <c r="I289" s="52"/>
      <c r="J289" s="52"/>
      <c r="K289" s="45"/>
      <c r="L289" s="47" t="s">
        <v>23</v>
      </c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</row>
    <row r="290" spans="1:36" x14ac:dyDescent="0.25">
      <c r="A290" s="51">
        <v>11</v>
      </c>
      <c r="B290" s="119" t="s">
        <v>148</v>
      </c>
      <c r="C290" s="7" t="s">
        <v>149</v>
      </c>
      <c r="D290" s="115">
        <v>70000000</v>
      </c>
      <c r="E290" s="115">
        <v>50000000</v>
      </c>
      <c r="F290" s="5">
        <v>20000000</v>
      </c>
      <c r="G290" s="5"/>
      <c r="H290" s="5"/>
      <c r="I290" s="5"/>
      <c r="J290" s="5"/>
      <c r="K290" s="34"/>
      <c r="L290" s="5">
        <f>D290-E290-F290-G290-H290-I290-J290-K290</f>
        <v>0</v>
      </c>
      <c r="M290" s="75"/>
      <c r="N290" s="10"/>
      <c r="O290" s="10"/>
      <c r="P290" s="6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</row>
    <row r="291" spans="1:36" x14ac:dyDescent="0.25">
      <c r="F291" s="5"/>
    </row>
    <row r="292" spans="1:36" ht="27.75" customHeight="1" x14ac:dyDescent="0.25">
      <c r="A292" s="88" t="s">
        <v>1</v>
      </c>
      <c r="B292" s="88" t="s">
        <v>22</v>
      </c>
      <c r="C292" s="88" t="s">
        <v>7</v>
      </c>
      <c r="D292" s="88" t="s">
        <v>8</v>
      </c>
      <c r="E292" s="20">
        <v>44631</v>
      </c>
      <c r="F292" s="20"/>
      <c r="G292" s="69"/>
      <c r="H292" s="52"/>
      <c r="I292" s="52"/>
      <c r="J292" s="52"/>
      <c r="K292" s="45"/>
      <c r="L292" s="47" t="s">
        <v>23</v>
      </c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</row>
    <row r="293" spans="1:36" x14ac:dyDescent="0.25">
      <c r="A293" s="51">
        <v>12</v>
      </c>
      <c r="B293" s="118" t="s">
        <v>150</v>
      </c>
      <c r="C293" s="7" t="s">
        <v>146</v>
      </c>
      <c r="D293" s="115">
        <v>19330610</v>
      </c>
      <c r="E293" s="115">
        <v>19330610</v>
      </c>
      <c r="F293" s="5"/>
      <c r="G293" s="5"/>
      <c r="H293" s="5"/>
      <c r="I293" s="5"/>
      <c r="J293" s="5"/>
      <c r="K293" s="34"/>
      <c r="L293" s="5">
        <f>D293-E293-F293-G293-H293-I293-J293-K293</f>
        <v>0</v>
      </c>
      <c r="M293" s="75"/>
      <c r="N293" s="10"/>
      <c r="O293" s="10"/>
      <c r="P293" s="6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</row>
    <row r="294" spans="1:36" x14ac:dyDescent="0.25">
      <c r="F294" s="5"/>
    </row>
    <row r="295" spans="1:36" ht="27.75" customHeight="1" x14ac:dyDescent="0.25">
      <c r="A295" s="88" t="s">
        <v>1</v>
      </c>
      <c r="B295" s="88" t="s">
        <v>22</v>
      </c>
      <c r="C295" s="88" t="s">
        <v>7</v>
      </c>
      <c r="D295" s="88" t="s">
        <v>8</v>
      </c>
      <c r="E295" s="20">
        <v>44631</v>
      </c>
      <c r="F295" s="20"/>
      <c r="G295" s="69"/>
      <c r="H295" s="52"/>
      <c r="I295" s="52"/>
      <c r="J295" s="52"/>
      <c r="K295" s="45"/>
      <c r="L295" s="47" t="s">
        <v>23</v>
      </c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</row>
    <row r="296" spans="1:36" x14ac:dyDescent="0.25">
      <c r="A296" s="51">
        <v>13</v>
      </c>
      <c r="B296" s="118" t="s">
        <v>151</v>
      </c>
      <c r="C296" s="7" t="s">
        <v>146</v>
      </c>
      <c r="D296" s="115">
        <v>3585980</v>
      </c>
      <c r="E296" s="115">
        <v>3585980</v>
      </c>
      <c r="F296" s="5"/>
      <c r="G296" s="5"/>
      <c r="H296" s="5"/>
      <c r="I296" s="5"/>
      <c r="J296" s="5"/>
      <c r="K296" s="34"/>
      <c r="L296" s="5">
        <f>D296-E296-F296-G296-H296-I296-J296-K296</f>
        <v>0</v>
      </c>
      <c r="M296" s="75"/>
      <c r="N296" s="10"/>
      <c r="O296" s="10"/>
      <c r="P296" s="6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</row>
    <row r="297" spans="1:36" x14ac:dyDescent="0.25">
      <c r="F297" s="5"/>
    </row>
    <row r="298" spans="1:36" ht="27.75" customHeight="1" x14ac:dyDescent="0.25">
      <c r="A298" s="88" t="s">
        <v>1</v>
      </c>
      <c r="B298" s="88" t="s">
        <v>22</v>
      </c>
      <c r="C298" s="88" t="s">
        <v>7</v>
      </c>
      <c r="D298" s="88" t="s">
        <v>8</v>
      </c>
      <c r="E298" s="69">
        <v>44645</v>
      </c>
      <c r="F298" s="20"/>
      <c r="G298" s="69"/>
      <c r="H298" s="52"/>
      <c r="I298" s="52"/>
      <c r="J298" s="52"/>
      <c r="K298" s="45"/>
      <c r="L298" s="47" t="s">
        <v>23</v>
      </c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</row>
    <row r="299" spans="1:36" x14ac:dyDescent="0.25">
      <c r="A299" s="51">
        <v>14</v>
      </c>
      <c r="B299" s="119" t="s">
        <v>152</v>
      </c>
      <c r="C299" s="7" t="s">
        <v>153</v>
      </c>
      <c r="D299" s="115">
        <v>21500000</v>
      </c>
      <c r="E299" s="115">
        <v>21500000</v>
      </c>
      <c r="F299" s="5"/>
      <c r="G299" s="5"/>
      <c r="H299" s="5"/>
      <c r="I299" s="5"/>
      <c r="J299" s="5"/>
      <c r="K299" s="34"/>
      <c r="L299" s="5">
        <f>D299-E299-F299-G299-H299-I299-J299-K299</f>
        <v>0</v>
      </c>
      <c r="M299" s="75"/>
      <c r="N299" s="10"/>
      <c r="O299" s="10"/>
      <c r="P299" s="6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</row>
    <row r="300" spans="1:36" x14ac:dyDescent="0.25">
      <c r="F300" s="5"/>
    </row>
    <row r="301" spans="1:36" ht="27.75" customHeight="1" x14ac:dyDescent="0.25">
      <c r="A301" s="88" t="s">
        <v>1</v>
      </c>
      <c r="B301" s="88" t="s">
        <v>22</v>
      </c>
      <c r="C301" s="88" t="s">
        <v>7</v>
      </c>
      <c r="D301" s="88" t="s">
        <v>8</v>
      </c>
      <c r="E301" s="69">
        <v>44645</v>
      </c>
      <c r="F301" s="20">
        <v>44653</v>
      </c>
      <c r="G301" s="69"/>
      <c r="H301" s="52"/>
      <c r="I301" s="52"/>
      <c r="J301" s="52"/>
      <c r="K301" s="45"/>
      <c r="L301" s="47" t="s">
        <v>23</v>
      </c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</row>
    <row r="302" spans="1:36" x14ac:dyDescent="0.25">
      <c r="A302" s="51">
        <v>15</v>
      </c>
      <c r="B302" s="119" t="s">
        <v>154</v>
      </c>
      <c r="C302" s="7" t="s">
        <v>155</v>
      </c>
      <c r="D302" s="115">
        <v>15840000</v>
      </c>
      <c r="E302" s="115">
        <v>8500000</v>
      </c>
      <c r="F302" s="5">
        <v>7340000</v>
      </c>
      <c r="G302" s="5"/>
      <c r="H302" s="5"/>
      <c r="I302" s="5"/>
      <c r="J302" s="5"/>
      <c r="K302" s="34"/>
      <c r="L302" s="5">
        <f>D302-E302-F302-G302-H302-I302-J302-K302</f>
        <v>0</v>
      </c>
      <c r="M302" s="75"/>
      <c r="N302" s="10"/>
      <c r="O302" s="10"/>
      <c r="P302" s="6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</row>
    <row r="303" spans="1:36" x14ac:dyDescent="0.25">
      <c r="F303" s="5"/>
    </row>
    <row r="304" spans="1:36" ht="27.75" customHeight="1" x14ac:dyDescent="0.25">
      <c r="A304" s="88" t="s">
        <v>1</v>
      </c>
      <c r="B304" s="88" t="s">
        <v>22</v>
      </c>
      <c r="C304" s="88" t="s">
        <v>7</v>
      </c>
      <c r="D304" s="88" t="s">
        <v>8</v>
      </c>
      <c r="E304" s="20">
        <v>44631</v>
      </c>
      <c r="F304" s="20"/>
      <c r="G304" s="69"/>
      <c r="H304" s="52"/>
      <c r="I304" s="52"/>
      <c r="J304" s="52"/>
      <c r="K304" s="45"/>
      <c r="L304" s="47" t="s">
        <v>23</v>
      </c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</row>
    <row r="305" spans="1:36" x14ac:dyDescent="0.25">
      <c r="A305" s="51">
        <v>16</v>
      </c>
      <c r="B305" s="118" t="s">
        <v>156</v>
      </c>
      <c r="C305" s="7" t="s">
        <v>146</v>
      </c>
      <c r="D305" s="115">
        <v>2749800</v>
      </c>
      <c r="E305" s="115">
        <v>2749800</v>
      </c>
      <c r="F305" s="5"/>
      <c r="G305" s="5"/>
      <c r="H305" s="5"/>
      <c r="I305" s="5"/>
      <c r="J305" s="5"/>
      <c r="K305" s="34"/>
      <c r="L305" s="5">
        <f>D305-E305-F305-G305-H305-I305-J305-K305</f>
        <v>0</v>
      </c>
      <c r="M305" s="75"/>
      <c r="N305" s="10"/>
      <c r="O305" s="10"/>
      <c r="P305" s="6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</row>
    <row r="306" spans="1:36" x14ac:dyDescent="0.25">
      <c r="F306" s="5"/>
    </row>
    <row r="307" spans="1:36" ht="27.75" customHeight="1" x14ac:dyDescent="0.25">
      <c r="A307" s="88" t="s">
        <v>1</v>
      </c>
      <c r="B307" s="88" t="s">
        <v>22</v>
      </c>
      <c r="C307" s="88" t="s">
        <v>7</v>
      </c>
      <c r="D307" s="88" t="s">
        <v>8</v>
      </c>
      <c r="E307" s="69">
        <v>44653</v>
      </c>
      <c r="F307" s="20"/>
      <c r="G307" s="69"/>
      <c r="H307" s="52"/>
      <c r="I307" s="52"/>
      <c r="J307" s="52"/>
      <c r="K307" s="45"/>
      <c r="L307" s="47" t="s">
        <v>23</v>
      </c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</row>
    <row r="308" spans="1:36" x14ac:dyDescent="0.25">
      <c r="A308" s="51">
        <v>17</v>
      </c>
      <c r="B308" s="119" t="s">
        <v>157</v>
      </c>
      <c r="C308" s="7" t="s">
        <v>4</v>
      </c>
      <c r="D308" s="115">
        <v>180000</v>
      </c>
      <c r="E308" s="115">
        <v>180000</v>
      </c>
      <c r="F308" s="5"/>
      <c r="G308" s="5"/>
      <c r="H308" s="5"/>
      <c r="I308" s="5"/>
      <c r="J308" s="5"/>
      <c r="K308" s="34"/>
      <c r="L308" s="5">
        <f>D308-E308-F308-G308-H308-I308-J308-K308</f>
        <v>0</v>
      </c>
      <c r="M308" s="75"/>
      <c r="N308" s="10"/>
      <c r="O308" s="10"/>
      <c r="P308" s="6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</row>
    <row r="309" spans="1:36" x14ac:dyDescent="0.25">
      <c r="F309" s="5"/>
    </row>
    <row r="310" spans="1:36" ht="27.75" customHeight="1" x14ac:dyDescent="0.25">
      <c r="A310" s="88" t="s">
        <v>1</v>
      </c>
      <c r="B310" s="88" t="s">
        <v>22</v>
      </c>
      <c r="C310" s="88" t="s">
        <v>7</v>
      </c>
      <c r="D310" s="88" t="s">
        <v>8</v>
      </c>
      <c r="E310" s="20">
        <v>44653</v>
      </c>
      <c r="F310" s="20"/>
      <c r="G310" s="69"/>
      <c r="H310" s="52"/>
      <c r="I310" s="52"/>
      <c r="J310" s="52"/>
      <c r="K310" s="45"/>
      <c r="L310" s="47" t="s">
        <v>23</v>
      </c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</row>
    <row r="311" spans="1:36" x14ac:dyDescent="0.25">
      <c r="A311" s="51">
        <v>19</v>
      </c>
      <c r="B311" s="119" t="s">
        <v>158</v>
      </c>
      <c r="C311" s="7" t="s">
        <v>159</v>
      </c>
      <c r="D311" s="115">
        <v>5240000</v>
      </c>
      <c r="E311" s="115">
        <v>5240000</v>
      </c>
      <c r="F311" s="5"/>
      <c r="G311" s="5"/>
      <c r="H311" s="5"/>
      <c r="I311" s="5"/>
      <c r="J311" s="5"/>
      <c r="K311" s="34"/>
      <c r="L311" s="5">
        <f>D311-E311-F311-G311-H311-I311-J311-K311</f>
        <v>0</v>
      </c>
      <c r="M311" s="75"/>
      <c r="N311" s="10"/>
      <c r="O311" s="10"/>
      <c r="P311" s="6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</row>
    <row r="312" spans="1:36" x14ac:dyDescent="0.25">
      <c r="F312" s="5"/>
    </row>
    <row r="313" spans="1:36" ht="27.75" customHeight="1" x14ac:dyDescent="0.25">
      <c r="A313" s="88" t="s">
        <v>1</v>
      </c>
      <c r="B313" s="88" t="s">
        <v>22</v>
      </c>
      <c r="C313" s="88" t="s">
        <v>7</v>
      </c>
      <c r="D313" s="88" t="s">
        <v>8</v>
      </c>
      <c r="E313" s="20">
        <v>44653</v>
      </c>
      <c r="F313" s="20"/>
      <c r="G313" s="69"/>
      <c r="H313" s="52"/>
      <c r="I313" s="52"/>
      <c r="J313" s="52"/>
      <c r="K313" s="45"/>
      <c r="L313" s="47" t="s">
        <v>23</v>
      </c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</row>
    <row r="314" spans="1:36" x14ac:dyDescent="0.25">
      <c r="A314" s="51">
        <v>19</v>
      </c>
      <c r="B314" s="119" t="s">
        <v>160</v>
      </c>
      <c r="C314" s="7" t="s">
        <v>159</v>
      </c>
      <c r="D314" s="115">
        <v>4530000</v>
      </c>
      <c r="E314" s="115">
        <v>4530000</v>
      </c>
      <c r="F314" s="5"/>
      <c r="G314" s="5"/>
      <c r="H314" s="5"/>
      <c r="I314" s="5"/>
      <c r="J314" s="5"/>
      <c r="K314" s="34"/>
      <c r="L314" s="5">
        <f>D314-E314-F314-G314-H314-I314-J314-K314</f>
        <v>0</v>
      </c>
      <c r="M314" s="75"/>
      <c r="N314" s="10"/>
      <c r="O314" s="10"/>
      <c r="P314" s="6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</row>
    <row r="315" spans="1:36" x14ac:dyDescent="0.25">
      <c r="F315" s="5"/>
    </row>
    <row r="316" spans="1:36" ht="27.75" customHeight="1" x14ac:dyDescent="0.25">
      <c r="A316" s="88" t="s">
        <v>1</v>
      </c>
      <c r="B316" s="88" t="s">
        <v>22</v>
      </c>
      <c r="C316" s="88" t="s">
        <v>7</v>
      </c>
      <c r="D316" s="88" t="s">
        <v>8</v>
      </c>
      <c r="E316" s="69"/>
      <c r="F316" s="20"/>
      <c r="G316" s="69"/>
      <c r="H316" s="52"/>
      <c r="I316" s="52"/>
      <c r="J316" s="52"/>
      <c r="K316" s="45"/>
      <c r="L316" s="47" t="s">
        <v>23</v>
      </c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</row>
    <row r="317" spans="1:36" x14ac:dyDescent="0.25">
      <c r="A317" s="51">
        <v>20</v>
      </c>
      <c r="B317" s="83" t="s">
        <v>161</v>
      </c>
      <c r="C317" s="7" t="s">
        <v>162</v>
      </c>
      <c r="D317" s="115">
        <v>39000000</v>
      </c>
      <c r="E317" s="115"/>
      <c r="F317" s="5"/>
      <c r="G317" s="5"/>
      <c r="H317" s="5"/>
      <c r="I317" s="5"/>
      <c r="J317" s="5"/>
      <c r="K317" s="34"/>
      <c r="L317" s="5">
        <f>D317-E317-F317-G317-H317-I317-J317-K317</f>
        <v>39000000</v>
      </c>
      <c r="M317" s="75"/>
      <c r="N317" s="10"/>
      <c r="O317" s="10"/>
      <c r="P317" s="6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</row>
    <row r="318" spans="1:36" x14ac:dyDescent="0.25">
      <c r="F318" s="5"/>
    </row>
    <row r="319" spans="1:36" ht="27.75" customHeight="1" x14ac:dyDescent="0.25">
      <c r="A319" s="88" t="s">
        <v>1</v>
      </c>
      <c r="B319" s="88" t="s">
        <v>22</v>
      </c>
      <c r="C319" s="88" t="s">
        <v>7</v>
      </c>
      <c r="D319" s="88" t="s">
        <v>8</v>
      </c>
      <c r="E319" s="69"/>
      <c r="F319" s="20"/>
      <c r="G319" s="69"/>
      <c r="H319" s="52"/>
      <c r="I319" s="52"/>
      <c r="J319" s="52"/>
      <c r="K319" s="45"/>
      <c r="L319" s="47" t="s">
        <v>23</v>
      </c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</row>
    <row r="320" spans="1:36" x14ac:dyDescent="0.25">
      <c r="A320" s="51">
        <v>21</v>
      </c>
      <c r="B320" s="83" t="s">
        <v>163</v>
      </c>
      <c r="C320" s="7" t="s">
        <v>164</v>
      </c>
      <c r="D320" s="115">
        <v>10000000</v>
      </c>
      <c r="E320" s="115"/>
      <c r="F320" s="5"/>
      <c r="G320" s="5"/>
      <c r="H320" s="5"/>
      <c r="I320" s="5"/>
      <c r="J320" s="5"/>
      <c r="K320" s="34"/>
      <c r="L320" s="5">
        <f>D320-E320-F320-G320-H320-I320-J320-K320</f>
        <v>10000000</v>
      </c>
      <c r="M320" s="75"/>
      <c r="N320" s="10"/>
      <c r="O320" s="10"/>
      <c r="P320" s="6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</row>
    <row r="321" spans="1:36" x14ac:dyDescent="0.25">
      <c r="F321" s="5"/>
    </row>
    <row r="322" spans="1:36" ht="27.75" customHeight="1" x14ac:dyDescent="0.25">
      <c r="A322" s="88" t="s">
        <v>1</v>
      </c>
      <c r="B322" s="88" t="s">
        <v>22</v>
      </c>
      <c r="C322" s="88" t="s">
        <v>7</v>
      </c>
      <c r="D322" s="88" t="s">
        <v>8</v>
      </c>
      <c r="E322" s="69"/>
      <c r="F322" s="20"/>
      <c r="G322" s="69"/>
      <c r="H322" s="52"/>
      <c r="I322" s="52"/>
      <c r="J322" s="52"/>
      <c r="K322" s="45"/>
      <c r="L322" s="47" t="s">
        <v>23</v>
      </c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</row>
    <row r="323" spans="1:36" x14ac:dyDescent="0.25">
      <c r="A323" s="51">
        <v>22</v>
      </c>
      <c r="B323" s="83" t="s">
        <v>165</v>
      </c>
      <c r="C323" s="7" t="s">
        <v>166</v>
      </c>
      <c r="D323" s="115">
        <v>4510000</v>
      </c>
      <c r="E323" s="115"/>
      <c r="F323" s="5"/>
      <c r="G323" s="5"/>
      <c r="H323" s="5"/>
      <c r="I323" s="5"/>
      <c r="J323" s="5"/>
      <c r="K323" s="34"/>
      <c r="L323" s="5">
        <f>D323-E323-F323-G323-H323-I323-J323-K323</f>
        <v>4510000</v>
      </c>
      <c r="M323" s="75"/>
      <c r="N323" s="10"/>
      <c r="O323" s="10"/>
      <c r="P323" s="6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</row>
    <row r="324" spans="1:36" x14ac:dyDescent="0.25">
      <c r="F324" s="5"/>
    </row>
    <row r="325" spans="1:36" ht="27.75" customHeight="1" x14ac:dyDescent="0.25">
      <c r="A325" s="88" t="s">
        <v>1</v>
      </c>
      <c r="B325" s="88" t="s">
        <v>22</v>
      </c>
      <c r="C325" s="88" t="s">
        <v>7</v>
      </c>
      <c r="D325" s="88" t="s">
        <v>8</v>
      </c>
      <c r="E325" s="69"/>
      <c r="F325" s="20"/>
      <c r="G325" s="69"/>
      <c r="H325" s="52"/>
      <c r="I325" s="52"/>
      <c r="J325" s="52"/>
      <c r="K325" s="45"/>
      <c r="L325" s="47" t="s">
        <v>23</v>
      </c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</row>
    <row r="326" spans="1:36" x14ac:dyDescent="0.25">
      <c r="A326" s="51">
        <v>23</v>
      </c>
      <c r="B326" s="83" t="s">
        <v>167</v>
      </c>
      <c r="C326" s="7" t="s">
        <v>168</v>
      </c>
      <c r="D326" s="115">
        <v>1125000</v>
      </c>
      <c r="E326" s="115"/>
      <c r="F326" s="5"/>
      <c r="G326" s="5"/>
      <c r="H326" s="5"/>
      <c r="I326" s="5"/>
      <c r="J326" s="5"/>
      <c r="K326" s="34"/>
      <c r="L326" s="5">
        <f>D326-E326-F326-G326-H326-I326-J326-K326</f>
        <v>1125000</v>
      </c>
      <c r="M326" s="75"/>
      <c r="N326" s="10"/>
      <c r="O326" s="10"/>
      <c r="P326" s="6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</row>
    <row r="327" spans="1:36" x14ac:dyDescent="0.25">
      <c r="F327" s="5"/>
    </row>
    <row r="328" spans="1:36" ht="27.75" customHeight="1" x14ac:dyDescent="0.25">
      <c r="A328" s="88" t="s">
        <v>1</v>
      </c>
      <c r="B328" s="88" t="s">
        <v>22</v>
      </c>
      <c r="C328" s="88" t="s">
        <v>7</v>
      </c>
      <c r="D328" s="88" t="s">
        <v>8</v>
      </c>
      <c r="E328" s="69"/>
      <c r="F328" s="20"/>
      <c r="G328" s="69"/>
      <c r="H328" s="52"/>
      <c r="I328" s="52"/>
      <c r="J328" s="52"/>
      <c r="K328" s="45"/>
      <c r="L328" s="47" t="s">
        <v>23</v>
      </c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</row>
    <row r="329" spans="1:36" x14ac:dyDescent="0.25">
      <c r="A329" s="51">
        <v>24</v>
      </c>
      <c r="B329" s="83" t="s">
        <v>169</v>
      </c>
      <c r="C329" s="7" t="s">
        <v>170</v>
      </c>
      <c r="D329" s="115">
        <v>6592000</v>
      </c>
      <c r="E329" s="115"/>
      <c r="F329" s="5"/>
      <c r="G329" s="5"/>
      <c r="H329" s="5"/>
      <c r="I329" s="5"/>
      <c r="J329" s="5"/>
      <c r="K329" s="34"/>
      <c r="L329" s="5">
        <f>D329-E329-F329-G329-H329-I329-J329-K329</f>
        <v>6592000</v>
      </c>
      <c r="M329" s="75"/>
      <c r="N329" s="10"/>
      <c r="O329" s="10"/>
      <c r="P329" s="6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</row>
    <row r="330" spans="1:36" x14ac:dyDescent="0.25">
      <c r="F330" s="5"/>
    </row>
    <row r="331" spans="1:36" ht="27.75" customHeight="1" x14ac:dyDescent="0.25">
      <c r="A331" s="88" t="s">
        <v>1</v>
      </c>
      <c r="B331" s="88" t="s">
        <v>22</v>
      </c>
      <c r="C331" s="88" t="s">
        <v>7</v>
      </c>
      <c r="D331" s="88" t="s">
        <v>8</v>
      </c>
      <c r="E331" s="69"/>
      <c r="F331" s="20"/>
      <c r="G331" s="69"/>
      <c r="H331" s="52"/>
      <c r="I331" s="52"/>
      <c r="J331" s="52"/>
      <c r="K331" s="45"/>
      <c r="L331" s="47" t="s">
        <v>23</v>
      </c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</row>
    <row r="332" spans="1:36" x14ac:dyDescent="0.25">
      <c r="A332" s="51">
        <v>25</v>
      </c>
      <c r="B332" s="83" t="s">
        <v>171</v>
      </c>
      <c r="C332" s="7" t="s">
        <v>172</v>
      </c>
      <c r="D332" s="115">
        <v>2728000</v>
      </c>
      <c r="E332" s="115"/>
      <c r="F332" s="5"/>
      <c r="G332" s="5"/>
      <c r="H332" s="5"/>
      <c r="I332" s="5"/>
      <c r="J332" s="5"/>
      <c r="K332" s="34"/>
      <c r="L332" s="5">
        <f>D332-E332-F332-G332-H332-I332-J332-K332</f>
        <v>2728000</v>
      </c>
      <c r="M332" s="75"/>
      <c r="N332" s="10"/>
      <c r="O332" s="10"/>
      <c r="P332" s="6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</row>
    <row r="334" spans="1:36" ht="27.75" customHeight="1" x14ac:dyDescent="0.25">
      <c r="A334" s="88" t="s">
        <v>1</v>
      </c>
      <c r="B334" s="88" t="s">
        <v>22</v>
      </c>
      <c r="C334" s="88" t="s">
        <v>7</v>
      </c>
      <c r="D334" s="88" t="s">
        <v>8</v>
      </c>
      <c r="E334" s="69"/>
      <c r="F334" s="20"/>
      <c r="G334" s="69"/>
      <c r="H334" s="52"/>
      <c r="I334" s="52"/>
      <c r="J334" s="52"/>
      <c r="K334" s="45"/>
      <c r="L334" s="47" t="s">
        <v>23</v>
      </c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</row>
    <row r="335" spans="1:36" x14ac:dyDescent="0.25">
      <c r="A335" s="51">
        <v>26</v>
      </c>
      <c r="B335" s="83" t="s">
        <v>173</v>
      </c>
      <c r="C335" s="7" t="s">
        <v>174</v>
      </c>
      <c r="D335" s="115">
        <v>612000</v>
      </c>
      <c r="E335" s="115"/>
      <c r="F335" s="5"/>
      <c r="G335" s="5"/>
      <c r="H335" s="5"/>
      <c r="I335" s="5"/>
      <c r="J335" s="5"/>
      <c r="K335" s="34"/>
      <c r="L335" s="5">
        <f>D335-E335-F335-G335-H335-I335-J335-K335</f>
        <v>612000</v>
      </c>
      <c r="M335" s="75"/>
      <c r="N335" s="10"/>
      <c r="O335" s="10"/>
      <c r="P335" s="6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</row>
    <row r="337" spans="1:36" ht="27.75" customHeight="1" x14ac:dyDescent="0.25">
      <c r="A337" s="88" t="s">
        <v>1</v>
      </c>
      <c r="B337" s="88" t="s">
        <v>22</v>
      </c>
      <c r="C337" s="88" t="s">
        <v>7</v>
      </c>
      <c r="D337" s="88" t="s">
        <v>8</v>
      </c>
      <c r="E337" s="69"/>
      <c r="F337" s="20"/>
      <c r="G337" s="69"/>
      <c r="H337" s="52"/>
      <c r="I337" s="52"/>
      <c r="J337" s="52"/>
      <c r="K337" s="45"/>
      <c r="L337" s="47" t="s">
        <v>23</v>
      </c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</row>
    <row r="338" spans="1:36" x14ac:dyDescent="0.25">
      <c r="A338" s="51">
        <v>27</v>
      </c>
      <c r="B338" s="83" t="s">
        <v>175</v>
      </c>
      <c r="C338" s="7" t="s">
        <v>176</v>
      </c>
      <c r="D338" s="115">
        <v>250000</v>
      </c>
      <c r="E338" s="115"/>
      <c r="F338" s="5"/>
      <c r="G338" s="5"/>
      <c r="H338" s="5"/>
      <c r="I338" s="5"/>
      <c r="J338" s="5"/>
      <c r="K338" s="34"/>
      <c r="L338" s="5">
        <f>D338-E338-F338-G338-H338-I338-J338-K338</f>
        <v>250000</v>
      </c>
      <c r="M338" s="75"/>
      <c r="N338" s="10"/>
      <c r="O338" s="10"/>
      <c r="P338" s="6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</row>
    <row r="340" spans="1:36" ht="27.75" customHeight="1" x14ac:dyDescent="0.25">
      <c r="A340" s="88" t="s">
        <v>1</v>
      </c>
      <c r="B340" s="88" t="s">
        <v>22</v>
      </c>
      <c r="C340" s="88" t="s">
        <v>7</v>
      </c>
      <c r="D340" s="88" t="s">
        <v>8</v>
      </c>
      <c r="E340" s="69"/>
      <c r="F340" s="20"/>
      <c r="G340" s="69"/>
      <c r="H340" s="52"/>
      <c r="I340" s="52"/>
      <c r="J340" s="52"/>
      <c r="K340" s="45"/>
      <c r="L340" s="47" t="s">
        <v>23</v>
      </c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</row>
    <row r="341" spans="1:36" x14ac:dyDescent="0.25">
      <c r="A341" s="51">
        <v>28</v>
      </c>
      <c r="B341" s="83" t="s">
        <v>177</v>
      </c>
      <c r="C341" s="7" t="s">
        <v>178</v>
      </c>
      <c r="D341" s="115">
        <v>600000</v>
      </c>
      <c r="E341" s="115"/>
      <c r="F341" s="5"/>
      <c r="G341" s="5"/>
      <c r="H341" s="5"/>
      <c r="I341" s="5"/>
      <c r="J341" s="5"/>
      <c r="K341" s="34"/>
      <c r="L341" s="5">
        <f>D341-E341-F341-G341-H341-I341-J341-K341</f>
        <v>600000</v>
      </c>
      <c r="M341" s="75"/>
      <c r="N341" s="10"/>
      <c r="O341" s="10"/>
      <c r="P341" s="6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</row>
    <row r="342" spans="1:36" x14ac:dyDescent="0.25">
      <c r="A342" s="120"/>
      <c r="B342" s="121"/>
      <c r="C342" s="122"/>
      <c r="D342" s="123"/>
      <c r="E342" s="123"/>
      <c r="F342" s="124"/>
      <c r="G342" s="124"/>
      <c r="H342" s="124"/>
      <c r="I342" s="124"/>
      <c r="J342" s="124"/>
      <c r="K342" s="124"/>
      <c r="L342" s="124"/>
      <c r="M342" s="75"/>
      <c r="N342" s="10"/>
      <c r="O342" s="10"/>
      <c r="P342" s="6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</row>
    <row r="343" spans="1:36" ht="31.5" customHeight="1" x14ac:dyDescent="0.25">
      <c r="A343" s="100" t="s">
        <v>12</v>
      </c>
      <c r="B343" s="100"/>
      <c r="C343" s="100"/>
      <c r="D343" s="73">
        <f>SUM(D259:D332)</f>
        <v>420371267.5</v>
      </c>
      <c r="E343" s="44"/>
      <c r="F343" s="72"/>
      <c r="G343" s="38"/>
      <c r="H343" s="38"/>
      <c r="I343" s="38"/>
      <c r="J343" s="18"/>
      <c r="K343" s="38"/>
      <c r="L343" s="74">
        <f>SUM(L259:L341)</f>
        <v>65417000</v>
      </c>
      <c r="O343" s="50"/>
    </row>
    <row r="346" spans="1:36" x14ac:dyDescent="0.25">
      <c r="B346" t="s">
        <v>144</v>
      </c>
      <c r="C346" s="9">
        <v>44582</v>
      </c>
      <c r="D346" s="10">
        <v>5236000</v>
      </c>
      <c r="E346" s="125">
        <f>E260</f>
        <v>5236000</v>
      </c>
      <c r="F346" s="6">
        <f>D346-E346</f>
        <v>0</v>
      </c>
    </row>
    <row r="347" spans="1:36" x14ac:dyDescent="0.25">
      <c r="C347" s="9">
        <v>44587</v>
      </c>
      <c r="D347" s="10">
        <v>50000000</v>
      </c>
      <c r="E347" s="125">
        <f>E284</f>
        <v>50000000</v>
      </c>
      <c r="F347" s="6">
        <f t="shared" ref="F347:F355" si="4">D347-E347</f>
        <v>0</v>
      </c>
    </row>
    <row r="348" spans="1:36" x14ac:dyDescent="0.25">
      <c r="C348" s="9">
        <v>44592</v>
      </c>
      <c r="D348" s="10">
        <v>50000000</v>
      </c>
      <c r="E348" s="125">
        <f>F284</f>
        <v>50000000</v>
      </c>
      <c r="F348" s="6">
        <f t="shared" si="4"/>
        <v>0</v>
      </c>
    </row>
    <row r="349" spans="1:36" x14ac:dyDescent="0.25">
      <c r="C349" s="9">
        <v>44599</v>
      </c>
      <c r="D349" s="10">
        <v>50000000</v>
      </c>
      <c r="E349" s="125">
        <f>G284+E287</f>
        <v>50000000</v>
      </c>
      <c r="F349" s="6">
        <f t="shared" si="4"/>
        <v>0</v>
      </c>
    </row>
    <row r="350" spans="1:36" x14ac:dyDescent="0.25">
      <c r="C350" s="9">
        <v>44617</v>
      </c>
      <c r="D350" s="10">
        <v>34027000</v>
      </c>
      <c r="E350" s="126">
        <f>E263+E266+E269+E272+E275+E278+E281</f>
        <v>34027000</v>
      </c>
      <c r="F350" s="6">
        <f t="shared" si="4"/>
        <v>0</v>
      </c>
    </row>
    <row r="351" spans="1:36" x14ac:dyDescent="0.25">
      <c r="C351" s="9">
        <v>44631</v>
      </c>
      <c r="D351" s="10">
        <v>50000000</v>
      </c>
      <c r="E351" s="125">
        <f>F287+E293+E296+E305</f>
        <v>49863267.5</v>
      </c>
      <c r="F351" s="6">
        <f>D351-E351</f>
        <v>136732.5</v>
      </c>
    </row>
    <row r="352" spans="1:36" x14ac:dyDescent="0.25">
      <c r="C352" s="9">
        <v>44638</v>
      </c>
      <c r="D352" s="10">
        <v>50000000</v>
      </c>
      <c r="E352" s="127">
        <f>E290</f>
        <v>50000000</v>
      </c>
      <c r="F352" s="6">
        <f t="shared" si="4"/>
        <v>0</v>
      </c>
    </row>
    <row r="353" spans="3:6" x14ac:dyDescent="0.25">
      <c r="C353" s="9">
        <v>44645</v>
      </c>
      <c r="D353" s="10">
        <v>50000000</v>
      </c>
      <c r="E353" s="127">
        <f>F290+E299+E302</f>
        <v>50000000</v>
      </c>
      <c r="F353" s="6">
        <f t="shared" si="4"/>
        <v>0</v>
      </c>
    </row>
    <row r="354" spans="3:6" x14ac:dyDescent="0.25">
      <c r="C354" s="9">
        <v>44653</v>
      </c>
      <c r="D354" s="10">
        <v>17290000</v>
      </c>
      <c r="E354" s="127">
        <f>E308+E311+E314+F302</f>
        <v>17290000</v>
      </c>
      <c r="F354" s="6">
        <f t="shared" si="4"/>
        <v>0</v>
      </c>
    </row>
    <row r="355" spans="3:6" x14ac:dyDescent="0.25">
      <c r="F355" s="6">
        <f t="shared" si="4"/>
        <v>0</v>
      </c>
    </row>
  </sheetData>
  <mergeCells count="68">
    <mergeCell ref="A160:C160"/>
    <mergeCell ref="A162:J162"/>
    <mergeCell ref="K162:L162"/>
    <mergeCell ref="A164:L164"/>
    <mergeCell ref="A256:C256"/>
    <mergeCell ref="A343:C343"/>
    <mergeCell ref="K114:L114"/>
    <mergeCell ref="A116:L116"/>
    <mergeCell ref="A117:A118"/>
    <mergeCell ref="B117:B118"/>
    <mergeCell ref="C117:C118"/>
    <mergeCell ref="D117:D118"/>
    <mergeCell ref="E117:J117"/>
    <mergeCell ref="A100:D100"/>
    <mergeCell ref="A103:D103"/>
    <mergeCell ref="A106:D106"/>
    <mergeCell ref="A109:D109"/>
    <mergeCell ref="A112:C112"/>
    <mergeCell ref="A114:J114"/>
    <mergeCell ref="A82:D82"/>
    <mergeCell ref="A85:D85"/>
    <mergeCell ref="A88:D88"/>
    <mergeCell ref="A91:D91"/>
    <mergeCell ref="A94:D94"/>
    <mergeCell ref="A97:D97"/>
    <mergeCell ref="A75:A76"/>
    <mergeCell ref="B75:B76"/>
    <mergeCell ref="C75:C76"/>
    <mergeCell ref="D75:D76"/>
    <mergeCell ref="E75:J75"/>
    <mergeCell ref="A79:D79"/>
    <mergeCell ref="A58:D58"/>
    <mergeCell ref="A61:D61"/>
    <mergeCell ref="A64:D64"/>
    <mergeCell ref="A67:D67"/>
    <mergeCell ref="A71:C71"/>
    <mergeCell ref="A73:L73"/>
    <mergeCell ref="A51:A52"/>
    <mergeCell ref="B51:B52"/>
    <mergeCell ref="C51:C52"/>
    <mergeCell ref="D51:D52"/>
    <mergeCell ref="E51:J51"/>
    <mergeCell ref="A55:D55"/>
    <mergeCell ref="A32:C32"/>
    <mergeCell ref="A35:C35"/>
    <mergeCell ref="A38:C38"/>
    <mergeCell ref="A41:C41"/>
    <mergeCell ref="A44:B44"/>
    <mergeCell ref="A49:L49"/>
    <mergeCell ref="A25:A26"/>
    <mergeCell ref="B25:B26"/>
    <mergeCell ref="C25:C26"/>
    <mergeCell ref="D25:F25"/>
    <mergeCell ref="G25:G26"/>
    <mergeCell ref="A29:C29"/>
    <mergeCell ref="A8:C8"/>
    <mergeCell ref="A11:C11"/>
    <mergeCell ref="A14:C14"/>
    <mergeCell ref="A17:C17"/>
    <mergeCell ref="A20:B20"/>
    <mergeCell ref="A23:G23"/>
    <mergeCell ref="A2:K2"/>
    <mergeCell ref="A4:A5"/>
    <mergeCell ref="B4:B5"/>
    <mergeCell ref="C4:C5"/>
    <mergeCell ref="D4:I4"/>
    <mergeCell ref="J4:J5"/>
    <mergeCell ref="K4:K5"/>
  </mergeCells>
  <printOptions horizontalCentered="1"/>
  <pageMargins left="0" right="0" top="0" bottom="0" header="0.31496062992125984" footer="0.31496062992125984"/>
  <pageSetup paperSize="9" scale="6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rekap tm (2)</vt:lpstr>
      <vt:lpstr>'rekap tm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2022-03-22T04:15:10Z</cp:lastPrinted>
  <dcterms:created xsi:type="dcterms:W3CDTF">2020-06-10T07:25:47Z</dcterms:created>
  <dcterms:modified xsi:type="dcterms:W3CDTF">2022-04-28T09:32:17Z</dcterms:modified>
</cp:coreProperties>
</file>