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2260" windowHeight="12645" firstSheet="27" activeTab="28"/>
  </bookViews>
  <sheets>
    <sheet name="220_W6_Palembang" sheetId="137" r:id="rId1"/>
    <sheet name="221_W6_Harapan Indah" sheetId="138" r:id="rId2"/>
    <sheet name="222_W6_Sidoarjo" sheetId="139" r:id="rId3"/>
    <sheet name="223_W6_Marunda" sheetId="140" r:id="rId4"/>
    <sheet name="224_W6_GunungSindur" sheetId="141" r:id="rId5"/>
    <sheet name="225_Sicepat_Batam 17-19 Juli 21" sheetId="142" r:id="rId6"/>
    <sheet name="226_Sicepat_Merauke " sheetId="143" r:id="rId7"/>
    <sheet name="227_W6_Lampung" sheetId="144" r:id="rId8"/>
    <sheet name="228_W6_Jakarta Selatan" sheetId="145" r:id="rId9"/>
    <sheet name="229_W6_Surabaya" sheetId="146" r:id="rId10"/>
    <sheet name="230_W6_Jakarta" sheetId="147" r:id="rId11"/>
    <sheet name="231_W6_Bekasi" sheetId="148" r:id="rId12"/>
    <sheet name="232_W6_Surabaya" sheetId="149" r:id="rId13"/>
    <sheet name="233_W6_Pulogadung" sheetId="150" r:id="rId14"/>
    <sheet name="234_W6_Pulogadung" sheetId="151" r:id="rId15"/>
    <sheet name="235_W6_Serpong" sheetId="152" r:id="rId16"/>
    <sheet name="236_W6_Serpong" sheetId="153" r:id="rId17"/>
    <sheet name="237_W6_Gunung Sindur" sheetId="154" r:id="rId18"/>
    <sheet name="238_W6_Gunung Sindur" sheetId="155" r:id="rId19"/>
    <sheet name="239_W6_Karawaci" sheetId="156" r:id="rId20"/>
    <sheet name="240_W6_Karawaci" sheetId="157" r:id="rId21"/>
    <sheet name="241_W6_Lampung" sheetId="158" r:id="rId22"/>
    <sheet name="242_W6_Karawaci" sheetId="159" r:id="rId23"/>
    <sheet name="243_W6_Pulogadung" sheetId="160" r:id="rId24"/>
    <sheet name="244_W6_Palembang" sheetId="161" r:id="rId25"/>
    <sheet name="245_W6_Bandung" sheetId="162" r:id="rId26"/>
    <sheet name="246_Rajawalinusindo_Palembang" sheetId="163" r:id="rId27"/>
    <sheet name="247_Sicepat_20-28 Juli21" sheetId="164" r:id="rId28"/>
    <sheet name="248_Sicepat_Saumalaki" sheetId="165" r:id="rId29"/>
    <sheet name="249_Dua Berlian_Surabaya" sheetId="166" r:id="rId30"/>
    <sheet name="251_W6_Mataram&amp;Lombok" sheetId="168" r:id="rId31"/>
    <sheet name="252_Balaipustaka_Mix" sheetId="169" r:id="rId32"/>
    <sheet name="252A_Balaipustaka_Mix " sheetId="181" r:id="rId33"/>
    <sheet name="253_Grantika_Mix" sheetId="171" r:id="rId34"/>
    <sheet name="254_Java Books_Surabaya" sheetId="172" r:id="rId35"/>
    <sheet name="255_Adyawinsa_Atambua" sheetId="173" r:id="rId36"/>
    <sheet name="256_W6_Gresik" sheetId="167" r:id="rId37"/>
    <sheet name="257_PLN_Pacitan" sheetId="174" r:id="rId38"/>
    <sheet name="258_Grantika_Mix " sheetId="175" r:id="rId39"/>
    <sheet name="259_W6_Jogja" sheetId="176" r:id="rId40"/>
    <sheet name="260_W6_Gersik" sheetId="177" r:id="rId41"/>
    <sheet name="261_Java Books_Jogja" sheetId="178" r:id="rId42"/>
    <sheet name="262_Grantika_Mix" sheetId="179" r:id="rId43"/>
    <sheet name="263_Link pasifik_Mix" sheetId="180" r:id="rId44"/>
    <sheet name="264_Sicepat_Pontianak_2-3agst" sheetId="182" r:id="rId45"/>
    <sheet name="265_Sicepat_Batam_31-7 Agst" sheetId="183" r:id="rId46"/>
    <sheet name="266_Sicepat_Batam 08-16 agust" sheetId="184" r:id="rId47"/>
    <sheet name="267_IGM_Malang" sheetId="185" r:id="rId48"/>
    <sheet name="Sheet2" sheetId="131" r:id="rId49"/>
    <sheet name="Sheet1" sheetId="170" r:id="rId50"/>
  </sheets>
  <externalReferences>
    <externalReference r:id="rId51"/>
  </externalReferences>
  <definedNames>
    <definedName name="_xlnm._FilterDatabase" localSheetId="33" hidden="1">'253_Grantika_Mix'!$A$16:$J$16</definedName>
    <definedName name="_xlnm.Print_Area" localSheetId="43">'263_Link pasifik_Mix'!$A$2:$I$46</definedName>
    <definedName name="_xlnm.Print_Titles" localSheetId="5">'225_Sicepat_Batam 17-19 Juli 21'!$2:$17</definedName>
    <definedName name="_xlnm.Print_Titles" localSheetId="6">'226_Sicepat_Merauke '!$2:$17</definedName>
    <definedName name="_xlnm.Print_Titles" localSheetId="27">'247_Sicepat_20-28 Juli21'!$2:$17</definedName>
    <definedName name="_xlnm.Print_Titles" localSheetId="28">'248_Sicepat_Saumalaki'!$2:$17</definedName>
    <definedName name="_xlnm.Print_Titles" localSheetId="33">'253_Grantika_Mix'!$2:$16</definedName>
    <definedName name="_xlnm.Print_Titles" localSheetId="38">'258_Grantika_Mix '!$2:$16</definedName>
    <definedName name="_xlnm.Print_Titles" localSheetId="42">'262_Grantika_Mix'!$2:$16</definedName>
    <definedName name="_xlnm.Print_Titles" localSheetId="44">'264_Sicepat_Pontianak_2-3agst'!$2:$17</definedName>
    <definedName name="_xlnm.Print_Titles" localSheetId="45">'265_Sicepat_Batam_31-7 Agst'!$2:$16</definedName>
    <definedName name="_xlnm.Print_Titles" localSheetId="46">'266_Sicepat_Batam 08-16 agust'!$2:$16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8" i="175" l="1"/>
  <c r="P7" i="181" l="1"/>
  <c r="P9" i="181" l="1"/>
  <c r="P6" i="181"/>
  <c r="I36" i="185" l="1"/>
  <c r="J22" i="185"/>
  <c r="I22" i="185"/>
  <c r="I21" i="185"/>
  <c r="I24" i="185" s="1"/>
  <c r="J18" i="185"/>
  <c r="J19" i="185" s="1"/>
  <c r="J21" i="185" l="1"/>
  <c r="J24" i="185" s="1"/>
  <c r="J30" i="184" l="1"/>
  <c r="A18" i="184" l="1"/>
  <c r="A19" i="184" s="1"/>
  <c r="A20" i="184" s="1"/>
  <c r="A21" i="184" s="1"/>
  <c r="A22" i="184" s="1"/>
  <c r="A23" i="184" s="1"/>
  <c r="A24" i="184" s="1"/>
  <c r="A25" i="184" s="1"/>
  <c r="A26" i="184" s="1"/>
  <c r="A27" i="184" s="1"/>
  <c r="A28" i="184" s="1"/>
  <c r="A29" i="184" s="1"/>
  <c r="J28" i="184"/>
  <c r="J27" i="184"/>
  <c r="J26" i="184"/>
  <c r="J25" i="184"/>
  <c r="I45" i="184"/>
  <c r="L36" i="184"/>
  <c r="I35" i="184"/>
  <c r="J29" i="184"/>
  <c r="J24" i="184"/>
  <c r="J23" i="184"/>
  <c r="J22" i="184"/>
  <c r="J21" i="184"/>
  <c r="J20" i="184"/>
  <c r="J19" i="184"/>
  <c r="J18" i="184"/>
  <c r="J17" i="184"/>
  <c r="J32" i="184" l="1"/>
  <c r="J35" i="184" s="1"/>
  <c r="J27" i="182"/>
  <c r="J24" i="182"/>
  <c r="J23" i="182"/>
  <c r="J25" i="183"/>
  <c r="J24" i="183"/>
  <c r="J23" i="183"/>
  <c r="J22" i="183"/>
  <c r="J21" i="183"/>
  <c r="J20" i="183"/>
  <c r="J19" i="183"/>
  <c r="J18" i="183"/>
  <c r="A18" i="183"/>
  <c r="A19" i="183" s="1"/>
  <c r="A20" i="183" s="1"/>
  <c r="A21" i="183" s="1"/>
  <c r="A22" i="183" s="1"/>
  <c r="A23" i="183" s="1"/>
  <c r="A24" i="183" s="1"/>
  <c r="A25" i="183" s="1"/>
  <c r="J17" i="183"/>
  <c r="I41" i="183"/>
  <c r="L32" i="183"/>
  <c r="I31" i="183"/>
  <c r="J26" i="183" l="1"/>
  <c r="J28" i="183" l="1"/>
  <c r="J31" i="183" s="1"/>
  <c r="J22" i="182" l="1"/>
  <c r="L28" i="182"/>
  <c r="I25" i="182"/>
  <c r="I24" i="182"/>
  <c r="I27" i="182" s="1"/>
  <c r="J19" i="182"/>
  <c r="A19" i="182"/>
  <c r="J18" i="182"/>
  <c r="I38" i="182"/>
  <c r="J20" i="182" l="1"/>
  <c r="J26" i="181"/>
  <c r="I38" i="181"/>
  <c r="I24" i="181"/>
  <c r="I23" i="181"/>
  <c r="I26" i="181" s="1"/>
  <c r="J21" i="181"/>
  <c r="J24" i="181" s="1"/>
  <c r="J20" i="181"/>
  <c r="J19" i="181"/>
  <c r="J18" i="181"/>
  <c r="J23" i="181" l="1"/>
  <c r="J25" i="181" s="1"/>
  <c r="A19" i="175"/>
  <c r="A20" i="175"/>
  <c r="A21" i="175"/>
  <c r="A22" i="175"/>
  <c r="A23" i="175" s="1"/>
  <c r="A24" i="175" s="1"/>
  <c r="A25" i="175" s="1"/>
  <c r="A26" i="175" s="1"/>
  <c r="A27" i="175" s="1"/>
  <c r="A28" i="175" s="1"/>
  <c r="A29" i="175" s="1"/>
  <c r="A30" i="175" s="1"/>
  <c r="A31" i="175" s="1"/>
  <c r="A32" i="175" s="1"/>
  <c r="A33" i="175" s="1"/>
  <c r="A34" i="175" s="1"/>
  <c r="A35" i="175" s="1"/>
  <c r="A36" i="175" s="1"/>
  <c r="A37" i="175" s="1"/>
  <c r="I24" i="180" l="1"/>
  <c r="I22" i="180" l="1"/>
  <c r="I21" i="180"/>
  <c r="I20" i="180"/>
  <c r="H39" i="180"/>
  <c r="I23" i="180"/>
  <c r="I19" i="180"/>
  <c r="I26" i="180" l="1"/>
  <c r="I29" i="180" s="1"/>
  <c r="I40" i="179"/>
  <c r="I28" i="179"/>
  <c r="I27" i="179"/>
  <c r="I30" i="179" s="1"/>
  <c r="J24" i="179"/>
  <c r="J23" i="179"/>
  <c r="J22" i="179"/>
  <c r="J21" i="179"/>
  <c r="J20" i="179"/>
  <c r="J19" i="179"/>
  <c r="A19" i="179"/>
  <c r="A20" i="179" s="1"/>
  <c r="A21" i="179" s="1"/>
  <c r="A22" i="179" s="1"/>
  <c r="A23" i="179" s="1"/>
  <c r="A24" i="179" s="1"/>
  <c r="J18" i="179"/>
  <c r="A18" i="179"/>
  <c r="J17" i="179"/>
  <c r="I31" i="178"/>
  <c r="J17" i="178"/>
  <c r="J18" i="178" s="1"/>
  <c r="J25" i="179" l="1"/>
  <c r="J27" i="179"/>
  <c r="J30" i="179" s="1"/>
  <c r="J20" i="178"/>
  <c r="J22" i="178" s="1"/>
  <c r="I24" i="177"/>
  <c r="H36" i="177"/>
  <c r="H22" i="177"/>
  <c r="H21" i="177"/>
  <c r="H24" i="177" s="1"/>
  <c r="I18" i="177"/>
  <c r="I19" i="177" s="1"/>
  <c r="I21" i="177" l="1"/>
  <c r="I24" i="176" l="1"/>
  <c r="I23" i="176"/>
  <c r="H36" i="176"/>
  <c r="H22" i="176"/>
  <c r="H21" i="176"/>
  <c r="H24" i="176" s="1"/>
  <c r="I18" i="176"/>
  <c r="I19" i="176" s="1"/>
  <c r="I21" i="176" l="1"/>
  <c r="J18" i="175" l="1"/>
  <c r="J19" i="175"/>
  <c r="J20" i="175"/>
  <c r="J21" i="175"/>
  <c r="J22" i="175"/>
  <c r="J23" i="175"/>
  <c r="J24" i="175"/>
  <c r="J25" i="175"/>
  <c r="J26" i="175"/>
  <c r="J27" i="175"/>
  <c r="J28" i="175"/>
  <c r="J29" i="175"/>
  <c r="J30" i="175"/>
  <c r="J31" i="175"/>
  <c r="J32" i="175"/>
  <c r="J33" i="175"/>
  <c r="J34" i="175"/>
  <c r="J35" i="175"/>
  <c r="J36" i="175"/>
  <c r="J37" i="175"/>
  <c r="J17" i="175"/>
  <c r="I53" i="175" l="1"/>
  <c r="I41" i="175"/>
  <c r="I40" i="175"/>
  <c r="I43" i="175" s="1"/>
  <c r="A18" i="175"/>
  <c r="J40" i="175" l="1"/>
  <c r="J43" i="175" s="1"/>
  <c r="H39" i="174" l="1"/>
  <c r="H25" i="174"/>
  <c r="H24" i="174"/>
  <c r="H27" i="174" s="1"/>
  <c r="I20" i="174"/>
  <c r="I24" i="174" s="1"/>
  <c r="I27" i="174" s="1"/>
  <c r="I37" i="173" l="1"/>
  <c r="J24" i="173"/>
  <c r="J20" i="173"/>
  <c r="J21" i="173" s="1"/>
  <c r="J23" i="173" l="1"/>
  <c r="J26" i="173"/>
  <c r="I31" i="172" l="1"/>
  <c r="J17" i="172"/>
  <c r="J18" i="172" s="1"/>
  <c r="J20" i="172" l="1"/>
  <c r="J22" i="172" s="1"/>
  <c r="J34" i="171" l="1"/>
  <c r="A19" i="171"/>
  <c r="A20" i="171"/>
  <c r="A21" i="171"/>
  <c r="A22" i="171"/>
  <c r="A23" i="171" s="1"/>
  <c r="A24" i="171" s="1"/>
  <c r="A25" i="171" s="1"/>
  <c r="A26" i="171" s="1"/>
  <c r="A27" i="171" s="1"/>
  <c r="A28" i="171" s="1"/>
  <c r="A29" i="171" s="1"/>
  <c r="A30" i="171" s="1"/>
  <c r="A31" i="171" s="1"/>
  <c r="A32" i="171" s="1"/>
  <c r="A33" i="171" s="1"/>
  <c r="I37" i="171"/>
  <c r="I36" i="171"/>
  <c r="I39" i="171" s="1"/>
  <c r="J32" i="171"/>
  <c r="J33" i="171"/>
  <c r="J18" i="171"/>
  <c r="J19" i="171"/>
  <c r="J20" i="171"/>
  <c r="J21" i="171"/>
  <c r="J22" i="171"/>
  <c r="J23" i="171"/>
  <c r="J24" i="171"/>
  <c r="J25" i="171"/>
  <c r="J26" i="171"/>
  <c r="J27" i="171"/>
  <c r="J28" i="171"/>
  <c r="J29" i="171"/>
  <c r="J30" i="171"/>
  <c r="J31" i="171"/>
  <c r="J17" i="171"/>
  <c r="I49" i="171"/>
  <c r="A18" i="171"/>
  <c r="J36" i="171" l="1"/>
  <c r="J39" i="171" s="1"/>
  <c r="J26" i="169" l="1"/>
  <c r="J25" i="169"/>
  <c r="J24" i="169"/>
  <c r="J21" i="169"/>
  <c r="J20" i="169"/>
  <c r="J19" i="169"/>
  <c r="J18" i="169"/>
  <c r="I38" i="169"/>
  <c r="I24" i="169"/>
  <c r="I23" i="169"/>
  <c r="I26" i="169" s="1"/>
  <c r="J23" i="169" l="1"/>
  <c r="I18" i="168" l="1"/>
  <c r="I25" i="168" l="1"/>
  <c r="H37" i="168"/>
  <c r="H23" i="168"/>
  <c r="H22" i="168"/>
  <c r="H25" i="168" s="1"/>
  <c r="I19" i="168"/>
  <c r="I20" i="168" s="1"/>
  <c r="I24" i="168" l="1"/>
  <c r="I22" i="168"/>
  <c r="H36" i="167" l="1"/>
  <c r="H22" i="167"/>
  <c r="H21" i="167"/>
  <c r="H24" i="167" s="1"/>
  <c r="I18" i="167"/>
  <c r="I19" i="167" s="1"/>
  <c r="I21" i="167" l="1"/>
  <c r="I23" i="167"/>
  <c r="I24" i="167" s="1"/>
  <c r="I21" i="166" l="1"/>
  <c r="I20" i="166"/>
  <c r="I18" i="166"/>
  <c r="H38" i="166"/>
  <c r="I24" i="166"/>
  <c r="H24" i="166"/>
  <c r="H23" i="166"/>
  <c r="H26" i="166" s="1"/>
  <c r="I23" i="166" l="1"/>
  <c r="I26" i="166" s="1"/>
  <c r="J28" i="164"/>
  <c r="J29" i="164"/>
  <c r="A20" i="164" l="1"/>
  <c r="A21" i="164"/>
  <c r="A22" i="164" s="1"/>
  <c r="A23" i="164" s="1"/>
  <c r="A24" i="164" s="1"/>
  <c r="A25" i="164" s="1"/>
  <c r="A26" i="164" s="1"/>
  <c r="A27" i="164" s="1"/>
  <c r="A28" i="164" s="1"/>
  <c r="J27" i="164"/>
  <c r="J18" i="165" l="1"/>
  <c r="J19" i="165" s="1"/>
  <c r="I35" i="165" l="1"/>
  <c r="I22" i="165"/>
  <c r="I21" i="165"/>
  <c r="I24" i="165" s="1"/>
  <c r="J31" i="164"/>
  <c r="J34" i="164" s="1"/>
  <c r="J26" i="164"/>
  <c r="J25" i="164"/>
  <c r="J24" i="164"/>
  <c r="J23" i="164"/>
  <c r="J22" i="164"/>
  <c r="J21" i="164"/>
  <c r="J20" i="164"/>
  <c r="J19" i="164"/>
  <c r="A19" i="164"/>
  <c r="J18" i="164"/>
  <c r="J21" i="165" l="1"/>
  <c r="J24" i="165" s="1"/>
  <c r="I45" i="164" l="1"/>
  <c r="I32" i="164"/>
  <c r="I31" i="164"/>
  <c r="I34" i="164" s="1"/>
  <c r="I24" i="163" l="1"/>
  <c r="H36" i="163"/>
  <c r="H22" i="163"/>
  <c r="H21" i="163"/>
  <c r="H24" i="163" s="1"/>
  <c r="I18" i="163"/>
  <c r="I19" i="163" s="1"/>
  <c r="H36" i="162"/>
  <c r="H22" i="162"/>
  <c r="H21" i="162"/>
  <c r="H24" i="162" s="1"/>
  <c r="I18" i="162"/>
  <c r="I19" i="162" s="1"/>
  <c r="I24" i="161"/>
  <c r="I23" i="161"/>
  <c r="H36" i="161"/>
  <c r="H22" i="161"/>
  <c r="H21" i="161"/>
  <c r="H24" i="161" s="1"/>
  <c r="I18" i="161"/>
  <c r="I19" i="161" s="1"/>
  <c r="H36" i="160"/>
  <c r="H22" i="160"/>
  <c r="H21" i="160"/>
  <c r="H24" i="160" s="1"/>
  <c r="I18" i="160"/>
  <c r="I19" i="160" s="1"/>
  <c r="I24" i="159"/>
  <c r="H36" i="159"/>
  <c r="H22" i="159"/>
  <c r="H21" i="159"/>
  <c r="H24" i="159" s="1"/>
  <c r="I18" i="159"/>
  <c r="I19" i="159" s="1"/>
  <c r="I24" i="158"/>
  <c r="I23" i="158"/>
  <c r="H36" i="158"/>
  <c r="H22" i="158"/>
  <c r="H21" i="158"/>
  <c r="H24" i="158" s="1"/>
  <c r="I18" i="158"/>
  <c r="I19" i="158" s="1"/>
  <c r="I21" i="158" s="1"/>
  <c r="H36" i="157"/>
  <c r="H22" i="157"/>
  <c r="H21" i="157"/>
  <c r="H24" i="157" s="1"/>
  <c r="I18" i="157"/>
  <c r="I19" i="157" s="1"/>
  <c r="H36" i="156"/>
  <c r="H22" i="156"/>
  <c r="H21" i="156"/>
  <c r="H24" i="156" s="1"/>
  <c r="I18" i="156"/>
  <c r="I19" i="156" s="1"/>
  <c r="H36" i="155"/>
  <c r="H22" i="155"/>
  <c r="H21" i="155"/>
  <c r="H24" i="155" s="1"/>
  <c r="I18" i="155"/>
  <c r="I19" i="155" s="1"/>
  <c r="H36" i="154"/>
  <c r="H22" i="154"/>
  <c r="H21" i="154"/>
  <c r="H24" i="154" s="1"/>
  <c r="I18" i="154"/>
  <c r="I19" i="154" s="1"/>
  <c r="H36" i="153"/>
  <c r="H24" i="153"/>
  <c r="H22" i="153"/>
  <c r="H21" i="153"/>
  <c r="I18" i="153"/>
  <c r="I19" i="153" s="1"/>
  <c r="H36" i="152"/>
  <c r="H22" i="152"/>
  <c r="H21" i="152"/>
  <c r="H24" i="152" s="1"/>
  <c r="I18" i="152"/>
  <c r="I19" i="152" s="1"/>
  <c r="H36" i="151"/>
  <c r="H24" i="151"/>
  <c r="H22" i="151"/>
  <c r="H21" i="151"/>
  <c r="I18" i="151"/>
  <c r="I19" i="151" s="1"/>
  <c r="I24" i="150"/>
  <c r="H36" i="150"/>
  <c r="H22" i="150"/>
  <c r="H21" i="150"/>
  <c r="H24" i="150" s="1"/>
  <c r="I18" i="150"/>
  <c r="I19" i="150" s="1"/>
  <c r="I25" i="149"/>
  <c r="I24" i="149"/>
  <c r="H37" i="149"/>
  <c r="H23" i="149"/>
  <c r="H22" i="149"/>
  <c r="H25" i="149" s="1"/>
  <c r="I18" i="149"/>
  <c r="I20" i="149" s="1"/>
  <c r="I24" i="148"/>
  <c r="H36" i="148"/>
  <c r="H22" i="148"/>
  <c r="H21" i="148"/>
  <c r="H24" i="148" s="1"/>
  <c r="I18" i="148"/>
  <c r="I19" i="148" s="1"/>
  <c r="I21" i="163" l="1"/>
  <c r="I21" i="162"/>
  <c r="I23" i="162"/>
  <c r="I24" i="162" s="1"/>
  <c r="I21" i="161"/>
  <c r="I21" i="160"/>
  <c r="I24" i="160"/>
  <c r="I21" i="159"/>
  <c r="I21" i="157"/>
  <c r="I24" i="157"/>
  <c r="I21" i="156"/>
  <c r="I24" i="156" s="1"/>
  <c r="I21" i="155"/>
  <c r="I24" i="155" s="1"/>
  <c r="I21" i="154"/>
  <c r="I24" i="154" s="1"/>
  <c r="I21" i="153"/>
  <c r="I24" i="153" s="1"/>
  <c r="I21" i="152"/>
  <c r="I24" i="152" s="1"/>
  <c r="I21" i="151"/>
  <c r="I24" i="151"/>
  <c r="I21" i="150"/>
  <c r="I22" i="149"/>
  <c r="I21" i="148"/>
  <c r="H36" i="147"/>
  <c r="H22" i="147"/>
  <c r="H21" i="147"/>
  <c r="H24" i="147" s="1"/>
  <c r="I18" i="147"/>
  <c r="I19" i="147" s="1"/>
  <c r="I25" i="146"/>
  <c r="I24" i="146"/>
  <c r="I18" i="146"/>
  <c r="I20" i="146" s="1"/>
  <c r="H37" i="146"/>
  <c r="H23" i="146"/>
  <c r="H22" i="146"/>
  <c r="H25" i="146" s="1"/>
  <c r="I24" i="145"/>
  <c r="H36" i="145"/>
  <c r="H22" i="145"/>
  <c r="H21" i="145"/>
  <c r="H24" i="145" s="1"/>
  <c r="I18" i="145"/>
  <c r="I19" i="145" s="1"/>
  <c r="I23" i="144"/>
  <c r="I24" i="144" s="1"/>
  <c r="I23" i="147" l="1"/>
  <c r="I21" i="147"/>
  <c r="I22" i="146"/>
  <c r="I21" i="145"/>
  <c r="I24" i="147" l="1"/>
  <c r="H36" i="144" l="1"/>
  <c r="H22" i="144"/>
  <c r="H21" i="144"/>
  <c r="H24" i="144" s="1"/>
  <c r="I18" i="144"/>
  <c r="I19" i="144" s="1"/>
  <c r="I21" i="144" s="1"/>
  <c r="I26" i="143" l="1"/>
  <c r="I25" i="143"/>
  <c r="I28" i="143" s="1"/>
  <c r="J20" i="143"/>
  <c r="J19" i="143"/>
  <c r="J18" i="143"/>
  <c r="I39" i="143" l="1"/>
  <c r="A19" i="143"/>
  <c r="A20" i="143" s="1"/>
  <c r="J21" i="143"/>
  <c r="J23" i="143" l="1"/>
  <c r="J24" i="143" s="1"/>
  <c r="J25" i="143" s="1"/>
  <c r="J28" i="143" s="1"/>
  <c r="J21" i="142"/>
  <c r="J20" i="142"/>
  <c r="J19" i="142"/>
  <c r="A19" i="142"/>
  <c r="A20" i="142" s="1"/>
  <c r="J18" i="142"/>
  <c r="I37" i="142"/>
  <c r="I26" i="142"/>
  <c r="I24" i="142"/>
  <c r="I23" i="142"/>
  <c r="J23" i="142" l="1"/>
  <c r="J26" i="142" s="1"/>
  <c r="I24" i="141" l="1"/>
  <c r="H36" i="141"/>
  <c r="H24" i="141"/>
  <c r="H22" i="141"/>
  <c r="H21" i="141"/>
  <c r="I18" i="141"/>
  <c r="I19" i="141" s="1"/>
  <c r="I21" i="141" s="1"/>
  <c r="H36" i="140" l="1"/>
  <c r="H22" i="140"/>
  <c r="H21" i="140"/>
  <c r="H24" i="140" s="1"/>
  <c r="I18" i="140"/>
  <c r="I19" i="140" s="1"/>
  <c r="I21" i="140" s="1"/>
  <c r="I24" i="140" s="1"/>
  <c r="I24" i="139"/>
  <c r="H36" i="139"/>
  <c r="H24" i="139"/>
  <c r="H22" i="139"/>
  <c r="H21" i="139"/>
  <c r="I18" i="139"/>
  <c r="I19" i="139" s="1"/>
  <c r="I21" i="139" l="1"/>
  <c r="I24" i="138" l="1"/>
  <c r="H36" i="138"/>
  <c r="H22" i="138"/>
  <c r="H21" i="138"/>
  <c r="H24" i="138" s="1"/>
  <c r="I18" i="138"/>
  <c r="I19" i="138" s="1"/>
  <c r="I21" i="138" l="1"/>
  <c r="H36" i="137"/>
  <c r="H22" i="137"/>
  <c r="H21" i="137"/>
  <c r="H24" i="137" s="1"/>
  <c r="I18" i="137"/>
  <c r="I19" i="137" s="1"/>
  <c r="I23" i="137" s="1"/>
  <c r="I21" i="137" l="1"/>
  <c r="I24" i="137" s="1"/>
</calcChain>
</file>

<file path=xl/sharedStrings.xml><?xml version="1.0" encoding="utf-8"?>
<sst xmlns="http://schemas.openxmlformats.org/spreadsheetml/2006/main" count="2559" uniqueCount="468">
  <si>
    <t>PT. PERISAI CAKRAWALA INDONESIA</t>
  </si>
  <si>
    <t>Ruko Ifolia Blok HY47 No. 26</t>
  </si>
  <si>
    <t>Harapan Indah - Bekasi 17214</t>
  </si>
  <si>
    <t>Jawa Barat - Indonesia</t>
  </si>
  <si>
    <t>Telp/Fax : +6221 - 8944 5283</t>
  </si>
  <si>
    <t>Email : sales@pciexpress.id</t>
  </si>
  <si>
    <t>INVOICE</t>
  </si>
  <si>
    <t>To</t>
  </si>
  <si>
    <t>Invoice No</t>
  </si>
  <si>
    <t>:</t>
  </si>
  <si>
    <t>Invoice Date</t>
  </si>
  <si>
    <t>Due Date</t>
  </si>
  <si>
    <t>Attn</t>
  </si>
  <si>
    <t>:  Finance Dept</t>
  </si>
  <si>
    <t>NO</t>
  </si>
  <si>
    <t>DATE</t>
  </si>
  <si>
    <t>AWB</t>
  </si>
  <si>
    <t>DESCRIPTION</t>
  </si>
  <si>
    <t>DESNATION</t>
  </si>
  <si>
    <t>UNIT PRICE</t>
  </si>
  <si>
    <t>AMOUNT</t>
  </si>
  <si>
    <t>SUB TOTAL</t>
  </si>
  <si>
    <t>DP</t>
  </si>
  <si>
    <t>Pelunasan</t>
  </si>
  <si>
    <t xml:space="preserve"> </t>
  </si>
  <si>
    <t>Total</t>
  </si>
  <si>
    <t>Payment Instructions</t>
  </si>
  <si>
    <t>Pay Cheque or Transfer to :</t>
  </si>
  <si>
    <t>BANK CENTRAL ASIA (BCA)</t>
  </si>
  <si>
    <t>521-1322-455</t>
  </si>
  <si>
    <t>Dede Komalasari</t>
  </si>
  <si>
    <t>PPN 1%</t>
  </si>
  <si>
    <t>Bekasi,</t>
  </si>
  <si>
    <t>QTY</t>
  </si>
  <si>
    <t>: PT. Tibeka Logistik Indonesia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</si>
  <si>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Sembilan Ratus Lima Puluh Sembilan Ribu Lima Ratus Rupiah.</t>
    </r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</si>
  <si>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Dua Juta Empat Puluh Ribu Rupiah.</t>
    </r>
  </si>
  <si>
    <t>Palembang</t>
  </si>
  <si>
    <t>Sidoarjo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</si>
  <si>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Lima Ratus Tiga Puluh Ribu Rupiah.</t>
    </r>
  </si>
  <si>
    <t>Gunung Sindur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</si>
  <si>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Enam Ratus Lima Puluh Enam Ribu Lima Ratus Rupiah.</t>
    </r>
  </si>
  <si>
    <t>Marunda</t>
  </si>
  <si>
    <t>TEMA 3A</t>
  </si>
  <si>
    <t>AYO BERHITUNG</t>
  </si>
  <si>
    <t>Menulis bilangan dalam bentuk panjang.</t>
  </si>
  <si>
    <t>Kerjakan seperti contoh</t>
  </si>
  <si>
    <t>2.543 = ….. + ….. + ….. + …..</t>
  </si>
  <si>
    <t>3.456 = ….. + ….. + ….. + …..</t>
  </si>
  <si>
    <t>1.234 = ….. + ….. + ….. + …..</t>
  </si>
  <si>
    <t>6.542 = ….. + ….. + ….. + …..</t>
  </si>
  <si>
    <t>6.543 = …. + ….. + ….. + …..</t>
  </si>
  <si>
    <t>Contoh : 2.345 = 2000+300+40+5</t>
  </si>
  <si>
    <t>`</t>
  </si>
  <si>
    <t xml:space="preserve"> 02 Agustus 2021</t>
  </si>
  <si>
    <t xml:space="preserve"> 16 Agustus 2021</t>
  </si>
  <si>
    <t>Pengiriman Barang                          PT. Nutrifood (DO/W6/2021/07/00C84/R/01)               CDD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</si>
  <si>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Dua Juta Lima Ratus Lima Puluh Ribu Rupiah.</t>
    </r>
  </si>
  <si>
    <t>Pengiriman Barang                          PT. American Standar (DO/W6/2021/07/00DCC)               CDE</t>
  </si>
  <si>
    <t>Harapan Indah</t>
  </si>
  <si>
    <t>Pengiriman Barang                          PT. YCH (DO/W6/2021/07/00C65)               CDE</t>
  </si>
  <si>
    <t>BKI032210027243</t>
  </si>
  <si>
    <t xml:space="preserve"> 223/PCI/K1/VIII/21</t>
  </si>
  <si>
    <t xml:space="preserve"> 220/PCI/K1/VIII/21</t>
  </si>
  <si>
    <t xml:space="preserve"> 221/PCI/K1/VIII/21</t>
  </si>
  <si>
    <t xml:space="preserve"> 222/PCI/K1/VIII/21</t>
  </si>
  <si>
    <t>Pengiriman Barang                          PT. SIGNIFI (DO/W6/2021/07/00B0F/R/01)               CDDL</t>
  </si>
  <si>
    <t xml:space="preserve"> 224/PCI/K1/VIII/21</t>
  </si>
  <si>
    <t>Pengiriman Barang                          PT. American Standar (DO/W6/2021/07/01137)               CDD</t>
  </si>
  <si>
    <t>: PT. Sicepat Express Indonesia</t>
  </si>
  <si>
    <t>COLLY</t>
  </si>
  <si>
    <t>KG</t>
  </si>
  <si>
    <t>SICEPAT EXPRESBATAMORCHARD         (SORTATION)</t>
  </si>
  <si>
    <t>BATAM KOTA</t>
  </si>
  <si>
    <t xml:space="preserve"> 225/PCI/K1/VIII/21</t>
  </si>
  <si>
    <t xml:space="preserve"> 03 Agustus 2021</t>
  </si>
  <si>
    <t>BKI032210026633</t>
  </si>
  <si>
    <t>BKI032210026658</t>
  </si>
  <si>
    <t>BKI32210026625</t>
  </si>
  <si>
    <t xml:space="preserve"> 20 Agustus 2021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</si>
  <si>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Enam Juta Tiga Ratus Sembilan Puluh Satu Ribu Dua Ratus Delapan Puluh Rupiah.</t>
    </r>
  </si>
  <si>
    <t>BKI032210025528</t>
  </si>
  <si>
    <t>SICEPAT MERAUKE</t>
  </si>
  <si>
    <t>DJJPCI0687 - MERAUKE</t>
  </si>
  <si>
    <t>BKI032210026674</t>
  </si>
  <si>
    <t>BKI032210026781</t>
  </si>
  <si>
    <t xml:space="preserve"> 226/PCI/K1/VIII/21</t>
  </si>
  <si>
    <t xml:space="preserve"> 05 Agustus 2021</t>
  </si>
  <si>
    <t xml:space="preserve"> 23 Agustus 2021</t>
  </si>
  <si>
    <t>Discount 10%</t>
  </si>
  <si>
    <t>Total Setlah Discount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</si>
  <si>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Puluh Tujuh Juta Dua Ratus Dua Puluh Tiga Ribu Lima Ratus Lima Puluh Rupiah.</t>
    </r>
  </si>
  <si>
    <t>BKI032210028621</t>
  </si>
  <si>
    <t>Pengiriman Barang                          PT. American Standar (DO/W6/2021/07/0124C)               CDD</t>
  </si>
  <si>
    <t>Bandar Lampung</t>
  </si>
  <si>
    <t xml:space="preserve"> 227/PCI/K1/VIII/21</t>
  </si>
  <si>
    <t xml:space="preserve"> 06 Agustus 2021</t>
  </si>
  <si>
    <t>Jakarta Selatan</t>
  </si>
  <si>
    <t>Pengiriman Barang                          PT. American Standar (DO/W6/2021/08/0014E/R/01)               CDDL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</si>
  <si>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Seratus Enam Puluh Satu Ribu Lima Ratus Rupiah.</t>
    </r>
  </si>
  <si>
    <t xml:space="preserve"> 228/PCI/K1/VIII/21</t>
  </si>
  <si>
    <t xml:space="preserve"> 229/PCI/K1/VIII/21</t>
  </si>
  <si>
    <t>Pengiriman Barang                          PT. American Standar (DO/W6/2021/07/0122C)               CDD</t>
  </si>
  <si>
    <t>BKI032210028522</t>
  </si>
  <si>
    <t>Surabaya</t>
  </si>
  <si>
    <t>BKI032210028530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</si>
  <si>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Enam Ratus Delapan Puluh Tiga Ribu Rupiah.</t>
    </r>
  </si>
  <si>
    <t xml:space="preserve"> 230/PCI/K1/VIII/21</t>
  </si>
  <si>
    <t>Pengiriman Barang                          PT. American Standar (DO/W6/2021/07/012DA)               CDD</t>
  </si>
  <si>
    <t>BKI032210028639</t>
  </si>
  <si>
    <t>Jakarta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</si>
  <si>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Empat Ratus Tiga Puluh Tiga Ribu Lima Ratus Rupiah.</t>
    </r>
  </si>
  <si>
    <t xml:space="preserve"> 231/PCI/K1/VIII/21</t>
  </si>
  <si>
    <t>Pengiriman Barang                          PT. American Standar (DO/W6/2021/07/00BA0)               CDDL</t>
  </si>
  <si>
    <t>Bekasi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</si>
  <si>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Sembilan Ratus Lima Puluh Sembilan Ribu Lima Ratus Ribu Rupiah.</t>
    </r>
  </si>
  <si>
    <t>BKI032210027516</t>
  </si>
  <si>
    <t xml:space="preserve"> 232/PCI/K1/VIII/21</t>
  </si>
  <si>
    <t>BKI032210028175</t>
  </si>
  <si>
    <t>BKI032210028183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</si>
  <si>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Tujuh Ratus Tiga Puluh Empat Ribu Rupiah.</t>
    </r>
  </si>
  <si>
    <t>Pengiriman Barang                          PT. American Standar (DO/W6/2021/07/00FE1)               CDD</t>
  </si>
  <si>
    <t xml:space="preserve"> 233/PCI/K1/VIII/21</t>
  </si>
  <si>
    <t>Pengiriman Barang                          PT. American Standar (DO/W6/2021/07/01126)               CDD</t>
  </si>
  <si>
    <t>Pulogadung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</si>
  <si>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Seratus Sebelas Ribu Rupiah.</t>
    </r>
  </si>
  <si>
    <t>BKI032210028365</t>
  </si>
  <si>
    <t xml:space="preserve"> 234/PCI/K1/VIII/21</t>
  </si>
  <si>
    <t>Pengiriman Barang                          PT. American Standar (DO/W6/2021/07/01128)               CDDL</t>
  </si>
  <si>
    <t>BKI032210028340</t>
  </si>
  <si>
    <t>Pengiriman Barang                          PT. American Standar (DO/W6/2021/07/01139)               CDD</t>
  </si>
  <si>
    <t>Serpong</t>
  </si>
  <si>
    <t>BKI032210028357</t>
  </si>
  <si>
    <t xml:space="preserve"> 235/PCI/K1/VIII/21</t>
  </si>
  <si>
    <t>Pengiriman Barang                          PT. American Standar (DO/W6/2021/07/01138)               CDD</t>
  </si>
  <si>
    <t>BKI032210028381</t>
  </si>
  <si>
    <t xml:space="preserve"> 236/PCI/K1/VIII/21</t>
  </si>
  <si>
    <t>BKI032210028399</t>
  </si>
  <si>
    <t xml:space="preserve"> 237/PCI/K1/VIII/21</t>
  </si>
  <si>
    <t>Pengiriman Barang                          PT. American Standar (DO/W6/2021/07/01135)               CDD</t>
  </si>
  <si>
    <t xml:space="preserve"> 238/PCI/K1/VIII/21</t>
  </si>
  <si>
    <t>BKI032210028407</t>
  </si>
  <si>
    <t>Pengiriman Barang                          PT. American Standar (DO/W6/2021/07/00F09)               CDE</t>
  </si>
  <si>
    <t>Karawaci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</si>
  <si>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Delapan Ratus Delapan Ribu Rupiah.</t>
    </r>
  </si>
  <si>
    <t xml:space="preserve"> 239/PCI/K1/VIII/21</t>
  </si>
  <si>
    <t>BKI032210028050</t>
  </si>
  <si>
    <t>Pengiriman Barang                          PT. American Standar (DO/W6/2021/07/00F08)               CDE</t>
  </si>
  <si>
    <t xml:space="preserve"> 240/PCI/K1/VIII/21</t>
  </si>
  <si>
    <t>BKI032210028027</t>
  </si>
  <si>
    <t>BKI032210028613</t>
  </si>
  <si>
    <t>Pengiriman Barang                          PT. American Standar (DO/W6/2021/07/0124D)               CDDL</t>
  </si>
  <si>
    <t xml:space="preserve"> 241/PCI/K1/VIII/21</t>
  </si>
  <si>
    <t xml:space="preserve"> 242/PCI/K1/VIII/21</t>
  </si>
  <si>
    <t>Pengiriman Barang                          PT. American Standar (DO/W6/2021/07/00F06)               CDDL</t>
  </si>
  <si>
    <t>BKI032210028043</t>
  </si>
  <si>
    <t>Pengiriman Barang                          PT. American Standar (DO/W6/2021/07/01125)               CDDL</t>
  </si>
  <si>
    <t xml:space="preserve"> 243/PCI/K1/VIII/21</t>
  </si>
  <si>
    <t>BKI032210028373</t>
  </si>
  <si>
    <t>Pengiriman Barang                          PT. American Standar (DO/W6/2021/07/0122D)               CDDL</t>
  </si>
  <si>
    <t>BKI032210028506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</si>
  <si>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Juta Lima Ratus Tujuh Puluh Ribu Rupiah.</t>
    </r>
  </si>
  <si>
    <t xml:space="preserve"> 244/PCI/K1/VIII/21</t>
  </si>
  <si>
    <t>Pengiriman Barang                          PT. American Standar (DO/W6/2021/07/012DC)               CDDL</t>
  </si>
  <si>
    <t>BKI032210028647</t>
  </si>
  <si>
    <t>Bandung</t>
  </si>
  <si>
    <t xml:space="preserve"> 245/PCI/K1/VIII/21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</si>
  <si>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Delapan Ratus Enam Puluh Tujuh Ribu Rupiah.</t>
    </r>
  </si>
  <si>
    <t>: PT. Rajawali Nusindo</t>
  </si>
  <si>
    <t xml:space="preserve"> 246/PCI/K1/VIII/21</t>
  </si>
  <si>
    <t xml:space="preserve"> 09 Agustus 2021</t>
  </si>
  <si>
    <t>BKI0322100028852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</si>
  <si>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Sembilan Juta Sembilan Puluh Ribu Rupiah.</t>
    </r>
  </si>
  <si>
    <t>Pengiriman Barang Tujuan Palembang</t>
  </si>
  <si>
    <t>BKI032210027110</t>
  </si>
  <si>
    <t>SICEPAT EXPRES BATAM ORCHARD (SORTATION)</t>
  </si>
  <si>
    <t>BTHPCI0341 - BATAM KOTA</t>
  </si>
  <si>
    <t>BKI032210027326</t>
  </si>
  <si>
    <t>BKI032210027102</t>
  </si>
  <si>
    <t>BKI032210027268</t>
  </si>
  <si>
    <t>BKI032210027276</t>
  </si>
  <si>
    <t>BKI032210027755</t>
  </si>
  <si>
    <t>SICEPAT EXPRESS BATAM ORCHARD (SORTATION)</t>
  </si>
  <si>
    <t>BKI032210027763</t>
  </si>
  <si>
    <t>BKI032210027987</t>
  </si>
  <si>
    <t xml:space="preserve"> 247/PCI/K1/VIII/21</t>
  </si>
  <si>
    <t>BKI032210022806</t>
  </si>
  <si>
    <t>Pengiriman Barang Tujuan DEDI TERIOLA</t>
  </si>
  <si>
    <t>AMQPCI0568 - SAUMLAKI</t>
  </si>
  <si>
    <t xml:space="preserve"> 248/PCI/K1/VIII/21</t>
  </si>
  <si>
    <t>BKI032210028795</t>
  </si>
  <si>
    <t>BKI032210028308</t>
  </si>
  <si>
    <t>BKI032210028415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</si>
  <si>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Puluh Juta Tujuh Ratus Sembilan Puluh Enam Ribu Sembilan Ratus Dua Puluh Rupiah.</t>
    </r>
  </si>
  <si>
    <t xml:space="preserve">: PT. Dua Berlian </t>
  </si>
  <si>
    <t>:  Bpk. Tri Agung</t>
  </si>
  <si>
    <t>Pengiriman Barang Tujuan   PT. PANGAN AGRO LESTARI</t>
  </si>
  <si>
    <t xml:space="preserve"> 09 September 2021</t>
  </si>
  <si>
    <t xml:space="preserve"> 249/PCI/K1/VIII/21</t>
  </si>
  <si>
    <t>BKI032210028159</t>
  </si>
  <si>
    <t>BKI032210028167</t>
  </si>
  <si>
    <t>Pengiriman Barang Tujuan PT. JNNI Mitra Jaya</t>
  </si>
  <si>
    <t>Biaya Multidrop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</si>
  <si>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Lima Juta Tiga Ratus Empat Puluh Dua Ribu Sembilan Ratus Rupiah.</t>
    </r>
  </si>
  <si>
    <t xml:space="preserve"> 251/PCI/K1/VIII/21</t>
  </si>
  <si>
    <t>Pengiriman Barang                          PT. American Standar (DO/W6/2021/07/0122A/R/01)               CDD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</si>
  <si>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Lima Juta Delapan Ratus Enam Puluh Lima Ribu Rupiah.</t>
    </r>
  </si>
  <si>
    <t>BKI032210028480</t>
  </si>
  <si>
    <t>BKI032210028498</t>
  </si>
  <si>
    <t>AMIPCI0601 - MATARAM</t>
  </si>
  <si>
    <t>AMIPCI0597 - LOMBOK BARAT</t>
  </si>
  <si>
    <t xml:space="preserve"> 252/PCI/K1/VIII/21</t>
  </si>
  <si>
    <t xml:space="preserve"> 10 Agustus 2021</t>
  </si>
  <si>
    <t>: PT. Penerbitan dan Percetakan Balai Pustaka</t>
  </si>
  <si>
    <t>BKI032210028985</t>
  </si>
  <si>
    <t>Pengiriman Barang Tujuan Madrasah Ibtidaiyah Hasanuddin</t>
  </si>
  <si>
    <t>Semarang</t>
  </si>
  <si>
    <t>BKI032210028977</t>
  </si>
  <si>
    <t>Pengiriman Barang Tujuan TK Barunawati Cabang Benoa</t>
  </si>
  <si>
    <t>Denpasar</t>
  </si>
  <si>
    <t>BKI032210028969</t>
  </si>
  <si>
    <t>Pengiriman Barang Tujuan SDN Pasar Lama 1 Banjarmasin</t>
  </si>
  <si>
    <t>Banjarmasin</t>
  </si>
  <si>
    <t>DP 30%</t>
  </si>
  <si>
    <t xml:space="preserve"> Sisa Pelunasan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</si>
  <si>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Lima Ratus Sembilan Puluh Ribu Rupiah.</t>
    </r>
  </si>
  <si>
    <t>belum dibuatkan Faktur Pajak</t>
  </si>
  <si>
    <t>faktur Pajak dibuatkan Pada saat Pelunasan</t>
  </si>
  <si>
    <t xml:space="preserve">Perhitungan PT. </t>
  </si>
  <si>
    <t>: CV. Graceful Grantika</t>
  </si>
  <si>
    <t>Project</t>
  </si>
  <si>
    <t>C3 SAH 3</t>
  </si>
  <si>
    <t>: Ibu Rossy</t>
  </si>
  <si>
    <t xml:space="preserve">Bekasi, </t>
  </si>
  <si>
    <t>22-07-2021</t>
  </si>
  <si>
    <t>27-07-2021</t>
  </si>
  <si>
    <t>BKI032210026930</t>
  </si>
  <si>
    <t>BKI032210026948</t>
  </si>
  <si>
    <t>BKI032210027623</t>
  </si>
  <si>
    <t>BKI032210027664</t>
  </si>
  <si>
    <t>BKI032210027672</t>
  </si>
  <si>
    <t>BKI032210027714</t>
  </si>
  <si>
    <t>BKI032210027722</t>
  </si>
  <si>
    <t>BKI032210027805</t>
  </si>
  <si>
    <t>BKI032210027813</t>
  </si>
  <si>
    <t>BKI032210027821</t>
  </si>
  <si>
    <t>BKI032210027839</t>
  </si>
  <si>
    <t>BKI032210027847</t>
  </si>
  <si>
    <t>BKI032210027862</t>
  </si>
  <si>
    <t>BKI032210027870</t>
  </si>
  <si>
    <t>BKI032210027888</t>
  </si>
  <si>
    <t>BKI032210027904</t>
  </si>
  <si>
    <t>CV GRACEFUL GRANTIKA</t>
  </si>
  <si>
    <t>BKSPCI0051 - TANJUNG PANDAN</t>
  </si>
  <si>
    <t>BKSPCI0046 - PANGKAL PINANG</t>
  </si>
  <si>
    <t>DPSPCI0097 - RANGKASBITUNG</t>
  </si>
  <si>
    <t>DPSPCI0096 - TANGERANG</t>
  </si>
  <si>
    <t>BKIPCI0135 - BEKASI</t>
  </si>
  <si>
    <t>DPSPCI0095 - SERANG</t>
  </si>
  <si>
    <t>BKIPCI0159 - KARAWANG</t>
  </si>
  <si>
    <t>BDOPCI0132 - BANDUNG 1</t>
  </si>
  <si>
    <t>BKIPCI0138 - CIANJUR</t>
  </si>
  <si>
    <t>PWKPCI0149 - CIREBON KOTA</t>
  </si>
  <si>
    <t>PWKPCI0178 - SUBANG KAB</t>
  </si>
  <si>
    <t>PWKPCI0180 - SUKABUMI KOTA</t>
  </si>
  <si>
    <t>PWKPCI0183 - SUMEDANG KOTA</t>
  </si>
  <si>
    <t>BDOPCI0132 - BANDUNG 3</t>
  </si>
  <si>
    <t>MDNPCI0203 - MADIUN</t>
  </si>
  <si>
    <t>SRGPCI0281 - YOGYAKARTA</t>
  </si>
  <si>
    <t xml:space="preserve"> 12 Agustus 2021</t>
  </si>
  <si>
    <t>BKI032210027946</t>
  </si>
  <si>
    <t>BDOPCI0132 - BANDUNG 2</t>
  </si>
  <si>
    <t xml:space="preserve"> 253/PCI/K1/VIII/21</t>
  </si>
  <si>
    <t xml:space="preserve">DP 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</si>
  <si>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Sepuluh Juta Enam Ratus Tiga Ribu Empat Ratus Delapan Puluh Lima Rupiah.</t>
    </r>
  </si>
  <si>
    <t>:  PT. Java Books Indonesia</t>
  </si>
  <si>
    <t>Pengiriman Barang Tujuan PT. Malioboro Mall</t>
  </si>
  <si>
    <t>PPN 1 %</t>
  </si>
  <si>
    <t xml:space="preserve"> 13 Agustus 2021</t>
  </si>
  <si>
    <t xml:space="preserve">  Jl. Industri Selatan Blok LL 4</t>
  </si>
  <si>
    <t xml:space="preserve">  Kaw. Industri Jababeka II, Kel. Pasirsari, Kec. Cikarang selatan</t>
  </si>
  <si>
    <t xml:space="preserve">  Bekasi, Jawa Barat 17550</t>
  </si>
  <si>
    <t>: PT. Adyawinsa Electrical And Power</t>
  </si>
  <si>
    <t xml:space="preserve"> 254/PCI/K1/VIII/21</t>
  </si>
  <si>
    <t>BKI032210025452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</si>
  <si>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Seratus Tujuh Puluh Enam Ribu Tujuh Ratus Lima Puluh Rupiah.</t>
    </r>
  </si>
  <si>
    <t xml:space="preserve"> 255/PCI/K1/VIII/21</t>
  </si>
  <si>
    <t xml:space="preserve"> 13 September 2021</t>
  </si>
  <si>
    <t>BKI032210025510</t>
  </si>
  <si>
    <t>Pengiriman Barang Tujuan PT. Quelebo Unipessoal LDA</t>
  </si>
  <si>
    <t>Atambua Timor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</si>
  <si>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Enam Juta Enam Puluh Ribu Rupiah.</t>
    </r>
  </si>
  <si>
    <t xml:space="preserve"> 256/PCI/K1/VIII/21</t>
  </si>
  <si>
    <t>BKI032210029066</t>
  </si>
  <si>
    <t>Pengiriman Barang                          PT. YCH (DO/W6/2021/08/002CA)               CDD</t>
  </si>
  <si>
    <t>Gresik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</si>
  <si>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Lima Ratus Delapan Puluh Satu Ribu Rupiah.</t>
    </r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</si>
  <si>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Empat Ratus Delapan Belas Ribu Empat Puluh Rupiah.</t>
    </r>
  </si>
  <si>
    <t>: PT. PLN (Persero)</t>
  </si>
  <si>
    <t xml:space="preserve">  UPT Madiun</t>
  </si>
  <si>
    <t xml:space="preserve">  Jl. Thamrin No. 2 Madiun 63115</t>
  </si>
  <si>
    <t xml:space="preserve"> 30 Agustus 2021</t>
  </si>
  <si>
    <t xml:space="preserve"> 257/PCI/K1/VIII/21</t>
  </si>
  <si>
    <t xml:space="preserve">  Tlp : (0351) 454 355</t>
  </si>
  <si>
    <t>BKI032210028696</t>
  </si>
  <si>
    <t>BKI032210028704</t>
  </si>
  <si>
    <t>Pengiriman Tower Emergency dari PLN JBB Depok Ke GI New Pacitan ( B 9778 FEH )</t>
  </si>
  <si>
    <t>Pacitan</t>
  </si>
  <si>
    <t>Pengiriman Tower Emergency dari PLN JBB Depok Ke GI New Pacitan ( B 9067 IG )</t>
  </si>
  <si>
    <t>PPN 10%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</si>
  <si>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Seratus Empat Belas Juta Enam Ratus Tujuh Puluh Tujuh Ribu Tujuh Ratus Lima Puluh Rupiah.</t>
    </r>
  </si>
  <si>
    <t>BKI032210027771</t>
  </si>
  <si>
    <t>BKI032210027789</t>
  </si>
  <si>
    <t>BKI032210027912</t>
  </si>
  <si>
    <t>BKI032210028100</t>
  </si>
  <si>
    <t>BKI032210028134</t>
  </si>
  <si>
    <t>BKI032210028282</t>
  </si>
  <si>
    <t>BKI032210028290</t>
  </si>
  <si>
    <t>28-07-2021</t>
  </si>
  <si>
    <t>29-07-2021</t>
  </si>
  <si>
    <t>DPSPCI0078 - DENPASAR</t>
  </si>
  <si>
    <t>AMIPCI0595 - BIMA</t>
  </si>
  <si>
    <t>SOCPCI0270 - SOLO</t>
  </si>
  <si>
    <t>SUBPCI0221 - SURABAYA</t>
  </si>
  <si>
    <t xml:space="preserve"> 18 Agustus 2021</t>
  </si>
  <si>
    <t>BKI032210026872</t>
  </si>
  <si>
    <t>BKI032210026914</t>
  </si>
  <si>
    <t>BKI032210026955</t>
  </si>
  <si>
    <t>BKI032210027300</t>
  </si>
  <si>
    <t>BKI032210027318</t>
  </si>
  <si>
    <t>BKI032210027334</t>
  </si>
  <si>
    <t>BKI032210027417</t>
  </si>
  <si>
    <t>BKI032210027433</t>
  </si>
  <si>
    <t>26-07-2021</t>
  </si>
  <si>
    <t>PLMPCI0984 - PALEMBANG KOTA</t>
  </si>
  <si>
    <t>PLMPCI0950 - BATURAJA</t>
  </si>
  <si>
    <t>DJBPCI0107 - JAMBI</t>
  </si>
  <si>
    <t>TKGPCI0531 - TULANG BAWANG</t>
  </si>
  <si>
    <t>TKGPCI0501 - KOTABUMI</t>
  </si>
  <si>
    <t>TKGPCI0518 - PRINGSEWU</t>
  </si>
  <si>
    <t>PKUPCI0722 - AIR MOLEK</t>
  </si>
  <si>
    <t>PKUPCI0752 - PEKANBARU KOTA</t>
  </si>
  <si>
    <t>BKI032210028266</t>
  </si>
  <si>
    <t>BKI032210027425</t>
  </si>
  <si>
    <t>PKUPCI0738 - DURI</t>
  </si>
  <si>
    <t>PDNPCI0218 - MALANG</t>
  </si>
  <si>
    <t>TUBAN</t>
  </si>
  <si>
    <t>SIDOARJO</t>
  </si>
  <si>
    <t>BKI032210029371</t>
  </si>
  <si>
    <t>TANJUNG PINANG</t>
  </si>
  <si>
    <t>BKI032210029389</t>
  </si>
  <si>
    <t>30-07-2021</t>
  </si>
  <si>
    <t>BKI032210027441</t>
  </si>
  <si>
    <t>BKSPCI0053 - BENGKULU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</si>
  <si>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Sembilan Belas Juta Enam Ratus Dua Puluh Empat Ribu Tiga Ratus Rupiah.</t>
    </r>
  </si>
  <si>
    <t xml:space="preserve"> 258/PCI/K1/VIII/21</t>
  </si>
  <si>
    <t>C3 SAH 4</t>
  </si>
  <si>
    <t xml:space="preserve"> 259/PCI/K1/VIII/21</t>
  </si>
  <si>
    <t xml:space="preserve"> 19 Agustus 2021</t>
  </si>
  <si>
    <t xml:space="preserve"> 02 September 2021</t>
  </si>
  <si>
    <t>Pengiriman Barang                          PT. American Standar (DO/W6/2021/08/00425)               CDDL</t>
  </si>
  <si>
    <t>BKI032210029116</t>
  </si>
  <si>
    <t xml:space="preserve"> YOGYAKARTA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</si>
  <si>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Tiga Ratus Tujuh Puluh Tujuh Tujuh Ribu Rupiah.</t>
    </r>
  </si>
  <si>
    <t>Pengiriman Barang                          PT. YCH (DO/W6/2021/08/001EF)               CDDL</t>
  </si>
  <si>
    <t>GRESIK</t>
  </si>
  <si>
    <t xml:space="preserve"> 260/PCI/K1/VIII/21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</si>
  <si>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Juta Seratus Tiga Puluh Satu Ribu Rupiah.</t>
    </r>
  </si>
  <si>
    <t>BKI032210028886</t>
  </si>
  <si>
    <t xml:space="preserve"> 261/PCI/K1/VIII/21</t>
  </si>
  <si>
    <t xml:space="preserve"> 24 Agustus 2021</t>
  </si>
  <si>
    <t xml:space="preserve"> 31 Agustus 2021</t>
  </si>
  <si>
    <t>BKI032210025460</t>
  </si>
  <si>
    <t>Pengiriman Barang Tujuan Yogjakarta</t>
  </si>
  <si>
    <t>Jogja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</si>
  <si>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Seratus Enam Puluh Empat Ribu Seratus Dua Puluh Lima Rupiah.</t>
    </r>
  </si>
  <si>
    <t>BKI032210027391</t>
  </si>
  <si>
    <t>BKI032210027797</t>
  </si>
  <si>
    <t>BKI032210028084</t>
  </si>
  <si>
    <t>BKI032210028092</t>
  </si>
  <si>
    <t>BKI032210028225</t>
  </si>
  <si>
    <t>PDGPCI0845 - PADANG</t>
  </si>
  <si>
    <t>AMIPCI0603 - SUMBAWA BARAT</t>
  </si>
  <si>
    <t>SRGPCI0257 - PATI</t>
  </si>
  <si>
    <t>SUBPCI0223 - TUBAN</t>
  </si>
  <si>
    <t>MLGPCI0206 - MALANG</t>
  </si>
  <si>
    <t>BKI032210026112</t>
  </si>
  <si>
    <t>PDGPCI0825 - KOTA BUKIT TINGGI</t>
  </si>
  <si>
    <t>BKI032210023127</t>
  </si>
  <si>
    <t>25-06-2021</t>
  </si>
  <si>
    <t>PDGPCI0869 - SOLOK</t>
  </si>
  <si>
    <t>BKI032210028233</t>
  </si>
  <si>
    <t>PCI0211 - PAMEKASAN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</si>
  <si>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Delapan Juta Dua Ratus Lima Puluh Ribu Enam Ratus Sembilan Puluh Rupiah.</t>
    </r>
  </si>
  <si>
    <t>C3 SAH 5</t>
  </si>
  <si>
    <t xml:space="preserve"> 262/PCI/K1/VIII/21</t>
  </si>
  <si>
    <t>: PT Link Pasifik</t>
  </si>
  <si>
    <t xml:space="preserve">  Jl. Gading Batavia N Jakarta No. 14310 RT. 10 RW. 7</t>
  </si>
  <si>
    <t xml:space="preserve">  Kelapa Gading - Jakarta 14240</t>
  </si>
  <si>
    <t>USA</t>
  </si>
  <si>
    <t>PPn 1%</t>
  </si>
  <si>
    <t>BKI032210029421</t>
  </si>
  <si>
    <t>BKI032210029439</t>
  </si>
  <si>
    <t>BKI032210029447</t>
  </si>
  <si>
    <t>International Door to Door (AWB No. 3275218262)</t>
  </si>
  <si>
    <t>International Door to Door (AWB No. 1654581821)</t>
  </si>
  <si>
    <t>International Door to Door (AWB No. 7808307205)</t>
  </si>
  <si>
    <t>JAPAN</t>
  </si>
  <si>
    <t>ITALY</t>
  </si>
  <si>
    <t>SINGAPORE</t>
  </si>
  <si>
    <r>
      <t xml:space="preserve">Say </t>
    </r>
    <r>
      <rPr>
        <b/>
        <i/>
        <sz val="11"/>
        <color theme="1"/>
        <rFont val="Calibri"/>
        <family val="2"/>
        <scheme val="minor"/>
      </rPr>
      <t>:  Sebelas Juta Sembilan Ratus Delapan Belas Ribu Rupiah.</t>
    </r>
  </si>
  <si>
    <t>International Door to Door (AWB No. 7151187120)</t>
  </si>
  <si>
    <t>International Door to Door (AWB No. 2100636823)</t>
  </si>
  <si>
    <t xml:space="preserve"> 263/PCI/K1/VIII/21</t>
  </si>
  <si>
    <t xml:space="preserve"> 25 Agustus 2021</t>
  </si>
  <si>
    <t>BKI032210029736</t>
  </si>
  <si>
    <t>BKI032210029744</t>
  </si>
  <si>
    <t xml:space="preserve"> 08 September 2021</t>
  </si>
  <si>
    <t xml:space="preserve"> 252A/PCI/K1/VIII/21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</si>
  <si>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Juta Delapan Ratus Enam Belas Ribu Rupiah.</t>
    </r>
  </si>
  <si>
    <t>BKI032210028936</t>
  </si>
  <si>
    <t>Pengirimn Barang Tujuan Sicepat Pontianak</t>
  </si>
  <si>
    <t>DMP PNK (PONTIANAK)</t>
  </si>
  <si>
    <t>BKI032210028878</t>
  </si>
  <si>
    <t xml:space="preserve"> 26 Agustus 2021</t>
  </si>
  <si>
    <t xml:space="preserve"> 264/PCI/K1/VIII/21</t>
  </si>
  <si>
    <t xml:space="preserve"> 265/PCI/K1/VIII/21</t>
  </si>
  <si>
    <t>BKI032210028605</t>
  </si>
  <si>
    <t>BKI032210028803</t>
  </si>
  <si>
    <t>BKI032210028787</t>
  </si>
  <si>
    <t>BKI032210028928</t>
  </si>
  <si>
    <t>BKI032210028894</t>
  </si>
  <si>
    <t>BKI032210028944</t>
  </si>
  <si>
    <t>BKI032210029579</t>
  </si>
  <si>
    <t>BKI032210029231</t>
  </si>
  <si>
    <t>BKI032210029603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</si>
  <si>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Dua Puluh Enam Juta Enam Ratus Tiga Puluh Dua Ribu Enam Ratus Sembilan Puluh Rupiah.</t>
    </r>
  </si>
  <si>
    <t>Total Setelah Discount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</si>
  <si>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Delapan Juta Enam Ratus Tujuh Puluh Ribu Seratus Tiga Puluh Tiga Ribu Rupiah.</t>
    </r>
  </si>
  <si>
    <t xml:space="preserve"> 266/PCI/K1/VIII/21</t>
  </si>
  <si>
    <t xml:space="preserve"> 14 September 2021</t>
  </si>
  <si>
    <t>DMP BTH (BATAM)</t>
  </si>
  <si>
    <t>BATAM</t>
  </si>
  <si>
    <t>BKI032210029793</t>
  </si>
  <si>
    <t>BKI03221002987</t>
  </si>
  <si>
    <t>BKI032210029868</t>
  </si>
  <si>
    <t>BKI032210029785</t>
  </si>
  <si>
    <t>BKI032210029876</t>
  </si>
  <si>
    <t>BKI032210029751</t>
  </si>
  <si>
    <t>BKI032210029884</t>
  </si>
  <si>
    <t>BKI032210029819</t>
  </si>
  <si>
    <t>BKI032210029777</t>
  </si>
  <si>
    <t>BKI032210029843</t>
  </si>
  <si>
    <t>BKI032210029769</t>
  </si>
  <si>
    <t>BKI032210029850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</si>
  <si>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Dua Puluh Empat Juta Enam Puluh Enam Ribu Dua Ratus Delapan Puluh Rupiah.</t>
    </r>
  </si>
  <si>
    <t>: PT. Indofarma Global Medika</t>
  </si>
  <si>
    <t>Pengiriman Barang Tujuan Indofarma Global Medika</t>
  </si>
  <si>
    <t xml:space="preserve"> 31 September 2021</t>
  </si>
  <si>
    <t>BKI032210028845</t>
  </si>
  <si>
    <t>Malang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</si>
  <si>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Juta Tujuh Ratus Tujuh Puluh Tujuh Ribu Empat Ratus Rupiah.</t>
    </r>
  </si>
  <si>
    <t xml:space="preserve"> 267/PCI/K1/VIII/21</t>
  </si>
  <si>
    <t>BKI032210029801</t>
  </si>
  <si>
    <t>Performa</t>
  </si>
  <si>
    <t>PPn</t>
  </si>
  <si>
    <t>Invoice</t>
  </si>
  <si>
    <t>TOTAL YANG DITERIMA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</si>
</sst>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[$-F800]dddd\,\ mmmm\ dd\,\ yyyy"/>
    <numFmt numFmtId="167" formatCode="_(* #,##0_);_(* \(#,##0\);_(* &quot;-&quot;_);_(@_)"/>
    <numFmt numFmtId="168" formatCode="_(&quot;Rp&quot;* #,##0_);_(&quot;Rp&quot;* \(#,##0\);_(&quot;Rp&quot;* &quot;-&quot;_);_(@_)"/>
    <numFmt numFmtId="169" formatCode="_-* #,##0_-;\-* #,##0_-;_-* &quot;-&quot;??_-;_-@_-"/>
    <numFmt numFmtId="170" formatCode="dd/mm/yy;@"/>
    <numFmt numFmtId="171" formatCode="[$-409]d\-mmm\-yy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2" tint="-0.749992370372631"/>
      <name val="Calibri"/>
      <family val="2"/>
      <scheme val="minor"/>
    </font>
    <font>
      <sz val="12"/>
      <color theme="2" tint="-0.749992370372631"/>
      <name val="Calibri"/>
      <family val="2"/>
      <scheme val="minor"/>
    </font>
    <font>
      <sz val="10"/>
      <color theme="2" tint="-0.749992370372631"/>
      <name val="Calibri"/>
      <family val="2"/>
      <scheme val="minor"/>
    </font>
    <font>
      <b/>
      <sz val="14"/>
      <color theme="2" tint="-0.74999237037263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b/>
      <sz val="18"/>
      <color theme="2" tint="-0.74999237037263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2" tint="-0.74999237037263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70C0"/>
      <name val="Calibri"/>
      <family val="2"/>
      <charset val="1"/>
      <scheme val="minor"/>
    </font>
    <font>
      <sz val="12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9">
    <xf numFmtId="0" fontId="0" fillId="0" borderId="0" xfId="0"/>
    <xf numFmtId="0" fontId="2" fillId="0" borderId="0" xfId="0" applyFont="1"/>
    <xf numFmtId="0" fontId="3" fillId="0" borderId="0" xfId="0" applyFont="1"/>
    <xf numFmtId="165" fontId="3" fillId="0" borderId="0" xfId="1" applyNumberFormat="1" applyFont="1"/>
    <xf numFmtId="0" fontId="4" fillId="0" borderId="0" xfId="0" applyFont="1"/>
    <xf numFmtId="0" fontId="3" fillId="0" borderId="1" xfId="0" applyFont="1" applyBorder="1"/>
    <xf numFmtId="165" fontId="3" fillId="0" borderId="1" xfId="1" applyNumberFormat="1" applyFont="1" applyBorder="1"/>
    <xf numFmtId="165" fontId="3" fillId="0" borderId="0" xfId="1" applyNumberFormat="1" applyFont="1" applyAlignment="1">
      <alignment horizontal="center"/>
    </xf>
    <xf numFmtId="0" fontId="6" fillId="0" borderId="0" xfId="0" applyFont="1"/>
    <xf numFmtId="166" fontId="3" fillId="0" borderId="0" xfId="0" quotePrefix="1" applyNumberFormat="1" applyFont="1"/>
    <xf numFmtId="0" fontId="3" fillId="0" borderId="0" xfId="0" applyFont="1" applyBorder="1"/>
    <xf numFmtId="0" fontId="3" fillId="3" borderId="10" xfId="0" applyFont="1" applyFill="1" applyBorder="1" applyAlignment="1">
      <alignment horizontal="center" vertical="center"/>
    </xf>
    <xf numFmtId="165" fontId="3" fillId="3" borderId="11" xfId="1" applyNumberFormat="1" applyFont="1" applyFill="1" applyBorder="1" applyAlignment="1">
      <alignment horizontal="center" vertical="center" wrapText="1"/>
    </xf>
    <xf numFmtId="167" fontId="3" fillId="0" borderId="19" xfId="0" applyNumberFormat="1" applyFont="1" applyBorder="1" applyAlignment="1">
      <alignment horizontal="center" vertical="center"/>
    </xf>
    <xf numFmtId="165" fontId="3" fillId="0" borderId="0" xfId="1" applyNumberFormat="1" applyFont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5" fontId="2" fillId="0" borderId="0" xfId="1" applyNumberFormat="1" applyFont="1" applyAlignment="1">
      <alignment horizontal="left" vertical="center"/>
    </xf>
    <xf numFmtId="165" fontId="2" fillId="0" borderId="1" xfId="1" applyNumberFormat="1" applyFont="1" applyBorder="1"/>
    <xf numFmtId="168" fontId="3" fillId="0" borderId="1" xfId="0" applyNumberFormat="1" applyFont="1" applyBorder="1" applyAlignment="1">
      <alignment horizontal="center" vertical="center"/>
    </xf>
    <xf numFmtId="165" fontId="2" fillId="0" borderId="0" xfId="1" applyNumberFormat="1" applyFont="1"/>
    <xf numFmtId="168" fontId="2" fillId="0" borderId="0" xfId="0" applyNumberFormat="1" applyFont="1"/>
    <xf numFmtId="0" fontId="7" fillId="0" borderId="0" xfId="0" applyFont="1"/>
    <xf numFmtId="0" fontId="2" fillId="0" borderId="0" xfId="0" applyFont="1" applyBorder="1"/>
    <xf numFmtId="0" fontId="3" fillId="0" borderId="0" xfId="0" applyFont="1" applyBorder="1" applyAlignment="1">
      <alignment horizontal="left"/>
    </xf>
    <xf numFmtId="0" fontId="2" fillId="0" borderId="0" xfId="0" quotePrefix="1" applyFont="1" applyBorder="1" applyAlignment="1">
      <alignment horizontal="left"/>
    </xf>
    <xf numFmtId="0" fontId="3" fillId="0" borderId="0" xfId="0" applyFont="1" applyAlignment="1">
      <alignment horizontal="left"/>
    </xf>
    <xf numFmtId="0" fontId="2" fillId="0" borderId="0" xfId="0" quotePrefix="1" applyFont="1" applyAlignment="1">
      <alignment horizontal="left"/>
    </xf>
    <xf numFmtId="0" fontId="3" fillId="0" borderId="0" xfId="0" applyFont="1" applyAlignment="1">
      <alignment horizontal="right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3" fillId="3" borderId="12" xfId="1" applyNumberFormat="1" applyFont="1" applyFill="1" applyBorder="1" applyAlignment="1">
      <alignment horizontal="center" vertical="center" wrapText="1"/>
    </xf>
    <xf numFmtId="167" fontId="3" fillId="0" borderId="0" xfId="0" applyNumberFormat="1" applyFont="1"/>
    <xf numFmtId="0" fontId="9" fillId="0" borderId="0" xfId="0" applyFont="1"/>
    <xf numFmtId="0" fontId="8" fillId="0" borderId="0" xfId="0" applyFont="1"/>
    <xf numFmtId="0" fontId="8" fillId="0" borderId="0" xfId="0" applyFont="1" applyAlignment="1">
      <alignment horizontal="left"/>
    </xf>
    <xf numFmtId="0" fontId="8" fillId="0" borderId="0" xfId="0" quotePrefix="1" applyFont="1" applyAlignment="1">
      <alignment horizontal="left"/>
    </xf>
    <xf numFmtId="15" fontId="3" fillId="3" borderId="11" xfId="0" quotePrefix="1" applyNumberFormat="1" applyFont="1" applyFill="1" applyBorder="1" applyAlignment="1">
      <alignment horizontal="center" vertical="center"/>
    </xf>
    <xf numFmtId="15" fontId="3" fillId="3" borderId="11" xfId="0" quotePrefix="1" applyNumberFormat="1" applyFont="1" applyFill="1" applyBorder="1" applyAlignment="1">
      <alignment horizontal="center" vertical="center" wrapText="1"/>
    </xf>
    <xf numFmtId="168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165" fontId="3" fillId="0" borderId="15" xfId="1" applyNumberFormat="1" applyFont="1" applyBorder="1" applyAlignment="1">
      <alignment horizontal="center" vertical="center"/>
    </xf>
    <xf numFmtId="14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165" fontId="3" fillId="0" borderId="15" xfId="1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3" fillId="3" borderId="11" xfId="1" applyNumberFormat="1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2" fillId="0" borderId="0" xfId="1" applyNumberFormat="1" applyFont="1" applyAlignment="1">
      <alignment horizontal="left" vertical="center"/>
    </xf>
    <xf numFmtId="168" fontId="2" fillId="0" borderId="0" xfId="0" applyNumberFormat="1" applyFont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3" fillId="0" borderId="15" xfId="1" applyNumberFormat="1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2" fillId="0" borderId="0" xfId="1" applyNumberFormat="1" applyFont="1" applyAlignment="1">
      <alignment horizontal="left" vertical="center"/>
    </xf>
    <xf numFmtId="165" fontId="3" fillId="0" borderId="15" xfId="1" applyNumberFormat="1" applyFont="1" applyBorder="1" applyAlignment="1">
      <alignment horizontal="center" vertical="center"/>
    </xf>
    <xf numFmtId="0" fontId="3" fillId="0" borderId="12" xfId="1" applyNumberFormat="1" applyFont="1" applyFill="1" applyBorder="1" applyAlignment="1">
      <alignment horizontal="center" vertical="center" wrapText="1"/>
    </xf>
    <xf numFmtId="0" fontId="3" fillId="0" borderId="11" xfId="1" applyNumberFormat="1" applyFont="1" applyFill="1" applyBorder="1" applyAlignment="1">
      <alignment horizontal="center" vertical="center" wrapText="1"/>
    </xf>
    <xf numFmtId="165" fontId="3" fillId="0" borderId="25" xfId="1" applyNumberFormat="1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2" fillId="0" borderId="0" xfId="1" applyNumberFormat="1" applyFont="1" applyAlignment="1">
      <alignment horizontal="left" vertical="center"/>
    </xf>
    <xf numFmtId="165" fontId="3" fillId="0" borderId="15" xfId="1" applyNumberFormat="1" applyFont="1" applyBorder="1" applyAlignment="1">
      <alignment horizontal="center" vertical="center"/>
    </xf>
    <xf numFmtId="15" fontId="3" fillId="3" borderId="26" xfId="0" quotePrefix="1" applyNumberFormat="1" applyFont="1" applyFill="1" applyBorder="1" applyAlignment="1">
      <alignment horizontal="center" vertical="center"/>
    </xf>
    <xf numFmtId="15" fontId="3" fillId="3" borderId="26" xfId="0" quotePrefix="1" applyNumberFormat="1" applyFont="1" applyFill="1" applyBorder="1" applyAlignment="1">
      <alignment horizontal="center" vertical="center" wrapText="1"/>
    </xf>
    <xf numFmtId="169" fontId="3" fillId="0" borderId="25" xfId="2" applyNumberFormat="1" applyFont="1" applyBorder="1" applyAlignment="1">
      <alignment vertical="center"/>
    </xf>
    <xf numFmtId="169" fontId="3" fillId="0" borderId="0" xfId="0" applyNumberFormat="1" applyFont="1"/>
    <xf numFmtId="0" fontId="3" fillId="3" borderId="11" xfId="1" applyNumberFormat="1" applyFont="1" applyFill="1" applyBorder="1" applyAlignment="1">
      <alignment horizontal="center" vertical="center"/>
    </xf>
    <xf numFmtId="0" fontId="3" fillId="3" borderId="13" xfId="1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2" fillId="0" borderId="0" xfId="1" applyNumberFormat="1" applyFont="1" applyAlignment="1">
      <alignment horizontal="left" vertical="center"/>
    </xf>
    <xf numFmtId="165" fontId="3" fillId="0" borderId="15" xfId="1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2" fillId="0" borderId="0" xfId="1" applyNumberFormat="1" applyFont="1" applyAlignment="1">
      <alignment horizontal="left" vertical="center"/>
    </xf>
    <xf numFmtId="0" fontId="2" fillId="2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43" fontId="3" fillId="0" borderId="0" xfId="0" applyNumberFormat="1" applyFont="1"/>
    <xf numFmtId="0" fontId="2" fillId="0" borderId="0" xfId="0" applyFont="1" applyBorder="1" applyAlignment="1">
      <alignment horizontal="left"/>
    </xf>
    <xf numFmtId="0" fontId="3" fillId="0" borderId="0" xfId="0" quotePrefix="1" applyFont="1" applyAlignment="1">
      <alignment horizontal="left"/>
    </xf>
    <xf numFmtId="0" fontId="3" fillId="3" borderId="20" xfId="1" applyNumberFormat="1" applyFont="1" applyFill="1" applyBorder="1" applyAlignment="1">
      <alignment horizontal="center" vertical="center"/>
    </xf>
    <xf numFmtId="0" fontId="11" fillId="3" borderId="11" xfId="0" applyFont="1" applyFill="1" applyBorder="1" applyAlignment="1">
      <alignment horizontal="center" vertical="center" wrapText="1"/>
    </xf>
    <xf numFmtId="0" fontId="10" fillId="0" borderId="0" xfId="0" applyFont="1"/>
    <xf numFmtId="0" fontId="11" fillId="0" borderId="0" xfId="0" applyFont="1"/>
    <xf numFmtId="165" fontId="11" fillId="0" borderId="0" xfId="1" applyNumberFormat="1" applyFont="1"/>
    <xf numFmtId="0" fontId="11" fillId="0" borderId="1" xfId="0" applyFont="1" applyBorder="1"/>
    <xf numFmtId="165" fontId="11" fillId="0" borderId="1" xfId="1" applyNumberFormat="1" applyFont="1" applyBorder="1"/>
    <xf numFmtId="165" fontId="11" fillId="0" borderId="0" xfId="1" applyNumberFormat="1" applyFont="1" applyAlignment="1">
      <alignment horizontal="center"/>
    </xf>
    <xf numFmtId="0" fontId="11" fillId="0" borderId="0" xfId="0" applyFont="1" applyAlignment="1"/>
    <xf numFmtId="166" fontId="11" fillId="0" borderId="0" xfId="0" applyNumberFormat="1" applyFont="1"/>
    <xf numFmtId="15" fontId="13" fillId="0" borderId="0" xfId="0" applyNumberFormat="1" applyFont="1" applyAlignment="1">
      <alignment horizontal="center" vertical="top"/>
    </xf>
    <xf numFmtId="0" fontId="13" fillId="0" borderId="0" xfId="0" applyFont="1"/>
    <xf numFmtId="0" fontId="10" fillId="2" borderId="5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0" fillId="2" borderId="9" xfId="0" applyFont="1" applyFill="1" applyBorder="1" applyAlignment="1">
      <alignment horizontal="center"/>
    </xf>
    <xf numFmtId="0" fontId="11" fillId="3" borderId="10" xfId="0" applyFont="1" applyFill="1" applyBorder="1" applyAlignment="1">
      <alignment horizontal="center" vertical="center"/>
    </xf>
    <xf numFmtId="15" fontId="11" fillId="3" borderId="26" xfId="0" quotePrefix="1" applyNumberFormat="1" applyFont="1" applyFill="1" applyBorder="1" applyAlignment="1">
      <alignment horizontal="center" vertical="center"/>
    </xf>
    <xf numFmtId="0" fontId="11" fillId="3" borderId="11" xfId="0" quotePrefix="1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165" fontId="11" fillId="3" borderId="15" xfId="0" applyNumberFormat="1" applyFont="1" applyFill="1" applyBorder="1" applyAlignment="1">
      <alignment horizontal="center" vertical="center"/>
    </xf>
    <xf numFmtId="168" fontId="10" fillId="0" borderId="19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5" fontId="11" fillId="0" borderId="0" xfId="1" applyNumberFormat="1" applyFont="1" applyAlignment="1">
      <alignment horizontal="center" vertical="center"/>
    </xf>
    <xf numFmtId="168" fontId="11" fillId="0" borderId="0" xfId="0" applyNumberFormat="1" applyFont="1" applyAlignment="1">
      <alignment horizontal="center" vertical="center"/>
    </xf>
    <xf numFmtId="168" fontId="3" fillId="0" borderId="1" xfId="0" quotePrefix="1" applyNumberFormat="1" applyFont="1" applyBorder="1" applyAlignment="1">
      <alignment horizontal="center" vertical="center"/>
    </xf>
    <xf numFmtId="9" fontId="11" fillId="0" borderId="0" xfId="0" applyNumberFormat="1" applyFont="1"/>
    <xf numFmtId="165" fontId="10" fillId="0" borderId="0" xfId="1" applyNumberFormat="1" applyFont="1"/>
    <xf numFmtId="168" fontId="10" fillId="0" borderId="0" xfId="0" applyNumberFormat="1" applyFont="1"/>
    <xf numFmtId="0" fontId="14" fillId="0" borderId="0" xfId="0" applyFont="1"/>
    <xf numFmtId="0" fontId="10" fillId="0" borderId="0" xfId="0" applyFont="1" applyAlignment="1">
      <alignment horizontal="left"/>
    </xf>
    <xf numFmtId="0" fontId="10" fillId="0" borderId="0" xfId="0" quotePrefix="1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0" xfId="0" quotePrefix="1" applyFont="1" applyAlignment="1">
      <alignment horizontal="left"/>
    </xf>
    <xf numFmtId="0" fontId="11" fillId="0" borderId="0" xfId="0" applyFont="1" applyAlignment="1">
      <alignment horizontal="right"/>
    </xf>
    <xf numFmtId="0" fontId="15" fillId="0" borderId="0" xfId="0" applyFont="1"/>
    <xf numFmtId="0" fontId="3" fillId="0" borderId="0" xfId="0" applyFont="1" applyAlignment="1"/>
    <xf numFmtId="166" fontId="3" fillId="0" borderId="0" xfId="0" applyNumberFormat="1" applyFont="1"/>
    <xf numFmtId="170" fontId="3" fillId="3" borderId="11" xfId="0" quotePrefix="1" applyNumberFormat="1" applyFont="1" applyFill="1" applyBorder="1" applyAlignment="1">
      <alignment horizontal="center" vertical="center"/>
    </xf>
    <xf numFmtId="0" fontId="3" fillId="3" borderId="11" xfId="0" quotePrefix="1" applyFont="1" applyFill="1" applyBorder="1" applyAlignment="1">
      <alignment horizontal="center" vertical="center" wrapText="1"/>
    </xf>
    <xf numFmtId="0" fontId="3" fillId="3" borderId="12" xfId="1" applyNumberFormat="1" applyFont="1" applyFill="1" applyBorder="1" applyAlignment="1">
      <alignment horizontal="center" vertical="center"/>
    </xf>
    <xf numFmtId="0" fontId="3" fillId="3" borderId="28" xfId="1" applyNumberFormat="1" applyFont="1" applyFill="1" applyBorder="1" applyAlignment="1">
      <alignment horizontal="center" vertical="center"/>
    </xf>
    <xf numFmtId="165" fontId="3" fillId="3" borderId="15" xfId="0" applyNumberFormat="1" applyFont="1" applyFill="1" applyBorder="1" applyAlignment="1">
      <alignment horizontal="center" vertical="center"/>
    </xf>
    <xf numFmtId="9" fontId="3" fillId="0" borderId="0" xfId="0" applyNumberFormat="1" applyFont="1"/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2" fillId="0" borderId="0" xfId="1" applyNumberFormat="1" applyFont="1" applyAlignment="1">
      <alignment horizontal="left" vertical="center"/>
    </xf>
    <xf numFmtId="165" fontId="2" fillId="0" borderId="0" xfId="1" applyNumberFormat="1" applyFont="1" applyAlignment="1">
      <alignment vertical="center"/>
    </xf>
    <xf numFmtId="168" fontId="2" fillId="0" borderId="0" xfId="0" applyNumberFormat="1" applyFont="1" applyAlignment="1">
      <alignment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2" fillId="0" borderId="0" xfId="1" applyNumberFormat="1" applyFont="1" applyAlignment="1">
      <alignment horizontal="left" vertical="center"/>
    </xf>
    <xf numFmtId="165" fontId="3" fillId="0" borderId="15" xfId="1" applyNumberFormat="1" applyFont="1" applyBorder="1" applyAlignment="1">
      <alignment horizontal="center" vertical="center"/>
    </xf>
    <xf numFmtId="165" fontId="3" fillId="0" borderId="15" xfId="1" applyNumberFormat="1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2" fillId="0" borderId="0" xfId="1" applyNumberFormat="1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4" fillId="3" borderId="2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2" fillId="0" borderId="0" xfId="1" applyNumberFormat="1" applyFont="1" applyAlignment="1">
      <alignment horizontal="left" vertical="center"/>
    </xf>
    <xf numFmtId="165" fontId="3" fillId="0" borderId="15" xfId="1" applyNumberFormat="1" applyFont="1" applyBorder="1" applyAlignment="1">
      <alignment horizontal="center" vertical="center"/>
    </xf>
    <xf numFmtId="0" fontId="17" fillId="0" borderId="0" xfId="0" applyFont="1"/>
    <xf numFmtId="165" fontId="0" fillId="0" borderId="0" xfId="1" applyNumberFormat="1" applyFont="1"/>
    <xf numFmtId="0" fontId="0" fillId="0" borderId="1" xfId="0" applyBorder="1"/>
    <xf numFmtId="165" fontId="0" fillId="0" borderId="1" xfId="1" applyNumberFormat="1" applyFont="1" applyBorder="1"/>
    <xf numFmtId="165" fontId="0" fillId="0" borderId="0" xfId="1" applyNumberFormat="1" applyFont="1" applyAlignment="1">
      <alignment horizontal="center"/>
    </xf>
    <xf numFmtId="0" fontId="0" fillId="0" borderId="0" xfId="0" applyAlignment="1"/>
    <xf numFmtId="0" fontId="17" fillId="2" borderId="5" xfId="0" applyFont="1" applyFill="1" applyBorder="1" applyAlignment="1">
      <alignment horizontal="center"/>
    </xf>
    <xf numFmtId="0" fontId="17" fillId="2" borderId="6" xfId="0" applyFont="1" applyFill="1" applyBorder="1" applyAlignment="1">
      <alignment horizontal="center"/>
    </xf>
    <xf numFmtId="0" fontId="17" fillId="2" borderId="9" xfId="0" applyFont="1" applyFill="1" applyBorder="1" applyAlignment="1">
      <alignment horizontal="center"/>
    </xf>
    <xf numFmtId="0" fontId="0" fillId="3" borderId="29" xfId="0" applyFill="1" applyBorder="1" applyAlignment="1">
      <alignment horizontal="center" vertical="center"/>
    </xf>
    <xf numFmtId="171" fontId="0" fillId="3" borderId="26" xfId="0" quotePrefix="1" applyNumberFormat="1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 wrapText="1"/>
    </xf>
    <xf numFmtId="0" fontId="0" fillId="3" borderId="11" xfId="0" quotePrefix="1" applyFill="1" applyBorder="1" applyAlignment="1">
      <alignment horizontal="center" vertical="center"/>
    </xf>
    <xf numFmtId="165" fontId="0" fillId="3" borderId="25" xfId="0" applyNumberFormat="1" applyFill="1" applyBorder="1" applyAlignment="1">
      <alignment vertical="center"/>
    </xf>
    <xf numFmtId="168" fontId="17" fillId="0" borderId="19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165" fontId="17" fillId="0" borderId="0" xfId="1" applyNumberFormat="1" applyFont="1" applyAlignment="1">
      <alignment horizontal="left" vertical="center"/>
    </xf>
    <xf numFmtId="165" fontId="17" fillId="0" borderId="1" xfId="1" applyNumberFormat="1" applyFont="1" applyBorder="1"/>
    <xf numFmtId="168" fontId="0" fillId="0" borderId="1" xfId="0" applyNumberFormat="1" applyBorder="1" applyAlignment="1">
      <alignment horizontal="center" vertical="center"/>
    </xf>
    <xf numFmtId="9" fontId="0" fillId="0" borderId="0" xfId="0" applyNumberFormat="1"/>
    <xf numFmtId="165" fontId="17" fillId="0" borderId="0" xfId="1" applyNumberFormat="1" applyFont="1"/>
    <xf numFmtId="168" fontId="17" fillId="0" borderId="0" xfId="0" applyNumberFormat="1" applyFont="1"/>
    <xf numFmtId="0" fontId="20" fillId="0" borderId="0" xfId="0" applyFont="1"/>
    <xf numFmtId="0" fontId="17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7" fillId="0" borderId="0" xfId="0" quotePrefix="1" applyFont="1" applyAlignment="1">
      <alignment horizontal="left"/>
    </xf>
    <xf numFmtId="0" fontId="0" fillId="0" borderId="0" xfId="0" applyAlignment="1">
      <alignment horizontal="right"/>
    </xf>
    <xf numFmtId="171" fontId="0" fillId="3" borderId="26" xfId="0" quotePrefix="1" applyNumberFormat="1" applyFill="1" applyBorder="1" applyAlignment="1">
      <alignment horizontal="center" vertical="center" wrapText="1"/>
    </xf>
    <xf numFmtId="0" fontId="17" fillId="0" borderId="0" xfId="0" applyFont="1" applyAlignment="1">
      <alignment vertical="center"/>
    </xf>
    <xf numFmtId="166" fontId="0" fillId="0" borderId="0" xfId="0" applyNumberFormat="1" applyAlignment="1">
      <alignment horizontal="center"/>
    </xf>
    <xf numFmtId="15" fontId="21" fillId="3" borderId="26" xfId="0" quotePrefix="1" applyNumberFormat="1" applyFont="1" applyFill="1" applyBorder="1" applyAlignment="1">
      <alignment horizontal="center" vertical="center" wrapText="1"/>
    </xf>
    <xf numFmtId="15" fontId="21" fillId="3" borderId="11" xfId="0" quotePrefix="1" applyNumberFormat="1" applyFont="1" applyFill="1" applyBorder="1" applyAlignment="1">
      <alignment horizontal="center" vertical="center" wrapText="1"/>
    </xf>
    <xf numFmtId="15" fontId="3" fillId="4" borderId="26" xfId="0" quotePrefix="1" applyNumberFormat="1" applyFont="1" applyFill="1" applyBorder="1" applyAlignment="1">
      <alignment horizontal="center" vertical="center"/>
    </xf>
    <xf numFmtId="15" fontId="3" fillId="4" borderId="26" xfId="0" quotePrefix="1" applyNumberFormat="1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11" fillId="4" borderId="26" xfId="0" applyFont="1" applyFill="1" applyBorder="1" applyAlignment="1">
      <alignment horizontal="center" vertical="center" wrapText="1"/>
    </xf>
    <xf numFmtId="0" fontId="3" fillId="4" borderId="11" xfId="1" applyNumberFormat="1" applyFont="1" applyFill="1" applyBorder="1" applyAlignment="1">
      <alignment horizontal="center" vertical="center"/>
    </xf>
    <xf numFmtId="0" fontId="3" fillId="4" borderId="20" xfId="1" applyNumberFormat="1" applyFont="1" applyFill="1" applyBorder="1" applyAlignment="1">
      <alignment horizontal="center" vertical="center"/>
    </xf>
    <xf numFmtId="165" fontId="3" fillId="4" borderId="15" xfId="1" applyNumberFormat="1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2" fillId="0" borderId="0" xfId="1" applyNumberFormat="1" applyFont="1" applyAlignment="1">
      <alignment horizontal="left" vertical="center"/>
    </xf>
    <xf numFmtId="165" fontId="3" fillId="0" borderId="15" xfId="1" applyNumberFormat="1" applyFont="1" applyBorder="1" applyAlignment="1">
      <alignment horizontal="center" vertical="center"/>
    </xf>
    <xf numFmtId="164" fontId="3" fillId="0" borderId="0" xfId="1" applyFont="1"/>
    <xf numFmtId="165" fontId="11" fillId="3" borderId="11" xfId="1" applyNumberFormat="1" applyFont="1" applyFill="1" applyBorder="1" applyAlignment="1">
      <alignment horizontal="center" vertical="center" wrapText="1"/>
    </xf>
    <xf numFmtId="165" fontId="2" fillId="0" borderId="0" xfId="1" applyNumberFormat="1" applyFont="1" applyBorder="1" applyAlignment="1"/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2" fillId="0" borderId="0" xfId="1" applyNumberFormat="1" applyFont="1" applyAlignment="1">
      <alignment horizontal="left" vertical="center"/>
    </xf>
    <xf numFmtId="165" fontId="3" fillId="0" borderId="15" xfId="1" applyNumberFormat="1" applyFont="1" applyBorder="1" applyAlignment="1">
      <alignment horizontal="center" vertical="center"/>
    </xf>
    <xf numFmtId="165" fontId="3" fillId="3" borderId="12" xfId="1" applyNumberFormat="1" applyFont="1" applyFill="1" applyBorder="1" applyAlignment="1">
      <alignment horizontal="left" vertical="center" wrapText="1"/>
    </xf>
    <xf numFmtId="169" fontId="3" fillId="0" borderId="0" xfId="2" applyNumberFormat="1" applyFont="1"/>
    <xf numFmtId="169" fontId="3" fillId="5" borderId="0" xfId="0" applyNumberFormat="1" applyFont="1" applyFill="1" applyAlignment="1">
      <alignment vertical="center"/>
    </xf>
    <xf numFmtId="0" fontId="3" fillId="0" borderId="0" xfId="0" applyFont="1" applyFill="1" applyAlignment="1">
      <alignment horizontal="right"/>
    </xf>
    <xf numFmtId="169" fontId="3" fillId="0" borderId="0" xfId="2" applyNumberFormat="1" applyFont="1" applyFill="1"/>
    <xf numFmtId="169" fontId="3" fillId="0" borderId="0" xfId="0" applyNumberFormat="1" applyFont="1" applyFill="1"/>
    <xf numFmtId="0" fontId="3" fillId="0" borderId="0" xfId="0" applyFont="1" applyFill="1"/>
    <xf numFmtId="169" fontId="3" fillId="0" borderId="0" xfId="0" applyNumberFormat="1" applyFont="1" applyFill="1" applyAlignment="1">
      <alignment vertical="center"/>
    </xf>
    <xf numFmtId="168" fontId="3" fillId="0" borderId="0" xfId="0" applyNumberFormat="1" applyFont="1"/>
    <xf numFmtId="0" fontId="2" fillId="0" borderId="0" xfId="0" applyFont="1" applyAlignment="1">
      <alignment horizont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165" fontId="3" fillId="0" borderId="13" xfId="1" applyNumberFormat="1" applyFont="1" applyBorder="1" applyAlignment="1">
      <alignment horizontal="center" vertical="center"/>
    </xf>
    <xf numFmtId="165" fontId="3" fillId="0" borderId="14" xfId="1" applyNumberFormat="1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6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0" borderId="20" xfId="1" applyNumberFormat="1" applyFont="1" applyBorder="1" applyAlignment="1">
      <alignment horizontal="center" vertical="center"/>
    </xf>
    <xf numFmtId="165" fontId="3" fillId="0" borderId="21" xfId="1" applyNumberFormat="1" applyFont="1" applyBorder="1" applyAlignment="1">
      <alignment horizontal="center" vertical="center"/>
    </xf>
    <xf numFmtId="165" fontId="2" fillId="0" borderId="0" xfId="1" applyNumberFormat="1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165" fontId="2" fillId="0" borderId="0" xfId="1" applyNumberFormat="1" applyFont="1" applyBorder="1" applyAlignment="1">
      <alignment horizontal="left"/>
    </xf>
    <xf numFmtId="165" fontId="2" fillId="0" borderId="0" xfId="1" applyNumberFormat="1" applyFont="1" applyAlignment="1">
      <alignment horizontal="left"/>
    </xf>
    <xf numFmtId="165" fontId="3" fillId="0" borderId="22" xfId="1" applyNumberFormat="1" applyFont="1" applyBorder="1" applyAlignment="1">
      <alignment horizontal="center" vertical="center"/>
    </xf>
    <xf numFmtId="165" fontId="3" fillId="0" borderId="23" xfId="1" applyNumberFormat="1" applyFont="1" applyBorder="1" applyAlignment="1">
      <alignment horizontal="center" vertical="center"/>
    </xf>
    <xf numFmtId="165" fontId="3" fillId="0" borderId="15" xfId="1" applyNumberFormat="1" applyFont="1" applyBorder="1" applyAlignment="1">
      <alignment horizontal="center" vertical="center"/>
    </xf>
    <xf numFmtId="165" fontId="3" fillId="0" borderId="24" xfId="1" applyNumberFormat="1" applyFont="1" applyBorder="1" applyAlignment="1">
      <alignment horizontal="center" vertical="center"/>
    </xf>
    <xf numFmtId="169" fontId="3" fillId="0" borderId="20" xfId="2" applyNumberFormat="1" applyFont="1" applyBorder="1" applyAlignment="1">
      <alignment horizontal="center" vertical="center"/>
    </xf>
    <xf numFmtId="169" fontId="3" fillId="0" borderId="21" xfId="2" applyNumberFormat="1" applyFont="1" applyBorder="1" applyAlignment="1">
      <alignment horizontal="center" vertical="center"/>
    </xf>
    <xf numFmtId="165" fontId="3" fillId="3" borderId="26" xfId="1" applyNumberFormat="1" applyFont="1" applyFill="1" applyBorder="1" applyAlignment="1">
      <alignment horizontal="center" vertical="center" wrapText="1"/>
    </xf>
    <xf numFmtId="165" fontId="3" fillId="3" borderId="27" xfId="1" applyNumberFormat="1" applyFont="1" applyFill="1" applyBorder="1" applyAlignment="1">
      <alignment horizontal="center" vertical="center" wrapText="1"/>
    </xf>
    <xf numFmtId="165" fontId="3" fillId="3" borderId="12" xfId="1" applyNumberFormat="1" applyFont="1" applyFill="1" applyBorder="1" applyAlignment="1">
      <alignment horizontal="center" vertical="center" wrapText="1"/>
    </xf>
    <xf numFmtId="169" fontId="3" fillId="0" borderId="13" xfId="2" applyNumberFormat="1" applyFont="1" applyBorder="1" applyAlignment="1">
      <alignment horizontal="center" vertical="center"/>
    </xf>
    <xf numFmtId="169" fontId="3" fillId="0" borderId="14" xfId="2" applyNumberFormat="1" applyFont="1" applyBorder="1" applyAlignment="1">
      <alignment horizontal="center" vertical="center"/>
    </xf>
    <xf numFmtId="169" fontId="3" fillId="0" borderId="22" xfId="2" applyNumberFormat="1" applyFont="1" applyBorder="1" applyAlignment="1">
      <alignment horizontal="center" vertical="center"/>
    </xf>
    <xf numFmtId="169" fontId="3" fillId="0" borderId="23" xfId="2" applyNumberFormat="1" applyFont="1" applyBorder="1" applyAlignment="1">
      <alignment horizontal="center" vertical="center"/>
    </xf>
    <xf numFmtId="169" fontId="3" fillId="0" borderId="15" xfId="2" applyNumberFormat="1" applyFont="1" applyBorder="1" applyAlignment="1">
      <alignment horizontal="center" vertical="center"/>
    </xf>
    <xf numFmtId="169" fontId="3" fillId="0" borderId="24" xfId="2" applyNumberFormat="1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165" fontId="2" fillId="2" borderId="7" xfId="1" applyNumberFormat="1" applyFont="1" applyFill="1" applyBorder="1" applyAlignment="1">
      <alignment horizontal="center"/>
    </xf>
    <xf numFmtId="165" fontId="2" fillId="2" borderId="8" xfId="1" applyNumberFormat="1" applyFont="1" applyFill="1" applyBorder="1" applyAlignment="1">
      <alignment horizontal="center"/>
    </xf>
    <xf numFmtId="166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2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165" fontId="10" fillId="2" borderId="7" xfId="1" applyNumberFormat="1" applyFont="1" applyFill="1" applyBorder="1" applyAlignment="1">
      <alignment horizontal="center"/>
    </xf>
    <xf numFmtId="165" fontId="10" fillId="2" borderId="8" xfId="1" applyNumberFormat="1" applyFont="1" applyFill="1" applyBorder="1" applyAlignment="1">
      <alignment horizontal="center"/>
    </xf>
    <xf numFmtId="165" fontId="11" fillId="3" borderId="20" xfId="0" applyNumberFormat="1" applyFont="1" applyFill="1" applyBorder="1" applyAlignment="1">
      <alignment horizontal="center" vertical="center"/>
    </xf>
    <xf numFmtId="165" fontId="11" fillId="3" borderId="21" xfId="0" applyNumberFormat="1" applyFont="1" applyFill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165" fontId="3" fillId="4" borderId="20" xfId="1" applyNumberFormat="1" applyFont="1" applyFill="1" applyBorder="1" applyAlignment="1">
      <alignment horizontal="center" vertical="center"/>
    </xf>
    <xf numFmtId="165" fontId="3" fillId="4" borderId="21" xfId="1" applyNumberFormat="1" applyFont="1" applyFill="1" applyBorder="1" applyAlignment="1">
      <alignment horizontal="center" vertical="center"/>
    </xf>
    <xf numFmtId="165" fontId="2" fillId="2" borderId="7" xfId="1" applyNumberFormat="1" applyFont="1" applyFill="1" applyBorder="1" applyAlignment="1">
      <alignment horizontal="center" vertical="center"/>
    </xf>
    <xf numFmtId="165" fontId="2" fillId="2" borderId="8" xfId="1" applyNumberFormat="1" applyFont="1" applyFill="1" applyBorder="1" applyAlignment="1">
      <alignment horizontal="center" vertical="center"/>
    </xf>
    <xf numFmtId="0" fontId="17" fillId="0" borderId="30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165" fontId="17" fillId="2" borderId="7" xfId="1" applyNumberFormat="1" applyFont="1" applyFill="1" applyBorder="1" applyAlignment="1">
      <alignment horizontal="center"/>
    </xf>
    <xf numFmtId="165" fontId="17" fillId="2" borderId="8" xfId="1" applyNumberFormat="1" applyFont="1" applyFill="1" applyBorder="1" applyAlignment="1">
      <alignment horizontal="center"/>
    </xf>
    <xf numFmtId="167" fontId="0" fillId="0" borderId="20" xfId="1" applyNumberFormat="1" applyFont="1" applyBorder="1" applyAlignment="1">
      <alignment horizontal="center" vertical="center"/>
    </xf>
    <xf numFmtId="167" fontId="0" fillId="0" borderId="21" xfId="1" applyNumberFormat="1" applyFont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3">
    <cellStyle name="Comma" xfId="2" builtinId="3"/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microsoft.com/office/2007/relationships/hdphoto" Target="../media/hdphoto1.wdp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4</xdr:col>
      <xdr:colOff>819150</xdr:colOff>
      <xdr:row>35</xdr:row>
      <xdr:rowOff>123825</xdr:rowOff>
    </xdr:from>
    <xdr:to>
      <xdr:col>9</xdr:col>
      <xdr:colOff>381000</xdr:colOff>
      <xdr:row>42</xdr:row>
      <xdr:rowOff>116185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8220075"/>
          <a:ext cx="3095625" cy="14401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161925</xdr:colOff>
      <xdr:row>1</xdr:row>
      <xdr:rowOff>70038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95900" y="270063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14</xdr:col>
      <xdr:colOff>200025</xdr:colOff>
      <xdr:row>43</xdr:row>
      <xdr:rowOff>95250</xdr:rowOff>
    </xdr:from>
    <xdr:to>
      <xdr:col>17</xdr:col>
      <xdr:colOff>221316</xdr:colOff>
      <xdr:row>48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44175" y="163449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26</xdr:row>
      <xdr:rowOff>19050</xdr:rowOff>
    </xdr:from>
    <xdr:to>
      <xdr:col>16</xdr:col>
      <xdr:colOff>142875</xdr:colOff>
      <xdr:row>31</xdr:row>
      <xdr:rowOff>47624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82150" y="128206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37</xdr:row>
      <xdr:rowOff>39404</xdr:rowOff>
    </xdr:from>
    <xdr:to>
      <xdr:col>10</xdr:col>
      <xdr:colOff>257175</xdr:colOff>
      <xdr:row>43</xdr:row>
      <xdr:rowOff>85724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9650129"/>
          <a:ext cx="2762250" cy="1294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161925</xdr:colOff>
      <xdr:row>1</xdr:row>
      <xdr:rowOff>70038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95900" y="270063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6</xdr:col>
      <xdr:colOff>152400</xdr:colOff>
      <xdr:row>39</xdr:row>
      <xdr:rowOff>19050</xdr:rowOff>
    </xdr:from>
    <xdr:to>
      <xdr:col>10</xdr:col>
      <xdr:colOff>304800</xdr:colOff>
      <xdr:row>45</xdr:row>
      <xdr:rowOff>65370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5" y="9544050"/>
          <a:ext cx="2762250" cy="12940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43</xdr:row>
      <xdr:rowOff>95250</xdr:rowOff>
    </xdr:from>
    <xdr:to>
      <xdr:col>16</xdr:col>
      <xdr:colOff>221316</xdr:colOff>
      <xdr:row>48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30</xdr:row>
      <xdr:rowOff>133350</xdr:rowOff>
    </xdr:from>
    <xdr:to>
      <xdr:col>14</xdr:col>
      <xdr:colOff>552450</xdr:colOff>
      <xdr:row>35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4</xdr:col>
      <xdr:colOff>828675</xdr:colOff>
      <xdr:row>36</xdr:row>
      <xdr:rowOff>121582</xdr:rowOff>
    </xdr:from>
    <xdr:to>
      <xdr:col>9</xdr:col>
      <xdr:colOff>390525</xdr:colOff>
      <xdr:row>43</xdr:row>
      <xdr:rowOff>113942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9217957"/>
          <a:ext cx="3095625" cy="14401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106394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8029575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35</xdr:row>
      <xdr:rowOff>131107</xdr:rowOff>
    </xdr:from>
    <xdr:to>
      <xdr:col>9</xdr:col>
      <xdr:colOff>361950</xdr:colOff>
      <xdr:row>42</xdr:row>
      <xdr:rowOff>123467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9227482"/>
          <a:ext cx="3095625" cy="144016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35</xdr:row>
      <xdr:rowOff>131107</xdr:rowOff>
    </xdr:from>
    <xdr:to>
      <xdr:col>9</xdr:col>
      <xdr:colOff>361950</xdr:colOff>
      <xdr:row>42</xdr:row>
      <xdr:rowOff>123467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227357"/>
          <a:ext cx="3095625" cy="144016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43</xdr:row>
      <xdr:rowOff>95250</xdr:rowOff>
    </xdr:from>
    <xdr:to>
      <xdr:col>16</xdr:col>
      <xdr:colOff>221316</xdr:colOff>
      <xdr:row>48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30</xdr:row>
      <xdr:rowOff>133350</xdr:rowOff>
    </xdr:from>
    <xdr:to>
      <xdr:col>14</xdr:col>
      <xdr:colOff>552450</xdr:colOff>
      <xdr:row>35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36</xdr:row>
      <xdr:rowOff>131107</xdr:rowOff>
    </xdr:from>
    <xdr:to>
      <xdr:col>9</xdr:col>
      <xdr:colOff>361950</xdr:colOff>
      <xdr:row>43</xdr:row>
      <xdr:rowOff>123467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227357"/>
          <a:ext cx="3095625" cy="144016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106394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8029575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35</xdr:row>
      <xdr:rowOff>131107</xdr:rowOff>
    </xdr:from>
    <xdr:to>
      <xdr:col>9</xdr:col>
      <xdr:colOff>361950</xdr:colOff>
      <xdr:row>42</xdr:row>
      <xdr:rowOff>123467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9227482"/>
          <a:ext cx="3095625" cy="144016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35</xdr:row>
      <xdr:rowOff>131107</xdr:rowOff>
    </xdr:from>
    <xdr:to>
      <xdr:col>9</xdr:col>
      <xdr:colOff>361950</xdr:colOff>
      <xdr:row>42</xdr:row>
      <xdr:rowOff>123467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227357"/>
          <a:ext cx="3095625" cy="144016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35</xdr:row>
      <xdr:rowOff>131107</xdr:rowOff>
    </xdr:from>
    <xdr:to>
      <xdr:col>9</xdr:col>
      <xdr:colOff>361950</xdr:colOff>
      <xdr:row>42</xdr:row>
      <xdr:rowOff>123467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227357"/>
          <a:ext cx="3095625" cy="144016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35</xdr:row>
      <xdr:rowOff>131107</xdr:rowOff>
    </xdr:from>
    <xdr:to>
      <xdr:col>9</xdr:col>
      <xdr:colOff>361950</xdr:colOff>
      <xdr:row>42</xdr:row>
      <xdr:rowOff>123467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227357"/>
          <a:ext cx="3095625" cy="144016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35</xdr:row>
      <xdr:rowOff>131107</xdr:rowOff>
    </xdr:from>
    <xdr:to>
      <xdr:col>9</xdr:col>
      <xdr:colOff>361950</xdr:colOff>
      <xdr:row>42</xdr:row>
      <xdr:rowOff>123467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227357"/>
          <a:ext cx="3095625" cy="144016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35</xdr:row>
      <xdr:rowOff>131107</xdr:rowOff>
    </xdr:from>
    <xdr:to>
      <xdr:col>9</xdr:col>
      <xdr:colOff>361950</xdr:colOff>
      <xdr:row>42</xdr:row>
      <xdr:rowOff>123467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227357"/>
          <a:ext cx="3095625" cy="144016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35</xdr:row>
      <xdr:rowOff>131107</xdr:rowOff>
    </xdr:from>
    <xdr:to>
      <xdr:col>9</xdr:col>
      <xdr:colOff>361950</xdr:colOff>
      <xdr:row>42</xdr:row>
      <xdr:rowOff>123467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227357"/>
          <a:ext cx="3095625" cy="144016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35</xdr:row>
      <xdr:rowOff>131107</xdr:rowOff>
    </xdr:from>
    <xdr:to>
      <xdr:col>9</xdr:col>
      <xdr:colOff>361950</xdr:colOff>
      <xdr:row>42</xdr:row>
      <xdr:rowOff>123467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227357"/>
          <a:ext cx="3095625" cy="144016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35</xdr:row>
      <xdr:rowOff>131107</xdr:rowOff>
    </xdr:from>
    <xdr:to>
      <xdr:col>9</xdr:col>
      <xdr:colOff>361950</xdr:colOff>
      <xdr:row>42</xdr:row>
      <xdr:rowOff>123467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227357"/>
          <a:ext cx="3095625" cy="144016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35</xdr:row>
      <xdr:rowOff>131107</xdr:rowOff>
    </xdr:from>
    <xdr:to>
      <xdr:col>9</xdr:col>
      <xdr:colOff>361950</xdr:colOff>
      <xdr:row>42</xdr:row>
      <xdr:rowOff>123467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227357"/>
          <a:ext cx="3095625" cy="144016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35</xdr:row>
      <xdr:rowOff>131107</xdr:rowOff>
    </xdr:from>
    <xdr:to>
      <xdr:col>9</xdr:col>
      <xdr:colOff>361950</xdr:colOff>
      <xdr:row>42</xdr:row>
      <xdr:rowOff>123467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227357"/>
          <a:ext cx="3095625" cy="144016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35</xdr:row>
      <xdr:rowOff>131107</xdr:rowOff>
    </xdr:from>
    <xdr:to>
      <xdr:col>9</xdr:col>
      <xdr:colOff>361950</xdr:colOff>
      <xdr:row>42</xdr:row>
      <xdr:rowOff>123467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227357"/>
          <a:ext cx="3095625" cy="144016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35</xdr:row>
      <xdr:rowOff>131107</xdr:rowOff>
    </xdr:from>
    <xdr:to>
      <xdr:col>9</xdr:col>
      <xdr:colOff>361950</xdr:colOff>
      <xdr:row>42</xdr:row>
      <xdr:rowOff>123467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227357"/>
          <a:ext cx="3095625" cy="144016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34</xdr:row>
      <xdr:rowOff>93007</xdr:rowOff>
    </xdr:from>
    <xdr:to>
      <xdr:col>17</xdr:col>
      <xdr:colOff>142875</xdr:colOff>
      <xdr:row>41</xdr:row>
      <xdr:rowOff>85367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7825" y="7989232"/>
          <a:ext cx="3095625" cy="144016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161925</xdr:colOff>
      <xdr:row>1</xdr:row>
      <xdr:rowOff>70038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95900" y="270063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6</xdr:col>
      <xdr:colOff>219075</xdr:colOff>
      <xdr:row>45</xdr:row>
      <xdr:rowOff>19050</xdr:rowOff>
    </xdr:from>
    <xdr:to>
      <xdr:col>10</xdr:col>
      <xdr:colOff>371475</xdr:colOff>
      <xdr:row>51</xdr:row>
      <xdr:rowOff>65370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050" y="15459075"/>
          <a:ext cx="2762250" cy="129409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161925</xdr:colOff>
      <xdr:row>1</xdr:row>
      <xdr:rowOff>70038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95900" y="270063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6</xdr:col>
      <xdr:colOff>190500</xdr:colOff>
      <xdr:row>35</xdr:row>
      <xdr:rowOff>9525</xdr:rowOff>
    </xdr:from>
    <xdr:to>
      <xdr:col>10</xdr:col>
      <xdr:colOff>342900</xdr:colOff>
      <xdr:row>41</xdr:row>
      <xdr:rowOff>55845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4475" y="8058150"/>
          <a:ext cx="2762250" cy="1294095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</xdr:row>
      <xdr:rowOff>89088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0150" y="289113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44</xdr:row>
      <xdr:rowOff>95250</xdr:rowOff>
    </xdr:from>
    <xdr:to>
      <xdr:col>16</xdr:col>
      <xdr:colOff>221316</xdr:colOff>
      <xdr:row>49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91800" y="931545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31</xdr:row>
      <xdr:rowOff>133350</xdr:rowOff>
    </xdr:from>
    <xdr:to>
      <xdr:col>14</xdr:col>
      <xdr:colOff>552450</xdr:colOff>
      <xdr:row>36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429750" y="6705600"/>
          <a:ext cx="2124075" cy="102869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43</xdr:row>
      <xdr:rowOff>95250</xdr:rowOff>
    </xdr:from>
    <xdr:to>
      <xdr:col>16</xdr:col>
      <xdr:colOff>221316</xdr:colOff>
      <xdr:row>48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30</xdr:row>
      <xdr:rowOff>133350</xdr:rowOff>
    </xdr:from>
    <xdr:to>
      <xdr:col>14</xdr:col>
      <xdr:colOff>552450</xdr:colOff>
      <xdr:row>35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34</xdr:row>
      <xdr:rowOff>54907</xdr:rowOff>
    </xdr:from>
    <xdr:to>
      <xdr:col>15</xdr:col>
      <xdr:colOff>581025</xdr:colOff>
      <xdr:row>41</xdr:row>
      <xdr:rowOff>66317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775" y="7751107"/>
          <a:ext cx="3095625" cy="144016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1</xdr:row>
      <xdr:rowOff>117663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0" y="31768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14</xdr:col>
      <xdr:colOff>200025</xdr:colOff>
      <xdr:row>44</xdr:row>
      <xdr:rowOff>95250</xdr:rowOff>
    </xdr:from>
    <xdr:to>
      <xdr:col>17</xdr:col>
      <xdr:colOff>221316</xdr:colOff>
      <xdr:row>49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106394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12</xdr:col>
      <xdr:colOff>257175</xdr:colOff>
      <xdr:row>31</xdr:row>
      <xdr:rowOff>133350</xdr:rowOff>
    </xdr:from>
    <xdr:to>
      <xdr:col>15</xdr:col>
      <xdr:colOff>552450</xdr:colOff>
      <xdr:row>36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8029575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37</xdr:row>
      <xdr:rowOff>93007</xdr:rowOff>
    </xdr:from>
    <xdr:to>
      <xdr:col>17</xdr:col>
      <xdr:colOff>238125</xdr:colOff>
      <xdr:row>44</xdr:row>
      <xdr:rowOff>85367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9225" y="9275107"/>
          <a:ext cx="3095625" cy="144016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1</xdr:row>
      <xdr:rowOff>117663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0" y="31768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14</xdr:col>
      <xdr:colOff>200025</xdr:colOff>
      <xdr:row>44</xdr:row>
      <xdr:rowOff>95250</xdr:rowOff>
    </xdr:from>
    <xdr:to>
      <xdr:col>16</xdr:col>
      <xdr:colOff>354666</xdr:colOff>
      <xdr:row>49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67950" y="1072515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12</xdr:col>
      <xdr:colOff>257175</xdr:colOff>
      <xdr:row>31</xdr:row>
      <xdr:rowOff>133350</xdr:rowOff>
    </xdr:from>
    <xdr:to>
      <xdr:col>14</xdr:col>
      <xdr:colOff>676275</xdr:colOff>
      <xdr:row>36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105900" y="811530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37</xdr:row>
      <xdr:rowOff>93007</xdr:rowOff>
    </xdr:from>
    <xdr:to>
      <xdr:col>15</xdr:col>
      <xdr:colOff>857250</xdr:colOff>
      <xdr:row>44</xdr:row>
      <xdr:rowOff>85367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9225" y="9275107"/>
          <a:ext cx="3095625" cy="144016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123825</xdr:colOff>
      <xdr:row>1</xdr:row>
      <xdr:rowOff>89088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0" y="174813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11</xdr:col>
      <xdr:colOff>0</xdr:colOff>
      <xdr:row>48</xdr:row>
      <xdr:rowOff>180975</xdr:rowOff>
    </xdr:from>
    <xdr:to>
      <xdr:col>13</xdr:col>
      <xdr:colOff>87966</xdr:colOff>
      <xdr:row>54</xdr:row>
      <xdr:rowOff>39088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34425" y="188214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12</xdr:col>
      <xdr:colOff>552450</xdr:colOff>
      <xdr:row>46</xdr:row>
      <xdr:rowOff>95250</xdr:rowOff>
    </xdr:from>
    <xdr:to>
      <xdr:col>16</xdr:col>
      <xdr:colOff>238125</xdr:colOff>
      <xdr:row>51</xdr:row>
      <xdr:rowOff>152399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125200" y="18364200"/>
          <a:ext cx="2124075" cy="1028699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19050</xdr:colOff>
      <xdr:row>0</xdr:row>
      <xdr:rowOff>108138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43425" y="108138"/>
          <a:ext cx="2333625" cy="1162050"/>
        </a:xfrm>
        <a:prstGeom prst="rect">
          <a:avLst/>
        </a:prstGeom>
      </xdr:spPr>
    </xdr:pic>
    <xdr:clientData/>
  </xdr:oneCellAnchor>
  <xdr:oneCellAnchor>
    <xdr:from>
      <xdr:col>12</xdr:col>
      <xdr:colOff>428625</xdr:colOff>
      <xdr:row>31</xdr:row>
      <xdr:rowOff>161925</xdr:rowOff>
    </xdr:from>
    <xdr:ext cx="1850091" cy="1058263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0" y="6991350"/>
          <a:ext cx="1850091" cy="1058263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247650</xdr:colOff>
      <xdr:row>1</xdr:row>
      <xdr:rowOff>108138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308163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314325</xdr:colOff>
      <xdr:row>33</xdr:row>
      <xdr:rowOff>190500</xdr:rowOff>
    </xdr:from>
    <xdr:to>
      <xdr:col>16</xdr:col>
      <xdr:colOff>335616</xdr:colOff>
      <xdr:row>39</xdr:row>
      <xdr:rowOff>48613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15450" y="75819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36</xdr:row>
      <xdr:rowOff>154643</xdr:rowOff>
    </xdr:from>
    <xdr:to>
      <xdr:col>10</xdr:col>
      <xdr:colOff>361950</xdr:colOff>
      <xdr:row>43</xdr:row>
      <xdr:rowOff>133349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8146118"/>
          <a:ext cx="2943225" cy="1378881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33</xdr:row>
      <xdr:rowOff>54907</xdr:rowOff>
    </xdr:from>
    <xdr:to>
      <xdr:col>15</xdr:col>
      <xdr:colOff>581025</xdr:colOff>
      <xdr:row>40</xdr:row>
      <xdr:rowOff>66317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775" y="7751107"/>
          <a:ext cx="3095625" cy="144016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180975</xdr:colOff>
      <xdr:row>1</xdr:row>
      <xdr:rowOff>98612</xdr:rowOff>
    </xdr:from>
    <xdr:ext cx="2333625" cy="1253937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298637"/>
          <a:ext cx="2333625" cy="1253937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45</xdr:row>
      <xdr:rowOff>95250</xdr:rowOff>
    </xdr:from>
    <xdr:to>
      <xdr:col>16</xdr:col>
      <xdr:colOff>221316</xdr:colOff>
      <xdr:row>50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32</xdr:row>
      <xdr:rowOff>133350</xdr:rowOff>
    </xdr:from>
    <xdr:to>
      <xdr:col>14</xdr:col>
      <xdr:colOff>552450</xdr:colOff>
      <xdr:row>37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714375</xdr:colOff>
      <xdr:row>38</xdr:row>
      <xdr:rowOff>83482</xdr:rowOff>
    </xdr:from>
    <xdr:to>
      <xdr:col>9</xdr:col>
      <xdr:colOff>276225</xdr:colOff>
      <xdr:row>45</xdr:row>
      <xdr:rowOff>75842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9646582"/>
          <a:ext cx="3095625" cy="144016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85725</xdr:colOff>
      <xdr:row>1</xdr:row>
      <xdr:rowOff>98613</xdr:rowOff>
    </xdr:from>
    <xdr:ext cx="2400300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184338"/>
          <a:ext cx="2400300" cy="1162050"/>
        </a:xfrm>
        <a:prstGeom prst="rect">
          <a:avLst/>
        </a:prstGeom>
      </xdr:spPr>
    </xdr:pic>
    <xdr:clientData/>
  </xdr:oneCellAnchor>
  <xdr:twoCellAnchor editAs="oneCell">
    <xdr:from>
      <xdr:col>11</xdr:col>
      <xdr:colOff>0</xdr:colOff>
      <xdr:row>52</xdr:row>
      <xdr:rowOff>180975</xdr:rowOff>
    </xdr:from>
    <xdr:to>
      <xdr:col>13</xdr:col>
      <xdr:colOff>87966</xdr:colOff>
      <xdr:row>58</xdr:row>
      <xdr:rowOff>39088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91550" y="1579245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12</xdr:col>
      <xdr:colOff>552450</xdr:colOff>
      <xdr:row>50</xdr:row>
      <xdr:rowOff>95250</xdr:rowOff>
    </xdr:from>
    <xdr:to>
      <xdr:col>16</xdr:col>
      <xdr:colOff>238125</xdr:colOff>
      <xdr:row>55</xdr:row>
      <xdr:rowOff>152399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296525" y="15335250"/>
          <a:ext cx="2124075" cy="1028699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219075</xdr:colOff>
      <xdr:row>1</xdr:row>
      <xdr:rowOff>193863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39388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34</xdr:row>
      <xdr:rowOff>150157</xdr:rowOff>
    </xdr:from>
    <xdr:to>
      <xdr:col>16</xdr:col>
      <xdr:colOff>314325</xdr:colOff>
      <xdr:row>41</xdr:row>
      <xdr:rowOff>142517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8046382"/>
          <a:ext cx="3095625" cy="144016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219075</xdr:colOff>
      <xdr:row>1</xdr:row>
      <xdr:rowOff>193863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39388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3935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7730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34</xdr:row>
      <xdr:rowOff>150157</xdr:rowOff>
    </xdr:from>
    <xdr:to>
      <xdr:col>16</xdr:col>
      <xdr:colOff>314325</xdr:colOff>
      <xdr:row>41</xdr:row>
      <xdr:rowOff>142517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8046382"/>
          <a:ext cx="3095625" cy="144016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19050</xdr:colOff>
      <xdr:row>0</xdr:row>
      <xdr:rowOff>108138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43425" y="108138"/>
          <a:ext cx="2333625" cy="1162050"/>
        </a:xfrm>
        <a:prstGeom prst="rect">
          <a:avLst/>
        </a:prstGeom>
      </xdr:spPr>
    </xdr:pic>
    <xdr:clientData/>
  </xdr:oneCellAnchor>
  <xdr:oneCellAnchor>
    <xdr:from>
      <xdr:col>12</xdr:col>
      <xdr:colOff>428625</xdr:colOff>
      <xdr:row>31</xdr:row>
      <xdr:rowOff>161925</xdr:rowOff>
    </xdr:from>
    <xdr:ext cx="1850091" cy="1058263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48725" y="6600825"/>
          <a:ext cx="1850091" cy="1058263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38100</xdr:colOff>
      <xdr:row>1</xdr:row>
      <xdr:rowOff>50988</xdr:rowOff>
    </xdr:from>
    <xdr:ext cx="2400300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72025" y="136713"/>
          <a:ext cx="2400300" cy="1162050"/>
        </a:xfrm>
        <a:prstGeom prst="rect">
          <a:avLst/>
        </a:prstGeom>
      </xdr:spPr>
    </xdr:pic>
    <xdr:clientData/>
  </xdr:oneCellAnchor>
  <xdr:twoCellAnchor editAs="oneCell">
    <xdr:from>
      <xdr:col>11</xdr:col>
      <xdr:colOff>0</xdr:colOff>
      <xdr:row>39</xdr:row>
      <xdr:rowOff>180975</xdr:rowOff>
    </xdr:from>
    <xdr:to>
      <xdr:col>13</xdr:col>
      <xdr:colOff>87966</xdr:colOff>
      <xdr:row>45</xdr:row>
      <xdr:rowOff>39088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91550" y="166592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12</xdr:col>
      <xdr:colOff>552450</xdr:colOff>
      <xdr:row>37</xdr:row>
      <xdr:rowOff>95250</xdr:rowOff>
    </xdr:from>
    <xdr:to>
      <xdr:col>16</xdr:col>
      <xdr:colOff>238125</xdr:colOff>
      <xdr:row>43</xdr:row>
      <xdr:rowOff>19049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296525" y="16202025"/>
          <a:ext cx="2124075" cy="1028699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57150</xdr:colOff>
      <xdr:row>1</xdr:row>
      <xdr:rowOff>70038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" y="260538"/>
          <a:ext cx="2333625" cy="1162050"/>
        </a:xfrm>
        <a:prstGeom prst="rect">
          <a:avLst/>
        </a:prstGeom>
      </xdr:spPr>
    </xdr:pic>
    <xdr:clientData/>
  </xdr:oneCellAnchor>
  <xdr:oneCellAnchor>
    <xdr:from>
      <xdr:col>13</xdr:col>
      <xdr:colOff>133350</xdr:colOff>
      <xdr:row>34</xdr:row>
      <xdr:rowOff>95250</xdr:rowOff>
    </xdr:from>
    <xdr:ext cx="1981200" cy="11049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77375" y="8753475"/>
          <a:ext cx="1981200" cy="1104900"/>
        </a:xfrm>
        <a:prstGeom prst="rect">
          <a:avLst/>
        </a:prstGeom>
      </xdr:spPr>
    </xdr:pic>
    <xdr:clientData/>
  </xdr:oneCellAnchor>
  <xdr:twoCellAnchor editAs="oneCell">
    <xdr:from>
      <xdr:col>6</xdr:col>
      <xdr:colOff>123825</xdr:colOff>
      <xdr:row>39</xdr:row>
      <xdr:rowOff>43449</xdr:rowOff>
    </xdr:from>
    <xdr:to>
      <xdr:col>9</xdr:col>
      <xdr:colOff>142875</xdr:colOff>
      <xdr:row>44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7275" y="9282699"/>
          <a:ext cx="2286000" cy="1070975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161925</xdr:colOff>
      <xdr:row>1</xdr:row>
      <xdr:rowOff>70038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95900" y="270063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6</xdr:col>
      <xdr:colOff>285750</xdr:colOff>
      <xdr:row>38</xdr:row>
      <xdr:rowOff>964</xdr:rowOff>
    </xdr:from>
    <xdr:to>
      <xdr:col>10</xdr:col>
      <xdr:colOff>228600</xdr:colOff>
      <xdr:row>43</xdr:row>
      <xdr:rowOff>171449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9725" y="9154489"/>
          <a:ext cx="2600325" cy="1218235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228600</xdr:colOff>
      <xdr:row>1</xdr:row>
      <xdr:rowOff>98613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2986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6</xdr:col>
      <xdr:colOff>238125</xdr:colOff>
      <xdr:row>41</xdr:row>
      <xdr:rowOff>38100</xdr:rowOff>
    </xdr:from>
    <xdr:to>
      <xdr:col>10</xdr:col>
      <xdr:colOff>200025</xdr:colOff>
      <xdr:row>47</xdr:row>
      <xdr:rowOff>8560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9858375"/>
          <a:ext cx="2600325" cy="1218235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228600</xdr:colOff>
      <xdr:row>1</xdr:row>
      <xdr:rowOff>98613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8775" y="2986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6</xdr:col>
      <xdr:colOff>314325</xdr:colOff>
      <xdr:row>44</xdr:row>
      <xdr:rowOff>152400</xdr:rowOff>
    </xdr:from>
    <xdr:to>
      <xdr:col>10</xdr:col>
      <xdr:colOff>276225</xdr:colOff>
      <xdr:row>50</xdr:row>
      <xdr:rowOff>122860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9700" y="14878050"/>
          <a:ext cx="2600325" cy="1218235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171450</xdr:colOff>
      <xdr:row>1</xdr:row>
      <xdr:rowOff>79563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6850" y="27958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14</xdr:col>
      <xdr:colOff>200025</xdr:colOff>
      <xdr:row>41</xdr:row>
      <xdr:rowOff>95250</xdr:rowOff>
    </xdr:from>
    <xdr:to>
      <xdr:col>17</xdr:col>
      <xdr:colOff>221316</xdr:colOff>
      <xdr:row>46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91154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12</xdr:col>
      <xdr:colOff>257175</xdr:colOff>
      <xdr:row>29</xdr:row>
      <xdr:rowOff>133350</xdr:rowOff>
    </xdr:from>
    <xdr:to>
      <xdr:col>15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01150" y="6705600"/>
          <a:ext cx="2124075" cy="102869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DE/2021/INVOICE/Performa/Sicepat/09_Performa%20Invoice%20Sicepat%20Periode%2002-03%20Agustus%202021_Pontiana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9_Sicepat"/>
      <sheetName val="BKI032210028936"/>
      <sheetName val="BKI032210028878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Q43"/>
  <sheetViews>
    <sheetView topLeftCell="A10" workbookViewId="0">
      <selection activeCell="E18" sqref="E18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63</v>
      </c>
    </row>
    <row r="13" spans="1:9" x14ac:dyDescent="0.25">
      <c r="G13" s="3" t="s">
        <v>10</v>
      </c>
      <c r="H13" s="7" t="s">
        <v>9</v>
      </c>
      <c r="I13" s="9" t="s">
        <v>54</v>
      </c>
    </row>
    <row r="14" spans="1:9" x14ac:dyDescent="0.25">
      <c r="G14" s="3" t="s">
        <v>11</v>
      </c>
      <c r="H14" s="7" t="s">
        <v>9</v>
      </c>
      <c r="I14" s="9" t="s">
        <v>55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41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44403</v>
      </c>
      <c r="C18" s="38"/>
      <c r="D18" s="12" t="s">
        <v>56</v>
      </c>
      <c r="E18" s="12" t="s">
        <v>37</v>
      </c>
      <c r="F18" s="31">
        <v>1</v>
      </c>
      <c r="G18" s="224">
        <v>5000000</v>
      </c>
      <c r="H18" s="225"/>
      <c r="I18" s="42">
        <f>G18</f>
        <v>5000000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SUM(I18:I18)</f>
        <v>5000000</v>
      </c>
    </row>
    <row r="20" spans="1:17" x14ac:dyDescent="0.25">
      <c r="A20" s="229"/>
      <c r="B20" s="229"/>
      <c r="C20" s="40"/>
      <c r="D20" s="40"/>
      <c r="E20" s="40"/>
      <c r="F20" s="40"/>
      <c r="G20" s="14"/>
      <c r="H20" s="14"/>
      <c r="I20" s="15"/>
    </row>
    <row r="21" spans="1:17" x14ac:dyDescent="0.25">
      <c r="A21" s="40"/>
      <c r="B21" s="40"/>
      <c r="C21" s="40"/>
      <c r="D21" s="40"/>
      <c r="E21" s="40"/>
      <c r="F21" s="40"/>
      <c r="G21" s="16" t="s">
        <v>31</v>
      </c>
      <c r="H21" s="32" t="e">
        <f>#REF!*1%</f>
        <v>#REF!</v>
      </c>
      <c r="I21" s="15">
        <f>I19*1%</f>
        <v>50000</v>
      </c>
    </row>
    <row r="22" spans="1:17" x14ac:dyDescent="0.25">
      <c r="A22" s="40"/>
      <c r="B22" s="40"/>
      <c r="C22" s="40"/>
      <c r="D22" s="40"/>
      <c r="E22" s="40"/>
      <c r="F22" s="40"/>
      <c r="G22" s="16" t="s">
        <v>22</v>
      </c>
      <c r="H22" s="15">
        <f>H20*10%</f>
        <v>0</v>
      </c>
      <c r="I22" s="15">
        <v>2500000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39">
        <f>I19-I22</f>
        <v>2500000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I23+I21</f>
        <v>2550000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57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02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Q43"/>
  <sheetViews>
    <sheetView topLeftCell="A10" workbookViewId="0">
      <selection activeCell="I19" sqref="I19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64</v>
      </c>
    </row>
    <row r="13" spans="1:9" x14ac:dyDescent="0.25">
      <c r="G13" s="3" t="s">
        <v>10</v>
      </c>
      <c r="H13" s="7" t="s">
        <v>9</v>
      </c>
      <c r="I13" s="9" t="s">
        <v>54</v>
      </c>
    </row>
    <row r="14" spans="1:9" x14ac:dyDescent="0.25">
      <c r="G14" s="3" t="s">
        <v>11</v>
      </c>
      <c r="H14" s="7" t="s">
        <v>9</v>
      </c>
      <c r="I14" s="9" t="s">
        <v>55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47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44403</v>
      </c>
      <c r="C18" s="38"/>
      <c r="D18" s="12" t="s">
        <v>58</v>
      </c>
      <c r="E18" s="12" t="s">
        <v>59</v>
      </c>
      <c r="F18" s="31">
        <v>1</v>
      </c>
      <c r="G18" s="224">
        <v>650000</v>
      </c>
      <c r="H18" s="225"/>
      <c r="I18" s="48">
        <f>G18</f>
        <v>650000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SUM(I18:I18)</f>
        <v>650000</v>
      </c>
    </row>
    <row r="20" spans="1:17" x14ac:dyDescent="0.25">
      <c r="A20" s="229"/>
      <c r="B20" s="229"/>
      <c r="C20" s="46"/>
      <c r="D20" s="46"/>
      <c r="E20" s="46"/>
      <c r="F20" s="46"/>
      <c r="G20" s="14"/>
      <c r="H20" s="14"/>
      <c r="I20" s="15"/>
    </row>
    <row r="21" spans="1:17" x14ac:dyDescent="0.25">
      <c r="A21" s="46"/>
      <c r="B21" s="46"/>
      <c r="C21" s="46"/>
      <c r="D21" s="46"/>
      <c r="E21" s="46"/>
      <c r="F21" s="46"/>
      <c r="G21" s="16" t="s">
        <v>31</v>
      </c>
      <c r="H21" s="32" t="e">
        <f>#REF!*1%</f>
        <v>#REF!</v>
      </c>
      <c r="I21" s="15">
        <f>I19*1%</f>
        <v>6500</v>
      </c>
    </row>
    <row r="22" spans="1:17" x14ac:dyDescent="0.25">
      <c r="A22" s="46"/>
      <c r="B22" s="46"/>
      <c r="C22" s="46"/>
      <c r="D22" s="46"/>
      <c r="E22" s="46"/>
      <c r="F22" s="46"/>
      <c r="G22" s="16" t="s">
        <v>22</v>
      </c>
      <c r="H22" s="15">
        <f>H20*10%</f>
        <v>0</v>
      </c>
      <c r="I22" s="15">
        <v>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39">
        <v>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I19+I21</f>
        <v>656500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41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02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Q43"/>
  <sheetViews>
    <sheetView topLeftCell="A10" workbookViewId="0">
      <selection activeCell="I13" sqref="I1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65</v>
      </c>
    </row>
    <row r="13" spans="1:9" x14ac:dyDescent="0.25">
      <c r="G13" s="3" t="s">
        <v>10</v>
      </c>
      <c r="H13" s="7" t="s">
        <v>9</v>
      </c>
      <c r="I13" s="9" t="s">
        <v>54</v>
      </c>
    </row>
    <row r="14" spans="1:9" x14ac:dyDescent="0.25">
      <c r="G14" s="3" t="s">
        <v>11</v>
      </c>
      <c r="H14" s="7" t="s">
        <v>9</v>
      </c>
      <c r="I14" s="9" t="s">
        <v>55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47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44401</v>
      </c>
      <c r="C18" s="38"/>
      <c r="D18" s="12" t="s">
        <v>60</v>
      </c>
      <c r="E18" s="12" t="s">
        <v>38</v>
      </c>
      <c r="F18" s="31">
        <v>1</v>
      </c>
      <c r="G18" s="224">
        <v>3000000</v>
      </c>
      <c r="H18" s="225"/>
      <c r="I18" s="48">
        <f>G18</f>
        <v>3000000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SUM(I18:I18)</f>
        <v>3000000</v>
      </c>
    </row>
    <row r="20" spans="1:17" x14ac:dyDescent="0.25">
      <c r="A20" s="229"/>
      <c r="B20" s="229"/>
      <c r="C20" s="46"/>
      <c r="D20" s="46"/>
      <c r="E20" s="46"/>
      <c r="F20" s="46"/>
      <c r="G20" s="14"/>
      <c r="H20" s="14"/>
      <c r="I20" s="15"/>
    </row>
    <row r="21" spans="1:17" x14ac:dyDescent="0.25">
      <c r="A21" s="46"/>
      <c r="B21" s="46"/>
      <c r="C21" s="46"/>
      <c r="D21" s="46"/>
      <c r="E21" s="46"/>
      <c r="F21" s="46"/>
      <c r="G21" s="16" t="s">
        <v>31</v>
      </c>
      <c r="H21" s="32" t="e">
        <f>#REF!*1%</f>
        <v>#REF!</v>
      </c>
      <c r="I21" s="15">
        <f>I19*1%</f>
        <v>30000</v>
      </c>
    </row>
    <row r="22" spans="1:17" x14ac:dyDescent="0.25">
      <c r="A22" s="46"/>
      <c r="B22" s="46"/>
      <c r="C22" s="46"/>
      <c r="D22" s="46"/>
      <c r="E22" s="46"/>
      <c r="F22" s="46"/>
      <c r="G22" s="16" t="s">
        <v>22</v>
      </c>
      <c r="H22" s="15">
        <f>H20*10%</f>
        <v>0</v>
      </c>
      <c r="I22" s="15">
        <v>1500000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39">
        <v>1500000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I21+I23</f>
        <v>1530000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39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02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Q43"/>
  <sheetViews>
    <sheetView topLeftCell="A7" workbookViewId="0">
      <selection activeCell="I13" sqref="I1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62</v>
      </c>
    </row>
    <row r="13" spans="1:9" x14ac:dyDescent="0.25">
      <c r="G13" s="3" t="s">
        <v>10</v>
      </c>
      <c r="H13" s="7" t="s">
        <v>9</v>
      </c>
      <c r="I13" s="9" t="s">
        <v>54</v>
      </c>
    </row>
    <row r="14" spans="1:9" x14ac:dyDescent="0.25">
      <c r="G14" s="3" t="s">
        <v>11</v>
      </c>
      <c r="H14" s="7" t="s">
        <v>9</v>
      </c>
      <c r="I14" s="9" t="s">
        <v>55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47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44400</v>
      </c>
      <c r="C18" s="38" t="s">
        <v>61</v>
      </c>
      <c r="D18" s="12" t="s">
        <v>66</v>
      </c>
      <c r="E18" s="12" t="s">
        <v>42</v>
      </c>
      <c r="F18" s="31">
        <v>1</v>
      </c>
      <c r="G18" s="224">
        <v>4000000</v>
      </c>
      <c r="H18" s="225"/>
      <c r="I18" s="48">
        <f>G18</f>
        <v>4000000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SUM(I18:I18)</f>
        <v>4000000</v>
      </c>
    </row>
    <row r="20" spans="1:17" x14ac:dyDescent="0.25">
      <c r="A20" s="229"/>
      <c r="B20" s="229"/>
      <c r="C20" s="46"/>
      <c r="D20" s="46"/>
      <c r="E20" s="46"/>
      <c r="F20" s="46"/>
      <c r="G20" s="14"/>
      <c r="H20" s="14"/>
      <c r="I20" s="15"/>
    </row>
    <row r="21" spans="1:17" x14ac:dyDescent="0.25">
      <c r="A21" s="46"/>
      <c r="B21" s="46"/>
      <c r="C21" s="46"/>
      <c r="D21" s="46"/>
      <c r="E21" s="46"/>
      <c r="F21" s="46"/>
      <c r="G21" s="16" t="s">
        <v>31</v>
      </c>
      <c r="H21" s="32" t="e">
        <f>#REF!*1%</f>
        <v>#REF!</v>
      </c>
      <c r="I21" s="15">
        <f>I19*1%</f>
        <v>40000</v>
      </c>
    </row>
    <row r="22" spans="1:17" x14ac:dyDescent="0.25">
      <c r="A22" s="46"/>
      <c r="B22" s="46"/>
      <c r="C22" s="46"/>
      <c r="D22" s="46"/>
      <c r="E22" s="46"/>
      <c r="F22" s="46"/>
      <c r="G22" s="16" t="s">
        <v>22</v>
      </c>
      <c r="H22" s="15">
        <f>H20*10%</f>
        <v>0</v>
      </c>
      <c r="I22" s="15">
        <v>2000000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39">
        <v>2000000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I21+I23</f>
        <v>2040000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36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02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Q43"/>
  <sheetViews>
    <sheetView topLeftCell="A10" workbookViewId="0">
      <selection activeCell="D21" sqref="D21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67</v>
      </c>
    </row>
    <row r="13" spans="1:9" x14ac:dyDescent="0.25">
      <c r="G13" s="3" t="s">
        <v>10</v>
      </c>
      <c r="H13" s="7" t="s">
        <v>9</v>
      </c>
      <c r="I13" s="9" t="s">
        <v>54</v>
      </c>
    </row>
    <row r="14" spans="1:9" x14ac:dyDescent="0.25">
      <c r="G14" s="3" t="s">
        <v>11</v>
      </c>
      <c r="H14" s="7" t="s">
        <v>9</v>
      </c>
      <c r="I14" s="9" t="s">
        <v>55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47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44406</v>
      </c>
      <c r="C18" s="38" t="s">
        <v>137</v>
      </c>
      <c r="D18" s="12" t="s">
        <v>68</v>
      </c>
      <c r="E18" s="12" t="s">
        <v>40</v>
      </c>
      <c r="F18" s="31">
        <v>1</v>
      </c>
      <c r="G18" s="224">
        <v>950000</v>
      </c>
      <c r="H18" s="225"/>
      <c r="I18" s="48">
        <f>G18</f>
        <v>950000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SUM(I18:I18)</f>
        <v>950000</v>
      </c>
    </row>
    <row r="20" spans="1:17" x14ac:dyDescent="0.25">
      <c r="A20" s="229"/>
      <c r="B20" s="229"/>
      <c r="C20" s="46"/>
      <c r="D20" s="46"/>
      <c r="E20" s="46"/>
      <c r="F20" s="46"/>
      <c r="G20" s="14"/>
      <c r="H20" s="14"/>
      <c r="I20" s="15"/>
    </row>
    <row r="21" spans="1:17" x14ac:dyDescent="0.25">
      <c r="A21" s="46"/>
      <c r="B21" s="46"/>
      <c r="C21" s="46"/>
      <c r="D21" s="46"/>
      <c r="E21" s="46"/>
      <c r="F21" s="46"/>
      <c r="G21" s="16" t="s">
        <v>31</v>
      </c>
      <c r="H21" s="32" t="e">
        <f>#REF!*1%</f>
        <v>#REF!</v>
      </c>
      <c r="I21" s="15">
        <f>I19*1%</f>
        <v>9500</v>
      </c>
    </row>
    <row r="22" spans="1:17" x14ac:dyDescent="0.25">
      <c r="A22" s="46"/>
      <c r="B22" s="46"/>
      <c r="C22" s="46"/>
      <c r="D22" s="46"/>
      <c r="E22" s="46"/>
      <c r="F22" s="46"/>
      <c r="G22" s="16" t="s">
        <v>22</v>
      </c>
      <c r="H22" s="15">
        <f>H20*10%</f>
        <v>0</v>
      </c>
      <c r="I22" s="15">
        <v>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39">
        <v>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I19+I21</f>
        <v>959500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35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02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R44"/>
  <sheetViews>
    <sheetView workbookViewId="0">
      <selection activeCell="J13" sqref="J1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6" style="2" customWidth="1"/>
    <col min="7" max="7" width="5.28515625" style="2" customWidth="1"/>
    <col min="8" max="8" width="14.140625" style="3" bestFit="1" customWidth="1"/>
    <col min="9" max="9" width="1.5703125" style="3" customWidth="1"/>
    <col min="10" max="10" width="18.140625" style="2" customWidth="1"/>
    <col min="11" max="13" width="9.140625" style="2"/>
    <col min="14" max="14" width="11.5703125" style="2" bestFit="1" customWidth="1"/>
    <col min="15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5"/>
      <c r="B9" s="5"/>
      <c r="C9" s="5"/>
      <c r="D9" s="5"/>
      <c r="E9" s="5"/>
      <c r="F9" s="5"/>
      <c r="G9" s="5"/>
      <c r="H9" s="6"/>
      <c r="I9" s="6"/>
      <c r="J9" s="5"/>
    </row>
    <row r="10" spans="1:10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0"/>
      <c r="J10" s="221"/>
    </row>
    <row r="12" spans="1:10" x14ac:dyDescent="0.25">
      <c r="A12" s="2" t="s">
        <v>7</v>
      </c>
      <c r="B12" s="2" t="s">
        <v>69</v>
      </c>
      <c r="H12" s="3" t="s">
        <v>8</v>
      </c>
      <c r="I12" s="7" t="s">
        <v>9</v>
      </c>
      <c r="J12" s="8" t="s">
        <v>74</v>
      </c>
    </row>
    <row r="13" spans="1:10" x14ac:dyDescent="0.25">
      <c r="H13" s="3" t="s">
        <v>10</v>
      </c>
      <c r="I13" s="7" t="s">
        <v>9</v>
      </c>
      <c r="J13" s="9" t="s">
        <v>75</v>
      </c>
    </row>
    <row r="14" spans="1:10" x14ac:dyDescent="0.25">
      <c r="H14" s="3" t="s">
        <v>11</v>
      </c>
      <c r="I14" s="7" t="s">
        <v>9</v>
      </c>
      <c r="J14" s="9" t="s">
        <v>79</v>
      </c>
    </row>
    <row r="15" spans="1:10" x14ac:dyDescent="0.25">
      <c r="A15" s="2" t="s">
        <v>12</v>
      </c>
      <c r="B15" s="8" t="s">
        <v>13</v>
      </c>
      <c r="C15" s="8"/>
      <c r="I15" s="7"/>
    </row>
    <row r="16" spans="1:10" ht="16.5" thickBot="1" x14ac:dyDescent="0.3"/>
    <row r="17" spans="1:18" ht="26.25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0" t="s">
        <v>70</v>
      </c>
      <c r="G17" s="50" t="s">
        <v>71</v>
      </c>
      <c r="H17" s="222" t="s">
        <v>19</v>
      </c>
      <c r="I17" s="223"/>
      <c r="J17" s="30" t="s">
        <v>20</v>
      </c>
    </row>
    <row r="18" spans="1:18" ht="61.5" customHeight="1" x14ac:dyDescent="0.25">
      <c r="A18" s="11">
        <v>1</v>
      </c>
      <c r="B18" s="37">
        <v>44394</v>
      </c>
      <c r="C18" s="38" t="s">
        <v>76</v>
      </c>
      <c r="D18" s="12" t="s">
        <v>72</v>
      </c>
      <c r="E18" s="12" t="s">
        <v>73</v>
      </c>
      <c r="F18" s="31">
        <v>22</v>
      </c>
      <c r="G18" s="51">
        <v>420</v>
      </c>
      <c r="H18" s="232">
        <v>7000</v>
      </c>
      <c r="I18" s="233"/>
      <c r="J18" s="48">
        <f>G18*H18</f>
        <v>2940000</v>
      </c>
      <c r="L18"/>
    </row>
    <row r="19" spans="1:18" ht="61.5" customHeight="1" x14ac:dyDescent="0.25">
      <c r="A19" s="11">
        <f>A18+1</f>
        <v>2</v>
      </c>
      <c r="B19" s="37">
        <v>44395</v>
      </c>
      <c r="C19" s="38" t="s">
        <v>77</v>
      </c>
      <c r="D19" s="12" t="s">
        <v>72</v>
      </c>
      <c r="E19" s="12" t="s">
        <v>73</v>
      </c>
      <c r="F19" s="31">
        <v>10</v>
      </c>
      <c r="G19" s="31">
        <v>235</v>
      </c>
      <c r="H19" s="232">
        <v>7000</v>
      </c>
      <c r="I19" s="233"/>
      <c r="J19" s="48">
        <f>G19*H19</f>
        <v>1645000</v>
      </c>
      <c r="L19"/>
    </row>
    <row r="20" spans="1:18" ht="61.5" customHeight="1" x14ac:dyDescent="0.25">
      <c r="A20" s="11">
        <f t="shared" ref="A20" si="0">A19+1</f>
        <v>3</v>
      </c>
      <c r="B20" s="37">
        <v>44396</v>
      </c>
      <c r="C20" s="38" t="s">
        <v>78</v>
      </c>
      <c r="D20" s="12" t="s">
        <v>72</v>
      </c>
      <c r="E20" s="12" t="s">
        <v>73</v>
      </c>
      <c r="F20" s="31">
        <v>11</v>
      </c>
      <c r="G20" s="51">
        <v>249</v>
      </c>
      <c r="H20" s="232">
        <v>7000</v>
      </c>
      <c r="I20" s="233"/>
      <c r="J20" s="48">
        <f t="shared" ref="J20" si="1">G20*H20</f>
        <v>1743000</v>
      </c>
      <c r="L20"/>
    </row>
    <row r="21" spans="1:18" ht="32.25" customHeight="1" thickBot="1" x14ac:dyDescent="0.3">
      <c r="A21" s="226" t="s">
        <v>21</v>
      </c>
      <c r="B21" s="227"/>
      <c r="C21" s="227"/>
      <c r="D21" s="227"/>
      <c r="E21" s="227"/>
      <c r="F21" s="227"/>
      <c r="G21" s="227"/>
      <c r="H21" s="227"/>
      <c r="I21" s="228"/>
      <c r="J21" s="13">
        <f>SUM(J18:J20)</f>
        <v>6328000</v>
      </c>
    </row>
    <row r="22" spans="1:18" x14ac:dyDescent="0.25">
      <c r="A22" s="229"/>
      <c r="B22" s="229"/>
      <c r="C22" s="49"/>
      <c r="D22" s="49"/>
      <c r="E22" s="49"/>
      <c r="F22" s="49"/>
      <c r="G22" s="49"/>
      <c r="H22" s="14"/>
      <c r="I22" s="14"/>
      <c r="J22" s="15"/>
    </row>
    <row r="23" spans="1:18" x14ac:dyDescent="0.25">
      <c r="A23" s="49"/>
      <c r="B23" s="49"/>
      <c r="C23" s="49"/>
      <c r="D23" s="49"/>
      <c r="E23" s="49"/>
      <c r="F23" s="49"/>
      <c r="G23" s="49"/>
      <c r="H23" s="16" t="s">
        <v>31</v>
      </c>
      <c r="I23" s="32" t="e">
        <f>#REF!*1%</f>
        <v>#REF!</v>
      </c>
      <c r="J23" s="15">
        <f>J21*1%</f>
        <v>63280</v>
      </c>
    </row>
    <row r="24" spans="1:18" x14ac:dyDescent="0.25">
      <c r="A24" s="49"/>
      <c r="B24" s="49"/>
      <c r="C24" s="49"/>
      <c r="D24" s="49"/>
      <c r="E24" s="49"/>
      <c r="F24" s="49"/>
      <c r="G24" s="49"/>
      <c r="H24" s="16" t="s">
        <v>22</v>
      </c>
      <c r="I24" s="15">
        <f>I22*10%</f>
        <v>0</v>
      </c>
      <c r="J24" s="15">
        <v>0</v>
      </c>
    </row>
    <row r="25" spans="1:18" ht="16.5" thickBot="1" x14ac:dyDescent="0.3">
      <c r="E25" s="1"/>
      <c r="F25" s="1"/>
      <c r="G25" s="1"/>
      <c r="H25" s="17" t="s">
        <v>23</v>
      </c>
      <c r="I25" s="18">
        <v>0</v>
      </c>
      <c r="J25" s="18">
        <v>0</v>
      </c>
      <c r="R25" s="2" t="s">
        <v>24</v>
      </c>
    </row>
    <row r="26" spans="1:18" x14ac:dyDescent="0.25">
      <c r="E26" s="1"/>
      <c r="F26" s="1"/>
      <c r="G26" s="1"/>
      <c r="H26" s="19" t="s">
        <v>25</v>
      </c>
      <c r="I26" s="20" t="e">
        <f>I21+I23</f>
        <v>#REF!</v>
      </c>
      <c r="J26" s="20">
        <f>J21+J23</f>
        <v>6391280</v>
      </c>
    </row>
    <row r="27" spans="1:18" x14ac:dyDescent="0.25">
      <c r="E27" s="1"/>
      <c r="F27" s="1"/>
      <c r="G27" s="1"/>
      <c r="H27" s="19"/>
      <c r="I27" s="20"/>
      <c r="J27" s="20"/>
    </row>
    <row r="28" spans="1:18" x14ac:dyDescent="0.25">
      <c r="A28" s="1" t="s">
        <v>80</v>
      </c>
      <c r="D28" s="1"/>
      <c r="E28" s="1"/>
      <c r="F28" s="1"/>
      <c r="G28" s="1"/>
      <c r="H28" s="19"/>
      <c r="I28" s="19"/>
      <c r="J28" s="20"/>
    </row>
    <row r="29" spans="1:18" x14ac:dyDescent="0.25">
      <c r="A29" s="229"/>
      <c r="B29" s="229"/>
      <c r="C29" s="49"/>
      <c r="D29" s="49"/>
      <c r="E29" s="49"/>
      <c r="F29" s="49"/>
      <c r="G29" s="49"/>
      <c r="H29" s="14"/>
      <c r="I29" s="14"/>
      <c r="J29" s="15"/>
    </row>
    <row r="30" spans="1:18" x14ac:dyDescent="0.25">
      <c r="D30" s="1"/>
      <c r="E30" s="1"/>
      <c r="F30" s="1"/>
      <c r="G30" s="1"/>
      <c r="H30" s="19"/>
      <c r="I30" s="19"/>
      <c r="J30" s="20"/>
    </row>
    <row r="31" spans="1:18" x14ac:dyDescent="0.25">
      <c r="A31" s="33" t="s">
        <v>26</v>
      </c>
    </row>
    <row r="32" spans="1:18" x14ac:dyDescent="0.25">
      <c r="A32" s="34" t="s">
        <v>27</v>
      </c>
      <c r="B32" s="22"/>
      <c r="C32" s="22"/>
      <c r="D32" s="10"/>
      <c r="E32" s="10"/>
      <c r="F32" s="10"/>
      <c r="G32" s="10"/>
    </row>
    <row r="33" spans="1:10" x14ac:dyDescent="0.25">
      <c r="A33" s="34" t="s">
        <v>28</v>
      </c>
      <c r="B33" s="22"/>
      <c r="C33" s="22"/>
      <c r="D33" s="10"/>
      <c r="E33" s="10"/>
      <c r="F33" s="10"/>
      <c r="G33" s="10"/>
    </row>
    <row r="34" spans="1:10" x14ac:dyDescent="0.25">
      <c r="A34" s="35" t="s">
        <v>29</v>
      </c>
      <c r="B34" s="23"/>
      <c r="C34" s="23"/>
      <c r="D34" s="10"/>
      <c r="E34" s="10"/>
      <c r="F34" s="10"/>
      <c r="G34" s="10"/>
    </row>
    <row r="35" spans="1:10" x14ac:dyDescent="0.25">
      <c r="A35" s="36" t="s">
        <v>0</v>
      </c>
      <c r="B35" s="24"/>
      <c r="C35" s="24"/>
      <c r="D35" s="10"/>
      <c r="E35" s="10"/>
      <c r="F35" s="10"/>
      <c r="G35" s="10"/>
    </row>
    <row r="36" spans="1:10" x14ac:dyDescent="0.25">
      <c r="A36" s="26"/>
      <c r="B36" s="26"/>
      <c r="C36" s="26"/>
    </row>
    <row r="37" spans="1:10" x14ac:dyDescent="0.25">
      <c r="H37" s="27" t="s">
        <v>32</v>
      </c>
      <c r="I37" s="230" t="str">
        <f>+J13</f>
        <v xml:space="preserve"> 03 Agustus 2021</v>
      </c>
      <c r="J37" s="231"/>
    </row>
    <row r="41" spans="1:10" ht="18" customHeight="1" x14ac:dyDescent="0.25"/>
    <row r="42" spans="1:10" ht="17.25" customHeight="1" x14ac:dyDescent="0.25"/>
    <row r="44" spans="1:10" x14ac:dyDescent="0.25">
      <c r="H44" s="218" t="s">
        <v>30</v>
      </c>
      <c r="I44" s="218"/>
      <c r="J44" s="218"/>
    </row>
  </sheetData>
  <mergeCells count="10">
    <mergeCell ref="A10:J10"/>
    <mergeCell ref="H17:I17"/>
    <mergeCell ref="H18:I18"/>
    <mergeCell ref="H19:I19"/>
    <mergeCell ref="H20:I20"/>
    <mergeCell ref="A21:I21"/>
    <mergeCell ref="A22:B22"/>
    <mergeCell ref="A29:B29"/>
    <mergeCell ref="I37:J37"/>
    <mergeCell ref="H44:J44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R46"/>
  <sheetViews>
    <sheetView topLeftCell="A10" zoomScaleNormal="100" workbookViewId="0">
      <selection activeCell="H18" sqref="H18:I18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6" style="2" customWidth="1"/>
    <col min="7" max="7" width="5.28515625" style="2" customWidth="1"/>
    <col min="8" max="8" width="14.140625" style="3" bestFit="1" customWidth="1"/>
    <col min="9" max="9" width="1.5703125" style="3" customWidth="1"/>
    <col min="10" max="10" width="18.140625" style="2" customWidth="1"/>
    <col min="11" max="13" width="9.140625" style="2"/>
    <col min="14" max="14" width="11.5703125" style="2" bestFit="1" customWidth="1"/>
    <col min="15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5"/>
      <c r="B9" s="5"/>
      <c r="C9" s="5"/>
      <c r="D9" s="5"/>
      <c r="E9" s="5"/>
      <c r="F9" s="5"/>
      <c r="G9" s="5"/>
      <c r="H9" s="6"/>
      <c r="I9" s="6"/>
      <c r="J9" s="5"/>
    </row>
    <row r="10" spans="1:10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0"/>
      <c r="J10" s="221"/>
    </row>
    <row r="12" spans="1:10" x14ac:dyDescent="0.25">
      <c r="A12" s="2" t="s">
        <v>7</v>
      </c>
      <c r="B12" s="2" t="s">
        <v>69</v>
      </c>
      <c r="H12" s="3" t="s">
        <v>8</v>
      </c>
      <c r="I12" s="7" t="s">
        <v>9</v>
      </c>
      <c r="J12" s="8" t="s">
        <v>86</v>
      </c>
    </row>
    <row r="13" spans="1:10" x14ac:dyDescent="0.25">
      <c r="H13" s="3" t="s">
        <v>10</v>
      </c>
      <c r="I13" s="7" t="s">
        <v>9</v>
      </c>
      <c r="J13" s="9" t="s">
        <v>87</v>
      </c>
    </row>
    <row r="14" spans="1:10" x14ac:dyDescent="0.25">
      <c r="H14" s="3" t="s">
        <v>11</v>
      </c>
      <c r="I14" s="7" t="s">
        <v>9</v>
      </c>
      <c r="J14" s="9" t="s">
        <v>88</v>
      </c>
    </row>
    <row r="15" spans="1:10" x14ac:dyDescent="0.25">
      <c r="A15" s="2" t="s">
        <v>12</v>
      </c>
      <c r="B15" s="8" t="s">
        <v>13</v>
      </c>
      <c r="C15" s="8"/>
      <c r="I15" s="7"/>
    </row>
    <row r="16" spans="1:10" ht="16.5" thickBot="1" x14ac:dyDescent="0.3"/>
    <row r="17" spans="1:18" ht="26.25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2" t="s">
        <v>70</v>
      </c>
      <c r="G17" s="52" t="s">
        <v>71</v>
      </c>
      <c r="H17" s="222" t="s">
        <v>19</v>
      </c>
      <c r="I17" s="223"/>
      <c r="J17" s="30" t="s">
        <v>20</v>
      </c>
    </row>
    <row r="18" spans="1:18" ht="48.75" customHeight="1" x14ac:dyDescent="0.25">
      <c r="A18" s="11">
        <v>1</v>
      </c>
      <c r="B18" s="37">
        <v>44390</v>
      </c>
      <c r="C18" s="38" t="s">
        <v>81</v>
      </c>
      <c r="D18" s="12" t="s">
        <v>82</v>
      </c>
      <c r="E18" s="12" t="s">
        <v>83</v>
      </c>
      <c r="F18" s="31">
        <v>27</v>
      </c>
      <c r="G18" s="51">
        <v>191</v>
      </c>
      <c r="H18" s="232">
        <v>90000</v>
      </c>
      <c r="I18" s="233"/>
      <c r="J18" s="48">
        <f>G18*H18</f>
        <v>17190000</v>
      </c>
      <c r="L18"/>
    </row>
    <row r="19" spans="1:18" ht="48.75" customHeight="1" x14ac:dyDescent="0.25">
      <c r="A19" s="11">
        <f>A18+1</f>
        <v>2</v>
      </c>
      <c r="B19" s="37">
        <v>44398</v>
      </c>
      <c r="C19" s="38" t="s">
        <v>84</v>
      </c>
      <c r="D19" s="12" t="s">
        <v>82</v>
      </c>
      <c r="E19" s="12" t="s">
        <v>83</v>
      </c>
      <c r="F19" s="31">
        <v>22</v>
      </c>
      <c r="G19" s="31">
        <v>142</v>
      </c>
      <c r="H19" s="232">
        <v>90000</v>
      </c>
      <c r="I19" s="233"/>
      <c r="J19" s="48">
        <f>G19*H19</f>
        <v>12780000</v>
      </c>
      <c r="L19"/>
    </row>
    <row r="20" spans="1:18" ht="48.75" customHeight="1" x14ac:dyDescent="0.25">
      <c r="A20" s="11">
        <f t="shared" ref="A20" si="0">A19+1</f>
        <v>3</v>
      </c>
      <c r="B20" s="37">
        <v>44399</v>
      </c>
      <c r="C20" s="38" t="s">
        <v>85</v>
      </c>
      <c r="D20" s="12" t="s">
        <v>82</v>
      </c>
      <c r="E20" s="12" t="s">
        <v>83</v>
      </c>
      <c r="F20" s="31">
        <v>16</v>
      </c>
      <c r="G20" s="51">
        <v>122</v>
      </c>
      <c r="H20" s="232">
        <v>90000</v>
      </c>
      <c r="I20" s="233"/>
      <c r="J20" s="48">
        <f t="shared" ref="J20" si="1">G20*H20</f>
        <v>10980000</v>
      </c>
      <c r="L20"/>
    </row>
    <row r="21" spans="1:18" ht="32.25" customHeight="1" thickBot="1" x14ac:dyDescent="0.3">
      <c r="A21" s="226" t="s">
        <v>21</v>
      </c>
      <c r="B21" s="227"/>
      <c r="C21" s="227"/>
      <c r="D21" s="227"/>
      <c r="E21" s="227"/>
      <c r="F21" s="227"/>
      <c r="G21" s="227"/>
      <c r="H21" s="227"/>
      <c r="I21" s="228"/>
      <c r="J21" s="13">
        <f>SUM(J18:J20)</f>
        <v>40950000</v>
      </c>
    </row>
    <row r="22" spans="1:18" x14ac:dyDescent="0.25">
      <c r="A22" s="229"/>
      <c r="B22" s="229"/>
      <c r="C22" s="53"/>
      <c r="D22" s="53"/>
      <c r="E22" s="53"/>
      <c r="F22" s="53"/>
      <c r="G22" s="53"/>
      <c r="H22" s="14"/>
      <c r="I22" s="14"/>
      <c r="J22" s="15"/>
    </row>
    <row r="23" spans="1:18" x14ac:dyDescent="0.25">
      <c r="A23" s="53"/>
      <c r="B23" s="53"/>
      <c r="C23" s="53"/>
      <c r="D23" s="53"/>
      <c r="E23" s="53"/>
      <c r="F23" s="53"/>
      <c r="G23" s="234" t="s">
        <v>89</v>
      </c>
      <c r="H23" s="234"/>
      <c r="I23" s="14"/>
      <c r="J23" s="15">
        <f>J21*10%</f>
        <v>4095000</v>
      </c>
    </row>
    <row r="24" spans="1:18" x14ac:dyDescent="0.25">
      <c r="A24" s="53"/>
      <c r="B24" s="53"/>
      <c r="C24" s="53"/>
      <c r="D24" s="53"/>
      <c r="E24" s="53"/>
      <c r="F24" s="53"/>
      <c r="G24" s="235" t="s">
        <v>90</v>
      </c>
      <c r="H24" s="235"/>
      <c r="I24" s="14"/>
      <c r="J24" s="57">
        <f>J21-J23</f>
        <v>36855000</v>
      </c>
    </row>
    <row r="25" spans="1:18" x14ac:dyDescent="0.25">
      <c r="A25" s="53"/>
      <c r="B25" s="53"/>
      <c r="C25" s="53"/>
      <c r="D25" s="53"/>
      <c r="E25" s="53"/>
      <c r="F25" s="53"/>
      <c r="G25" s="234" t="s">
        <v>31</v>
      </c>
      <c r="H25" s="234"/>
      <c r="I25" s="32" t="e">
        <f>#REF!*1%</f>
        <v>#REF!</v>
      </c>
      <c r="J25" s="15">
        <f>J24*1%</f>
        <v>368550</v>
      </c>
    </row>
    <row r="26" spans="1:18" x14ac:dyDescent="0.25">
      <c r="A26" s="53"/>
      <c r="B26" s="53"/>
      <c r="C26" s="53"/>
      <c r="D26" s="53"/>
      <c r="E26" s="53"/>
      <c r="F26" s="53"/>
      <c r="G26" s="234" t="s">
        <v>22</v>
      </c>
      <c r="H26" s="234"/>
      <c r="I26" s="15">
        <f>I22*10%</f>
        <v>0</v>
      </c>
      <c r="J26" s="15">
        <v>0</v>
      </c>
    </row>
    <row r="27" spans="1:18" ht="16.5" thickBot="1" x14ac:dyDescent="0.3">
      <c r="E27" s="1"/>
      <c r="F27" s="1"/>
      <c r="G27" s="236" t="s">
        <v>23</v>
      </c>
      <c r="H27" s="236"/>
      <c r="I27" s="18">
        <v>0</v>
      </c>
      <c r="J27" s="18">
        <v>0</v>
      </c>
      <c r="R27" s="2" t="s">
        <v>24</v>
      </c>
    </row>
    <row r="28" spans="1:18" x14ac:dyDescent="0.25">
      <c r="E28" s="1"/>
      <c r="F28" s="1"/>
      <c r="G28" s="237" t="s">
        <v>25</v>
      </c>
      <c r="H28" s="237"/>
      <c r="I28" s="20" t="e">
        <f>I21+I25</f>
        <v>#REF!</v>
      </c>
      <c r="J28" s="20">
        <f>J24+J25</f>
        <v>37223550</v>
      </c>
    </row>
    <row r="29" spans="1:18" x14ac:dyDescent="0.25">
      <c r="E29" s="1"/>
      <c r="F29" s="1"/>
      <c r="G29" s="1"/>
      <c r="H29" s="19"/>
      <c r="I29" s="20"/>
      <c r="J29" s="20"/>
    </row>
    <row r="30" spans="1:18" x14ac:dyDescent="0.25">
      <c r="A30" s="1" t="s">
        <v>91</v>
      </c>
      <c r="D30" s="1"/>
      <c r="E30" s="1"/>
      <c r="F30" s="1"/>
      <c r="G30" s="1"/>
      <c r="H30" s="19"/>
      <c r="I30" s="19"/>
      <c r="J30" s="20"/>
    </row>
    <row r="31" spans="1:18" x14ac:dyDescent="0.25">
      <c r="A31" s="229"/>
      <c r="B31" s="229"/>
      <c r="C31" s="53"/>
      <c r="D31" s="53"/>
      <c r="E31" s="53"/>
      <c r="F31" s="53"/>
      <c r="G31" s="53"/>
      <c r="H31" s="14"/>
      <c r="I31" s="14"/>
      <c r="J31" s="15"/>
    </row>
    <row r="32" spans="1:18" x14ac:dyDescent="0.25">
      <c r="D32" s="1"/>
      <c r="E32" s="1"/>
      <c r="F32" s="1"/>
      <c r="G32" s="1"/>
      <c r="H32" s="19"/>
      <c r="I32" s="19"/>
      <c r="J32" s="20"/>
    </row>
    <row r="33" spans="1:10" x14ac:dyDescent="0.25">
      <c r="A33" s="33" t="s">
        <v>26</v>
      </c>
    </row>
    <row r="34" spans="1:10" x14ac:dyDescent="0.25">
      <c r="A34" s="34" t="s">
        <v>27</v>
      </c>
      <c r="B34" s="22"/>
      <c r="C34" s="22"/>
      <c r="D34" s="10"/>
      <c r="E34" s="10"/>
      <c r="F34" s="10"/>
      <c r="G34" s="10"/>
    </row>
    <row r="35" spans="1:10" x14ac:dyDescent="0.25">
      <c r="A35" s="34" t="s">
        <v>28</v>
      </c>
      <c r="B35" s="22"/>
      <c r="C35" s="22"/>
      <c r="D35" s="10"/>
      <c r="E35" s="10"/>
      <c r="F35" s="10"/>
      <c r="G35" s="10"/>
    </row>
    <row r="36" spans="1:10" x14ac:dyDescent="0.25">
      <c r="A36" s="35" t="s">
        <v>29</v>
      </c>
      <c r="B36" s="23"/>
      <c r="C36" s="23"/>
      <c r="D36" s="10"/>
      <c r="E36" s="10"/>
      <c r="F36" s="10"/>
      <c r="G36" s="10"/>
    </row>
    <row r="37" spans="1:10" x14ac:dyDescent="0.25">
      <c r="A37" s="36" t="s">
        <v>0</v>
      </c>
      <c r="B37" s="24"/>
      <c r="C37" s="24"/>
      <c r="D37" s="10"/>
      <c r="E37" s="10"/>
      <c r="F37" s="10"/>
      <c r="G37" s="10"/>
    </row>
    <row r="38" spans="1:10" x14ac:dyDescent="0.25">
      <c r="A38" s="26"/>
      <c r="B38" s="26"/>
      <c r="C38" s="26"/>
    </row>
    <row r="39" spans="1:10" x14ac:dyDescent="0.25">
      <c r="H39" s="27" t="s">
        <v>32</v>
      </c>
      <c r="I39" s="230" t="str">
        <f>+J13</f>
        <v xml:space="preserve"> 05 Agustus 2021</v>
      </c>
      <c r="J39" s="231"/>
    </row>
    <row r="43" spans="1:10" ht="18" customHeight="1" x14ac:dyDescent="0.25"/>
    <row r="44" spans="1:10" ht="17.25" customHeight="1" x14ac:dyDescent="0.25"/>
    <row r="46" spans="1:10" x14ac:dyDescent="0.25">
      <c r="H46" s="218" t="s">
        <v>30</v>
      </c>
      <c r="I46" s="218"/>
      <c r="J46" s="218"/>
    </row>
  </sheetData>
  <mergeCells count="16">
    <mergeCell ref="A21:I21"/>
    <mergeCell ref="A10:J10"/>
    <mergeCell ref="H17:I17"/>
    <mergeCell ref="H18:I18"/>
    <mergeCell ref="H19:I19"/>
    <mergeCell ref="H20:I20"/>
    <mergeCell ref="A22:B22"/>
    <mergeCell ref="A31:B31"/>
    <mergeCell ref="I39:J39"/>
    <mergeCell ref="H46:J46"/>
    <mergeCell ref="G23:H23"/>
    <mergeCell ref="G24:H24"/>
    <mergeCell ref="G25:H25"/>
    <mergeCell ref="G26:H26"/>
    <mergeCell ref="G27:H27"/>
    <mergeCell ref="G28:H28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2:Q43"/>
  <sheetViews>
    <sheetView topLeftCell="A11" workbookViewId="0">
      <selection activeCell="I19" sqref="I19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95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44408</v>
      </c>
      <c r="C18" s="38" t="s">
        <v>92</v>
      </c>
      <c r="D18" s="12" t="s">
        <v>93</v>
      </c>
      <c r="E18" s="12" t="s">
        <v>94</v>
      </c>
      <c r="F18" s="31">
        <v>1</v>
      </c>
      <c r="G18" s="224">
        <v>5000000</v>
      </c>
      <c r="H18" s="225"/>
      <c r="I18" s="48">
        <f>G18</f>
        <v>5000000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SUM(I18:I18)</f>
        <v>5000000</v>
      </c>
    </row>
    <row r="20" spans="1:17" x14ac:dyDescent="0.25">
      <c r="A20" s="229"/>
      <c r="B20" s="229"/>
      <c r="C20" s="55"/>
      <c r="D20" s="55"/>
      <c r="E20" s="55"/>
      <c r="F20" s="55"/>
      <c r="G20" s="14"/>
      <c r="H20" s="14"/>
      <c r="I20" s="15"/>
    </row>
    <row r="21" spans="1:17" x14ac:dyDescent="0.25">
      <c r="A21" s="55"/>
      <c r="B21" s="55"/>
      <c r="C21" s="55"/>
      <c r="D21" s="55"/>
      <c r="E21" s="55"/>
      <c r="F21" s="55"/>
      <c r="G21" s="56" t="s">
        <v>31</v>
      </c>
      <c r="H21" s="32" t="e">
        <f>#REF!*1%</f>
        <v>#REF!</v>
      </c>
      <c r="I21" s="15">
        <f>I19*1%</f>
        <v>50000</v>
      </c>
    </row>
    <row r="22" spans="1:17" x14ac:dyDescent="0.25">
      <c r="A22" s="55"/>
      <c r="B22" s="55"/>
      <c r="C22" s="55"/>
      <c r="D22" s="55"/>
      <c r="E22" s="55"/>
      <c r="F22" s="55"/>
      <c r="G22" s="56" t="s">
        <v>22</v>
      </c>
      <c r="H22" s="15">
        <f>H20*10%</f>
        <v>0</v>
      </c>
      <c r="I22" s="15">
        <v>2500000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39">
        <f>I19-I22</f>
        <v>2500000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I23+I21</f>
        <v>2550000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57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06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Q43"/>
  <sheetViews>
    <sheetView topLeftCell="A13" workbookViewId="0">
      <selection activeCell="I13" sqref="I1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100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44411</v>
      </c>
      <c r="C18" s="38" t="s">
        <v>92</v>
      </c>
      <c r="D18" s="12" t="s">
        <v>98</v>
      </c>
      <c r="E18" s="12" t="s">
        <v>97</v>
      </c>
      <c r="F18" s="31">
        <v>1</v>
      </c>
      <c r="G18" s="224">
        <v>1150000</v>
      </c>
      <c r="H18" s="225"/>
      <c r="I18" s="48">
        <f>G18</f>
        <v>1150000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SUM(I18:I18)</f>
        <v>1150000</v>
      </c>
    </row>
    <row r="20" spans="1:17" x14ac:dyDescent="0.25">
      <c r="A20" s="229"/>
      <c r="B20" s="229"/>
      <c r="C20" s="55"/>
      <c r="D20" s="55"/>
      <c r="E20" s="55"/>
      <c r="F20" s="55"/>
      <c r="G20" s="14"/>
      <c r="H20" s="14"/>
      <c r="I20" s="15"/>
    </row>
    <row r="21" spans="1:17" x14ac:dyDescent="0.25">
      <c r="A21" s="55"/>
      <c r="B21" s="55"/>
      <c r="C21" s="55"/>
      <c r="D21" s="55"/>
      <c r="E21" s="55"/>
      <c r="F21" s="55"/>
      <c r="G21" s="56" t="s">
        <v>31</v>
      </c>
      <c r="H21" s="32" t="e">
        <f>#REF!*1%</f>
        <v>#REF!</v>
      </c>
      <c r="I21" s="15">
        <f>I19*1%</f>
        <v>11500</v>
      </c>
    </row>
    <row r="22" spans="1:17" x14ac:dyDescent="0.25">
      <c r="A22" s="55"/>
      <c r="B22" s="55"/>
      <c r="C22" s="55"/>
      <c r="D22" s="55"/>
      <c r="E22" s="55"/>
      <c r="F22" s="55"/>
      <c r="G22" s="56" t="s">
        <v>22</v>
      </c>
      <c r="H22" s="15">
        <f>H20*10%</f>
        <v>0</v>
      </c>
      <c r="I22" s="57">
        <v>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39">
        <v>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I19+I21</f>
        <v>1161500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99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06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2:Q44"/>
  <sheetViews>
    <sheetView topLeftCell="A13" workbookViewId="0">
      <selection activeCell="I13" sqref="I1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101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44407</v>
      </c>
      <c r="C18" s="38" t="s">
        <v>103</v>
      </c>
      <c r="D18" s="12" t="s">
        <v>102</v>
      </c>
      <c r="E18" s="12" t="s">
        <v>104</v>
      </c>
      <c r="F18" s="31">
        <v>1</v>
      </c>
      <c r="G18" s="224">
        <v>3300000</v>
      </c>
      <c r="H18" s="225"/>
      <c r="I18" s="240">
        <f>G18</f>
        <v>3300000</v>
      </c>
      <c r="K18"/>
    </row>
    <row r="19" spans="1:17" ht="78.75" customHeight="1" x14ac:dyDescent="0.25">
      <c r="A19" s="11">
        <v>2</v>
      </c>
      <c r="B19" s="37">
        <v>44407</v>
      </c>
      <c r="C19" s="38" t="s">
        <v>105</v>
      </c>
      <c r="D19" s="12" t="s">
        <v>102</v>
      </c>
      <c r="E19" s="12" t="s">
        <v>104</v>
      </c>
      <c r="F19" s="31">
        <v>1</v>
      </c>
      <c r="G19" s="238"/>
      <c r="H19" s="239"/>
      <c r="I19" s="241"/>
      <c r="K19"/>
    </row>
    <row r="20" spans="1:17" ht="25.5" customHeight="1" thickBot="1" x14ac:dyDescent="0.3">
      <c r="A20" s="226" t="s">
        <v>21</v>
      </c>
      <c r="B20" s="227"/>
      <c r="C20" s="227"/>
      <c r="D20" s="227"/>
      <c r="E20" s="227"/>
      <c r="F20" s="227"/>
      <c r="G20" s="227"/>
      <c r="H20" s="228"/>
      <c r="I20" s="13">
        <f>I18</f>
        <v>3300000</v>
      </c>
    </row>
    <row r="21" spans="1:17" x14ac:dyDescent="0.25">
      <c r="A21" s="229"/>
      <c r="B21" s="229"/>
      <c r="C21" s="55"/>
      <c r="D21" s="55"/>
      <c r="E21" s="55"/>
      <c r="F21" s="55"/>
      <c r="G21" s="14"/>
      <c r="H21" s="14"/>
      <c r="I21" s="15"/>
    </row>
    <row r="22" spans="1:17" x14ac:dyDescent="0.25">
      <c r="A22" s="55"/>
      <c r="B22" s="55"/>
      <c r="C22" s="55"/>
      <c r="D22" s="55"/>
      <c r="E22" s="55"/>
      <c r="F22" s="55"/>
      <c r="G22" s="56" t="s">
        <v>31</v>
      </c>
      <c r="H22" s="32" t="e">
        <f>#REF!*1%</f>
        <v>#REF!</v>
      </c>
      <c r="I22" s="15">
        <f>I20*1%</f>
        <v>33000</v>
      </c>
    </row>
    <row r="23" spans="1:17" x14ac:dyDescent="0.25">
      <c r="A23" s="55"/>
      <c r="B23" s="55"/>
      <c r="C23" s="55"/>
      <c r="D23" s="55"/>
      <c r="E23" s="55"/>
      <c r="F23" s="55"/>
      <c r="G23" s="56" t="s">
        <v>22</v>
      </c>
      <c r="H23" s="15">
        <f>H21*10%</f>
        <v>0</v>
      </c>
      <c r="I23" s="57">
        <v>1650000</v>
      </c>
    </row>
    <row r="24" spans="1:17" ht="16.5" thickBot="1" x14ac:dyDescent="0.3">
      <c r="E24" s="1"/>
      <c r="F24" s="1"/>
      <c r="G24" s="17" t="s">
        <v>23</v>
      </c>
      <c r="H24" s="18">
        <v>0</v>
      </c>
      <c r="I24" s="39">
        <f>I20-I23</f>
        <v>1650000</v>
      </c>
      <c r="Q24" s="2" t="s">
        <v>24</v>
      </c>
    </row>
    <row r="25" spans="1:17" x14ac:dyDescent="0.25">
      <c r="E25" s="1"/>
      <c r="F25" s="1"/>
      <c r="G25" s="19" t="s">
        <v>25</v>
      </c>
      <c r="H25" s="20" t="e">
        <f>H20+H22</f>
        <v>#REF!</v>
      </c>
      <c r="I25" s="20">
        <f>I22+I24</f>
        <v>1683000</v>
      </c>
    </row>
    <row r="26" spans="1:17" x14ac:dyDescent="0.25">
      <c r="E26" s="1"/>
      <c r="F26" s="1"/>
      <c r="G26" s="19"/>
      <c r="H26" s="20"/>
      <c r="I26" s="20"/>
    </row>
    <row r="27" spans="1:17" x14ac:dyDescent="0.25">
      <c r="A27" s="1" t="s">
        <v>106</v>
      </c>
      <c r="D27" s="1"/>
      <c r="E27" s="1"/>
      <c r="F27" s="1"/>
      <c r="G27" s="19"/>
      <c r="H27" s="19"/>
      <c r="I27" s="20"/>
    </row>
    <row r="28" spans="1:17" x14ac:dyDescent="0.25">
      <c r="A28" s="21"/>
      <c r="D28" s="1"/>
      <c r="E28" s="1"/>
      <c r="F28" s="1"/>
      <c r="G28" s="19"/>
      <c r="H28" s="19"/>
      <c r="I28" s="20"/>
    </row>
    <row r="29" spans="1:17" x14ac:dyDescent="0.25">
      <c r="D29" s="1"/>
      <c r="E29" s="1"/>
      <c r="F29" s="1"/>
      <c r="G29" s="19"/>
      <c r="H29" s="19"/>
      <c r="I29" s="20"/>
    </row>
    <row r="30" spans="1:17" x14ac:dyDescent="0.25">
      <c r="A30" s="33" t="s">
        <v>26</v>
      </c>
    </row>
    <row r="31" spans="1:17" x14ac:dyDescent="0.25">
      <c r="A31" s="34" t="s">
        <v>27</v>
      </c>
      <c r="B31" s="22"/>
      <c r="C31" s="22"/>
      <c r="D31" s="10"/>
      <c r="E31" s="10"/>
      <c r="F31" s="10"/>
      <c r="I31" s="2" t="s">
        <v>53</v>
      </c>
    </row>
    <row r="32" spans="1:17" x14ac:dyDescent="0.25">
      <c r="A32" s="34" t="s">
        <v>28</v>
      </c>
      <c r="B32" s="22"/>
      <c r="C32" s="22"/>
      <c r="D32" s="10"/>
      <c r="E32" s="10"/>
      <c r="F32" s="10"/>
    </row>
    <row r="33" spans="1:9" x14ac:dyDescent="0.25">
      <c r="A33" s="35" t="s">
        <v>29</v>
      </c>
      <c r="B33" s="23"/>
      <c r="C33" s="23"/>
      <c r="D33" s="10"/>
      <c r="E33" s="10"/>
      <c r="F33" s="10"/>
    </row>
    <row r="34" spans="1:9" x14ac:dyDescent="0.25">
      <c r="A34" s="36" t="s">
        <v>0</v>
      </c>
      <c r="B34" s="24"/>
      <c r="C34" s="24"/>
      <c r="D34" s="10"/>
      <c r="E34" s="10"/>
      <c r="F34" s="10"/>
    </row>
    <row r="35" spans="1:9" x14ac:dyDescent="0.25">
      <c r="A35" s="25"/>
      <c r="B35" s="25"/>
      <c r="C35" s="25"/>
    </row>
    <row r="36" spans="1:9" x14ac:dyDescent="0.25">
      <c r="A36" s="26"/>
      <c r="B36" s="26"/>
      <c r="C36" s="26"/>
    </row>
    <row r="37" spans="1:9" x14ac:dyDescent="0.25">
      <c r="G37" s="27" t="s">
        <v>32</v>
      </c>
      <c r="H37" s="230" t="str">
        <f>+I13</f>
        <v xml:space="preserve"> 06 Agustus 2021</v>
      </c>
      <c r="I37" s="231"/>
    </row>
    <row r="41" spans="1:9" ht="18" customHeight="1" x14ac:dyDescent="0.25"/>
    <row r="42" spans="1:9" ht="17.25" customHeight="1" x14ac:dyDescent="0.25"/>
    <row r="44" spans="1:9" x14ac:dyDescent="0.25">
      <c r="G44" s="218" t="s">
        <v>30</v>
      </c>
      <c r="H44" s="218"/>
      <c r="I44" s="218"/>
    </row>
  </sheetData>
  <mergeCells count="8">
    <mergeCell ref="G44:I44"/>
    <mergeCell ref="G18:H19"/>
    <mergeCell ref="I18:I19"/>
    <mergeCell ref="A10:I10"/>
    <mergeCell ref="G17:H17"/>
    <mergeCell ref="A20:H20"/>
    <mergeCell ref="A21:B21"/>
    <mergeCell ref="H37:I37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2:Q43"/>
  <sheetViews>
    <sheetView topLeftCell="A13" workbookViewId="0">
      <selection activeCell="I19" sqref="I19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107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44408</v>
      </c>
      <c r="C18" s="38" t="s">
        <v>109</v>
      </c>
      <c r="D18" s="12" t="s">
        <v>108</v>
      </c>
      <c r="E18" s="12" t="s">
        <v>110</v>
      </c>
      <c r="F18" s="31">
        <v>1</v>
      </c>
      <c r="G18" s="224">
        <v>850000</v>
      </c>
      <c r="H18" s="225"/>
      <c r="I18" s="48">
        <f>G18</f>
        <v>850000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I18</f>
        <v>850000</v>
      </c>
    </row>
    <row r="20" spans="1:17" x14ac:dyDescent="0.25">
      <c r="A20" s="229"/>
      <c r="B20" s="229"/>
      <c r="C20" s="55"/>
      <c r="D20" s="55"/>
      <c r="E20" s="55"/>
      <c r="F20" s="55"/>
      <c r="G20" s="14"/>
      <c r="H20" s="14"/>
      <c r="I20" s="15"/>
    </row>
    <row r="21" spans="1:17" x14ac:dyDescent="0.25">
      <c r="A21" s="55"/>
      <c r="B21" s="55"/>
      <c r="C21" s="55"/>
      <c r="D21" s="55"/>
      <c r="E21" s="55"/>
      <c r="F21" s="55"/>
      <c r="G21" s="56" t="s">
        <v>31</v>
      </c>
      <c r="H21" s="32" t="e">
        <f>#REF!*1%</f>
        <v>#REF!</v>
      </c>
      <c r="I21" s="15">
        <f>I19*1%</f>
        <v>8500</v>
      </c>
    </row>
    <row r="22" spans="1:17" x14ac:dyDescent="0.25">
      <c r="A22" s="55"/>
      <c r="B22" s="55"/>
      <c r="C22" s="55"/>
      <c r="D22" s="55"/>
      <c r="E22" s="55"/>
      <c r="F22" s="55"/>
      <c r="G22" s="56" t="s">
        <v>22</v>
      </c>
      <c r="H22" s="15">
        <f>H20*10%</f>
        <v>0</v>
      </c>
      <c r="I22" s="57">
        <v>425000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39">
        <f>I19-I22</f>
        <v>425000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I21+I23</f>
        <v>433500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111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06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H36:I36"/>
    <mergeCell ref="G43:I43"/>
    <mergeCell ref="A10:I10"/>
    <mergeCell ref="G17:H17"/>
    <mergeCell ref="G18:H18"/>
    <mergeCell ref="A19:H19"/>
    <mergeCell ref="A20:B20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2:Q43"/>
  <sheetViews>
    <sheetView topLeftCell="A10" workbookViewId="0">
      <selection activeCell="I19" sqref="I19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112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44401</v>
      </c>
      <c r="C18" s="38" t="s">
        <v>116</v>
      </c>
      <c r="D18" s="12" t="s">
        <v>113</v>
      </c>
      <c r="E18" s="12" t="s">
        <v>114</v>
      </c>
      <c r="F18" s="31">
        <v>1</v>
      </c>
      <c r="G18" s="224">
        <v>950000</v>
      </c>
      <c r="H18" s="225"/>
      <c r="I18" s="48">
        <f>G18</f>
        <v>950000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I18</f>
        <v>950000</v>
      </c>
    </row>
    <row r="20" spans="1:17" x14ac:dyDescent="0.25">
      <c r="A20" s="229"/>
      <c r="B20" s="229"/>
      <c r="C20" s="55"/>
      <c r="D20" s="55"/>
      <c r="E20" s="55"/>
      <c r="F20" s="55"/>
      <c r="G20" s="14"/>
      <c r="H20" s="14"/>
      <c r="I20" s="15"/>
    </row>
    <row r="21" spans="1:17" x14ac:dyDescent="0.25">
      <c r="A21" s="55"/>
      <c r="B21" s="55"/>
      <c r="C21" s="55"/>
      <c r="D21" s="55"/>
      <c r="E21" s="55"/>
      <c r="F21" s="55"/>
      <c r="G21" s="56" t="s">
        <v>31</v>
      </c>
      <c r="H21" s="32" t="e">
        <f>#REF!*1%</f>
        <v>#REF!</v>
      </c>
      <c r="I21" s="15">
        <f>I19*1%</f>
        <v>9500</v>
      </c>
    </row>
    <row r="22" spans="1:17" x14ac:dyDescent="0.25">
      <c r="A22" s="55"/>
      <c r="B22" s="55"/>
      <c r="C22" s="55"/>
      <c r="D22" s="55"/>
      <c r="E22" s="55"/>
      <c r="F22" s="55"/>
      <c r="G22" s="56" t="s">
        <v>22</v>
      </c>
      <c r="H22" s="15">
        <f>H20*10%</f>
        <v>0</v>
      </c>
      <c r="I22" s="15">
        <v>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18">
        <v>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I19+I21</f>
        <v>959500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115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06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2:Q44"/>
  <sheetViews>
    <sheetView topLeftCell="A13" workbookViewId="0">
      <selection activeCell="I13" sqref="I1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117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44405</v>
      </c>
      <c r="C18" s="38" t="s">
        <v>118</v>
      </c>
      <c r="D18" s="12" t="s">
        <v>121</v>
      </c>
      <c r="E18" s="12" t="s">
        <v>104</v>
      </c>
      <c r="F18" s="31">
        <v>1</v>
      </c>
      <c r="G18" s="224">
        <v>3400000</v>
      </c>
      <c r="H18" s="225"/>
      <c r="I18" s="240">
        <f>G18</f>
        <v>3400000</v>
      </c>
      <c r="K18"/>
    </row>
    <row r="19" spans="1:17" ht="78.75" customHeight="1" x14ac:dyDescent="0.25">
      <c r="A19" s="11">
        <v>2</v>
      </c>
      <c r="B19" s="37">
        <v>44405</v>
      </c>
      <c r="C19" s="38" t="s">
        <v>119</v>
      </c>
      <c r="D19" s="12" t="s">
        <v>121</v>
      </c>
      <c r="E19" s="12" t="s">
        <v>104</v>
      </c>
      <c r="F19" s="31">
        <v>1</v>
      </c>
      <c r="G19" s="238"/>
      <c r="H19" s="239"/>
      <c r="I19" s="241"/>
      <c r="K19"/>
    </row>
    <row r="20" spans="1:17" ht="25.5" customHeight="1" thickBot="1" x14ac:dyDescent="0.3">
      <c r="A20" s="226" t="s">
        <v>21</v>
      </c>
      <c r="B20" s="227"/>
      <c r="C20" s="227"/>
      <c r="D20" s="227"/>
      <c r="E20" s="227"/>
      <c r="F20" s="227"/>
      <c r="G20" s="227"/>
      <c r="H20" s="228"/>
      <c r="I20" s="13">
        <f>I18</f>
        <v>3400000</v>
      </c>
    </row>
    <row r="21" spans="1:17" x14ac:dyDescent="0.25">
      <c r="A21" s="229"/>
      <c r="B21" s="229"/>
      <c r="C21" s="55"/>
      <c r="D21" s="55"/>
      <c r="E21" s="55"/>
      <c r="F21" s="55"/>
      <c r="G21" s="14"/>
      <c r="H21" s="14"/>
      <c r="I21" s="15"/>
    </row>
    <row r="22" spans="1:17" x14ac:dyDescent="0.25">
      <c r="A22" s="55"/>
      <c r="B22" s="55"/>
      <c r="C22" s="55"/>
      <c r="D22" s="55"/>
      <c r="E22" s="55"/>
      <c r="F22" s="55"/>
      <c r="G22" s="56" t="s">
        <v>31</v>
      </c>
      <c r="H22" s="32" t="e">
        <f>#REF!*1%</f>
        <v>#REF!</v>
      </c>
      <c r="I22" s="15">
        <f>I20*1%</f>
        <v>34000</v>
      </c>
    </row>
    <row r="23" spans="1:17" x14ac:dyDescent="0.25">
      <c r="A23" s="55"/>
      <c r="B23" s="55"/>
      <c r="C23" s="55"/>
      <c r="D23" s="55"/>
      <c r="E23" s="55"/>
      <c r="F23" s="55"/>
      <c r="G23" s="56" t="s">
        <v>22</v>
      </c>
      <c r="H23" s="15">
        <f>H21*10%</f>
        <v>0</v>
      </c>
      <c r="I23" s="15">
        <v>1700000</v>
      </c>
    </row>
    <row r="24" spans="1:17" ht="16.5" thickBot="1" x14ac:dyDescent="0.3">
      <c r="E24" s="1"/>
      <c r="F24" s="1"/>
      <c r="G24" s="17" t="s">
        <v>23</v>
      </c>
      <c r="H24" s="18">
        <v>0</v>
      </c>
      <c r="I24" s="39">
        <f>I20-I23</f>
        <v>1700000</v>
      </c>
      <c r="Q24" s="2" t="s">
        <v>24</v>
      </c>
    </row>
    <row r="25" spans="1:17" x14ac:dyDescent="0.25">
      <c r="E25" s="1"/>
      <c r="F25" s="1"/>
      <c r="G25" s="19" t="s">
        <v>25</v>
      </c>
      <c r="H25" s="20" t="e">
        <f>H20+H22</f>
        <v>#REF!</v>
      </c>
      <c r="I25" s="20">
        <f>I24+I22</f>
        <v>1734000</v>
      </c>
    </row>
    <row r="26" spans="1:17" x14ac:dyDescent="0.25">
      <c r="E26" s="1"/>
      <c r="F26" s="1"/>
      <c r="G26" s="19"/>
      <c r="H26" s="20"/>
      <c r="I26" s="20"/>
    </row>
    <row r="27" spans="1:17" x14ac:dyDescent="0.25">
      <c r="A27" s="1" t="s">
        <v>120</v>
      </c>
      <c r="D27" s="1"/>
      <c r="E27" s="1"/>
      <c r="F27" s="1"/>
      <c r="G27" s="19"/>
      <c r="H27" s="19"/>
      <c r="I27" s="20"/>
    </row>
    <row r="28" spans="1:17" x14ac:dyDescent="0.25">
      <c r="A28" s="21"/>
      <c r="D28" s="1"/>
      <c r="E28" s="1"/>
      <c r="F28" s="1"/>
      <c r="G28" s="19"/>
      <c r="H28" s="19"/>
      <c r="I28" s="20"/>
    </row>
    <row r="29" spans="1:17" x14ac:dyDescent="0.25">
      <c r="D29" s="1"/>
      <c r="E29" s="1"/>
      <c r="F29" s="1"/>
      <c r="G29" s="19"/>
      <c r="H29" s="19"/>
      <c r="I29" s="20"/>
    </row>
    <row r="30" spans="1:17" x14ac:dyDescent="0.25">
      <c r="A30" s="33" t="s">
        <v>26</v>
      </c>
    </row>
    <row r="31" spans="1:17" x14ac:dyDescent="0.25">
      <c r="A31" s="34" t="s">
        <v>27</v>
      </c>
      <c r="B31" s="22"/>
      <c r="C31" s="22"/>
      <c r="D31" s="10"/>
      <c r="E31" s="10"/>
      <c r="F31" s="10"/>
      <c r="I31" s="2" t="s">
        <v>53</v>
      </c>
    </row>
    <row r="32" spans="1:17" x14ac:dyDescent="0.25">
      <c r="A32" s="34" t="s">
        <v>28</v>
      </c>
      <c r="B32" s="22"/>
      <c r="C32" s="22"/>
      <c r="D32" s="10"/>
      <c r="E32" s="10"/>
      <c r="F32" s="10"/>
    </row>
    <row r="33" spans="1:9" x14ac:dyDescent="0.25">
      <c r="A33" s="35" t="s">
        <v>29</v>
      </c>
      <c r="B33" s="23"/>
      <c r="C33" s="23"/>
      <c r="D33" s="10"/>
      <c r="E33" s="10"/>
      <c r="F33" s="10"/>
    </row>
    <row r="34" spans="1:9" x14ac:dyDescent="0.25">
      <c r="A34" s="36" t="s">
        <v>0</v>
      </c>
      <c r="B34" s="24"/>
      <c r="C34" s="24"/>
      <c r="D34" s="10"/>
      <c r="E34" s="10"/>
      <c r="F34" s="10"/>
    </row>
    <row r="35" spans="1:9" x14ac:dyDescent="0.25">
      <c r="A35" s="25"/>
      <c r="B35" s="25"/>
      <c r="C35" s="25"/>
    </row>
    <row r="36" spans="1:9" x14ac:dyDescent="0.25">
      <c r="A36" s="26"/>
      <c r="B36" s="26"/>
      <c r="C36" s="26"/>
    </row>
    <row r="37" spans="1:9" x14ac:dyDescent="0.25">
      <c r="G37" s="27" t="s">
        <v>32</v>
      </c>
      <c r="H37" s="230" t="str">
        <f>+I13</f>
        <v xml:space="preserve"> 06 Agustus 2021</v>
      </c>
      <c r="I37" s="231"/>
    </row>
    <row r="41" spans="1:9" ht="18" customHeight="1" x14ac:dyDescent="0.25"/>
    <row r="42" spans="1:9" ht="17.25" customHeight="1" x14ac:dyDescent="0.25"/>
    <row r="44" spans="1:9" x14ac:dyDescent="0.25">
      <c r="G44" s="218" t="s">
        <v>30</v>
      </c>
      <c r="H44" s="218"/>
      <c r="I44" s="218"/>
    </row>
  </sheetData>
  <mergeCells count="8">
    <mergeCell ref="G44:I44"/>
    <mergeCell ref="I18:I19"/>
    <mergeCell ref="G18:H19"/>
    <mergeCell ref="A10:I10"/>
    <mergeCell ref="G17:H17"/>
    <mergeCell ref="A20:H20"/>
    <mergeCell ref="A21:B21"/>
    <mergeCell ref="H37:I37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2:Q43"/>
  <sheetViews>
    <sheetView topLeftCell="A10" workbookViewId="0">
      <selection activeCell="I13" sqref="I1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122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44406</v>
      </c>
      <c r="C18" s="38" t="s">
        <v>126</v>
      </c>
      <c r="D18" s="12" t="s">
        <v>123</v>
      </c>
      <c r="E18" s="12" t="s">
        <v>124</v>
      </c>
      <c r="F18" s="31">
        <v>1</v>
      </c>
      <c r="G18" s="224">
        <v>1100000</v>
      </c>
      <c r="H18" s="225"/>
      <c r="I18" s="48">
        <f>G18</f>
        <v>1100000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I18</f>
        <v>1100000</v>
      </c>
    </row>
    <row r="20" spans="1:17" x14ac:dyDescent="0.25">
      <c r="A20" s="229"/>
      <c r="B20" s="229"/>
      <c r="C20" s="55"/>
      <c r="D20" s="55"/>
      <c r="E20" s="55"/>
      <c r="F20" s="55"/>
      <c r="G20" s="14"/>
      <c r="H20" s="14"/>
      <c r="I20" s="15"/>
    </row>
    <row r="21" spans="1:17" x14ac:dyDescent="0.25">
      <c r="A21" s="55"/>
      <c r="B21" s="55"/>
      <c r="C21" s="55"/>
      <c r="D21" s="55"/>
      <c r="E21" s="55"/>
      <c r="F21" s="55"/>
      <c r="G21" s="56" t="s">
        <v>31</v>
      </c>
      <c r="H21" s="32" t="e">
        <f>#REF!*1%</f>
        <v>#REF!</v>
      </c>
      <c r="I21" s="15">
        <f>I19*1%</f>
        <v>11000</v>
      </c>
    </row>
    <row r="22" spans="1:17" x14ac:dyDescent="0.25">
      <c r="A22" s="55"/>
      <c r="B22" s="55"/>
      <c r="C22" s="55"/>
      <c r="D22" s="55"/>
      <c r="E22" s="55"/>
      <c r="F22" s="55"/>
      <c r="G22" s="56" t="s">
        <v>22</v>
      </c>
      <c r="H22" s="15">
        <f>H20*10%</f>
        <v>0</v>
      </c>
      <c r="I22" s="15">
        <v>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18">
        <v>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I19+I21</f>
        <v>1111000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125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06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H36:I36"/>
    <mergeCell ref="G43:I43"/>
    <mergeCell ref="A10:I10"/>
    <mergeCell ref="G17:H17"/>
    <mergeCell ref="G18:H18"/>
    <mergeCell ref="A19:H19"/>
    <mergeCell ref="A20:B20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2:Q43"/>
  <sheetViews>
    <sheetView topLeftCell="A10"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127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44406</v>
      </c>
      <c r="C18" s="38" t="s">
        <v>129</v>
      </c>
      <c r="D18" s="12" t="s">
        <v>128</v>
      </c>
      <c r="E18" s="12" t="s">
        <v>124</v>
      </c>
      <c r="F18" s="31">
        <v>1</v>
      </c>
      <c r="G18" s="224">
        <v>1100000</v>
      </c>
      <c r="H18" s="225"/>
      <c r="I18" s="48">
        <f>G18</f>
        <v>1100000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I18</f>
        <v>1100000</v>
      </c>
    </row>
    <row r="20" spans="1:17" x14ac:dyDescent="0.25">
      <c r="A20" s="229"/>
      <c r="B20" s="229"/>
      <c r="C20" s="55"/>
      <c r="D20" s="55"/>
      <c r="E20" s="55"/>
      <c r="F20" s="55"/>
      <c r="G20" s="14"/>
      <c r="H20" s="14"/>
      <c r="I20" s="15"/>
    </row>
    <row r="21" spans="1:17" x14ac:dyDescent="0.25">
      <c r="A21" s="55"/>
      <c r="B21" s="55"/>
      <c r="C21" s="55"/>
      <c r="D21" s="55"/>
      <c r="E21" s="55"/>
      <c r="F21" s="55"/>
      <c r="G21" s="56" t="s">
        <v>31</v>
      </c>
      <c r="H21" s="32" t="e">
        <f>#REF!*1%</f>
        <v>#REF!</v>
      </c>
      <c r="I21" s="15">
        <f>I19*1%</f>
        <v>11000</v>
      </c>
    </row>
    <row r="22" spans="1:17" x14ac:dyDescent="0.25">
      <c r="A22" s="55"/>
      <c r="B22" s="55"/>
      <c r="C22" s="55"/>
      <c r="D22" s="55"/>
      <c r="E22" s="55"/>
      <c r="F22" s="55"/>
      <c r="G22" s="56" t="s">
        <v>22</v>
      </c>
      <c r="H22" s="15">
        <f>H20*10%</f>
        <v>0</v>
      </c>
      <c r="I22" s="15">
        <v>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18">
        <v>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I19+I21</f>
        <v>1111000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125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06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2:Q43"/>
  <sheetViews>
    <sheetView topLeftCell="A10" workbookViewId="0">
      <selection activeCell="I13" sqref="I1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133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44406</v>
      </c>
      <c r="C18" s="38" t="s">
        <v>132</v>
      </c>
      <c r="D18" s="12" t="s">
        <v>130</v>
      </c>
      <c r="E18" s="12" t="s">
        <v>131</v>
      </c>
      <c r="F18" s="31">
        <v>1</v>
      </c>
      <c r="G18" s="224">
        <v>950000</v>
      </c>
      <c r="H18" s="225"/>
      <c r="I18" s="48">
        <f>G18</f>
        <v>950000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I18</f>
        <v>950000</v>
      </c>
    </row>
    <row r="20" spans="1:17" x14ac:dyDescent="0.25">
      <c r="A20" s="229"/>
      <c r="B20" s="229"/>
      <c r="C20" s="55"/>
      <c r="D20" s="55"/>
      <c r="E20" s="55"/>
      <c r="F20" s="55"/>
      <c r="G20" s="14"/>
      <c r="H20" s="14"/>
      <c r="I20" s="15"/>
    </row>
    <row r="21" spans="1:17" x14ac:dyDescent="0.25">
      <c r="A21" s="55"/>
      <c r="B21" s="55"/>
      <c r="C21" s="55"/>
      <c r="D21" s="55"/>
      <c r="E21" s="55"/>
      <c r="F21" s="55"/>
      <c r="G21" s="56" t="s">
        <v>31</v>
      </c>
      <c r="H21" s="32" t="e">
        <f>#REF!*1%</f>
        <v>#REF!</v>
      </c>
      <c r="I21" s="15">
        <f>I19*1%</f>
        <v>9500</v>
      </c>
    </row>
    <row r="22" spans="1:17" x14ac:dyDescent="0.25">
      <c r="A22" s="55"/>
      <c r="B22" s="55"/>
      <c r="C22" s="55"/>
      <c r="D22" s="55"/>
      <c r="E22" s="55"/>
      <c r="F22" s="55"/>
      <c r="G22" s="56" t="s">
        <v>22</v>
      </c>
      <c r="H22" s="15">
        <f>H20*10%</f>
        <v>0</v>
      </c>
      <c r="I22" s="15">
        <v>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18">
        <v>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I19+I21</f>
        <v>959500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35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06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2:Q43"/>
  <sheetViews>
    <sheetView topLeftCell="A10" workbookViewId="0">
      <selection activeCell="I19" sqref="I19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136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44406</v>
      </c>
      <c r="C18" s="38" t="s">
        <v>135</v>
      </c>
      <c r="D18" s="12" t="s">
        <v>134</v>
      </c>
      <c r="E18" s="12" t="s">
        <v>131</v>
      </c>
      <c r="F18" s="31">
        <v>1</v>
      </c>
      <c r="G18" s="224">
        <v>950000</v>
      </c>
      <c r="H18" s="225"/>
      <c r="I18" s="48">
        <f>G18</f>
        <v>950000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I18</f>
        <v>950000</v>
      </c>
    </row>
    <row r="20" spans="1:17" x14ac:dyDescent="0.25">
      <c r="A20" s="229"/>
      <c r="B20" s="229"/>
      <c r="C20" s="55"/>
      <c r="D20" s="55"/>
      <c r="E20" s="55"/>
      <c r="F20" s="55"/>
      <c r="G20" s="14"/>
      <c r="H20" s="14"/>
      <c r="I20" s="15"/>
    </row>
    <row r="21" spans="1:17" x14ac:dyDescent="0.25">
      <c r="A21" s="55"/>
      <c r="B21" s="55"/>
      <c r="C21" s="55"/>
      <c r="D21" s="55"/>
      <c r="E21" s="55"/>
      <c r="F21" s="55"/>
      <c r="G21" s="56" t="s">
        <v>31</v>
      </c>
      <c r="H21" s="32" t="e">
        <f>#REF!*1%</f>
        <v>#REF!</v>
      </c>
      <c r="I21" s="15">
        <f>I19*1%</f>
        <v>9500</v>
      </c>
    </row>
    <row r="22" spans="1:17" x14ac:dyDescent="0.25">
      <c r="A22" s="55"/>
      <c r="B22" s="55"/>
      <c r="C22" s="55"/>
      <c r="D22" s="55"/>
      <c r="E22" s="55"/>
      <c r="F22" s="55"/>
      <c r="G22" s="56" t="s">
        <v>22</v>
      </c>
      <c r="H22" s="15">
        <f>H20*10%</f>
        <v>0</v>
      </c>
      <c r="I22" s="15">
        <v>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18">
        <v>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I19+I21</f>
        <v>959500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35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06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2:Q43"/>
  <sheetViews>
    <sheetView topLeftCell="A10" workbookViewId="0">
      <selection activeCell="M17" sqref="M17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138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44406</v>
      </c>
      <c r="C18" s="38" t="s">
        <v>137</v>
      </c>
      <c r="D18" s="12" t="s">
        <v>68</v>
      </c>
      <c r="E18" s="12" t="s">
        <v>40</v>
      </c>
      <c r="F18" s="31">
        <v>1</v>
      </c>
      <c r="G18" s="224">
        <v>950000</v>
      </c>
      <c r="H18" s="225"/>
      <c r="I18" s="48">
        <f>G18</f>
        <v>950000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I18</f>
        <v>950000</v>
      </c>
    </row>
    <row r="20" spans="1:17" x14ac:dyDescent="0.25">
      <c r="A20" s="229"/>
      <c r="B20" s="229"/>
      <c r="C20" s="55"/>
      <c r="D20" s="55"/>
      <c r="E20" s="55"/>
      <c r="F20" s="55"/>
      <c r="G20" s="14"/>
      <c r="H20" s="14"/>
      <c r="I20" s="15"/>
    </row>
    <row r="21" spans="1:17" x14ac:dyDescent="0.25">
      <c r="A21" s="55"/>
      <c r="B21" s="55"/>
      <c r="C21" s="55"/>
      <c r="D21" s="55"/>
      <c r="E21" s="55"/>
      <c r="F21" s="55"/>
      <c r="G21" s="56" t="s">
        <v>31</v>
      </c>
      <c r="H21" s="32" t="e">
        <f>#REF!*1%</f>
        <v>#REF!</v>
      </c>
      <c r="I21" s="15">
        <f>I19*1%</f>
        <v>9500</v>
      </c>
    </row>
    <row r="22" spans="1:17" x14ac:dyDescent="0.25">
      <c r="A22" s="55"/>
      <c r="B22" s="55"/>
      <c r="C22" s="55"/>
      <c r="D22" s="55"/>
      <c r="E22" s="55"/>
      <c r="F22" s="55"/>
      <c r="G22" s="56" t="s">
        <v>22</v>
      </c>
      <c r="H22" s="15">
        <f>H20*10%</f>
        <v>0</v>
      </c>
      <c r="I22" s="15">
        <v>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18">
        <v>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I19+I21</f>
        <v>959500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35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06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2:Q43"/>
  <sheetViews>
    <sheetView topLeftCell="A7"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140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44406</v>
      </c>
      <c r="C18" s="38" t="s">
        <v>141</v>
      </c>
      <c r="D18" s="12" t="s">
        <v>139</v>
      </c>
      <c r="E18" s="12" t="s">
        <v>40</v>
      </c>
      <c r="F18" s="31">
        <v>1</v>
      </c>
      <c r="G18" s="224">
        <v>950000</v>
      </c>
      <c r="H18" s="225"/>
      <c r="I18" s="48">
        <f>G18</f>
        <v>950000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I18</f>
        <v>950000</v>
      </c>
    </row>
    <row r="20" spans="1:17" x14ac:dyDescent="0.25">
      <c r="A20" s="229"/>
      <c r="B20" s="229"/>
      <c r="C20" s="55"/>
      <c r="D20" s="55"/>
      <c r="E20" s="55"/>
      <c r="F20" s="55"/>
      <c r="G20" s="14"/>
      <c r="H20" s="14"/>
      <c r="I20" s="15"/>
    </row>
    <row r="21" spans="1:17" x14ac:dyDescent="0.25">
      <c r="A21" s="55"/>
      <c r="B21" s="55"/>
      <c r="C21" s="55"/>
      <c r="D21" s="55"/>
      <c r="E21" s="55"/>
      <c r="F21" s="55"/>
      <c r="G21" s="56" t="s">
        <v>31</v>
      </c>
      <c r="H21" s="32" t="e">
        <f>#REF!*1%</f>
        <v>#REF!</v>
      </c>
      <c r="I21" s="15">
        <f>I19*1%</f>
        <v>9500</v>
      </c>
    </row>
    <row r="22" spans="1:17" x14ac:dyDescent="0.25">
      <c r="A22" s="55"/>
      <c r="B22" s="55"/>
      <c r="C22" s="55"/>
      <c r="D22" s="55"/>
      <c r="E22" s="55"/>
      <c r="F22" s="55"/>
      <c r="G22" s="56" t="s">
        <v>22</v>
      </c>
      <c r="H22" s="15">
        <f>H20*10%</f>
        <v>0</v>
      </c>
      <c r="I22" s="15">
        <v>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18">
        <v>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I19+I21</f>
        <v>959500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35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06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2:Q43"/>
  <sheetViews>
    <sheetView topLeftCell="A10"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145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44404</v>
      </c>
      <c r="C18" s="38" t="s">
        <v>146</v>
      </c>
      <c r="D18" s="12" t="s">
        <v>142</v>
      </c>
      <c r="E18" s="12" t="s">
        <v>143</v>
      </c>
      <c r="F18" s="31">
        <v>1</v>
      </c>
      <c r="G18" s="224">
        <v>800000</v>
      </c>
      <c r="H18" s="225"/>
      <c r="I18" s="48">
        <f>G18</f>
        <v>800000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I18</f>
        <v>800000</v>
      </c>
    </row>
    <row r="20" spans="1:17" x14ac:dyDescent="0.25">
      <c r="A20" s="229"/>
      <c r="B20" s="229"/>
      <c r="C20" s="55"/>
      <c r="D20" s="55"/>
      <c r="E20" s="55"/>
      <c r="F20" s="55"/>
      <c r="G20" s="14"/>
      <c r="H20" s="14"/>
      <c r="I20" s="15"/>
    </row>
    <row r="21" spans="1:17" x14ac:dyDescent="0.25">
      <c r="A21" s="55"/>
      <c r="B21" s="55"/>
      <c r="C21" s="55"/>
      <c r="D21" s="55"/>
      <c r="E21" s="55"/>
      <c r="F21" s="55"/>
      <c r="G21" s="56" t="s">
        <v>31</v>
      </c>
      <c r="H21" s="32" t="e">
        <f>#REF!*1%</f>
        <v>#REF!</v>
      </c>
      <c r="I21" s="15">
        <f>I19*1%</f>
        <v>8000</v>
      </c>
    </row>
    <row r="22" spans="1:17" x14ac:dyDescent="0.25">
      <c r="A22" s="55"/>
      <c r="B22" s="55"/>
      <c r="C22" s="55"/>
      <c r="D22" s="55"/>
      <c r="E22" s="55"/>
      <c r="F22" s="55"/>
      <c r="G22" s="56" t="s">
        <v>22</v>
      </c>
      <c r="H22" s="15">
        <f>H20*10%</f>
        <v>0</v>
      </c>
      <c r="I22" s="15">
        <v>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18">
        <v>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I19+I21</f>
        <v>808000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144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06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Q43"/>
  <sheetViews>
    <sheetView topLeftCell="A10"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148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44404</v>
      </c>
      <c r="C18" s="38" t="s">
        <v>149</v>
      </c>
      <c r="D18" s="12" t="s">
        <v>147</v>
      </c>
      <c r="E18" s="12" t="s">
        <v>143</v>
      </c>
      <c r="F18" s="31">
        <v>1</v>
      </c>
      <c r="G18" s="224">
        <v>800000</v>
      </c>
      <c r="H18" s="225"/>
      <c r="I18" s="48">
        <f>G18</f>
        <v>800000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I18</f>
        <v>800000</v>
      </c>
    </row>
    <row r="20" spans="1:17" x14ac:dyDescent="0.25">
      <c r="A20" s="229"/>
      <c r="B20" s="229"/>
      <c r="C20" s="55"/>
      <c r="D20" s="55"/>
      <c r="E20" s="55"/>
      <c r="F20" s="55"/>
      <c r="G20" s="14"/>
      <c r="H20" s="14"/>
      <c r="I20" s="15"/>
    </row>
    <row r="21" spans="1:17" x14ac:dyDescent="0.25">
      <c r="A21" s="55"/>
      <c r="B21" s="55"/>
      <c r="C21" s="55"/>
      <c r="D21" s="55"/>
      <c r="E21" s="55"/>
      <c r="F21" s="55"/>
      <c r="G21" s="56" t="s">
        <v>31</v>
      </c>
      <c r="H21" s="32" t="e">
        <f>#REF!*1%</f>
        <v>#REF!</v>
      </c>
      <c r="I21" s="15">
        <f>I19*1%</f>
        <v>8000</v>
      </c>
    </row>
    <row r="22" spans="1:17" x14ac:dyDescent="0.25">
      <c r="A22" s="55"/>
      <c r="B22" s="55"/>
      <c r="C22" s="55"/>
      <c r="D22" s="55"/>
      <c r="E22" s="55"/>
      <c r="F22" s="55"/>
      <c r="G22" s="56" t="s">
        <v>22</v>
      </c>
      <c r="H22" s="15">
        <f>H20*10%</f>
        <v>0</v>
      </c>
      <c r="I22" s="15">
        <v>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18">
        <v>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I19+I21</f>
        <v>808000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144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06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2:Q43"/>
  <sheetViews>
    <sheetView topLeftCell="A10"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152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44408</v>
      </c>
      <c r="C18" s="38" t="s">
        <v>150</v>
      </c>
      <c r="D18" s="12" t="s">
        <v>151</v>
      </c>
      <c r="E18" s="12" t="s">
        <v>94</v>
      </c>
      <c r="F18" s="31">
        <v>1</v>
      </c>
      <c r="G18" s="224">
        <v>5000000</v>
      </c>
      <c r="H18" s="225"/>
      <c r="I18" s="48">
        <f>G18</f>
        <v>5000000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I18</f>
        <v>5000000</v>
      </c>
    </row>
    <row r="20" spans="1:17" x14ac:dyDescent="0.25">
      <c r="A20" s="229"/>
      <c r="B20" s="229"/>
      <c r="C20" s="55"/>
      <c r="D20" s="55"/>
      <c r="E20" s="55"/>
      <c r="F20" s="55"/>
      <c r="G20" s="14"/>
      <c r="H20" s="14"/>
      <c r="I20" s="15"/>
    </row>
    <row r="21" spans="1:17" x14ac:dyDescent="0.25">
      <c r="A21" s="55"/>
      <c r="B21" s="55"/>
      <c r="C21" s="55"/>
      <c r="D21" s="55"/>
      <c r="E21" s="55"/>
      <c r="F21" s="55"/>
      <c r="G21" s="56" t="s">
        <v>31</v>
      </c>
      <c r="H21" s="32" t="e">
        <f>#REF!*1%</f>
        <v>#REF!</v>
      </c>
      <c r="I21" s="15">
        <f>I19*1%</f>
        <v>50000</v>
      </c>
    </row>
    <row r="22" spans="1:17" x14ac:dyDescent="0.25">
      <c r="A22" s="55"/>
      <c r="B22" s="55"/>
      <c r="C22" s="55"/>
      <c r="D22" s="55"/>
      <c r="E22" s="55"/>
      <c r="F22" s="55"/>
      <c r="G22" s="56" t="s">
        <v>22</v>
      </c>
      <c r="H22" s="15">
        <f>H20*10%</f>
        <v>0</v>
      </c>
      <c r="I22" s="15">
        <v>2500000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39">
        <f>I19-I22</f>
        <v>2500000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I21+I23</f>
        <v>2550000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57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06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2:Q43"/>
  <sheetViews>
    <sheetView topLeftCell="A10"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153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44404</v>
      </c>
      <c r="C18" s="38" t="s">
        <v>155</v>
      </c>
      <c r="D18" s="12" t="s">
        <v>154</v>
      </c>
      <c r="E18" s="12" t="s">
        <v>143</v>
      </c>
      <c r="F18" s="31">
        <v>1</v>
      </c>
      <c r="G18" s="224">
        <v>800000</v>
      </c>
      <c r="H18" s="225"/>
      <c r="I18" s="48">
        <f>G18</f>
        <v>800000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I18</f>
        <v>800000</v>
      </c>
    </row>
    <row r="20" spans="1:17" x14ac:dyDescent="0.25">
      <c r="A20" s="229"/>
      <c r="B20" s="229"/>
      <c r="C20" s="55"/>
      <c r="D20" s="55"/>
      <c r="E20" s="55"/>
      <c r="F20" s="55"/>
      <c r="G20" s="14"/>
      <c r="H20" s="14"/>
      <c r="I20" s="15"/>
    </row>
    <row r="21" spans="1:17" x14ac:dyDescent="0.25">
      <c r="A21" s="55"/>
      <c r="B21" s="55"/>
      <c r="C21" s="55"/>
      <c r="D21" s="55"/>
      <c r="E21" s="55"/>
      <c r="F21" s="55"/>
      <c r="G21" s="56" t="s">
        <v>31</v>
      </c>
      <c r="H21" s="32" t="e">
        <f>#REF!*1%</f>
        <v>#REF!</v>
      </c>
      <c r="I21" s="15">
        <f>I19*1%</f>
        <v>8000</v>
      </c>
    </row>
    <row r="22" spans="1:17" x14ac:dyDescent="0.25">
      <c r="A22" s="55"/>
      <c r="B22" s="55"/>
      <c r="C22" s="55"/>
      <c r="D22" s="55"/>
      <c r="E22" s="55"/>
      <c r="F22" s="55"/>
      <c r="G22" s="56" t="s">
        <v>22</v>
      </c>
      <c r="H22" s="15">
        <f>H20*10%</f>
        <v>0</v>
      </c>
      <c r="I22" s="15">
        <v>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18">
        <v>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I19+I21</f>
        <v>808000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144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06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2:Q43"/>
  <sheetViews>
    <sheetView topLeftCell="A4" workbookViewId="0">
      <selection activeCell="F16" sqref="F16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157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44406</v>
      </c>
      <c r="C18" s="38" t="s">
        <v>158</v>
      </c>
      <c r="D18" s="12" t="s">
        <v>156</v>
      </c>
      <c r="E18" s="12" t="s">
        <v>124</v>
      </c>
      <c r="F18" s="31">
        <v>1</v>
      </c>
      <c r="G18" s="224">
        <v>1100000</v>
      </c>
      <c r="H18" s="225"/>
      <c r="I18" s="48">
        <f>G18</f>
        <v>1100000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I18</f>
        <v>1100000</v>
      </c>
    </row>
    <row r="20" spans="1:17" x14ac:dyDescent="0.25">
      <c r="A20" s="229"/>
      <c r="B20" s="229"/>
      <c r="C20" s="55"/>
      <c r="D20" s="55"/>
      <c r="E20" s="55"/>
      <c r="F20" s="55"/>
      <c r="G20" s="14"/>
      <c r="H20" s="14"/>
      <c r="I20" s="15"/>
    </row>
    <row r="21" spans="1:17" x14ac:dyDescent="0.25">
      <c r="A21" s="55"/>
      <c r="B21" s="55"/>
      <c r="C21" s="55"/>
      <c r="D21" s="55"/>
      <c r="E21" s="55"/>
      <c r="F21" s="55"/>
      <c r="G21" s="56" t="s">
        <v>31</v>
      </c>
      <c r="H21" s="32" t="e">
        <f>#REF!*1%</f>
        <v>#REF!</v>
      </c>
      <c r="I21" s="15">
        <f>I19*1%</f>
        <v>11000</v>
      </c>
    </row>
    <row r="22" spans="1:17" x14ac:dyDescent="0.25">
      <c r="A22" s="55"/>
      <c r="B22" s="55"/>
      <c r="C22" s="55"/>
      <c r="D22" s="55"/>
      <c r="E22" s="55"/>
      <c r="F22" s="55"/>
      <c r="G22" s="56" t="s">
        <v>22</v>
      </c>
      <c r="H22" s="15">
        <f>H20*10%</f>
        <v>0</v>
      </c>
      <c r="I22" s="15">
        <v>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18">
        <v>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I19+I21</f>
        <v>1111000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125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06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2:Q43"/>
  <sheetViews>
    <sheetView topLeftCell="A10" workbookViewId="0">
      <selection activeCell="I13" sqref="I1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162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44407</v>
      </c>
      <c r="C18" s="38" t="s">
        <v>160</v>
      </c>
      <c r="D18" s="12" t="s">
        <v>159</v>
      </c>
      <c r="E18" s="12" t="s">
        <v>37</v>
      </c>
      <c r="F18" s="31">
        <v>1</v>
      </c>
      <c r="G18" s="224">
        <v>7000000</v>
      </c>
      <c r="H18" s="225"/>
      <c r="I18" s="48">
        <f>G18</f>
        <v>7000000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I18</f>
        <v>7000000</v>
      </c>
    </row>
    <row r="20" spans="1:17" x14ac:dyDescent="0.25">
      <c r="A20" s="229"/>
      <c r="B20" s="229"/>
      <c r="C20" s="55"/>
      <c r="D20" s="55"/>
      <c r="E20" s="55"/>
      <c r="F20" s="55"/>
      <c r="G20" s="14"/>
      <c r="H20" s="14"/>
      <c r="I20" s="15"/>
    </row>
    <row r="21" spans="1:17" x14ac:dyDescent="0.25">
      <c r="A21" s="55"/>
      <c r="B21" s="55"/>
      <c r="C21" s="55"/>
      <c r="D21" s="55"/>
      <c r="E21" s="55"/>
      <c r="F21" s="55"/>
      <c r="G21" s="56" t="s">
        <v>31</v>
      </c>
      <c r="H21" s="32" t="e">
        <f>#REF!*1%</f>
        <v>#REF!</v>
      </c>
      <c r="I21" s="15">
        <f>I19*1%</f>
        <v>70000</v>
      </c>
    </row>
    <row r="22" spans="1:17" x14ac:dyDescent="0.25">
      <c r="A22" s="55"/>
      <c r="B22" s="55"/>
      <c r="C22" s="55"/>
      <c r="D22" s="55"/>
      <c r="E22" s="55"/>
      <c r="F22" s="55"/>
      <c r="G22" s="56" t="s">
        <v>22</v>
      </c>
      <c r="H22" s="15">
        <f>H20*10%</f>
        <v>0</v>
      </c>
      <c r="I22" s="15">
        <v>3500000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39">
        <f>I19-I22</f>
        <v>3500000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I23+I21</f>
        <v>3570000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161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06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2:Q43"/>
  <sheetViews>
    <sheetView topLeftCell="A10" workbookViewId="0">
      <selection activeCell="I19" sqref="I19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166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44408</v>
      </c>
      <c r="C18" s="38" t="s">
        <v>164</v>
      </c>
      <c r="D18" s="12" t="s">
        <v>163</v>
      </c>
      <c r="E18" s="12" t="s">
        <v>165</v>
      </c>
      <c r="F18" s="31">
        <v>1</v>
      </c>
      <c r="G18" s="224">
        <v>1700000</v>
      </c>
      <c r="H18" s="225"/>
      <c r="I18" s="48">
        <f>G18</f>
        <v>1700000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I18</f>
        <v>1700000</v>
      </c>
    </row>
    <row r="20" spans="1:17" x14ac:dyDescent="0.25">
      <c r="A20" s="229"/>
      <c r="B20" s="229"/>
      <c r="C20" s="55"/>
      <c r="D20" s="55"/>
      <c r="E20" s="55"/>
      <c r="F20" s="55"/>
      <c r="G20" s="14"/>
      <c r="H20" s="14"/>
      <c r="I20" s="15"/>
    </row>
    <row r="21" spans="1:17" x14ac:dyDescent="0.25">
      <c r="A21" s="55"/>
      <c r="B21" s="55"/>
      <c r="C21" s="55"/>
      <c r="D21" s="55"/>
      <c r="E21" s="55"/>
      <c r="F21" s="55"/>
      <c r="G21" s="56" t="s">
        <v>31</v>
      </c>
      <c r="H21" s="32" t="e">
        <f>#REF!*1%</f>
        <v>#REF!</v>
      </c>
      <c r="I21" s="15">
        <f>I19*1%</f>
        <v>17000</v>
      </c>
    </row>
    <row r="22" spans="1:17" x14ac:dyDescent="0.25">
      <c r="A22" s="55"/>
      <c r="B22" s="55"/>
      <c r="C22" s="55"/>
      <c r="D22" s="55"/>
      <c r="E22" s="55"/>
      <c r="F22" s="55"/>
      <c r="G22" s="56" t="s">
        <v>22</v>
      </c>
      <c r="H22" s="15">
        <f>H20*10%</f>
        <v>0</v>
      </c>
      <c r="I22" s="15">
        <v>850000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39">
        <f>I19-I22</f>
        <v>850000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I23+I21</f>
        <v>867000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167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06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2:Q43"/>
  <sheetViews>
    <sheetView workbookViewId="0">
      <selection activeCell="K13" sqref="K1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168</v>
      </c>
      <c r="G12" s="3" t="s">
        <v>8</v>
      </c>
      <c r="H12" s="7" t="s">
        <v>9</v>
      </c>
      <c r="I12" s="8" t="s">
        <v>169</v>
      </c>
    </row>
    <row r="13" spans="1:9" x14ac:dyDescent="0.25">
      <c r="G13" s="3" t="s">
        <v>10</v>
      </c>
      <c r="H13" s="7" t="s">
        <v>9</v>
      </c>
      <c r="I13" s="9" t="s">
        <v>96</v>
      </c>
    </row>
    <row r="14" spans="1:9" x14ac:dyDescent="0.25">
      <c r="G14" s="3" t="s">
        <v>11</v>
      </c>
      <c r="H14" s="7" t="s">
        <v>9</v>
      </c>
      <c r="I14" s="9" t="s">
        <v>170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4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44412</v>
      </c>
      <c r="C18" s="38" t="s">
        <v>171</v>
      </c>
      <c r="D18" s="12" t="s">
        <v>173</v>
      </c>
      <c r="E18" s="12" t="s">
        <v>37</v>
      </c>
      <c r="F18" s="31">
        <v>1</v>
      </c>
      <c r="G18" s="224">
        <v>9000000</v>
      </c>
      <c r="H18" s="225"/>
      <c r="I18" s="48">
        <f>G18</f>
        <v>9000000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I18</f>
        <v>9000000</v>
      </c>
    </row>
    <row r="20" spans="1:17" x14ac:dyDescent="0.25">
      <c r="A20" s="229"/>
      <c r="B20" s="229"/>
      <c r="C20" s="55"/>
      <c r="D20" s="55"/>
      <c r="E20" s="55"/>
      <c r="F20" s="55"/>
      <c r="G20" s="14"/>
      <c r="H20" s="14"/>
      <c r="I20" s="15"/>
    </row>
    <row r="21" spans="1:17" x14ac:dyDescent="0.25">
      <c r="A21" s="55"/>
      <c r="B21" s="55"/>
      <c r="C21" s="55"/>
      <c r="D21" s="55"/>
      <c r="E21" s="55"/>
      <c r="F21" s="55"/>
      <c r="G21" s="56" t="s">
        <v>31</v>
      </c>
      <c r="H21" s="32" t="e">
        <f>#REF!*1%</f>
        <v>#REF!</v>
      </c>
      <c r="I21" s="15">
        <f>I19*1%</f>
        <v>90000</v>
      </c>
    </row>
    <row r="22" spans="1:17" x14ac:dyDescent="0.25">
      <c r="A22" s="55"/>
      <c r="B22" s="55"/>
      <c r="C22" s="55"/>
      <c r="D22" s="55"/>
      <c r="E22" s="55"/>
      <c r="F22" s="55"/>
      <c r="G22" s="56" t="s">
        <v>22</v>
      </c>
      <c r="H22" s="15">
        <f>H20*10%</f>
        <v>0</v>
      </c>
      <c r="I22" s="15">
        <v>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18">
        <v>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I19+I21</f>
        <v>9090000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172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06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2:R52"/>
  <sheetViews>
    <sheetView zoomScaleNormal="100" workbookViewId="0">
      <selection activeCell="M15" sqref="M15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6" style="2" customWidth="1"/>
    <col min="7" max="7" width="5.28515625" style="2" customWidth="1"/>
    <col min="8" max="8" width="14.140625" style="3" bestFit="1" customWidth="1"/>
    <col min="9" max="9" width="1.5703125" style="3" customWidth="1"/>
    <col min="10" max="10" width="18.140625" style="2" customWidth="1"/>
    <col min="11" max="13" width="9.140625" style="2"/>
    <col min="14" max="14" width="11.5703125" style="2" bestFit="1" customWidth="1"/>
    <col min="15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5"/>
      <c r="B9" s="5"/>
      <c r="C9" s="5"/>
      <c r="D9" s="5"/>
      <c r="E9" s="5"/>
      <c r="F9" s="5"/>
      <c r="G9" s="5"/>
      <c r="H9" s="6"/>
      <c r="I9" s="6"/>
      <c r="J9" s="5"/>
    </row>
    <row r="10" spans="1:10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0"/>
      <c r="J10" s="221"/>
    </row>
    <row r="12" spans="1:10" x14ac:dyDescent="0.25">
      <c r="A12" s="2" t="s">
        <v>7</v>
      </c>
      <c r="B12" s="2" t="s">
        <v>69</v>
      </c>
      <c r="H12" s="3" t="s">
        <v>8</v>
      </c>
      <c r="I12" s="7" t="s">
        <v>9</v>
      </c>
      <c r="J12" s="8" t="s">
        <v>185</v>
      </c>
    </row>
    <row r="13" spans="1:10" x14ac:dyDescent="0.25">
      <c r="H13" s="3" t="s">
        <v>10</v>
      </c>
      <c r="I13" s="7" t="s">
        <v>9</v>
      </c>
      <c r="J13" s="9" t="s">
        <v>170</v>
      </c>
    </row>
    <row r="14" spans="1:10" x14ac:dyDescent="0.25">
      <c r="H14" s="3" t="s">
        <v>11</v>
      </c>
      <c r="I14" s="7" t="s">
        <v>9</v>
      </c>
      <c r="J14" s="9" t="s">
        <v>88</v>
      </c>
    </row>
    <row r="15" spans="1:10" x14ac:dyDescent="0.25">
      <c r="A15" s="2" t="s">
        <v>12</v>
      </c>
      <c r="B15" s="8" t="s">
        <v>13</v>
      </c>
      <c r="C15" s="8"/>
      <c r="I15" s="7"/>
    </row>
    <row r="16" spans="1:10" ht="16.5" thickBot="1" x14ac:dyDescent="0.3"/>
    <row r="17" spans="1:12" ht="26.25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8" t="s">
        <v>70</v>
      </c>
      <c r="G17" s="58" t="s">
        <v>71</v>
      </c>
      <c r="H17" s="222" t="s">
        <v>19</v>
      </c>
      <c r="I17" s="223"/>
      <c r="J17" s="30" t="s">
        <v>20</v>
      </c>
    </row>
    <row r="18" spans="1:12" ht="58.5" customHeight="1" x14ac:dyDescent="0.25">
      <c r="A18" s="11">
        <v>1</v>
      </c>
      <c r="B18" s="37">
        <v>44397</v>
      </c>
      <c r="C18" s="38" t="s">
        <v>174</v>
      </c>
      <c r="D18" s="12" t="s">
        <v>175</v>
      </c>
      <c r="E18" s="12" t="s">
        <v>176</v>
      </c>
      <c r="F18" s="65">
        <v>13</v>
      </c>
      <c r="G18" s="66">
        <v>238</v>
      </c>
      <c r="H18" s="232">
        <v>7000</v>
      </c>
      <c r="I18" s="233"/>
      <c r="J18" s="60">
        <f>G18*H18</f>
        <v>1666000</v>
      </c>
      <c r="L18"/>
    </row>
    <row r="19" spans="1:12" ht="58.5" customHeight="1" x14ac:dyDescent="0.25">
      <c r="A19" s="11">
        <f>A18+1</f>
        <v>2</v>
      </c>
      <c r="B19" s="37">
        <v>44398</v>
      </c>
      <c r="C19" s="38" t="s">
        <v>177</v>
      </c>
      <c r="D19" s="12" t="s">
        <v>175</v>
      </c>
      <c r="E19" s="12" t="s">
        <v>176</v>
      </c>
      <c r="F19" s="65">
        <v>1</v>
      </c>
      <c r="G19" s="65">
        <v>16</v>
      </c>
      <c r="H19" s="232">
        <v>7000</v>
      </c>
      <c r="I19" s="233"/>
      <c r="J19" s="60">
        <f>G19*H19</f>
        <v>112000</v>
      </c>
      <c r="L19"/>
    </row>
    <row r="20" spans="1:12" ht="58.5" customHeight="1" x14ac:dyDescent="0.25">
      <c r="A20" s="11">
        <f t="shared" ref="A20:A28" si="0">A19+1</f>
        <v>3</v>
      </c>
      <c r="B20" s="37">
        <v>44399</v>
      </c>
      <c r="C20" s="38" t="s">
        <v>178</v>
      </c>
      <c r="D20" s="12" t="s">
        <v>175</v>
      </c>
      <c r="E20" s="12" t="s">
        <v>176</v>
      </c>
      <c r="F20" s="65">
        <v>12</v>
      </c>
      <c r="G20" s="65">
        <v>237</v>
      </c>
      <c r="H20" s="232">
        <v>7000</v>
      </c>
      <c r="I20" s="233"/>
      <c r="J20" s="60">
        <f t="shared" ref="J20:J26" si="1">G20*H20</f>
        <v>1659000</v>
      </c>
      <c r="L20"/>
    </row>
    <row r="21" spans="1:12" ht="58.5" customHeight="1" x14ac:dyDescent="0.25">
      <c r="A21" s="11">
        <f t="shared" si="0"/>
        <v>4</v>
      </c>
      <c r="B21" s="37">
        <v>44400</v>
      </c>
      <c r="C21" s="38" t="s">
        <v>179</v>
      </c>
      <c r="D21" s="12" t="s">
        <v>175</v>
      </c>
      <c r="E21" s="12" t="s">
        <v>176</v>
      </c>
      <c r="F21" s="65">
        <v>18</v>
      </c>
      <c r="G21" s="66">
        <v>397</v>
      </c>
      <c r="H21" s="232">
        <v>7000</v>
      </c>
      <c r="I21" s="233"/>
      <c r="J21" s="60">
        <f t="shared" si="1"/>
        <v>2779000</v>
      </c>
      <c r="L21"/>
    </row>
    <row r="22" spans="1:12" ht="58.5" customHeight="1" x14ac:dyDescent="0.25">
      <c r="A22" s="11">
        <f t="shared" si="0"/>
        <v>5</v>
      </c>
      <c r="B22" s="37">
        <v>44401</v>
      </c>
      <c r="C22" s="38" t="s">
        <v>180</v>
      </c>
      <c r="D22" s="12" t="s">
        <v>175</v>
      </c>
      <c r="E22" s="12" t="s">
        <v>176</v>
      </c>
      <c r="F22" s="65">
        <v>29</v>
      </c>
      <c r="G22" s="66">
        <v>693</v>
      </c>
      <c r="H22" s="232">
        <v>7000</v>
      </c>
      <c r="I22" s="233"/>
      <c r="J22" s="60">
        <f t="shared" si="1"/>
        <v>4851000</v>
      </c>
      <c r="L22"/>
    </row>
    <row r="23" spans="1:12" ht="58.5" customHeight="1" x14ac:dyDescent="0.25">
      <c r="A23" s="11">
        <f t="shared" si="0"/>
        <v>6</v>
      </c>
      <c r="B23" s="37">
        <v>44402</v>
      </c>
      <c r="C23" s="38" t="s">
        <v>181</v>
      </c>
      <c r="D23" s="12" t="s">
        <v>182</v>
      </c>
      <c r="E23" s="12" t="s">
        <v>176</v>
      </c>
      <c r="F23" s="65">
        <v>16</v>
      </c>
      <c r="G23" s="66">
        <v>339</v>
      </c>
      <c r="H23" s="232">
        <v>7000</v>
      </c>
      <c r="I23" s="233"/>
      <c r="J23" s="60">
        <f t="shared" si="1"/>
        <v>2373000</v>
      </c>
      <c r="L23"/>
    </row>
    <row r="24" spans="1:12" ht="58.5" customHeight="1" x14ac:dyDescent="0.25">
      <c r="A24" s="11">
        <f t="shared" si="0"/>
        <v>7</v>
      </c>
      <c r="B24" s="37">
        <v>44403</v>
      </c>
      <c r="C24" s="38" t="s">
        <v>183</v>
      </c>
      <c r="D24" s="12" t="s">
        <v>182</v>
      </c>
      <c r="E24" s="12" t="s">
        <v>176</v>
      </c>
      <c r="F24" s="65">
        <v>12</v>
      </c>
      <c r="G24" s="66">
        <v>396</v>
      </c>
      <c r="H24" s="232">
        <v>7000</v>
      </c>
      <c r="I24" s="233"/>
      <c r="J24" s="60">
        <f t="shared" si="1"/>
        <v>2772000</v>
      </c>
      <c r="L24"/>
    </row>
    <row r="25" spans="1:12" ht="58.5" customHeight="1" x14ac:dyDescent="0.25">
      <c r="A25" s="11">
        <f t="shared" si="0"/>
        <v>8</v>
      </c>
      <c r="B25" s="37">
        <v>44404</v>
      </c>
      <c r="C25" s="38" t="s">
        <v>184</v>
      </c>
      <c r="D25" s="12" t="s">
        <v>182</v>
      </c>
      <c r="E25" s="12" t="s">
        <v>176</v>
      </c>
      <c r="F25" s="65">
        <v>17</v>
      </c>
      <c r="G25" s="66">
        <v>279</v>
      </c>
      <c r="H25" s="232">
        <v>7000</v>
      </c>
      <c r="I25" s="233"/>
      <c r="J25" s="60">
        <f t="shared" si="1"/>
        <v>1953000</v>
      </c>
      <c r="L25"/>
    </row>
    <row r="26" spans="1:12" ht="58.5" customHeight="1" x14ac:dyDescent="0.25">
      <c r="A26" s="11">
        <f t="shared" si="0"/>
        <v>9</v>
      </c>
      <c r="B26" s="37">
        <v>44405</v>
      </c>
      <c r="C26" s="38" t="s">
        <v>190</v>
      </c>
      <c r="D26" s="12" t="s">
        <v>182</v>
      </c>
      <c r="E26" s="12" t="s">
        <v>176</v>
      </c>
      <c r="F26" s="31">
        <v>24</v>
      </c>
      <c r="G26" s="51">
        <v>499</v>
      </c>
      <c r="H26" s="232">
        <v>7000</v>
      </c>
      <c r="I26" s="233"/>
      <c r="J26" s="60">
        <f t="shared" si="1"/>
        <v>3493000</v>
      </c>
      <c r="L26"/>
    </row>
    <row r="27" spans="1:12" ht="58.5" customHeight="1" x14ac:dyDescent="0.25">
      <c r="A27" s="11">
        <f t="shared" si="0"/>
        <v>10</v>
      </c>
      <c r="B27" s="37">
        <v>44406</v>
      </c>
      <c r="C27" s="38" t="s">
        <v>191</v>
      </c>
      <c r="D27" s="12" t="s">
        <v>72</v>
      </c>
      <c r="E27" s="12" t="s">
        <v>73</v>
      </c>
      <c r="F27" s="51">
        <v>29</v>
      </c>
      <c r="G27" s="51">
        <v>692</v>
      </c>
      <c r="H27" s="232">
        <v>7000</v>
      </c>
      <c r="I27" s="233"/>
      <c r="J27" s="67">
        <f>G27*H27</f>
        <v>4844000</v>
      </c>
      <c r="L27"/>
    </row>
    <row r="28" spans="1:12" ht="58.5" customHeight="1" x14ac:dyDescent="0.25">
      <c r="A28" s="11">
        <f t="shared" si="0"/>
        <v>11</v>
      </c>
      <c r="B28" s="37">
        <v>44407</v>
      </c>
      <c r="C28" s="38" t="s">
        <v>192</v>
      </c>
      <c r="D28" s="12" t="s">
        <v>72</v>
      </c>
      <c r="E28" s="12" t="s">
        <v>73</v>
      </c>
      <c r="F28" s="31">
        <v>21</v>
      </c>
      <c r="G28" s="31">
        <v>570</v>
      </c>
      <c r="H28" s="232">
        <v>7000</v>
      </c>
      <c r="I28" s="233"/>
      <c r="J28" s="60">
        <f>G28*H28</f>
        <v>3990000</v>
      </c>
      <c r="L28"/>
    </row>
    <row r="29" spans="1:12" ht="32.25" customHeight="1" thickBot="1" x14ac:dyDescent="0.3">
      <c r="A29" s="226" t="s">
        <v>21</v>
      </c>
      <c r="B29" s="227"/>
      <c r="C29" s="227"/>
      <c r="D29" s="227"/>
      <c r="E29" s="227"/>
      <c r="F29" s="227"/>
      <c r="G29" s="227"/>
      <c r="H29" s="227"/>
      <c r="I29" s="228"/>
      <c r="J29" s="13">
        <f>SUM(J18:J28)</f>
        <v>30492000</v>
      </c>
    </row>
    <row r="30" spans="1:12" x14ac:dyDescent="0.25">
      <c r="A30" s="229"/>
      <c r="B30" s="229"/>
      <c r="C30" s="59"/>
      <c r="D30" s="59"/>
      <c r="E30" s="59"/>
      <c r="F30" s="59"/>
      <c r="G30" s="59"/>
      <c r="H30" s="14"/>
      <c r="I30" s="14"/>
      <c r="J30" s="15"/>
    </row>
    <row r="31" spans="1:12" x14ac:dyDescent="0.25">
      <c r="A31" s="59"/>
      <c r="B31" s="59"/>
      <c r="C31" s="59"/>
      <c r="D31" s="59"/>
      <c r="E31" s="59"/>
      <c r="F31" s="59"/>
      <c r="G31" s="234" t="s">
        <v>31</v>
      </c>
      <c r="H31" s="234"/>
      <c r="I31" s="32" t="e">
        <f>#REF!*1%</f>
        <v>#REF!</v>
      </c>
      <c r="J31" s="15">
        <f>J29*1%</f>
        <v>304920</v>
      </c>
    </row>
    <row r="32" spans="1:12" x14ac:dyDescent="0.25">
      <c r="A32" s="59"/>
      <c r="B32" s="59"/>
      <c r="C32" s="59"/>
      <c r="D32" s="59"/>
      <c r="E32" s="59"/>
      <c r="F32" s="59"/>
      <c r="G32" s="234" t="s">
        <v>22</v>
      </c>
      <c r="H32" s="234"/>
      <c r="I32" s="15">
        <f>I30*10%</f>
        <v>0</v>
      </c>
      <c r="J32" s="15">
        <v>0</v>
      </c>
    </row>
    <row r="33" spans="1:18" ht="16.5" thickBot="1" x14ac:dyDescent="0.3">
      <c r="E33" s="1"/>
      <c r="F33" s="1"/>
      <c r="G33" s="236" t="s">
        <v>23</v>
      </c>
      <c r="H33" s="236"/>
      <c r="I33" s="18">
        <v>0</v>
      </c>
      <c r="J33" s="18">
        <v>0</v>
      </c>
      <c r="R33" s="2" t="s">
        <v>24</v>
      </c>
    </row>
    <row r="34" spans="1:18" x14ac:dyDescent="0.25">
      <c r="E34" s="1"/>
      <c r="F34" s="1"/>
      <c r="G34" s="237" t="s">
        <v>25</v>
      </c>
      <c r="H34" s="237"/>
      <c r="I34" s="20" t="e">
        <f>#REF!+I31</f>
        <v>#REF!</v>
      </c>
      <c r="J34" s="20">
        <f>J29+J31</f>
        <v>30796920</v>
      </c>
    </row>
    <row r="35" spans="1:18" x14ac:dyDescent="0.25">
      <c r="E35" s="1"/>
      <c r="F35" s="1"/>
      <c r="G35" s="1"/>
      <c r="H35" s="19"/>
      <c r="I35" s="20"/>
      <c r="J35" s="20"/>
    </row>
    <row r="36" spans="1:18" x14ac:dyDescent="0.25">
      <c r="A36" s="1" t="s">
        <v>193</v>
      </c>
      <c r="D36" s="1"/>
      <c r="E36" s="1"/>
      <c r="F36" s="1"/>
      <c r="G36" s="1"/>
      <c r="H36" s="19"/>
      <c r="I36" s="19"/>
      <c r="J36" s="20"/>
    </row>
    <row r="37" spans="1:18" x14ac:dyDescent="0.25">
      <c r="A37" s="229"/>
      <c r="B37" s="229"/>
      <c r="C37" s="59"/>
      <c r="D37" s="59"/>
      <c r="E37" s="59"/>
      <c r="F37" s="59"/>
      <c r="G37" s="59"/>
      <c r="H37" s="14"/>
      <c r="I37" s="14"/>
      <c r="J37" s="15"/>
    </row>
    <row r="38" spans="1:18" x14ac:dyDescent="0.25">
      <c r="D38" s="1"/>
      <c r="E38" s="1"/>
      <c r="F38" s="1"/>
      <c r="G38" s="1"/>
      <c r="H38" s="19"/>
      <c r="I38" s="19"/>
      <c r="J38" s="20"/>
    </row>
    <row r="39" spans="1:18" x14ac:dyDescent="0.25">
      <c r="A39" s="33" t="s">
        <v>26</v>
      </c>
    </row>
    <row r="40" spans="1:18" x14ac:dyDescent="0.25">
      <c r="A40" s="34" t="s">
        <v>27</v>
      </c>
      <c r="B40" s="22"/>
      <c r="C40" s="22"/>
      <c r="D40" s="10"/>
      <c r="E40" s="10"/>
      <c r="F40" s="10"/>
      <c r="G40" s="10"/>
    </row>
    <row r="41" spans="1:18" x14ac:dyDescent="0.25">
      <c r="A41" s="34" t="s">
        <v>28</v>
      </c>
      <c r="B41" s="22"/>
      <c r="C41" s="22"/>
      <c r="D41" s="10"/>
      <c r="E41" s="10"/>
      <c r="F41" s="10"/>
      <c r="G41" s="10"/>
    </row>
    <row r="42" spans="1:18" x14ac:dyDescent="0.25">
      <c r="A42" s="35" t="s">
        <v>29</v>
      </c>
      <c r="B42" s="23"/>
      <c r="C42" s="23"/>
      <c r="D42" s="10"/>
      <c r="E42" s="10"/>
      <c r="F42" s="10"/>
      <c r="G42" s="10"/>
    </row>
    <row r="43" spans="1:18" x14ac:dyDescent="0.25">
      <c r="A43" s="36" t="s">
        <v>0</v>
      </c>
      <c r="B43" s="24"/>
      <c r="C43" s="24"/>
      <c r="D43" s="10"/>
      <c r="E43" s="10"/>
      <c r="F43" s="10"/>
      <c r="G43" s="10"/>
    </row>
    <row r="44" spans="1:18" x14ac:dyDescent="0.25">
      <c r="A44" s="26"/>
      <c r="B44" s="26"/>
      <c r="C44" s="26"/>
    </row>
    <row r="45" spans="1:18" x14ac:dyDescent="0.25">
      <c r="H45" s="27" t="s">
        <v>32</v>
      </c>
      <c r="I45" s="230" t="str">
        <f>+J13</f>
        <v xml:space="preserve"> 09 Agustus 2021</v>
      </c>
      <c r="J45" s="231"/>
    </row>
    <row r="49" spans="8:10" ht="18" customHeight="1" x14ac:dyDescent="0.25"/>
    <row r="50" spans="8:10" ht="17.25" customHeight="1" x14ac:dyDescent="0.25"/>
    <row r="52" spans="8:10" x14ac:dyDescent="0.25">
      <c r="H52" s="218" t="s">
        <v>30</v>
      </c>
      <c r="I52" s="218"/>
      <c r="J52" s="218"/>
    </row>
  </sheetData>
  <mergeCells count="22">
    <mergeCell ref="A29:I29"/>
    <mergeCell ref="A10:J10"/>
    <mergeCell ref="H17:I17"/>
    <mergeCell ref="H28:I28"/>
    <mergeCell ref="H24:I24"/>
    <mergeCell ref="H25:I25"/>
    <mergeCell ref="H26:I26"/>
    <mergeCell ref="H23:I23"/>
    <mergeCell ref="H18:I18"/>
    <mergeCell ref="H19:I19"/>
    <mergeCell ref="H20:I20"/>
    <mergeCell ref="H21:I21"/>
    <mergeCell ref="H22:I22"/>
    <mergeCell ref="H27:I27"/>
    <mergeCell ref="G34:H34"/>
    <mergeCell ref="A37:B37"/>
    <mergeCell ref="I45:J45"/>
    <mergeCell ref="H52:J52"/>
    <mergeCell ref="A30:B30"/>
    <mergeCell ref="G31:H31"/>
    <mergeCell ref="G32:H32"/>
    <mergeCell ref="G33:H33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2:R42"/>
  <sheetViews>
    <sheetView tabSelected="1" topLeftCell="A9" zoomScaleNormal="100" workbookViewId="0">
      <selection activeCell="D23" sqref="D2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6" style="2" customWidth="1"/>
    <col min="7" max="7" width="5.28515625" style="2" customWidth="1"/>
    <col min="8" max="8" width="14.140625" style="3" bestFit="1" customWidth="1"/>
    <col min="9" max="9" width="1.5703125" style="3" customWidth="1"/>
    <col min="10" max="10" width="18.140625" style="2" customWidth="1"/>
    <col min="11" max="13" width="9.140625" style="2"/>
    <col min="14" max="14" width="11.5703125" style="2" bestFit="1" customWidth="1"/>
    <col min="15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5"/>
      <c r="B9" s="5"/>
      <c r="C9" s="5"/>
      <c r="D9" s="5"/>
      <c r="E9" s="5"/>
      <c r="F9" s="5"/>
      <c r="G9" s="5"/>
      <c r="H9" s="6"/>
      <c r="I9" s="6"/>
      <c r="J9" s="5"/>
    </row>
    <row r="10" spans="1:10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0"/>
      <c r="J10" s="221"/>
    </row>
    <row r="12" spans="1:10" x14ac:dyDescent="0.25">
      <c r="A12" s="2" t="s">
        <v>7</v>
      </c>
      <c r="B12" s="2" t="s">
        <v>69</v>
      </c>
      <c r="H12" s="3" t="s">
        <v>8</v>
      </c>
      <c r="I12" s="7" t="s">
        <v>9</v>
      </c>
      <c r="J12" s="8" t="s">
        <v>189</v>
      </c>
    </row>
    <row r="13" spans="1:10" x14ac:dyDescent="0.25">
      <c r="H13" s="3" t="s">
        <v>10</v>
      </c>
      <c r="I13" s="7" t="s">
        <v>9</v>
      </c>
      <c r="J13" s="9" t="s">
        <v>170</v>
      </c>
    </row>
    <row r="14" spans="1:10" x14ac:dyDescent="0.25">
      <c r="H14" s="3" t="s">
        <v>11</v>
      </c>
      <c r="I14" s="7" t="s">
        <v>9</v>
      </c>
      <c r="J14" s="9" t="s">
        <v>88</v>
      </c>
    </row>
    <row r="15" spans="1:10" x14ac:dyDescent="0.25">
      <c r="A15" s="2" t="s">
        <v>12</v>
      </c>
      <c r="B15" s="8" t="s">
        <v>13</v>
      </c>
      <c r="C15" s="8"/>
      <c r="I15" s="7"/>
    </row>
    <row r="16" spans="1:10" ht="16.5" thickBot="1" x14ac:dyDescent="0.3"/>
    <row r="17" spans="1:18" ht="26.25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58" t="s">
        <v>70</v>
      </c>
      <c r="G17" s="58" t="s">
        <v>71</v>
      </c>
      <c r="H17" s="222" t="s">
        <v>19</v>
      </c>
      <c r="I17" s="223"/>
      <c r="J17" s="30" t="s">
        <v>20</v>
      </c>
    </row>
    <row r="18" spans="1:18" ht="61.5" customHeight="1" x14ac:dyDescent="0.25">
      <c r="A18" s="11">
        <v>1</v>
      </c>
      <c r="B18" s="37">
        <v>44370</v>
      </c>
      <c r="C18" s="38" t="s">
        <v>186</v>
      </c>
      <c r="D18" s="12" t="s">
        <v>187</v>
      </c>
      <c r="E18" s="12" t="s">
        <v>188</v>
      </c>
      <c r="F18" s="31">
        <v>6</v>
      </c>
      <c r="G18" s="51">
        <v>216</v>
      </c>
      <c r="H18" s="232">
        <v>6500</v>
      </c>
      <c r="I18" s="233"/>
      <c r="J18" s="60">
        <f>G18*H18</f>
        <v>1404000</v>
      </c>
      <c r="L18"/>
    </row>
    <row r="19" spans="1:18" ht="32.2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7"/>
      <c r="I19" s="228"/>
      <c r="J19" s="13">
        <f>J18</f>
        <v>1404000</v>
      </c>
    </row>
    <row r="20" spans="1:18" x14ac:dyDescent="0.25">
      <c r="A20" s="229"/>
      <c r="B20" s="229"/>
      <c r="C20" s="59"/>
      <c r="D20" s="59"/>
      <c r="E20" s="59"/>
      <c r="F20" s="59"/>
      <c r="G20" s="59"/>
      <c r="H20" s="14"/>
      <c r="I20" s="14"/>
      <c r="J20" s="15"/>
    </row>
    <row r="21" spans="1:18" x14ac:dyDescent="0.25">
      <c r="A21" s="59"/>
      <c r="B21" s="59"/>
      <c r="C21" s="59"/>
      <c r="D21" s="59"/>
      <c r="E21" s="59"/>
      <c r="F21" s="59"/>
      <c r="G21" s="234" t="s">
        <v>31</v>
      </c>
      <c r="H21" s="234"/>
      <c r="I21" s="32" t="e">
        <f>#REF!*1%</f>
        <v>#REF!</v>
      </c>
      <c r="J21" s="15">
        <f>J19*1%</f>
        <v>14040</v>
      </c>
    </row>
    <row r="22" spans="1:18" x14ac:dyDescent="0.25">
      <c r="A22" s="59"/>
      <c r="B22" s="59"/>
      <c r="C22" s="59"/>
      <c r="D22" s="59"/>
      <c r="E22" s="59"/>
      <c r="F22" s="59"/>
      <c r="G22" s="234" t="s">
        <v>22</v>
      </c>
      <c r="H22" s="234"/>
      <c r="I22" s="15">
        <f>I20*10%</f>
        <v>0</v>
      </c>
      <c r="J22" s="15">
        <v>0</v>
      </c>
    </row>
    <row r="23" spans="1:18" ht="16.5" thickBot="1" x14ac:dyDescent="0.3">
      <c r="E23" s="1"/>
      <c r="F23" s="1"/>
      <c r="G23" s="236" t="s">
        <v>23</v>
      </c>
      <c r="H23" s="236"/>
      <c r="I23" s="18">
        <v>0</v>
      </c>
      <c r="J23" s="18">
        <v>0</v>
      </c>
      <c r="R23" s="2" t="s">
        <v>24</v>
      </c>
    </row>
    <row r="24" spans="1:18" x14ac:dyDescent="0.25">
      <c r="E24" s="1"/>
      <c r="F24" s="1"/>
      <c r="G24" s="237" t="s">
        <v>25</v>
      </c>
      <c r="H24" s="237"/>
      <c r="I24" s="20" t="e">
        <f>#REF!+I21</f>
        <v>#REF!</v>
      </c>
      <c r="J24" s="20">
        <f>J19+J21</f>
        <v>1418040</v>
      </c>
    </row>
    <row r="25" spans="1:18" x14ac:dyDescent="0.25">
      <c r="E25" s="1"/>
      <c r="F25" s="1"/>
      <c r="G25" s="1"/>
      <c r="H25" s="19"/>
      <c r="I25" s="20"/>
      <c r="J25" s="20"/>
    </row>
    <row r="26" spans="1:18" x14ac:dyDescent="0.25">
      <c r="A26" s="1" t="s">
        <v>297</v>
      </c>
      <c r="D26" s="1"/>
      <c r="E26" s="1"/>
      <c r="F26" s="1"/>
      <c r="G26" s="1"/>
      <c r="H26" s="19"/>
      <c r="I26" s="19"/>
      <c r="J26" s="20"/>
    </row>
    <row r="27" spans="1:18" x14ac:dyDescent="0.25">
      <c r="A27" s="229"/>
      <c r="B27" s="229"/>
      <c r="C27" s="59"/>
      <c r="D27" s="59"/>
      <c r="E27" s="59"/>
      <c r="F27" s="59"/>
      <c r="G27" s="59"/>
      <c r="H27" s="14"/>
      <c r="I27" s="14"/>
      <c r="J27" s="15"/>
    </row>
    <row r="28" spans="1:18" x14ac:dyDescent="0.25">
      <c r="D28" s="1"/>
      <c r="E28" s="1"/>
      <c r="F28" s="1"/>
      <c r="G28" s="1"/>
      <c r="H28" s="19"/>
      <c r="I28" s="19"/>
      <c r="J28" s="20"/>
    </row>
    <row r="29" spans="1:18" x14ac:dyDescent="0.25">
      <c r="A29" s="33" t="s">
        <v>26</v>
      </c>
    </row>
    <row r="30" spans="1:18" x14ac:dyDescent="0.25">
      <c r="A30" s="34" t="s">
        <v>27</v>
      </c>
      <c r="B30" s="22"/>
      <c r="C30" s="22"/>
      <c r="D30" s="10"/>
      <c r="E30" s="10"/>
      <c r="F30" s="10"/>
      <c r="G30" s="10"/>
    </row>
    <row r="31" spans="1:18" x14ac:dyDescent="0.25">
      <c r="A31" s="34" t="s">
        <v>28</v>
      </c>
      <c r="B31" s="22"/>
      <c r="C31" s="22"/>
      <c r="D31" s="10"/>
      <c r="E31" s="10"/>
      <c r="F31" s="10"/>
      <c r="G31" s="10"/>
    </row>
    <row r="32" spans="1:18" x14ac:dyDescent="0.25">
      <c r="A32" s="35" t="s">
        <v>29</v>
      </c>
      <c r="B32" s="23"/>
      <c r="C32" s="23"/>
      <c r="D32" s="10"/>
      <c r="E32" s="10"/>
      <c r="F32" s="10"/>
      <c r="G32" s="10"/>
    </row>
    <row r="33" spans="1:10" x14ac:dyDescent="0.25">
      <c r="A33" s="36" t="s">
        <v>0</v>
      </c>
      <c r="B33" s="24"/>
      <c r="C33" s="24"/>
      <c r="D33" s="10"/>
      <c r="E33" s="10"/>
      <c r="F33" s="10"/>
      <c r="G33" s="10"/>
    </row>
    <row r="34" spans="1:10" x14ac:dyDescent="0.25">
      <c r="A34" s="26"/>
      <c r="B34" s="26"/>
      <c r="C34" s="26"/>
    </row>
    <row r="35" spans="1:10" x14ac:dyDescent="0.25">
      <c r="H35" s="27" t="s">
        <v>32</v>
      </c>
      <c r="I35" s="230" t="str">
        <f>+J13</f>
        <v xml:space="preserve"> 09 Agustus 2021</v>
      </c>
      <c r="J35" s="231"/>
    </row>
    <row r="39" spans="1:10" ht="18" customHeight="1" x14ac:dyDescent="0.25"/>
    <row r="40" spans="1:10" ht="17.25" customHeight="1" x14ac:dyDescent="0.25"/>
    <row r="42" spans="1:10" x14ac:dyDescent="0.25">
      <c r="H42" s="218" t="s">
        <v>30</v>
      </c>
      <c r="I42" s="218"/>
      <c r="J42" s="218"/>
    </row>
  </sheetData>
  <mergeCells count="12">
    <mergeCell ref="A10:J10"/>
    <mergeCell ref="H17:I17"/>
    <mergeCell ref="I35:J35"/>
    <mergeCell ref="H42:J42"/>
    <mergeCell ref="H18:I18"/>
    <mergeCell ref="A20:B20"/>
    <mergeCell ref="G21:H21"/>
    <mergeCell ref="G22:H22"/>
    <mergeCell ref="G23:H23"/>
    <mergeCell ref="G24:H24"/>
    <mergeCell ref="A27:B27"/>
    <mergeCell ref="A19:I19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2:Q45"/>
  <sheetViews>
    <sheetView topLeftCell="A8" workbookViewId="0">
      <selection activeCell="I13" sqref="I1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5703125" style="2" customWidth="1"/>
    <col min="4" max="4" width="28.5703125" style="2" customWidth="1"/>
    <col min="5" max="5" width="12.85546875" style="2" customWidth="1"/>
    <col min="6" max="6" width="6.140625" style="2" customWidth="1"/>
    <col min="7" max="7" width="14.140625" style="3" bestFit="1" customWidth="1"/>
    <col min="8" max="8" width="1.5703125" style="3" customWidth="1"/>
    <col min="9" max="9" width="19.5703125" style="2" customWidth="1"/>
    <col min="10" max="10" width="15.5703125" style="2" customWidth="1"/>
    <col min="11" max="11" width="11.5703125" style="2" bestFit="1" customWidth="1"/>
    <col min="12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194</v>
      </c>
      <c r="G12" s="3" t="s">
        <v>8</v>
      </c>
      <c r="H12" s="7" t="s">
        <v>9</v>
      </c>
      <c r="I12" s="8" t="s">
        <v>198</v>
      </c>
    </row>
    <row r="13" spans="1:9" x14ac:dyDescent="0.25">
      <c r="G13" s="3" t="s">
        <v>10</v>
      </c>
      <c r="H13" s="7" t="s">
        <v>9</v>
      </c>
      <c r="I13" s="9" t="s">
        <v>170</v>
      </c>
    </row>
    <row r="14" spans="1:9" x14ac:dyDescent="0.25">
      <c r="G14" s="3" t="s">
        <v>11</v>
      </c>
      <c r="H14" s="7" t="s">
        <v>9</v>
      </c>
      <c r="I14" s="9" t="s">
        <v>197</v>
      </c>
    </row>
    <row r="15" spans="1:9" x14ac:dyDescent="0.25">
      <c r="A15" s="2" t="s">
        <v>12</v>
      </c>
      <c r="B15" s="8" t="s">
        <v>195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61" t="s">
        <v>33</v>
      </c>
      <c r="G17" s="222" t="s">
        <v>19</v>
      </c>
      <c r="H17" s="223"/>
      <c r="I17" s="30" t="s">
        <v>20</v>
      </c>
    </row>
    <row r="18" spans="1:17" ht="53.25" customHeight="1" x14ac:dyDescent="0.25">
      <c r="A18" s="11">
        <v>1</v>
      </c>
      <c r="B18" s="72">
        <v>44403</v>
      </c>
      <c r="C18" s="73" t="s">
        <v>199</v>
      </c>
      <c r="D18" s="12" t="s">
        <v>201</v>
      </c>
      <c r="E18" s="244" t="s">
        <v>104</v>
      </c>
      <c r="F18" s="31">
        <v>1</v>
      </c>
      <c r="G18" s="247">
        <v>4940000</v>
      </c>
      <c r="H18" s="248"/>
      <c r="I18" s="251">
        <f>G18</f>
        <v>4940000</v>
      </c>
      <c r="J18" s="75"/>
      <c r="K18" s="75"/>
    </row>
    <row r="19" spans="1:17" ht="53.25" customHeight="1" x14ac:dyDescent="0.25">
      <c r="A19" s="11">
        <v>2</v>
      </c>
      <c r="B19" s="72">
        <v>44403</v>
      </c>
      <c r="C19" s="73" t="s">
        <v>200</v>
      </c>
      <c r="D19" s="12" t="s">
        <v>196</v>
      </c>
      <c r="E19" s="245"/>
      <c r="F19" s="31">
        <v>1</v>
      </c>
      <c r="G19" s="249"/>
      <c r="H19" s="250"/>
      <c r="I19" s="252"/>
      <c r="J19" s="75"/>
      <c r="K19" s="75"/>
    </row>
    <row r="20" spans="1:17" ht="53.25" customHeight="1" x14ac:dyDescent="0.25">
      <c r="A20" s="11">
        <v>2</v>
      </c>
      <c r="B20" s="72">
        <v>44403</v>
      </c>
      <c r="C20" s="73"/>
      <c r="D20" s="12" t="s">
        <v>202</v>
      </c>
      <c r="E20" s="246"/>
      <c r="F20" s="31">
        <v>1</v>
      </c>
      <c r="G20" s="242">
        <v>350000</v>
      </c>
      <c r="H20" s="243"/>
      <c r="I20" s="74">
        <f>G20</f>
        <v>350000</v>
      </c>
      <c r="J20" s="75"/>
      <c r="K20" s="75"/>
    </row>
    <row r="21" spans="1:17" ht="25.5" customHeight="1" thickBot="1" x14ac:dyDescent="0.3">
      <c r="A21" s="226" t="s">
        <v>21</v>
      </c>
      <c r="B21" s="227"/>
      <c r="C21" s="227"/>
      <c r="D21" s="227"/>
      <c r="E21" s="227"/>
      <c r="F21" s="227"/>
      <c r="G21" s="227"/>
      <c r="H21" s="228"/>
      <c r="I21" s="13">
        <f>I20+I18</f>
        <v>5290000</v>
      </c>
    </row>
    <row r="22" spans="1:17" x14ac:dyDescent="0.25">
      <c r="A22" s="229"/>
      <c r="B22" s="229"/>
      <c r="C22" s="62"/>
      <c r="D22" s="62"/>
      <c r="E22" s="62"/>
      <c r="F22" s="62"/>
      <c r="G22" s="14"/>
      <c r="H22" s="14"/>
      <c r="I22" s="15"/>
    </row>
    <row r="23" spans="1:17" x14ac:dyDescent="0.25">
      <c r="A23" s="62"/>
      <c r="B23" s="62"/>
      <c r="C23" s="62"/>
      <c r="D23" s="62"/>
      <c r="E23" s="62"/>
      <c r="F23" s="62"/>
      <c r="G23" s="63" t="s">
        <v>31</v>
      </c>
      <c r="H23" s="32" t="e">
        <f>#REF!*1%</f>
        <v>#REF!</v>
      </c>
      <c r="I23" s="15">
        <f>I21*1%</f>
        <v>52900</v>
      </c>
    </row>
    <row r="24" spans="1:17" x14ac:dyDescent="0.25">
      <c r="A24" s="62"/>
      <c r="B24" s="62"/>
      <c r="C24" s="62"/>
      <c r="D24" s="62"/>
      <c r="E24" s="62"/>
      <c r="F24" s="62"/>
      <c r="G24" s="63" t="s">
        <v>22</v>
      </c>
      <c r="H24" s="15">
        <f>H22*10%</f>
        <v>0</v>
      </c>
      <c r="I24" s="15">
        <f>I22*10%</f>
        <v>0</v>
      </c>
    </row>
    <row r="25" spans="1:17" ht="16.5" thickBot="1" x14ac:dyDescent="0.3">
      <c r="E25" s="1"/>
      <c r="F25" s="1"/>
      <c r="G25" s="17" t="s">
        <v>23</v>
      </c>
      <c r="H25" s="18">
        <v>0</v>
      </c>
      <c r="I25" s="18">
        <v>0</v>
      </c>
      <c r="Q25" s="2" t="s">
        <v>24</v>
      </c>
    </row>
    <row r="26" spans="1:17" x14ac:dyDescent="0.25">
      <c r="E26" s="1"/>
      <c r="F26" s="1"/>
      <c r="G26" s="19" t="s">
        <v>25</v>
      </c>
      <c r="H26" s="20" t="e">
        <f>H21+H23</f>
        <v>#REF!</v>
      </c>
      <c r="I26" s="20">
        <f>I21+I23</f>
        <v>5342900</v>
      </c>
    </row>
    <row r="27" spans="1:17" x14ac:dyDescent="0.25">
      <c r="E27" s="1"/>
      <c r="F27" s="1"/>
      <c r="G27" s="19"/>
      <c r="H27" s="20"/>
    </row>
    <row r="28" spans="1:17" x14ac:dyDescent="0.25">
      <c r="A28" s="1" t="s">
        <v>203</v>
      </c>
      <c r="D28" s="1"/>
      <c r="E28" s="1"/>
      <c r="F28" s="1"/>
      <c r="G28" s="19"/>
      <c r="H28" s="19"/>
      <c r="I28" s="20"/>
    </row>
    <row r="29" spans="1:17" x14ac:dyDescent="0.25">
      <c r="A29" s="21"/>
      <c r="D29" s="1"/>
      <c r="E29" s="1"/>
      <c r="F29" s="1"/>
      <c r="G29" s="19"/>
      <c r="H29" s="19"/>
      <c r="I29" s="20"/>
    </row>
    <row r="30" spans="1:17" x14ac:dyDescent="0.25">
      <c r="D30" s="1"/>
      <c r="E30" s="1"/>
      <c r="F30" s="1"/>
      <c r="G30" s="19"/>
      <c r="H30" s="19"/>
      <c r="I30" s="20"/>
    </row>
    <row r="31" spans="1:17" x14ac:dyDescent="0.25">
      <c r="A31" s="33" t="s">
        <v>26</v>
      </c>
    </row>
    <row r="32" spans="1:17" x14ac:dyDescent="0.25">
      <c r="A32" s="34" t="s">
        <v>27</v>
      </c>
      <c r="B32" s="22"/>
      <c r="C32" s="22"/>
      <c r="D32" s="10"/>
      <c r="E32" s="10"/>
      <c r="F32" s="10"/>
    </row>
    <row r="33" spans="1:9" x14ac:dyDescent="0.25">
      <c r="A33" s="34" t="s">
        <v>28</v>
      </c>
      <c r="B33" s="22"/>
      <c r="C33" s="22"/>
      <c r="D33" s="10"/>
      <c r="E33" s="10"/>
      <c r="F33" s="10"/>
    </row>
    <row r="34" spans="1:9" x14ac:dyDescent="0.25">
      <c r="A34" s="35" t="s">
        <v>29</v>
      </c>
      <c r="B34" s="23"/>
      <c r="C34" s="23"/>
      <c r="D34" s="10"/>
      <c r="E34" s="10"/>
      <c r="F34" s="10"/>
    </row>
    <row r="35" spans="1:9" x14ac:dyDescent="0.25">
      <c r="A35" s="36" t="s">
        <v>0</v>
      </c>
      <c r="B35" s="24"/>
      <c r="C35" s="24"/>
      <c r="D35" s="10"/>
      <c r="E35" s="10"/>
      <c r="F35" s="10"/>
    </row>
    <row r="36" spans="1:9" x14ac:dyDescent="0.25">
      <c r="A36" s="25"/>
      <c r="B36" s="25"/>
      <c r="C36" s="25"/>
    </row>
    <row r="37" spans="1:9" x14ac:dyDescent="0.25">
      <c r="A37" s="26"/>
      <c r="B37" s="26"/>
      <c r="C37" s="26"/>
    </row>
    <row r="38" spans="1:9" x14ac:dyDescent="0.25">
      <c r="G38" s="27" t="s">
        <v>32</v>
      </c>
      <c r="H38" s="230" t="str">
        <f>+I13</f>
        <v xml:space="preserve"> 09 Agustus 2021</v>
      </c>
      <c r="I38" s="231"/>
    </row>
    <row r="42" spans="1:9" ht="18" customHeight="1" x14ac:dyDescent="0.25"/>
    <row r="43" spans="1:9" ht="17.25" customHeight="1" x14ac:dyDescent="0.25"/>
    <row r="45" spans="1:9" x14ac:dyDescent="0.25">
      <c r="G45" s="218" t="s">
        <v>30</v>
      </c>
      <c r="H45" s="218"/>
      <c r="I45" s="218"/>
    </row>
  </sheetData>
  <mergeCells count="10">
    <mergeCell ref="G45:I45"/>
    <mergeCell ref="G20:H20"/>
    <mergeCell ref="E18:E20"/>
    <mergeCell ref="G18:H19"/>
    <mergeCell ref="I18:I19"/>
    <mergeCell ref="A10:I10"/>
    <mergeCell ref="G17:H17"/>
    <mergeCell ref="A21:H21"/>
    <mergeCell ref="A22:B22"/>
    <mergeCell ref="H38:I38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2:Q44"/>
  <sheetViews>
    <sheetView topLeftCell="A16" workbookViewId="0">
      <selection activeCell="A22" sqref="A22:XFD25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204</v>
      </c>
    </row>
    <row r="13" spans="1:9" x14ac:dyDescent="0.25">
      <c r="G13" s="3" t="s">
        <v>10</v>
      </c>
      <c r="H13" s="7" t="s">
        <v>9</v>
      </c>
      <c r="I13" s="9" t="s">
        <v>170</v>
      </c>
    </row>
    <row r="14" spans="1:9" x14ac:dyDescent="0.25">
      <c r="G14" s="3" t="s">
        <v>11</v>
      </c>
      <c r="H14" s="7" t="s">
        <v>9</v>
      </c>
      <c r="I14" s="9" t="s">
        <v>88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61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44407</v>
      </c>
      <c r="C18" s="38" t="s">
        <v>207</v>
      </c>
      <c r="D18" s="12" t="s">
        <v>205</v>
      </c>
      <c r="E18" s="12" t="s">
        <v>209</v>
      </c>
      <c r="F18" s="31">
        <v>1</v>
      </c>
      <c r="G18" s="224">
        <v>11500000</v>
      </c>
      <c r="H18" s="225"/>
      <c r="I18" s="64">
        <f>G18</f>
        <v>11500000</v>
      </c>
      <c r="K18"/>
    </row>
    <row r="19" spans="1:17" ht="78.75" customHeight="1" x14ac:dyDescent="0.25">
      <c r="A19" s="11">
        <v>2</v>
      </c>
      <c r="B19" s="37">
        <v>44407</v>
      </c>
      <c r="C19" s="38" t="s">
        <v>208</v>
      </c>
      <c r="D19" s="12" t="s">
        <v>205</v>
      </c>
      <c r="E19" s="12" t="s">
        <v>210</v>
      </c>
      <c r="F19" s="31">
        <v>1</v>
      </c>
      <c r="G19" s="224">
        <v>11500000</v>
      </c>
      <c r="H19" s="225"/>
      <c r="I19" s="64">
        <f>G19</f>
        <v>11500000</v>
      </c>
      <c r="K19"/>
    </row>
    <row r="20" spans="1:17" ht="25.5" customHeight="1" thickBot="1" x14ac:dyDescent="0.3">
      <c r="A20" s="226" t="s">
        <v>21</v>
      </c>
      <c r="B20" s="227"/>
      <c r="C20" s="227"/>
      <c r="D20" s="227"/>
      <c r="E20" s="227"/>
      <c r="F20" s="227"/>
      <c r="G20" s="227"/>
      <c r="H20" s="228"/>
      <c r="I20" s="13">
        <f>I19</f>
        <v>11500000</v>
      </c>
    </row>
    <row r="21" spans="1:17" x14ac:dyDescent="0.25">
      <c r="A21" s="229"/>
      <c r="B21" s="229"/>
      <c r="C21" s="62"/>
      <c r="D21" s="62"/>
      <c r="E21" s="62"/>
      <c r="F21" s="62"/>
      <c r="G21" s="14"/>
      <c r="H21" s="14"/>
      <c r="I21" s="15"/>
    </row>
    <row r="22" spans="1:17" x14ac:dyDescent="0.25">
      <c r="A22" s="62"/>
      <c r="B22" s="62"/>
      <c r="C22" s="62"/>
      <c r="D22" s="62"/>
      <c r="E22" s="62"/>
      <c r="F22" s="62"/>
      <c r="G22" s="63" t="s">
        <v>31</v>
      </c>
      <c r="H22" s="32" t="e">
        <f>#REF!*1%</f>
        <v>#REF!</v>
      </c>
      <c r="I22" s="15">
        <f>I20*1%</f>
        <v>115000</v>
      </c>
    </row>
    <row r="23" spans="1:17" x14ac:dyDescent="0.25">
      <c r="A23" s="62"/>
      <c r="B23" s="62"/>
      <c r="C23" s="62"/>
      <c r="D23" s="62"/>
      <c r="E23" s="62"/>
      <c r="F23" s="62"/>
      <c r="G23" s="63" t="s">
        <v>22</v>
      </c>
      <c r="H23" s="15">
        <f>H21*10%</f>
        <v>0</v>
      </c>
      <c r="I23" s="15">
        <v>5750000</v>
      </c>
    </row>
    <row r="24" spans="1:17" ht="16.5" thickBot="1" x14ac:dyDescent="0.3">
      <c r="E24" s="1"/>
      <c r="F24" s="1"/>
      <c r="G24" s="17" t="s">
        <v>23</v>
      </c>
      <c r="H24" s="18">
        <v>0</v>
      </c>
      <c r="I24" s="39">
        <f>I20-I23</f>
        <v>5750000</v>
      </c>
      <c r="Q24" s="2" t="s">
        <v>24</v>
      </c>
    </row>
    <row r="25" spans="1:17" x14ac:dyDescent="0.25">
      <c r="E25" s="1"/>
      <c r="F25" s="1"/>
      <c r="G25" s="19" t="s">
        <v>25</v>
      </c>
      <c r="H25" s="20" t="e">
        <f>H20+H22</f>
        <v>#REF!</v>
      </c>
      <c r="I25" s="20">
        <f>I24+I22</f>
        <v>5865000</v>
      </c>
    </row>
    <row r="26" spans="1:17" x14ac:dyDescent="0.25">
      <c r="E26" s="1"/>
      <c r="F26" s="1"/>
      <c r="G26" s="19"/>
      <c r="H26" s="20"/>
      <c r="I26" s="20"/>
    </row>
    <row r="27" spans="1:17" x14ac:dyDescent="0.25">
      <c r="A27" s="1" t="s">
        <v>206</v>
      </c>
      <c r="D27" s="1"/>
      <c r="E27" s="1"/>
      <c r="F27" s="1"/>
      <c r="G27" s="19"/>
      <c r="H27" s="19"/>
      <c r="I27" s="20"/>
    </row>
    <row r="28" spans="1:17" x14ac:dyDescent="0.25">
      <c r="A28" s="21"/>
      <c r="D28" s="1"/>
      <c r="E28" s="1"/>
      <c r="F28" s="1"/>
      <c r="G28" s="19"/>
      <c r="H28" s="19"/>
      <c r="I28" s="20"/>
    </row>
    <row r="29" spans="1:17" x14ac:dyDescent="0.25">
      <c r="D29" s="1"/>
      <c r="E29" s="1"/>
      <c r="F29" s="1"/>
      <c r="G29" s="19"/>
      <c r="H29" s="19"/>
      <c r="I29" s="20"/>
    </row>
    <row r="30" spans="1:17" x14ac:dyDescent="0.25">
      <c r="A30" s="33" t="s">
        <v>26</v>
      </c>
    </row>
    <row r="31" spans="1:17" x14ac:dyDescent="0.25">
      <c r="A31" s="34" t="s">
        <v>27</v>
      </c>
      <c r="B31" s="22"/>
      <c r="C31" s="22"/>
      <c r="D31" s="10"/>
      <c r="E31" s="10"/>
      <c r="F31" s="10"/>
      <c r="I31" s="2" t="s">
        <v>53</v>
      </c>
    </row>
    <row r="32" spans="1:17" x14ac:dyDescent="0.25">
      <c r="A32" s="34" t="s">
        <v>28</v>
      </c>
      <c r="B32" s="22"/>
      <c r="C32" s="22"/>
      <c r="D32" s="10"/>
      <c r="E32" s="10"/>
      <c r="F32" s="10"/>
    </row>
    <row r="33" spans="1:9" x14ac:dyDescent="0.25">
      <c r="A33" s="35" t="s">
        <v>29</v>
      </c>
      <c r="B33" s="23"/>
      <c r="C33" s="23"/>
      <c r="D33" s="10"/>
      <c r="E33" s="10"/>
      <c r="F33" s="10"/>
    </row>
    <row r="34" spans="1:9" x14ac:dyDescent="0.25">
      <c r="A34" s="36" t="s">
        <v>0</v>
      </c>
      <c r="B34" s="24"/>
      <c r="C34" s="24"/>
      <c r="D34" s="10"/>
      <c r="E34" s="10"/>
      <c r="F34" s="10"/>
    </row>
    <row r="35" spans="1:9" x14ac:dyDescent="0.25">
      <c r="A35" s="25"/>
      <c r="B35" s="25"/>
      <c r="C35" s="25"/>
    </row>
    <row r="36" spans="1:9" x14ac:dyDescent="0.25">
      <c r="A36" s="26"/>
      <c r="B36" s="26"/>
      <c r="C36" s="26"/>
    </row>
    <row r="37" spans="1:9" x14ac:dyDescent="0.25">
      <c r="G37" s="27" t="s">
        <v>32</v>
      </c>
      <c r="H37" s="230" t="str">
        <f>+I13</f>
        <v xml:space="preserve"> 09 Agustus 2021</v>
      </c>
      <c r="I37" s="231"/>
    </row>
    <row r="41" spans="1:9" ht="18" customHeight="1" x14ac:dyDescent="0.25"/>
    <row r="42" spans="1:9" ht="17.25" customHeight="1" x14ac:dyDescent="0.25"/>
    <row r="44" spans="1:9" x14ac:dyDescent="0.25">
      <c r="G44" s="218" t="s">
        <v>30</v>
      </c>
      <c r="H44" s="218"/>
      <c r="I44" s="218"/>
    </row>
  </sheetData>
  <mergeCells count="8">
    <mergeCell ref="G44:I44"/>
    <mergeCell ref="G18:H18"/>
    <mergeCell ref="A10:I10"/>
    <mergeCell ref="G17:H17"/>
    <mergeCell ref="G19:H19"/>
    <mergeCell ref="A20:H20"/>
    <mergeCell ref="A21:B21"/>
    <mergeCell ref="H37:I37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2:R45"/>
  <sheetViews>
    <sheetView topLeftCell="A4" workbookViewId="0">
      <selection activeCell="K30" sqref="K30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7.5703125" style="2" customWidth="1"/>
    <col min="5" max="5" width="12.42578125" style="2" customWidth="1"/>
    <col min="6" max="7" width="5.28515625" style="2" customWidth="1"/>
    <col min="8" max="8" width="16.140625" style="3" customWidth="1"/>
    <col min="9" max="9" width="1.5703125" style="3" customWidth="1"/>
    <col min="10" max="10" width="18.140625" style="2" customWidth="1"/>
    <col min="11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5"/>
      <c r="B9" s="5"/>
      <c r="C9" s="5"/>
      <c r="D9" s="5"/>
      <c r="E9" s="5"/>
      <c r="F9" s="5"/>
      <c r="G9" s="5"/>
      <c r="H9" s="6"/>
      <c r="I9" s="6"/>
      <c r="J9" s="5"/>
    </row>
    <row r="10" spans="1:10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0"/>
      <c r="J10" s="221"/>
    </row>
    <row r="12" spans="1:10" x14ac:dyDescent="0.25">
      <c r="A12" s="2" t="s">
        <v>7</v>
      </c>
      <c r="B12" s="2" t="s">
        <v>213</v>
      </c>
      <c r="H12" s="3" t="s">
        <v>8</v>
      </c>
      <c r="I12" s="7" t="s">
        <v>9</v>
      </c>
      <c r="J12" s="8" t="s">
        <v>211</v>
      </c>
    </row>
    <row r="13" spans="1:10" x14ac:dyDescent="0.25">
      <c r="H13" s="3" t="s">
        <v>10</v>
      </c>
      <c r="I13" s="7" t="s">
        <v>9</v>
      </c>
      <c r="J13" s="9" t="s">
        <v>212</v>
      </c>
    </row>
    <row r="14" spans="1:10" x14ac:dyDescent="0.25">
      <c r="H14" s="3" t="s">
        <v>11</v>
      </c>
      <c r="I14" s="7" t="s">
        <v>9</v>
      </c>
      <c r="J14" s="9" t="s">
        <v>212</v>
      </c>
    </row>
    <row r="15" spans="1:10" x14ac:dyDescent="0.25">
      <c r="A15" s="2" t="s">
        <v>12</v>
      </c>
      <c r="B15" s="8" t="s">
        <v>13</v>
      </c>
      <c r="C15" s="8"/>
      <c r="I15" s="7"/>
    </row>
    <row r="16" spans="1:10" ht="16.5" thickBot="1" x14ac:dyDescent="0.3"/>
    <row r="17" spans="1:18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68" t="s">
        <v>33</v>
      </c>
      <c r="G17" s="68"/>
      <c r="H17" s="222" t="s">
        <v>19</v>
      </c>
      <c r="I17" s="223"/>
      <c r="J17" s="30" t="s">
        <v>20</v>
      </c>
    </row>
    <row r="18" spans="1:18" ht="54.75" customHeight="1" x14ac:dyDescent="0.25">
      <c r="A18" s="11">
        <v>1</v>
      </c>
      <c r="B18" s="37">
        <v>44413</v>
      </c>
      <c r="C18" s="38" t="s">
        <v>214</v>
      </c>
      <c r="D18" s="12" t="s">
        <v>215</v>
      </c>
      <c r="E18" s="12" t="s">
        <v>216</v>
      </c>
      <c r="F18" s="76">
        <v>9</v>
      </c>
      <c r="G18" s="77">
        <v>200</v>
      </c>
      <c r="H18" s="224">
        <v>5500</v>
      </c>
      <c r="I18" s="225"/>
      <c r="J18" s="71">
        <f>G18*H18</f>
        <v>1100000</v>
      </c>
    </row>
    <row r="19" spans="1:18" ht="54.75" customHeight="1" x14ac:dyDescent="0.25">
      <c r="A19" s="11">
        <v>2</v>
      </c>
      <c r="B19" s="37">
        <v>44413</v>
      </c>
      <c r="C19" s="38" t="s">
        <v>217</v>
      </c>
      <c r="D19" s="12" t="s">
        <v>218</v>
      </c>
      <c r="E19" s="12" t="s">
        <v>219</v>
      </c>
      <c r="F19" s="76">
        <v>9</v>
      </c>
      <c r="G19" s="77">
        <v>200</v>
      </c>
      <c r="H19" s="224">
        <v>9000</v>
      </c>
      <c r="I19" s="225"/>
      <c r="J19" s="71">
        <f t="shared" ref="J19:J20" si="0">G19*H19</f>
        <v>1800000</v>
      </c>
    </row>
    <row r="20" spans="1:18" ht="54.75" customHeight="1" x14ac:dyDescent="0.25">
      <c r="A20" s="11">
        <v>3</v>
      </c>
      <c r="B20" s="37">
        <v>44414</v>
      </c>
      <c r="C20" s="38" t="s">
        <v>220</v>
      </c>
      <c r="D20" s="12" t="s">
        <v>221</v>
      </c>
      <c r="E20" s="12" t="s">
        <v>222</v>
      </c>
      <c r="F20" s="76">
        <v>9</v>
      </c>
      <c r="G20" s="77">
        <v>200</v>
      </c>
      <c r="H20" s="224">
        <v>12000</v>
      </c>
      <c r="I20" s="225"/>
      <c r="J20" s="71">
        <f t="shared" si="0"/>
        <v>2400000</v>
      </c>
    </row>
    <row r="21" spans="1:18" ht="25.5" customHeight="1" thickBot="1" x14ac:dyDescent="0.3">
      <c r="A21" s="226" t="s">
        <v>21</v>
      </c>
      <c r="B21" s="227"/>
      <c r="C21" s="227"/>
      <c r="D21" s="227"/>
      <c r="E21" s="227"/>
      <c r="F21" s="227"/>
      <c r="G21" s="227"/>
      <c r="H21" s="227"/>
      <c r="I21" s="228"/>
      <c r="J21" s="13">
        <f>SUM(J18:J20)</f>
        <v>5300000</v>
      </c>
    </row>
    <row r="22" spans="1:18" x14ac:dyDescent="0.25">
      <c r="A22" s="229"/>
      <c r="B22" s="229"/>
      <c r="C22" s="69"/>
      <c r="D22" s="69"/>
      <c r="E22" s="69"/>
      <c r="F22" s="69"/>
      <c r="G22" s="69"/>
      <c r="H22" s="14"/>
      <c r="I22" s="14"/>
      <c r="J22" s="15"/>
    </row>
    <row r="23" spans="1:18" x14ac:dyDescent="0.25">
      <c r="A23" s="69"/>
      <c r="B23" s="69"/>
      <c r="C23" s="69"/>
      <c r="D23" s="69"/>
      <c r="E23" s="69"/>
      <c r="F23" s="69"/>
      <c r="G23" s="69"/>
      <c r="H23" s="70" t="s">
        <v>31</v>
      </c>
      <c r="I23" s="32" t="e">
        <f>#REF!*1%</f>
        <v>#REF!</v>
      </c>
      <c r="J23" s="15">
        <f>J21*1%</f>
        <v>53000</v>
      </c>
    </row>
    <row r="24" spans="1:18" x14ac:dyDescent="0.25">
      <c r="A24" s="69"/>
      <c r="B24" s="69"/>
      <c r="C24" s="69"/>
      <c r="D24" s="69"/>
      <c r="E24" s="69"/>
      <c r="F24" s="69"/>
      <c r="G24" s="69"/>
      <c r="H24" s="70" t="s">
        <v>223</v>
      </c>
      <c r="I24" s="15">
        <f>I22*10%</f>
        <v>0</v>
      </c>
      <c r="J24" s="57">
        <f>J21*30%</f>
        <v>1590000</v>
      </c>
    </row>
    <row r="25" spans="1:18" ht="16.5" thickBot="1" x14ac:dyDescent="0.3">
      <c r="E25" s="1"/>
      <c r="F25" s="1"/>
      <c r="G25" s="1"/>
      <c r="H25" s="17" t="s">
        <v>224</v>
      </c>
      <c r="I25" s="18">
        <v>0</v>
      </c>
      <c r="J25" s="18">
        <f>J21-J24+J23</f>
        <v>3763000</v>
      </c>
      <c r="L25" s="2" t="s">
        <v>226</v>
      </c>
      <c r="R25" s="2" t="s">
        <v>24</v>
      </c>
    </row>
    <row r="26" spans="1:18" x14ac:dyDescent="0.25">
      <c r="E26" s="1"/>
      <c r="F26" s="1"/>
      <c r="G26" s="1"/>
      <c r="H26" s="19" t="s">
        <v>25</v>
      </c>
      <c r="I26" s="20" t="e">
        <f>I21+I23</f>
        <v>#REF!</v>
      </c>
      <c r="J26" s="20">
        <f>J24</f>
        <v>1590000</v>
      </c>
      <c r="L26" s="2" t="s">
        <v>227</v>
      </c>
    </row>
    <row r="27" spans="1:18" x14ac:dyDescent="0.25">
      <c r="E27" s="1"/>
      <c r="F27" s="1"/>
      <c r="G27" s="1"/>
      <c r="H27" s="19"/>
      <c r="I27" s="20"/>
      <c r="J27" s="20"/>
    </row>
    <row r="28" spans="1:18" x14ac:dyDescent="0.25">
      <c r="A28" s="1" t="s">
        <v>225</v>
      </c>
      <c r="D28" s="1"/>
      <c r="E28" s="1"/>
      <c r="F28" s="1"/>
      <c r="G28" s="1"/>
      <c r="H28" s="19"/>
      <c r="I28" s="19"/>
      <c r="J28" s="20"/>
    </row>
    <row r="29" spans="1:18" x14ac:dyDescent="0.25">
      <c r="A29" s="21"/>
      <c r="D29" s="1"/>
      <c r="E29" s="1"/>
      <c r="F29" s="1"/>
      <c r="G29" s="1"/>
      <c r="H29" s="19"/>
      <c r="I29" s="19"/>
      <c r="J29" s="20"/>
    </row>
    <row r="30" spans="1:18" x14ac:dyDescent="0.25">
      <c r="D30" s="1"/>
      <c r="E30" s="1"/>
      <c r="F30" s="1"/>
      <c r="G30" s="1"/>
      <c r="H30" s="19"/>
      <c r="I30" s="19"/>
      <c r="J30" s="20"/>
    </row>
    <row r="31" spans="1:18" x14ac:dyDescent="0.25">
      <c r="A31" s="33" t="s">
        <v>26</v>
      </c>
    </row>
    <row r="32" spans="1:18" x14ac:dyDescent="0.25">
      <c r="A32" s="34" t="s">
        <v>27</v>
      </c>
      <c r="B32" s="22"/>
      <c r="C32" s="22"/>
      <c r="D32" s="10"/>
      <c r="E32" s="10"/>
      <c r="F32" s="10"/>
      <c r="G32" s="10"/>
      <c r="J32" s="2" t="s">
        <v>53</v>
      </c>
    </row>
    <row r="33" spans="1:10" x14ac:dyDescent="0.25">
      <c r="A33" s="34" t="s">
        <v>28</v>
      </c>
      <c r="B33" s="22"/>
      <c r="C33" s="22"/>
      <c r="D33" s="10"/>
      <c r="E33" s="10"/>
      <c r="F33" s="10"/>
      <c r="G33" s="10"/>
    </row>
    <row r="34" spans="1:10" x14ac:dyDescent="0.25">
      <c r="A34" s="35" t="s">
        <v>29</v>
      </c>
      <c r="B34" s="23"/>
      <c r="C34" s="23"/>
      <c r="D34" s="10"/>
      <c r="E34" s="10"/>
      <c r="F34" s="10"/>
      <c r="G34" s="10"/>
    </row>
    <row r="35" spans="1:10" x14ac:dyDescent="0.25">
      <c r="A35" s="36" t="s">
        <v>0</v>
      </c>
      <c r="B35" s="24"/>
      <c r="C35" s="24"/>
      <c r="D35" s="10"/>
      <c r="E35" s="10"/>
      <c r="F35" s="10"/>
      <c r="G35" s="10"/>
    </row>
    <row r="36" spans="1:10" x14ac:dyDescent="0.25">
      <c r="A36" s="25"/>
      <c r="B36" s="25"/>
      <c r="C36" s="25"/>
    </row>
    <row r="37" spans="1:10" x14ac:dyDescent="0.25">
      <c r="A37" s="26"/>
      <c r="B37" s="26"/>
      <c r="C37" s="26"/>
    </row>
    <row r="38" spans="1:10" x14ac:dyDescent="0.25">
      <c r="H38" s="27" t="s">
        <v>32</v>
      </c>
      <c r="I38" s="230" t="str">
        <f>+J13</f>
        <v xml:space="preserve"> 10 Agustus 2021</v>
      </c>
      <c r="J38" s="231"/>
    </row>
    <row r="42" spans="1:10" ht="18" customHeight="1" x14ac:dyDescent="0.25"/>
    <row r="43" spans="1:10" ht="17.25" customHeight="1" x14ac:dyDescent="0.25"/>
    <row r="45" spans="1:10" x14ac:dyDescent="0.25">
      <c r="H45" s="218" t="s">
        <v>30</v>
      </c>
      <c r="I45" s="218"/>
      <c r="J45" s="218"/>
    </row>
  </sheetData>
  <mergeCells count="9">
    <mergeCell ref="H45:J45"/>
    <mergeCell ref="H18:I18"/>
    <mergeCell ref="H19:I19"/>
    <mergeCell ref="H20:I20"/>
    <mergeCell ref="A10:J10"/>
    <mergeCell ref="H17:I17"/>
    <mergeCell ref="A21:I21"/>
    <mergeCell ref="A22:B22"/>
    <mergeCell ref="I38:J38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2:R45"/>
  <sheetViews>
    <sheetView topLeftCell="C1" workbookViewId="0">
      <selection activeCell="J13" sqref="J1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7.5703125" style="2" customWidth="1"/>
    <col min="5" max="5" width="12.42578125" style="2" customWidth="1"/>
    <col min="6" max="7" width="5.28515625" style="2" customWidth="1"/>
    <col min="8" max="8" width="16.140625" style="3" customWidth="1"/>
    <col min="9" max="9" width="1.5703125" style="3" customWidth="1"/>
    <col min="10" max="10" width="19.5703125" style="2" customWidth="1"/>
    <col min="11" max="12" width="9.140625" style="2"/>
    <col min="13" max="13" width="11.42578125" style="2" customWidth="1"/>
    <col min="14" max="14" width="14.140625" style="2" customWidth="1"/>
    <col min="15" max="15" width="10.85546875" style="2" customWidth="1"/>
    <col min="16" max="16" width="14.5703125" style="2" bestFit="1" customWidth="1"/>
    <col min="17" max="17" width="9.140625" style="2"/>
    <col min="18" max="18" width="11.5703125" style="2" bestFit="1" customWidth="1"/>
    <col min="19" max="16384" width="9.140625" style="2"/>
  </cols>
  <sheetData>
    <row r="2" spans="1:18" x14ac:dyDescent="0.25">
      <c r="A2" s="1" t="s">
        <v>0</v>
      </c>
    </row>
    <row r="3" spans="1:18" x14ac:dyDescent="0.25">
      <c r="A3" s="4" t="s">
        <v>1</v>
      </c>
    </row>
    <row r="4" spans="1:18" x14ac:dyDescent="0.25">
      <c r="A4" s="4" t="s">
        <v>2</v>
      </c>
    </row>
    <row r="5" spans="1:18" x14ac:dyDescent="0.25">
      <c r="A5" s="4" t="s">
        <v>3</v>
      </c>
      <c r="M5" s="27"/>
      <c r="N5" s="210"/>
      <c r="O5" s="27" t="s">
        <v>466</v>
      </c>
      <c r="P5" s="210">
        <v>5300000</v>
      </c>
      <c r="Q5" s="212"/>
      <c r="R5" s="213"/>
    </row>
    <row r="6" spans="1:18" x14ac:dyDescent="0.25">
      <c r="A6" s="4" t="s">
        <v>4</v>
      </c>
      <c r="M6" s="27"/>
      <c r="N6" s="210"/>
      <c r="O6" s="27" t="s">
        <v>465</v>
      </c>
      <c r="P6" s="210">
        <f>P5*1%</f>
        <v>53000</v>
      </c>
      <c r="Q6" s="212"/>
      <c r="R6" s="213"/>
    </row>
    <row r="7" spans="1:18" x14ac:dyDescent="0.25">
      <c r="A7" s="4" t="s">
        <v>5</v>
      </c>
      <c r="M7" s="27"/>
      <c r="N7" s="210"/>
      <c r="O7" s="27" t="s">
        <v>25</v>
      </c>
      <c r="P7" s="75">
        <f>P5+P6</f>
        <v>5353000</v>
      </c>
      <c r="Q7" s="212"/>
      <c r="R7" s="213"/>
    </row>
    <row r="8" spans="1:18" x14ac:dyDescent="0.25">
      <c r="M8" s="27"/>
      <c r="N8" s="75"/>
      <c r="O8" s="2" t="s">
        <v>464</v>
      </c>
      <c r="P8" s="75">
        <v>3371000</v>
      </c>
      <c r="Q8" s="212"/>
      <c r="R8" s="214"/>
    </row>
    <row r="9" spans="1:18" ht="16.5" thickBot="1" x14ac:dyDescent="0.3">
      <c r="A9" s="5"/>
      <c r="B9" s="5"/>
      <c r="C9" s="5"/>
      <c r="D9" s="5"/>
      <c r="E9" s="5"/>
      <c r="F9" s="5"/>
      <c r="G9" s="5"/>
      <c r="H9" s="6"/>
      <c r="I9" s="6"/>
      <c r="J9" s="5"/>
      <c r="N9" s="2" t="s">
        <v>467</v>
      </c>
      <c r="P9" s="211">
        <f>P7-P8</f>
        <v>1982000</v>
      </c>
      <c r="Q9" s="215"/>
      <c r="R9" s="214"/>
    </row>
    <row r="10" spans="1:18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0"/>
      <c r="J10" s="221"/>
      <c r="Q10" s="215"/>
      <c r="R10" s="216"/>
    </row>
    <row r="12" spans="1:18" x14ac:dyDescent="0.25">
      <c r="A12" s="2" t="s">
        <v>7</v>
      </c>
      <c r="B12" s="2" t="s">
        <v>213</v>
      </c>
      <c r="H12" s="3" t="s">
        <v>8</v>
      </c>
      <c r="I12" s="7" t="s">
        <v>9</v>
      </c>
      <c r="J12" s="8" t="s">
        <v>418</v>
      </c>
    </row>
    <row r="13" spans="1:18" x14ac:dyDescent="0.25">
      <c r="H13" s="3" t="s">
        <v>10</v>
      </c>
      <c r="I13" s="7" t="s">
        <v>9</v>
      </c>
      <c r="J13" s="9" t="s">
        <v>414</v>
      </c>
    </row>
    <row r="14" spans="1:18" x14ac:dyDescent="0.25">
      <c r="H14" s="3" t="s">
        <v>11</v>
      </c>
      <c r="I14" s="7" t="s">
        <v>9</v>
      </c>
      <c r="J14" s="9" t="s">
        <v>414</v>
      </c>
    </row>
    <row r="15" spans="1:18" x14ac:dyDescent="0.25">
      <c r="A15" s="2" t="s">
        <v>12</v>
      </c>
      <c r="B15" s="8" t="s">
        <v>13</v>
      </c>
      <c r="C15" s="8"/>
      <c r="I15" s="7"/>
    </row>
    <row r="16" spans="1:18" ht="16.5" thickBot="1" x14ac:dyDescent="0.3"/>
    <row r="17" spans="1:18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152" t="s">
        <v>33</v>
      </c>
      <c r="G17" s="152"/>
      <c r="H17" s="222" t="s">
        <v>19</v>
      </c>
      <c r="I17" s="223"/>
      <c r="J17" s="30" t="s">
        <v>20</v>
      </c>
    </row>
    <row r="18" spans="1:18" ht="54.75" customHeight="1" x14ac:dyDescent="0.25">
      <c r="A18" s="11">
        <v>1</v>
      </c>
      <c r="B18" s="37">
        <v>44413</v>
      </c>
      <c r="C18" s="38" t="s">
        <v>214</v>
      </c>
      <c r="D18" s="12" t="s">
        <v>215</v>
      </c>
      <c r="E18" s="12" t="s">
        <v>216</v>
      </c>
      <c r="F18" s="76">
        <v>9</v>
      </c>
      <c r="G18" s="77">
        <v>200</v>
      </c>
      <c r="H18" s="224">
        <v>5500</v>
      </c>
      <c r="I18" s="225"/>
      <c r="J18" s="155">
        <f>G18*H18</f>
        <v>1100000</v>
      </c>
    </row>
    <row r="19" spans="1:18" ht="54.75" customHeight="1" x14ac:dyDescent="0.25">
      <c r="A19" s="11">
        <v>2</v>
      </c>
      <c r="B19" s="37">
        <v>44413</v>
      </c>
      <c r="C19" s="38" t="s">
        <v>217</v>
      </c>
      <c r="D19" s="12" t="s">
        <v>218</v>
      </c>
      <c r="E19" s="12" t="s">
        <v>219</v>
      </c>
      <c r="F19" s="76">
        <v>9</v>
      </c>
      <c r="G19" s="77">
        <v>200</v>
      </c>
      <c r="H19" s="224">
        <v>9000</v>
      </c>
      <c r="I19" s="225"/>
      <c r="J19" s="155">
        <f t="shared" ref="J19:J20" si="0">G19*H19</f>
        <v>1800000</v>
      </c>
    </row>
    <row r="20" spans="1:18" ht="54.75" customHeight="1" x14ac:dyDescent="0.25">
      <c r="A20" s="11">
        <v>3</v>
      </c>
      <c r="B20" s="37">
        <v>44414</v>
      </c>
      <c r="C20" s="38" t="s">
        <v>220</v>
      </c>
      <c r="D20" s="12" t="s">
        <v>221</v>
      </c>
      <c r="E20" s="12" t="s">
        <v>222</v>
      </c>
      <c r="F20" s="76">
        <v>9</v>
      </c>
      <c r="G20" s="77">
        <v>200</v>
      </c>
      <c r="H20" s="224">
        <v>12000</v>
      </c>
      <c r="I20" s="225"/>
      <c r="J20" s="155">
        <f t="shared" si="0"/>
        <v>2400000</v>
      </c>
    </row>
    <row r="21" spans="1:18" ht="25.5" customHeight="1" thickBot="1" x14ac:dyDescent="0.3">
      <c r="A21" s="226" t="s">
        <v>21</v>
      </c>
      <c r="B21" s="227"/>
      <c r="C21" s="227"/>
      <c r="D21" s="227"/>
      <c r="E21" s="227"/>
      <c r="F21" s="227"/>
      <c r="G21" s="227"/>
      <c r="H21" s="227"/>
      <c r="I21" s="228"/>
      <c r="J21" s="13">
        <f>SUM(J18:J20)</f>
        <v>5300000</v>
      </c>
    </row>
    <row r="22" spans="1:18" x14ac:dyDescent="0.25">
      <c r="A22" s="229"/>
      <c r="B22" s="229"/>
      <c r="C22" s="153"/>
      <c r="D22" s="153"/>
      <c r="E22" s="153"/>
      <c r="F22" s="153"/>
      <c r="G22" s="153"/>
      <c r="H22" s="14"/>
      <c r="I22" s="14"/>
      <c r="J22" s="15"/>
    </row>
    <row r="23" spans="1:18" x14ac:dyDescent="0.25">
      <c r="A23" s="153"/>
      <c r="B23" s="153"/>
      <c r="C23" s="153"/>
      <c r="D23" s="153"/>
      <c r="E23" s="153"/>
      <c r="F23" s="153"/>
      <c r="G23" s="153"/>
      <c r="H23" s="154" t="s">
        <v>31</v>
      </c>
      <c r="I23" s="32" t="e">
        <f>#REF!*1%</f>
        <v>#REF!</v>
      </c>
      <c r="J23" s="15">
        <f>J21*1%</f>
        <v>53000</v>
      </c>
    </row>
    <row r="24" spans="1:18" x14ac:dyDescent="0.25">
      <c r="A24" s="153"/>
      <c r="B24" s="153"/>
      <c r="C24" s="153"/>
      <c r="D24" s="153"/>
      <c r="E24" s="153"/>
      <c r="F24" s="153"/>
      <c r="G24" s="153"/>
      <c r="H24" s="154" t="s">
        <v>223</v>
      </c>
      <c r="I24" s="15">
        <f>I22*10%</f>
        <v>0</v>
      </c>
      <c r="J24" s="15">
        <f>J21*30%</f>
        <v>1590000</v>
      </c>
    </row>
    <row r="25" spans="1:18" ht="16.5" thickBot="1" x14ac:dyDescent="0.3">
      <c r="E25" s="1"/>
      <c r="F25" s="1"/>
      <c r="G25" s="1"/>
      <c r="H25" s="17" t="s">
        <v>224</v>
      </c>
      <c r="I25" s="18">
        <v>0</v>
      </c>
      <c r="J25" s="39">
        <f>J21-J24+J23</f>
        <v>3763000</v>
      </c>
      <c r="L25" s="2" t="s">
        <v>226</v>
      </c>
      <c r="R25" s="2" t="s">
        <v>24</v>
      </c>
    </row>
    <row r="26" spans="1:18" x14ac:dyDescent="0.25">
      <c r="E26" s="1"/>
      <c r="F26" s="1"/>
      <c r="G26" s="1"/>
      <c r="H26" s="19" t="s">
        <v>25</v>
      </c>
      <c r="I26" s="20" t="e">
        <f>I21+I23</f>
        <v>#REF!</v>
      </c>
      <c r="J26" s="20">
        <f>J23+J25</f>
        <v>3816000</v>
      </c>
      <c r="L26" s="2" t="s">
        <v>227</v>
      </c>
    </row>
    <row r="27" spans="1:18" x14ac:dyDescent="0.25">
      <c r="E27" s="1"/>
      <c r="F27" s="1"/>
      <c r="G27" s="1"/>
      <c r="H27" s="19"/>
      <c r="I27" s="20"/>
      <c r="J27" s="20"/>
    </row>
    <row r="28" spans="1:18" x14ac:dyDescent="0.25">
      <c r="A28" s="1" t="s">
        <v>419</v>
      </c>
      <c r="D28" s="1"/>
      <c r="E28" s="1"/>
      <c r="F28" s="1"/>
      <c r="G28" s="1"/>
      <c r="H28" s="19"/>
      <c r="I28" s="19"/>
      <c r="J28" s="20"/>
    </row>
    <row r="29" spans="1:18" x14ac:dyDescent="0.25">
      <c r="A29" s="21"/>
      <c r="D29" s="1"/>
      <c r="E29" s="1"/>
      <c r="F29" s="1"/>
      <c r="G29" s="1"/>
      <c r="H29" s="19"/>
      <c r="I29" s="19"/>
      <c r="J29" s="20"/>
    </row>
    <row r="30" spans="1:18" x14ac:dyDescent="0.25">
      <c r="D30" s="1"/>
      <c r="E30" s="1"/>
      <c r="F30" s="1"/>
      <c r="G30" s="1"/>
      <c r="H30" s="19"/>
      <c r="I30" s="19"/>
      <c r="J30" s="20"/>
    </row>
    <row r="31" spans="1:18" x14ac:dyDescent="0.25">
      <c r="A31" s="33" t="s">
        <v>26</v>
      </c>
    </row>
    <row r="32" spans="1:18" x14ac:dyDescent="0.25">
      <c r="A32" s="34" t="s">
        <v>27</v>
      </c>
      <c r="B32" s="22"/>
      <c r="C32" s="22"/>
      <c r="D32" s="10"/>
      <c r="E32" s="10"/>
      <c r="F32" s="10"/>
      <c r="G32" s="10"/>
      <c r="J32" s="2" t="s">
        <v>53</v>
      </c>
    </row>
    <row r="33" spans="1:10" x14ac:dyDescent="0.25">
      <c r="A33" s="34" t="s">
        <v>28</v>
      </c>
      <c r="B33" s="22"/>
      <c r="C33" s="22"/>
      <c r="D33" s="10"/>
      <c r="E33" s="10"/>
      <c r="F33" s="10"/>
      <c r="G33" s="10"/>
    </row>
    <row r="34" spans="1:10" x14ac:dyDescent="0.25">
      <c r="A34" s="35" t="s">
        <v>29</v>
      </c>
      <c r="B34" s="23"/>
      <c r="C34" s="23"/>
      <c r="D34" s="10"/>
      <c r="E34" s="10"/>
      <c r="F34" s="10"/>
      <c r="G34" s="10"/>
    </row>
    <row r="35" spans="1:10" x14ac:dyDescent="0.25">
      <c r="A35" s="36" t="s">
        <v>0</v>
      </c>
      <c r="B35" s="24"/>
      <c r="C35" s="24"/>
      <c r="D35" s="10"/>
      <c r="E35" s="10"/>
      <c r="F35" s="10"/>
      <c r="G35" s="10"/>
    </row>
    <row r="36" spans="1:10" x14ac:dyDescent="0.25">
      <c r="A36" s="25"/>
      <c r="B36" s="25"/>
      <c r="C36" s="25"/>
    </row>
    <row r="37" spans="1:10" x14ac:dyDescent="0.25">
      <c r="A37" s="26"/>
      <c r="B37" s="26"/>
      <c r="C37" s="26"/>
    </row>
    <row r="38" spans="1:10" x14ac:dyDescent="0.25">
      <c r="H38" s="27" t="s">
        <v>32</v>
      </c>
      <c r="I38" s="230" t="str">
        <f>+J13</f>
        <v xml:space="preserve"> 25 Agustus 2021</v>
      </c>
      <c r="J38" s="231"/>
    </row>
    <row r="42" spans="1:10" ht="18" customHeight="1" x14ac:dyDescent="0.25"/>
    <row r="43" spans="1:10" ht="17.25" customHeight="1" x14ac:dyDescent="0.25"/>
    <row r="45" spans="1:10" x14ac:dyDescent="0.25">
      <c r="H45" s="218" t="s">
        <v>30</v>
      </c>
      <c r="I45" s="218"/>
      <c r="J45" s="218"/>
    </row>
  </sheetData>
  <mergeCells count="9">
    <mergeCell ref="A22:B22"/>
    <mergeCell ref="I38:J38"/>
    <mergeCell ref="H45:J45"/>
    <mergeCell ref="A10:J10"/>
    <mergeCell ref="H17:I17"/>
    <mergeCell ref="H18:I18"/>
    <mergeCell ref="H19:I19"/>
    <mergeCell ref="H20:I20"/>
    <mergeCell ref="A21:I21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R56"/>
  <sheetViews>
    <sheetView topLeftCell="A31" workbookViewId="0">
      <selection activeCell="O33" sqref="O33"/>
    </sheetView>
  </sheetViews>
  <sheetFormatPr defaultRowHeight="15.75" x14ac:dyDescent="0.25"/>
  <cols>
    <col min="1" max="1" width="4" style="2" customWidth="1"/>
    <col min="2" max="2" width="12" style="2" customWidth="1"/>
    <col min="3" max="3" width="10.42578125" style="2" customWidth="1"/>
    <col min="4" max="4" width="24.7109375" style="2" customWidth="1"/>
    <col min="5" max="5" width="13.28515625" style="2" customWidth="1"/>
    <col min="6" max="6" width="6.5703125" style="2" customWidth="1"/>
    <col min="7" max="7" width="5.140625" style="2" customWidth="1"/>
    <col min="8" max="8" width="13.42578125" style="3" customWidth="1"/>
    <col min="9" max="9" width="1.42578125" style="3" customWidth="1"/>
    <col min="10" max="10" width="18.42578125" style="2" customWidth="1"/>
    <col min="11" max="11" width="19.42578125" style="2" customWidth="1"/>
    <col min="12" max="12" width="17.28515625" style="2" customWidth="1"/>
    <col min="13" max="16384" width="9.140625" style="2"/>
  </cols>
  <sheetData>
    <row r="1" spans="1:10" ht="6.75" customHeight="1" x14ac:dyDescent="0.25"/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8" spans="1:10" ht="16.5" thickBot="1" x14ac:dyDescent="0.3"/>
    <row r="9" spans="1:10" ht="21.75" customHeight="1" thickBot="1" x14ac:dyDescent="0.3">
      <c r="A9" s="219" t="s">
        <v>6</v>
      </c>
      <c r="B9" s="220"/>
      <c r="C9" s="220"/>
      <c r="D9" s="220"/>
      <c r="E9" s="220"/>
      <c r="F9" s="220"/>
      <c r="G9" s="220"/>
      <c r="H9" s="220"/>
      <c r="I9" s="220"/>
      <c r="J9" s="221"/>
    </row>
    <row r="10" spans="1:10" ht="9.75" customHeight="1" x14ac:dyDescent="0.25"/>
    <row r="11" spans="1:10" x14ac:dyDescent="0.25">
      <c r="A11" s="2" t="s">
        <v>7</v>
      </c>
      <c r="B11" s="2" t="s">
        <v>229</v>
      </c>
      <c r="H11" s="3" t="s">
        <v>8</v>
      </c>
      <c r="I11" s="7" t="s">
        <v>9</v>
      </c>
      <c r="J11" s="8" t="s">
        <v>272</v>
      </c>
    </row>
    <row r="12" spans="1:10" x14ac:dyDescent="0.25">
      <c r="H12" s="3" t="s">
        <v>10</v>
      </c>
      <c r="I12" s="7" t="s">
        <v>9</v>
      </c>
      <c r="J12" s="9" t="s">
        <v>269</v>
      </c>
    </row>
    <row r="13" spans="1:10" x14ac:dyDescent="0.25">
      <c r="H13" s="3" t="s">
        <v>230</v>
      </c>
      <c r="I13" s="7" t="s">
        <v>9</v>
      </c>
      <c r="J13" s="9" t="s">
        <v>231</v>
      </c>
    </row>
    <row r="14" spans="1:10" x14ac:dyDescent="0.25">
      <c r="A14" s="2" t="s">
        <v>12</v>
      </c>
      <c r="B14" s="2" t="s">
        <v>232</v>
      </c>
    </row>
    <row r="15" spans="1:10" ht="17.25" customHeight="1" thickBot="1" x14ac:dyDescent="0.3">
      <c r="F15" s="10"/>
      <c r="G15" s="10"/>
    </row>
    <row r="16" spans="1:10" ht="20.100000000000001" customHeight="1" x14ac:dyDescent="0.25">
      <c r="A16" s="83" t="s">
        <v>14</v>
      </c>
      <c r="B16" s="84" t="s">
        <v>15</v>
      </c>
      <c r="C16" s="84" t="s">
        <v>16</v>
      </c>
      <c r="D16" s="84" t="s">
        <v>17</v>
      </c>
      <c r="E16" s="84" t="s">
        <v>18</v>
      </c>
      <c r="F16" s="85" t="s">
        <v>70</v>
      </c>
      <c r="G16" s="85" t="s">
        <v>71</v>
      </c>
      <c r="H16" s="254" t="s">
        <v>19</v>
      </c>
      <c r="I16" s="255"/>
      <c r="J16" s="86" t="s">
        <v>20</v>
      </c>
    </row>
    <row r="17" spans="1:12" ht="43.5" customHeight="1" x14ac:dyDescent="0.25">
      <c r="A17" s="11">
        <v>1</v>
      </c>
      <c r="B17" s="72" t="s">
        <v>234</v>
      </c>
      <c r="C17" s="73" t="s">
        <v>236</v>
      </c>
      <c r="D17" s="87" t="s">
        <v>252</v>
      </c>
      <c r="E17" s="88" t="s">
        <v>253</v>
      </c>
      <c r="F17" s="76">
        <v>1</v>
      </c>
      <c r="G17" s="77">
        <v>10</v>
      </c>
      <c r="H17" s="224">
        <v>36000</v>
      </c>
      <c r="I17" s="225"/>
      <c r="J17" s="80">
        <f>G17*H17</f>
        <v>360000</v>
      </c>
      <c r="L17" s="89"/>
    </row>
    <row r="18" spans="1:12" ht="43.5" customHeight="1" x14ac:dyDescent="0.25">
      <c r="A18" s="11">
        <f>A17+1</f>
        <v>2</v>
      </c>
      <c r="B18" s="72" t="s">
        <v>234</v>
      </c>
      <c r="C18" s="73" t="s">
        <v>237</v>
      </c>
      <c r="D18" s="87" t="s">
        <v>252</v>
      </c>
      <c r="E18" s="88" t="s">
        <v>254</v>
      </c>
      <c r="F18" s="76">
        <v>1</v>
      </c>
      <c r="G18" s="92">
        <v>24</v>
      </c>
      <c r="H18" s="232">
        <v>30000</v>
      </c>
      <c r="I18" s="233"/>
      <c r="J18" s="80">
        <f t="shared" ref="J18:J31" si="0">G18*H18</f>
        <v>720000</v>
      </c>
      <c r="L18" s="89"/>
    </row>
    <row r="19" spans="1:12" ht="43.5" customHeight="1" x14ac:dyDescent="0.25">
      <c r="A19" s="11">
        <f t="shared" ref="A19:A33" si="1">A18+1</f>
        <v>3</v>
      </c>
      <c r="B19" s="72" t="s">
        <v>235</v>
      </c>
      <c r="C19" s="73" t="s">
        <v>238</v>
      </c>
      <c r="D19" s="87" t="s">
        <v>252</v>
      </c>
      <c r="E19" s="88" t="s">
        <v>255</v>
      </c>
      <c r="F19" s="76">
        <v>2</v>
      </c>
      <c r="G19" s="92">
        <v>100</v>
      </c>
      <c r="H19" s="232">
        <v>5000</v>
      </c>
      <c r="I19" s="233"/>
      <c r="J19" s="80">
        <f t="shared" si="0"/>
        <v>500000</v>
      </c>
      <c r="L19" s="89"/>
    </row>
    <row r="20" spans="1:12" ht="43.5" customHeight="1" x14ac:dyDescent="0.25">
      <c r="A20" s="11">
        <f t="shared" si="1"/>
        <v>4</v>
      </c>
      <c r="B20" s="72" t="s">
        <v>235</v>
      </c>
      <c r="C20" s="73" t="s">
        <v>239</v>
      </c>
      <c r="D20" s="87" t="s">
        <v>252</v>
      </c>
      <c r="E20" s="88" t="s">
        <v>256</v>
      </c>
      <c r="F20" s="76">
        <v>13</v>
      </c>
      <c r="G20" s="92">
        <v>299</v>
      </c>
      <c r="H20" s="232">
        <v>2500</v>
      </c>
      <c r="I20" s="233"/>
      <c r="J20" s="80">
        <f t="shared" si="0"/>
        <v>747500</v>
      </c>
      <c r="L20" s="89"/>
    </row>
    <row r="21" spans="1:12" ht="43.5" customHeight="1" x14ac:dyDescent="0.25">
      <c r="A21" s="11">
        <f t="shared" si="1"/>
        <v>5</v>
      </c>
      <c r="B21" s="72" t="s">
        <v>235</v>
      </c>
      <c r="C21" s="73" t="s">
        <v>240</v>
      </c>
      <c r="D21" s="87" t="s">
        <v>252</v>
      </c>
      <c r="E21" s="88" t="s">
        <v>257</v>
      </c>
      <c r="F21" s="76">
        <v>10</v>
      </c>
      <c r="G21" s="92">
        <v>266</v>
      </c>
      <c r="H21" s="232">
        <v>2500</v>
      </c>
      <c r="I21" s="233"/>
      <c r="J21" s="80">
        <f t="shared" si="0"/>
        <v>665000</v>
      </c>
      <c r="L21" s="89"/>
    </row>
    <row r="22" spans="1:12" ht="43.5" customHeight="1" x14ac:dyDescent="0.25">
      <c r="A22" s="11">
        <f t="shared" si="1"/>
        <v>6</v>
      </c>
      <c r="B22" s="72" t="s">
        <v>235</v>
      </c>
      <c r="C22" s="73" t="s">
        <v>241</v>
      </c>
      <c r="D22" s="87" t="s">
        <v>252</v>
      </c>
      <c r="E22" s="88" t="s">
        <v>258</v>
      </c>
      <c r="F22" s="76">
        <v>2</v>
      </c>
      <c r="G22" s="92">
        <v>100</v>
      </c>
      <c r="H22" s="232">
        <v>4000</v>
      </c>
      <c r="I22" s="233"/>
      <c r="J22" s="80">
        <f t="shared" si="0"/>
        <v>400000</v>
      </c>
      <c r="L22" s="89"/>
    </row>
    <row r="23" spans="1:12" ht="43.5" customHeight="1" x14ac:dyDescent="0.25">
      <c r="A23" s="11">
        <f t="shared" si="1"/>
        <v>7</v>
      </c>
      <c r="B23" s="72" t="s">
        <v>235</v>
      </c>
      <c r="C23" s="73" t="s">
        <v>242</v>
      </c>
      <c r="D23" s="87" t="s">
        <v>252</v>
      </c>
      <c r="E23" s="88" t="s">
        <v>259</v>
      </c>
      <c r="F23" s="76">
        <v>4</v>
      </c>
      <c r="G23" s="92">
        <v>131</v>
      </c>
      <c r="H23" s="232">
        <v>4000</v>
      </c>
      <c r="I23" s="233"/>
      <c r="J23" s="80">
        <f t="shared" si="0"/>
        <v>524000</v>
      </c>
      <c r="L23" s="89"/>
    </row>
    <row r="24" spans="1:12" ht="43.5" customHeight="1" x14ac:dyDescent="0.25">
      <c r="A24" s="11">
        <f t="shared" si="1"/>
        <v>8</v>
      </c>
      <c r="B24" s="72" t="s">
        <v>235</v>
      </c>
      <c r="C24" s="73" t="s">
        <v>243</v>
      </c>
      <c r="D24" s="87" t="s">
        <v>252</v>
      </c>
      <c r="E24" s="88" t="s">
        <v>260</v>
      </c>
      <c r="F24" s="76">
        <v>3</v>
      </c>
      <c r="G24" s="92">
        <v>98</v>
      </c>
      <c r="H24" s="232">
        <v>3000</v>
      </c>
      <c r="I24" s="233"/>
      <c r="J24" s="80">
        <f t="shared" si="0"/>
        <v>294000</v>
      </c>
      <c r="L24" s="89"/>
    </row>
    <row r="25" spans="1:12" ht="43.5" customHeight="1" x14ac:dyDescent="0.25">
      <c r="A25" s="11">
        <f t="shared" si="1"/>
        <v>9</v>
      </c>
      <c r="B25" s="72" t="s">
        <v>235</v>
      </c>
      <c r="C25" s="73" t="s">
        <v>244</v>
      </c>
      <c r="D25" s="87" t="s">
        <v>252</v>
      </c>
      <c r="E25" s="88" t="s">
        <v>261</v>
      </c>
      <c r="F25" s="76">
        <v>3</v>
      </c>
      <c r="G25" s="92">
        <v>96</v>
      </c>
      <c r="H25" s="232">
        <v>6000</v>
      </c>
      <c r="I25" s="233"/>
      <c r="J25" s="80">
        <f t="shared" si="0"/>
        <v>576000</v>
      </c>
      <c r="L25" s="89"/>
    </row>
    <row r="26" spans="1:12" ht="43.5" customHeight="1" x14ac:dyDescent="0.25">
      <c r="A26" s="11">
        <f t="shared" si="1"/>
        <v>10</v>
      </c>
      <c r="B26" s="72" t="s">
        <v>235</v>
      </c>
      <c r="C26" s="73" t="s">
        <v>245</v>
      </c>
      <c r="D26" s="87" t="s">
        <v>252</v>
      </c>
      <c r="E26" s="88" t="s">
        <v>262</v>
      </c>
      <c r="F26" s="76">
        <v>10</v>
      </c>
      <c r="G26" s="92">
        <v>230</v>
      </c>
      <c r="H26" s="232">
        <v>4000</v>
      </c>
      <c r="I26" s="233"/>
      <c r="J26" s="80">
        <f t="shared" si="0"/>
        <v>920000</v>
      </c>
      <c r="L26" s="89"/>
    </row>
    <row r="27" spans="1:12" ht="43.5" customHeight="1" x14ac:dyDescent="0.25">
      <c r="A27" s="11">
        <f t="shared" si="1"/>
        <v>11</v>
      </c>
      <c r="B27" s="72" t="s">
        <v>235</v>
      </c>
      <c r="C27" s="73" t="s">
        <v>246</v>
      </c>
      <c r="D27" s="87" t="s">
        <v>252</v>
      </c>
      <c r="E27" s="88" t="s">
        <v>263</v>
      </c>
      <c r="F27" s="76">
        <v>3</v>
      </c>
      <c r="G27" s="92">
        <v>68</v>
      </c>
      <c r="H27" s="232">
        <v>6000</v>
      </c>
      <c r="I27" s="233"/>
      <c r="J27" s="80">
        <f t="shared" si="0"/>
        <v>408000</v>
      </c>
      <c r="L27" s="89"/>
    </row>
    <row r="28" spans="1:12" ht="43.5" customHeight="1" x14ac:dyDescent="0.25">
      <c r="A28" s="11">
        <f t="shared" si="1"/>
        <v>12</v>
      </c>
      <c r="B28" s="72" t="s">
        <v>235</v>
      </c>
      <c r="C28" s="73" t="s">
        <v>247</v>
      </c>
      <c r="D28" s="87" t="s">
        <v>252</v>
      </c>
      <c r="E28" s="88" t="s">
        <v>264</v>
      </c>
      <c r="F28" s="76">
        <v>4</v>
      </c>
      <c r="G28" s="92">
        <v>110</v>
      </c>
      <c r="H28" s="232">
        <v>6000</v>
      </c>
      <c r="I28" s="233"/>
      <c r="J28" s="80">
        <f t="shared" si="0"/>
        <v>660000</v>
      </c>
      <c r="L28" s="89"/>
    </row>
    <row r="29" spans="1:12" ht="43.5" customHeight="1" x14ac:dyDescent="0.25">
      <c r="A29" s="11">
        <f t="shared" si="1"/>
        <v>13</v>
      </c>
      <c r="B29" s="37" t="s">
        <v>235</v>
      </c>
      <c r="C29" s="38" t="s">
        <v>248</v>
      </c>
      <c r="D29" s="87" t="s">
        <v>252</v>
      </c>
      <c r="E29" s="93" t="s">
        <v>265</v>
      </c>
      <c r="F29" s="76">
        <v>4</v>
      </c>
      <c r="G29" s="92">
        <v>95</v>
      </c>
      <c r="H29" s="232">
        <v>6000</v>
      </c>
      <c r="I29" s="233"/>
      <c r="J29" s="67">
        <f t="shared" si="0"/>
        <v>570000</v>
      </c>
      <c r="L29" s="89"/>
    </row>
    <row r="30" spans="1:12" ht="43.5" customHeight="1" x14ac:dyDescent="0.25">
      <c r="A30" s="11">
        <f t="shared" si="1"/>
        <v>14</v>
      </c>
      <c r="B30" s="72" t="s">
        <v>235</v>
      </c>
      <c r="C30" s="73" t="s">
        <v>249</v>
      </c>
      <c r="D30" s="87" t="s">
        <v>252</v>
      </c>
      <c r="E30" s="88" t="s">
        <v>266</v>
      </c>
      <c r="F30" s="76">
        <v>2</v>
      </c>
      <c r="G30" s="92">
        <v>63</v>
      </c>
      <c r="H30" s="232">
        <v>6000</v>
      </c>
      <c r="I30" s="233"/>
      <c r="J30" s="80">
        <f t="shared" si="0"/>
        <v>378000</v>
      </c>
      <c r="L30" s="89"/>
    </row>
    <row r="31" spans="1:12" ht="43.5" customHeight="1" x14ac:dyDescent="0.25">
      <c r="A31" s="11">
        <f t="shared" si="1"/>
        <v>15</v>
      </c>
      <c r="B31" s="72" t="s">
        <v>235</v>
      </c>
      <c r="C31" s="73" t="s">
        <v>250</v>
      </c>
      <c r="D31" s="87" t="s">
        <v>252</v>
      </c>
      <c r="E31" s="88" t="s">
        <v>267</v>
      </c>
      <c r="F31" s="76">
        <v>7</v>
      </c>
      <c r="G31" s="92">
        <v>170</v>
      </c>
      <c r="H31" s="232">
        <v>6000</v>
      </c>
      <c r="I31" s="233"/>
      <c r="J31" s="80">
        <f t="shared" si="0"/>
        <v>1020000</v>
      </c>
      <c r="L31" s="89"/>
    </row>
    <row r="32" spans="1:12" ht="43.5" customHeight="1" x14ac:dyDescent="0.25">
      <c r="A32" s="11">
        <f t="shared" si="1"/>
        <v>16</v>
      </c>
      <c r="B32" s="72" t="s">
        <v>235</v>
      </c>
      <c r="C32" s="73" t="s">
        <v>251</v>
      </c>
      <c r="D32" s="87" t="s">
        <v>252</v>
      </c>
      <c r="E32" s="88" t="s">
        <v>268</v>
      </c>
      <c r="F32" s="76">
        <v>11</v>
      </c>
      <c r="G32" s="92">
        <v>290</v>
      </c>
      <c r="H32" s="232">
        <v>5000</v>
      </c>
      <c r="I32" s="233"/>
      <c r="J32" s="80">
        <f>G32*H32</f>
        <v>1450000</v>
      </c>
      <c r="L32" s="89"/>
    </row>
    <row r="33" spans="1:18" ht="43.5" customHeight="1" x14ac:dyDescent="0.25">
      <c r="A33" s="11">
        <f t="shared" si="1"/>
        <v>17</v>
      </c>
      <c r="B33" s="72" t="s">
        <v>235</v>
      </c>
      <c r="C33" s="73" t="s">
        <v>270</v>
      </c>
      <c r="D33" s="87" t="s">
        <v>252</v>
      </c>
      <c r="E33" s="88" t="s">
        <v>271</v>
      </c>
      <c r="F33" s="76">
        <v>5</v>
      </c>
      <c r="G33" s="92">
        <v>102</v>
      </c>
      <c r="H33" s="232">
        <v>3000</v>
      </c>
      <c r="I33" s="233"/>
      <c r="J33" s="80">
        <f>G33*H33</f>
        <v>306000</v>
      </c>
      <c r="L33" s="89"/>
    </row>
    <row r="34" spans="1:18" ht="27" customHeight="1" thickBot="1" x14ac:dyDescent="0.3">
      <c r="A34" s="226" t="s">
        <v>21</v>
      </c>
      <c r="B34" s="227"/>
      <c r="C34" s="227"/>
      <c r="D34" s="227"/>
      <c r="E34" s="227"/>
      <c r="F34" s="227"/>
      <c r="G34" s="227"/>
      <c r="H34" s="227"/>
      <c r="I34" s="228"/>
      <c r="J34" s="13">
        <f>SUM(J17:J33)</f>
        <v>10498500</v>
      </c>
    </row>
    <row r="35" spans="1:18" x14ac:dyDescent="0.25">
      <c r="A35" s="229"/>
      <c r="B35" s="229"/>
      <c r="C35" s="229"/>
      <c r="D35" s="229"/>
      <c r="E35" s="78"/>
      <c r="F35" s="78"/>
      <c r="G35" s="78"/>
      <c r="H35" s="14"/>
      <c r="I35" s="14"/>
      <c r="J35" s="15"/>
    </row>
    <row r="36" spans="1:18" x14ac:dyDescent="0.25">
      <c r="A36" s="78"/>
      <c r="B36" s="78"/>
      <c r="C36" s="78"/>
      <c r="D36" s="78"/>
      <c r="E36" s="78"/>
      <c r="F36" s="78"/>
      <c r="G36" s="78"/>
      <c r="H36" s="79" t="s">
        <v>31</v>
      </c>
      <c r="I36" s="32" t="e">
        <f>#REF!*1%</f>
        <v>#REF!</v>
      </c>
      <c r="J36" s="15">
        <f>J34*1%</f>
        <v>104985</v>
      </c>
    </row>
    <row r="37" spans="1:18" x14ac:dyDescent="0.25">
      <c r="A37" s="78"/>
      <c r="B37" s="78"/>
      <c r="C37" s="78"/>
      <c r="D37" s="78"/>
      <c r="E37" s="78"/>
      <c r="F37" s="78"/>
      <c r="G37" s="78"/>
      <c r="H37" s="79" t="s">
        <v>273</v>
      </c>
      <c r="I37" s="15">
        <f>I35*10%</f>
        <v>0</v>
      </c>
      <c r="J37" s="15">
        <v>0</v>
      </c>
    </row>
    <row r="38" spans="1:18" ht="16.5" thickBot="1" x14ac:dyDescent="0.3">
      <c r="E38" s="1"/>
      <c r="F38" s="1"/>
      <c r="G38" s="1"/>
      <c r="H38" s="17" t="s">
        <v>224</v>
      </c>
      <c r="I38" s="18">
        <v>0</v>
      </c>
      <c r="J38" s="18">
        <v>0</v>
      </c>
      <c r="R38" s="2" t="s">
        <v>24</v>
      </c>
    </row>
    <row r="39" spans="1:18" x14ac:dyDescent="0.25">
      <c r="E39" s="1"/>
      <c r="F39" s="1"/>
      <c r="G39" s="1"/>
      <c r="H39" s="19" t="s">
        <v>25</v>
      </c>
      <c r="I39" s="20" t="e">
        <f>I34+I36</f>
        <v>#REF!</v>
      </c>
      <c r="J39" s="20">
        <f>J34+J36</f>
        <v>10603485</v>
      </c>
      <c r="K39" s="217"/>
    </row>
    <row r="40" spans="1:18" ht="16.5" customHeight="1" x14ac:dyDescent="0.25">
      <c r="E40" s="1"/>
      <c r="F40" s="1"/>
      <c r="G40" s="1"/>
      <c r="H40" s="19"/>
      <c r="I40" s="19"/>
      <c r="J40" s="20"/>
    </row>
    <row r="41" spans="1:18" x14ac:dyDescent="0.25">
      <c r="A41" s="1" t="s">
        <v>274</v>
      </c>
      <c r="E41" s="1"/>
      <c r="F41" s="1"/>
      <c r="G41" s="1"/>
      <c r="H41" s="19"/>
      <c r="I41" s="19"/>
      <c r="J41" s="20"/>
    </row>
    <row r="42" spans="1:18" ht="9.75" customHeight="1" x14ac:dyDescent="0.25">
      <c r="A42" s="21"/>
      <c r="E42" s="1"/>
      <c r="F42" s="1"/>
      <c r="G42" s="1"/>
      <c r="H42" s="19"/>
      <c r="I42" s="19"/>
      <c r="J42" s="20"/>
    </row>
    <row r="43" spans="1:18" x14ac:dyDescent="0.25">
      <c r="A43" s="33" t="s">
        <v>26</v>
      </c>
    </row>
    <row r="44" spans="1:18" x14ac:dyDescent="0.25">
      <c r="A44" s="34" t="s">
        <v>27</v>
      </c>
      <c r="B44" s="22"/>
      <c r="C44" s="22"/>
      <c r="D44" s="22"/>
      <c r="E44" s="10"/>
    </row>
    <row r="45" spans="1:18" x14ac:dyDescent="0.25">
      <c r="A45" s="34" t="s">
        <v>28</v>
      </c>
      <c r="B45" s="22"/>
      <c r="C45" s="22"/>
      <c r="D45" s="10"/>
      <c r="E45" s="10"/>
    </row>
    <row r="46" spans="1:18" x14ac:dyDescent="0.25">
      <c r="A46" s="35" t="s">
        <v>29</v>
      </c>
      <c r="B46" s="23"/>
      <c r="C46" s="23"/>
      <c r="D46" s="90"/>
      <c r="E46" s="10"/>
    </row>
    <row r="47" spans="1:18" x14ac:dyDescent="0.25">
      <c r="A47" s="36" t="s">
        <v>0</v>
      </c>
      <c r="B47" s="24"/>
      <c r="C47" s="24"/>
      <c r="D47" s="23"/>
      <c r="E47" s="10"/>
    </row>
    <row r="48" spans="1:18" ht="13.5" customHeight="1" x14ac:dyDescent="0.25">
      <c r="A48" s="26"/>
      <c r="B48" s="26"/>
      <c r="C48" s="26"/>
      <c r="D48" s="91"/>
    </row>
    <row r="49" spans="8:10" x14ac:dyDescent="0.25">
      <c r="H49" s="27" t="s">
        <v>233</v>
      </c>
      <c r="I49" s="230" t="str">
        <f>+J12</f>
        <v xml:space="preserve"> 12 Agustus 2021</v>
      </c>
      <c r="J49" s="231"/>
    </row>
    <row r="54" spans="8:10" x14ac:dyDescent="0.25">
      <c r="I54" s="3" t="s">
        <v>24</v>
      </c>
    </row>
    <row r="56" spans="8:10" x14ac:dyDescent="0.25">
      <c r="H56" s="253" t="s">
        <v>30</v>
      </c>
      <c r="I56" s="253"/>
      <c r="J56" s="253"/>
    </row>
  </sheetData>
  <autoFilter ref="A16:J16">
    <filterColumn colId="7" showButton="0"/>
  </autoFilter>
  <mergeCells count="23">
    <mergeCell ref="H20:I20"/>
    <mergeCell ref="A9:J9"/>
    <mergeCell ref="H16:I16"/>
    <mergeCell ref="H17:I17"/>
    <mergeCell ref="H18:I18"/>
    <mergeCell ref="H19:I19"/>
    <mergeCell ref="H32:I32"/>
    <mergeCell ref="H21:I21"/>
    <mergeCell ref="H22:I22"/>
    <mergeCell ref="H23:I23"/>
    <mergeCell ref="H24:I24"/>
    <mergeCell ref="H25:I25"/>
    <mergeCell ref="H26:I26"/>
    <mergeCell ref="H27:I27"/>
    <mergeCell ref="H28:I28"/>
    <mergeCell ref="H29:I29"/>
    <mergeCell ref="H30:I30"/>
    <mergeCell ref="H31:I31"/>
    <mergeCell ref="H56:J56"/>
    <mergeCell ref="H33:I33"/>
    <mergeCell ref="A34:I34"/>
    <mergeCell ref="A35:D35"/>
    <mergeCell ref="I49:J49"/>
  </mergeCells>
  <printOptions horizontalCentered="1"/>
  <pageMargins left="0.31496062992125984" right="0.19685039370078741" top="0.74803149606299213" bottom="0.74803149606299213" header="0.31496062992125984" footer="0.31496062992125984"/>
  <pageSetup paperSize="9" scale="90" orientation="portrait" horizontalDpi="4294967293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2:R38"/>
  <sheetViews>
    <sheetView topLeftCell="A10" workbookViewId="0">
      <selection activeCell="N19" sqref="N19"/>
    </sheetView>
  </sheetViews>
  <sheetFormatPr defaultRowHeight="15" x14ac:dyDescent="0.25"/>
  <cols>
    <col min="1" max="1" width="5.140625" style="95" customWidth="1"/>
    <col min="2" max="2" width="9.85546875" style="95" customWidth="1"/>
    <col min="3" max="3" width="8.85546875" style="95" customWidth="1"/>
    <col min="4" max="4" width="26.28515625" style="95" customWidth="1"/>
    <col min="5" max="5" width="12.42578125" style="95" customWidth="1"/>
    <col min="6" max="7" width="5.28515625" style="95" customWidth="1"/>
    <col min="8" max="8" width="13.5703125" style="96" customWidth="1"/>
    <col min="9" max="9" width="1.42578125" style="96" customWidth="1"/>
    <col min="10" max="10" width="18.42578125" style="95" customWidth="1"/>
    <col min="11" max="11" width="9.140625" style="95"/>
    <col min="12" max="12" width="10.5703125" style="95" customWidth="1"/>
    <col min="13" max="16384" width="9.140625" style="95"/>
  </cols>
  <sheetData>
    <row r="2" spans="1:15" ht="15.75" x14ac:dyDescent="0.25">
      <c r="A2" s="1" t="s">
        <v>0</v>
      </c>
      <c r="B2" s="94"/>
      <c r="C2" s="94"/>
    </row>
    <row r="3" spans="1:15" x14ac:dyDescent="0.25">
      <c r="A3" s="4" t="s">
        <v>1</v>
      </c>
      <c r="B3" s="4"/>
      <c r="C3" s="4"/>
    </row>
    <row r="4" spans="1:15" x14ac:dyDescent="0.25">
      <c r="A4" s="4" t="s">
        <v>2</v>
      </c>
      <c r="B4" s="4"/>
      <c r="C4" s="4"/>
    </row>
    <row r="5" spans="1:15" x14ac:dyDescent="0.25">
      <c r="A5" s="4" t="s">
        <v>3</v>
      </c>
      <c r="B5" s="4"/>
      <c r="C5" s="4"/>
    </row>
    <row r="6" spans="1:15" x14ac:dyDescent="0.25">
      <c r="A6" s="4" t="s">
        <v>4</v>
      </c>
      <c r="B6" s="4"/>
      <c r="C6" s="4"/>
    </row>
    <row r="7" spans="1:15" x14ac:dyDescent="0.25">
      <c r="A7" s="4" t="s">
        <v>5</v>
      </c>
      <c r="B7" s="4"/>
      <c r="C7" s="4"/>
    </row>
    <row r="8" spans="1:15" ht="15.75" thickBot="1" x14ac:dyDescent="0.3">
      <c r="A8" s="97"/>
      <c r="B8" s="97"/>
      <c r="C8" s="97"/>
      <c r="D8" s="97"/>
      <c r="E8" s="97"/>
      <c r="F8" s="97"/>
      <c r="G8" s="97"/>
      <c r="H8" s="98"/>
      <c r="I8" s="98"/>
      <c r="J8" s="97"/>
    </row>
    <row r="9" spans="1:15" ht="29.25" customHeight="1" thickBot="1" x14ac:dyDescent="0.3">
      <c r="A9" s="258" t="s">
        <v>6</v>
      </c>
      <c r="B9" s="259"/>
      <c r="C9" s="259"/>
      <c r="D9" s="259"/>
      <c r="E9" s="259"/>
      <c r="F9" s="259"/>
      <c r="G9" s="259"/>
      <c r="H9" s="259"/>
      <c r="I9" s="259"/>
      <c r="J9" s="260"/>
    </row>
    <row r="11" spans="1:15" ht="15.75" x14ac:dyDescent="0.25">
      <c r="A11" s="95" t="s">
        <v>7</v>
      </c>
      <c r="B11" s="95" t="s">
        <v>275</v>
      </c>
      <c r="H11" s="96" t="s">
        <v>8</v>
      </c>
      <c r="I11" s="99" t="s">
        <v>9</v>
      </c>
      <c r="J11" s="8" t="s">
        <v>283</v>
      </c>
    </row>
    <row r="12" spans="1:15" ht="15.75" x14ac:dyDescent="0.25">
      <c r="B12" s="100"/>
      <c r="C12" s="100"/>
      <c r="D12" s="100"/>
      <c r="E12" s="100"/>
      <c r="H12" s="96" t="s">
        <v>10</v>
      </c>
      <c r="I12" s="99" t="s">
        <v>9</v>
      </c>
      <c r="J12" s="9" t="s">
        <v>278</v>
      </c>
      <c r="O12" s="95" t="s">
        <v>24</v>
      </c>
    </row>
    <row r="13" spans="1:15" ht="15.75" x14ac:dyDescent="0.25">
      <c r="B13" s="100"/>
      <c r="C13" s="100"/>
      <c r="D13" s="100"/>
      <c r="E13" s="100"/>
      <c r="H13" s="96" t="s">
        <v>11</v>
      </c>
      <c r="I13" s="99" t="s">
        <v>9</v>
      </c>
      <c r="J13" s="9" t="s">
        <v>55</v>
      </c>
    </row>
    <row r="14" spans="1:15" x14ac:dyDescent="0.25">
      <c r="A14" s="95" t="s">
        <v>12</v>
      </c>
      <c r="B14" s="95" t="s">
        <v>13</v>
      </c>
      <c r="C14" s="100"/>
      <c r="D14" s="100"/>
      <c r="E14" s="100"/>
      <c r="J14" s="101"/>
    </row>
    <row r="15" spans="1:15" ht="9.75" customHeight="1" thickBot="1" x14ac:dyDescent="0.3">
      <c r="L15" s="102"/>
      <c r="M15" s="103"/>
      <c r="N15" s="103"/>
    </row>
    <row r="16" spans="1:15" ht="15.75" x14ac:dyDescent="0.25">
      <c r="A16" s="104" t="s">
        <v>14</v>
      </c>
      <c r="B16" s="105" t="s">
        <v>15</v>
      </c>
      <c r="C16" s="105" t="s">
        <v>16</v>
      </c>
      <c r="D16" s="84" t="s">
        <v>17</v>
      </c>
      <c r="E16" s="84" t="s">
        <v>18</v>
      </c>
      <c r="F16" s="105" t="s">
        <v>70</v>
      </c>
      <c r="G16" s="106" t="s">
        <v>71</v>
      </c>
      <c r="H16" s="261" t="s">
        <v>19</v>
      </c>
      <c r="I16" s="262"/>
      <c r="J16" s="107" t="s">
        <v>20</v>
      </c>
      <c r="L16" s="102"/>
      <c r="M16" s="103"/>
      <c r="N16" s="103"/>
      <c r="O16" s="103"/>
    </row>
    <row r="17" spans="1:18" ht="42.75" customHeight="1" x14ac:dyDescent="0.25">
      <c r="A17" s="108">
        <v>1</v>
      </c>
      <c r="B17" s="109">
        <v>44390</v>
      </c>
      <c r="C17" s="110" t="s">
        <v>284</v>
      </c>
      <c r="D17" s="88" t="s">
        <v>276</v>
      </c>
      <c r="E17" s="88" t="s">
        <v>104</v>
      </c>
      <c r="F17" s="111">
        <v>2</v>
      </c>
      <c r="G17" s="112">
        <v>25</v>
      </c>
      <c r="H17" s="263">
        <v>7000</v>
      </c>
      <c r="I17" s="264"/>
      <c r="J17" s="113">
        <f>+G17*H17</f>
        <v>175000</v>
      </c>
      <c r="L17" s="102"/>
      <c r="M17" s="103"/>
      <c r="N17" s="103"/>
      <c r="O17" s="103"/>
    </row>
    <row r="18" spans="1:18" ht="24" customHeight="1" thickBot="1" x14ac:dyDescent="0.3">
      <c r="A18" s="265" t="s">
        <v>21</v>
      </c>
      <c r="B18" s="266"/>
      <c r="C18" s="266"/>
      <c r="D18" s="266"/>
      <c r="E18" s="266"/>
      <c r="F18" s="266"/>
      <c r="G18" s="266"/>
      <c r="H18" s="266"/>
      <c r="I18" s="267"/>
      <c r="J18" s="114">
        <f>SUM(J17:J17)</f>
        <v>175000</v>
      </c>
    </row>
    <row r="19" spans="1:18" x14ac:dyDescent="0.25">
      <c r="A19" s="268"/>
      <c r="B19" s="268"/>
      <c r="C19" s="268"/>
      <c r="D19" s="268"/>
      <c r="E19" s="115"/>
      <c r="F19" s="115"/>
      <c r="G19" s="115"/>
      <c r="H19" s="116"/>
      <c r="I19" s="116"/>
      <c r="J19" s="117"/>
    </row>
    <row r="20" spans="1:18" ht="15.75" x14ac:dyDescent="0.25">
      <c r="A20" s="115"/>
      <c r="B20" s="115"/>
      <c r="C20" s="115"/>
      <c r="D20" s="115"/>
      <c r="E20" s="115"/>
      <c r="F20" s="115"/>
      <c r="G20" s="115"/>
      <c r="H20" s="82" t="s">
        <v>277</v>
      </c>
      <c r="I20" s="82"/>
      <c r="J20" s="15">
        <f>J18*1%</f>
        <v>1750</v>
      </c>
    </row>
    <row r="21" spans="1:18" ht="16.5" thickBot="1" x14ac:dyDescent="0.3">
      <c r="F21" s="94"/>
      <c r="G21" s="94"/>
      <c r="H21" s="17" t="s">
        <v>22</v>
      </c>
      <c r="I21" s="17"/>
      <c r="J21" s="118">
        <v>0</v>
      </c>
      <c r="K21" s="119"/>
      <c r="R21" s="95" t="s">
        <v>24</v>
      </c>
    </row>
    <row r="22" spans="1:18" ht="15.75" x14ac:dyDescent="0.25">
      <c r="F22" s="94"/>
      <c r="G22" s="94"/>
      <c r="H22" s="19" t="s">
        <v>25</v>
      </c>
      <c r="I22" s="19"/>
      <c r="J22" s="20">
        <f>J18+J20</f>
        <v>176750</v>
      </c>
    </row>
    <row r="23" spans="1:18" ht="15.75" x14ac:dyDescent="0.25">
      <c r="A23" s="1" t="s">
        <v>285</v>
      </c>
      <c r="B23" s="94"/>
      <c r="C23" s="94"/>
      <c r="F23" s="94"/>
      <c r="G23" s="94"/>
      <c r="H23" s="120"/>
      <c r="I23" s="120"/>
      <c r="J23" s="121"/>
    </row>
    <row r="24" spans="1:18" ht="9" customHeight="1" x14ac:dyDescent="0.25">
      <c r="F24" s="94"/>
      <c r="G24" s="94"/>
      <c r="H24" s="120"/>
      <c r="I24" s="120"/>
      <c r="J24" s="121"/>
    </row>
    <row r="25" spans="1:18" x14ac:dyDescent="0.25">
      <c r="A25" s="122" t="s">
        <v>26</v>
      </c>
    </row>
    <row r="26" spans="1:18" x14ac:dyDescent="0.25">
      <c r="A26" s="94" t="s">
        <v>27</v>
      </c>
      <c r="B26" s="94"/>
      <c r="C26" s="94"/>
      <c r="D26" s="94"/>
      <c r="E26" s="94"/>
    </row>
    <row r="27" spans="1:18" x14ac:dyDescent="0.25">
      <c r="A27" s="123" t="s">
        <v>28</v>
      </c>
      <c r="B27" s="94"/>
      <c r="C27" s="94"/>
    </row>
    <row r="28" spans="1:18" x14ac:dyDescent="0.25">
      <c r="A28" s="124" t="s">
        <v>29</v>
      </c>
      <c r="B28" s="123"/>
      <c r="C28" s="123"/>
      <c r="D28" s="123"/>
      <c r="E28" s="123"/>
    </row>
    <row r="29" spans="1:18" x14ac:dyDescent="0.25">
      <c r="A29" s="94" t="s">
        <v>0</v>
      </c>
      <c r="B29" s="124"/>
      <c r="C29" s="124"/>
      <c r="D29" s="125"/>
      <c r="E29" s="125"/>
    </row>
    <row r="30" spans="1:18" ht="9" customHeight="1" x14ac:dyDescent="0.25">
      <c r="A30" s="124"/>
      <c r="B30" s="124"/>
      <c r="C30" s="124"/>
      <c r="D30" s="126"/>
      <c r="E30" s="126"/>
    </row>
    <row r="31" spans="1:18" x14ac:dyDescent="0.25">
      <c r="H31" s="127" t="s">
        <v>233</v>
      </c>
      <c r="I31" s="256" t="str">
        <f>+J12</f>
        <v xml:space="preserve"> 13 Agustus 2021</v>
      </c>
      <c r="J31" s="257"/>
    </row>
    <row r="38" spans="8:10" ht="15.75" x14ac:dyDescent="0.25">
      <c r="H38" s="218" t="s">
        <v>30</v>
      </c>
      <c r="I38" s="218"/>
      <c r="J38" s="218"/>
    </row>
  </sheetData>
  <mergeCells count="7">
    <mergeCell ref="I31:J31"/>
    <mergeCell ref="H38:J38"/>
    <mergeCell ref="A9:J9"/>
    <mergeCell ref="H16:I16"/>
    <mergeCell ref="H17:I17"/>
    <mergeCell ref="A18:I18"/>
    <mergeCell ref="A19:D19"/>
  </mergeCells>
  <pageMargins left="0.45" right="0" top="0.75" bottom="0.75" header="0.3" footer="0.3"/>
  <pageSetup paperSize="9" scale="90" orientation="portrait" horizontalDpi="4294967293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2:S44"/>
  <sheetViews>
    <sheetView topLeftCell="A25" workbookViewId="0">
      <selection activeCell="E40" sqref="E40"/>
    </sheetView>
  </sheetViews>
  <sheetFormatPr defaultRowHeight="15.75" x14ac:dyDescent="0.25"/>
  <cols>
    <col min="1" max="1" width="4.85546875" style="2" customWidth="1"/>
    <col min="2" max="2" width="9.5703125" style="2" customWidth="1"/>
    <col min="3" max="3" width="9.85546875" style="2" customWidth="1"/>
    <col min="4" max="4" width="24" style="2" customWidth="1"/>
    <col min="5" max="5" width="11.42578125" style="2" customWidth="1"/>
    <col min="6" max="7" width="6.85546875" style="2" customWidth="1"/>
    <col min="8" max="8" width="13.85546875" style="3" customWidth="1"/>
    <col min="9" max="9" width="1.28515625" style="3" customWidth="1"/>
    <col min="10" max="10" width="19.140625" style="2" customWidth="1"/>
    <col min="11" max="16384" width="9.140625" style="2"/>
  </cols>
  <sheetData>
    <row r="2" spans="1:16" x14ac:dyDescent="0.25">
      <c r="A2" s="1" t="s">
        <v>0</v>
      </c>
    </row>
    <row r="3" spans="1:16" x14ac:dyDescent="0.25">
      <c r="A3" s="4" t="s">
        <v>1</v>
      </c>
      <c r="B3" s="128"/>
    </row>
    <row r="4" spans="1:16" x14ac:dyDescent="0.25">
      <c r="A4" s="4" t="s">
        <v>2</v>
      </c>
      <c r="B4" s="128"/>
    </row>
    <row r="5" spans="1:16" x14ac:dyDescent="0.25">
      <c r="A5" s="4" t="s">
        <v>3</v>
      </c>
      <c r="B5" s="128"/>
    </row>
    <row r="6" spans="1:16" x14ac:dyDescent="0.25">
      <c r="A6" s="4" t="s">
        <v>4</v>
      </c>
      <c r="B6" s="128"/>
    </row>
    <row r="7" spans="1:16" x14ac:dyDescent="0.25">
      <c r="A7" s="4" t="s">
        <v>5</v>
      </c>
      <c r="B7" s="128"/>
    </row>
    <row r="9" spans="1:16" ht="16.5" thickBot="1" x14ac:dyDescent="0.3">
      <c r="A9" s="5"/>
      <c r="B9" s="5"/>
      <c r="C9" s="5"/>
      <c r="D9" s="5"/>
      <c r="E9" s="5"/>
      <c r="F9" s="5"/>
      <c r="G9" s="5"/>
      <c r="H9" s="6"/>
      <c r="I9" s="6"/>
      <c r="J9" s="5"/>
    </row>
    <row r="10" spans="1:16" ht="26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0"/>
      <c r="J10" s="221"/>
    </row>
    <row r="12" spans="1:16" x14ac:dyDescent="0.25">
      <c r="A12" s="2" t="s">
        <v>7</v>
      </c>
      <c r="B12" s="2" t="s">
        <v>282</v>
      </c>
      <c r="H12" s="3" t="s">
        <v>8</v>
      </c>
      <c r="I12" s="7" t="s">
        <v>9</v>
      </c>
      <c r="J12" s="8" t="s">
        <v>286</v>
      </c>
    </row>
    <row r="13" spans="1:16" x14ac:dyDescent="0.25">
      <c r="B13" s="2" t="s">
        <v>279</v>
      </c>
      <c r="H13" s="3" t="s">
        <v>10</v>
      </c>
      <c r="I13" s="7" t="s">
        <v>9</v>
      </c>
      <c r="J13" s="9" t="s">
        <v>278</v>
      </c>
    </row>
    <row r="14" spans="1:16" x14ac:dyDescent="0.25">
      <c r="B14" s="2" t="s">
        <v>280</v>
      </c>
      <c r="H14" s="3" t="s">
        <v>11</v>
      </c>
      <c r="I14" s="7" t="s">
        <v>9</v>
      </c>
      <c r="J14" s="9" t="s">
        <v>287</v>
      </c>
    </row>
    <row r="15" spans="1:16" x14ac:dyDescent="0.25">
      <c r="B15" s="2" t="s">
        <v>281</v>
      </c>
    </row>
    <row r="16" spans="1:16" x14ac:dyDescent="0.25">
      <c r="B16" s="129"/>
      <c r="C16" s="129"/>
      <c r="D16" s="129"/>
      <c r="J16" s="130"/>
      <c r="P16" s="2" t="s">
        <v>24</v>
      </c>
    </row>
    <row r="17" spans="1:19" x14ac:dyDescent="0.25">
      <c r="A17" s="2" t="s">
        <v>12</v>
      </c>
      <c r="B17" s="2" t="s">
        <v>13</v>
      </c>
    </row>
    <row r="18" spans="1:19" ht="16.5" thickBot="1" x14ac:dyDescent="0.3">
      <c r="F18" s="10"/>
      <c r="G18" s="10"/>
    </row>
    <row r="19" spans="1:19" ht="20.100000000000001" customHeight="1" x14ac:dyDescent="0.25">
      <c r="A19" s="83" t="s">
        <v>14</v>
      </c>
      <c r="B19" s="84" t="s">
        <v>15</v>
      </c>
      <c r="C19" s="84" t="s">
        <v>16</v>
      </c>
      <c r="D19" s="84" t="s">
        <v>17</v>
      </c>
      <c r="E19" s="84" t="s">
        <v>18</v>
      </c>
      <c r="F19" s="84" t="s">
        <v>70</v>
      </c>
      <c r="G19" s="85" t="s">
        <v>71</v>
      </c>
      <c r="H19" s="254" t="s">
        <v>19</v>
      </c>
      <c r="I19" s="255"/>
      <c r="J19" s="86" t="s">
        <v>20</v>
      </c>
    </row>
    <row r="20" spans="1:19" ht="51.75" customHeight="1" x14ac:dyDescent="0.25">
      <c r="A20" s="11">
        <v>1</v>
      </c>
      <c r="B20" s="131">
        <v>44390</v>
      </c>
      <c r="C20" s="132" t="s">
        <v>288</v>
      </c>
      <c r="D20" s="87" t="s">
        <v>289</v>
      </c>
      <c r="E20" s="12" t="s">
        <v>290</v>
      </c>
      <c r="F20" s="133">
        <v>21</v>
      </c>
      <c r="G20" s="134">
        <v>461</v>
      </c>
      <c r="H20" s="224">
        <v>6000000</v>
      </c>
      <c r="I20" s="225"/>
      <c r="J20" s="135">
        <f>+H20</f>
        <v>6000000</v>
      </c>
    </row>
    <row r="21" spans="1:19" ht="25.5" customHeight="1" thickBot="1" x14ac:dyDescent="0.3">
      <c r="A21" s="226" t="s">
        <v>21</v>
      </c>
      <c r="B21" s="227"/>
      <c r="C21" s="227"/>
      <c r="D21" s="227"/>
      <c r="E21" s="227"/>
      <c r="F21" s="227"/>
      <c r="G21" s="227"/>
      <c r="H21" s="227"/>
      <c r="I21" s="228"/>
      <c r="J21" s="13">
        <f>J20</f>
        <v>6000000</v>
      </c>
    </row>
    <row r="22" spans="1:19" x14ac:dyDescent="0.25">
      <c r="A22" s="229"/>
      <c r="B22" s="229"/>
      <c r="C22" s="229"/>
      <c r="D22" s="229"/>
      <c r="E22" s="81"/>
      <c r="F22" s="81"/>
      <c r="G22" s="81"/>
      <c r="H22" s="14"/>
      <c r="I22" s="14"/>
      <c r="J22" s="15"/>
    </row>
    <row r="23" spans="1:19" x14ac:dyDescent="0.25">
      <c r="A23" s="81"/>
      <c r="B23" s="81"/>
      <c r="C23" s="81"/>
      <c r="D23" s="81"/>
      <c r="E23" s="81"/>
      <c r="F23" s="81"/>
      <c r="G23" s="81"/>
      <c r="H23" s="82" t="s">
        <v>277</v>
      </c>
      <c r="I23" s="82"/>
      <c r="J23" s="15">
        <f>J21*1%</f>
        <v>60000</v>
      </c>
    </row>
    <row r="24" spans="1:19" x14ac:dyDescent="0.25">
      <c r="A24" s="81"/>
      <c r="B24" s="81"/>
      <c r="C24" s="81"/>
      <c r="D24" s="81"/>
      <c r="E24" s="81"/>
      <c r="F24" s="81"/>
      <c r="G24" s="81"/>
      <c r="H24" s="82" t="s">
        <v>22</v>
      </c>
      <c r="I24" s="82"/>
      <c r="J24" s="15">
        <f>J22*1%</f>
        <v>0</v>
      </c>
    </row>
    <row r="25" spans="1:19" ht="16.5" thickBot="1" x14ac:dyDescent="0.3">
      <c r="E25" s="1"/>
      <c r="F25" s="1"/>
      <c r="G25" s="1"/>
      <c r="H25" s="17" t="s">
        <v>23</v>
      </c>
      <c r="I25" s="17"/>
      <c r="J25" s="18">
        <v>0</v>
      </c>
      <c r="K25" s="136"/>
      <c r="S25" s="2" t="s">
        <v>24</v>
      </c>
    </row>
    <row r="26" spans="1:19" x14ac:dyDescent="0.25">
      <c r="E26" s="1"/>
      <c r="F26" s="1"/>
      <c r="G26" s="1"/>
      <c r="H26" s="19" t="s">
        <v>25</v>
      </c>
      <c r="I26" s="19"/>
      <c r="J26" s="20">
        <f>J21+J23</f>
        <v>6060000</v>
      </c>
    </row>
    <row r="27" spans="1:19" x14ac:dyDescent="0.25">
      <c r="A27" s="1" t="s">
        <v>291</v>
      </c>
      <c r="E27" s="1"/>
      <c r="F27" s="1"/>
      <c r="G27" s="1"/>
      <c r="H27" s="19"/>
      <c r="I27" s="19"/>
      <c r="J27" s="20"/>
    </row>
    <row r="28" spans="1:19" x14ac:dyDescent="0.25">
      <c r="A28" s="21"/>
      <c r="E28" s="1"/>
      <c r="F28" s="1"/>
      <c r="G28" s="1"/>
      <c r="H28" s="19"/>
      <c r="I28" s="19"/>
      <c r="J28" s="20"/>
    </row>
    <row r="29" spans="1:19" x14ac:dyDescent="0.25">
      <c r="E29" s="1"/>
      <c r="F29" s="1"/>
      <c r="G29" s="1"/>
      <c r="H29" s="19"/>
      <c r="I29" s="19"/>
      <c r="J29" s="20"/>
    </row>
    <row r="30" spans="1:19" x14ac:dyDescent="0.25">
      <c r="A30" s="122" t="s">
        <v>26</v>
      </c>
    </row>
    <row r="31" spans="1:19" x14ac:dyDescent="0.25">
      <c r="A31" s="94" t="s">
        <v>27</v>
      </c>
      <c r="B31" s="22"/>
      <c r="C31" s="22"/>
      <c r="D31" s="22"/>
      <c r="E31" s="10"/>
    </row>
    <row r="32" spans="1:19" x14ac:dyDescent="0.25">
      <c r="A32" s="123" t="s">
        <v>28</v>
      </c>
      <c r="B32" s="22"/>
      <c r="C32" s="22"/>
      <c r="D32" s="10"/>
      <c r="E32" s="10"/>
    </row>
    <row r="33" spans="1:10" x14ac:dyDescent="0.25">
      <c r="A33" s="124" t="s">
        <v>29</v>
      </c>
      <c r="B33" s="23"/>
      <c r="C33" s="23"/>
      <c r="D33" s="90"/>
      <c r="E33" s="10"/>
    </row>
    <row r="34" spans="1:10" x14ac:dyDescent="0.25">
      <c r="A34" s="94" t="s">
        <v>0</v>
      </c>
      <c r="B34" s="24"/>
      <c r="C34" s="24"/>
      <c r="D34" s="23"/>
      <c r="E34" s="10"/>
    </row>
    <row r="35" spans="1:10" x14ac:dyDescent="0.25">
      <c r="A35" s="25"/>
      <c r="B35" s="25"/>
      <c r="C35" s="25"/>
      <c r="D35" s="25"/>
    </row>
    <row r="36" spans="1:10" x14ac:dyDescent="0.25">
      <c r="A36" s="26"/>
      <c r="B36" s="26"/>
      <c r="C36" s="26"/>
      <c r="D36" s="91"/>
    </row>
    <row r="37" spans="1:10" x14ac:dyDescent="0.25">
      <c r="H37" s="27" t="s">
        <v>233</v>
      </c>
      <c r="I37" s="230" t="str">
        <f>+J13</f>
        <v xml:space="preserve"> 13 Agustus 2021</v>
      </c>
      <c r="J37" s="230"/>
    </row>
    <row r="44" spans="1:10" x14ac:dyDescent="0.25">
      <c r="H44" s="253" t="s">
        <v>30</v>
      </c>
      <c r="I44" s="253"/>
      <c r="J44" s="253"/>
    </row>
  </sheetData>
  <mergeCells count="7">
    <mergeCell ref="H44:J44"/>
    <mergeCell ref="A10:J10"/>
    <mergeCell ref="H19:I19"/>
    <mergeCell ref="H20:I20"/>
    <mergeCell ref="A21:I21"/>
    <mergeCell ref="A22:D22"/>
    <mergeCell ref="I37:J37"/>
  </mergeCells>
  <pageMargins left="0.45" right="0.2" top="0.75" bottom="0.75" header="0.3" footer="0.3"/>
  <pageSetup paperSize="9" scale="90" orientation="portrait" horizontalDpi="4294967293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2:Q43"/>
  <sheetViews>
    <sheetView topLeftCell="A8" workbookViewId="0">
      <selection activeCell="I13" sqref="I1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292</v>
      </c>
    </row>
    <row r="13" spans="1:9" x14ac:dyDescent="0.25">
      <c r="G13" s="3" t="s">
        <v>10</v>
      </c>
      <c r="H13" s="7" t="s">
        <v>9</v>
      </c>
      <c r="I13" s="9" t="s">
        <v>278</v>
      </c>
    </row>
    <row r="14" spans="1:9" x14ac:dyDescent="0.25">
      <c r="G14" s="3" t="s">
        <v>11</v>
      </c>
      <c r="H14" s="7" t="s">
        <v>9</v>
      </c>
      <c r="I14" s="9" t="s">
        <v>79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61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44413</v>
      </c>
      <c r="C18" s="38" t="s">
        <v>293</v>
      </c>
      <c r="D18" s="12" t="s">
        <v>294</v>
      </c>
      <c r="E18" s="12" t="s">
        <v>295</v>
      </c>
      <c r="F18" s="31">
        <v>1</v>
      </c>
      <c r="G18" s="224">
        <v>3100000</v>
      </c>
      <c r="H18" s="225"/>
      <c r="I18" s="64">
        <f>G18</f>
        <v>3100000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I18</f>
        <v>3100000</v>
      </c>
    </row>
    <row r="20" spans="1:17" x14ac:dyDescent="0.25">
      <c r="A20" s="229"/>
      <c r="B20" s="229"/>
      <c r="C20" s="62"/>
      <c r="D20" s="62"/>
      <c r="E20" s="62"/>
      <c r="F20" s="62"/>
      <c r="G20" s="14"/>
      <c r="H20" s="14"/>
      <c r="I20" s="15"/>
    </row>
    <row r="21" spans="1:17" x14ac:dyDescent="0.25">
      <c r="A21" s="62"/>
      <c r="B21" s="62"/>
      <c r="C21" s="62"/>
      <c r="D21" s="62"/>
      <c r="E21" s="62"/>
      <c r="F21" s="62"/>
      <c r="G21" s="63" t="s">
        <v>31</v>
      </c>
      <c r="H21" s="32" t="e">
        <f>#REF!*1%</f>
        <v>#REF!</v>
      </c>
      <c r="I21" s="15">
        <f>I19*1%</f>
        <v>31000</v>
      </c>
    </row>
    <row r="22" spans="1:17" x14ac:dyDescent="0.25">
      <c r="A22" s="62"/>
      <c r="B22" s="62"/>
      <c r="C22" s="62"/>
      <c r="D22" s="62"/>
      <c r="E22" s="62"/>
      <c r="F22" s="62"/>
      <c r="G22" s="63" t="s">
        <v>22</v>
      </c>
      <c r="H22" s="15">
        <f>H20*10%</f>
        <v>0</v>
      </c>
      <c r="I22" s="15">
        <v>1550000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39">
        <f>I19-I22</f>
        <v>1550000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I23+I21</f>
        <v>1581000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296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13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2:Q46"/>
  <sheetViews>
    <sheetView topLeftCell="A19" workbookViewId="0">
      <selection activeCell="I25" sqref="I25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69" t="s">
        <v>6</v>
      </c>
      <c r="B10" s="270"/>
      <c r="C10" s="270"/>
      <c r="D10" s="270"/>
      <c r="E10" s="270"/>
      <c r="F10" s="270"/>
      <c r="G10" s="270"/>
      <c r="H10" s="270"/>
      <c r="I10" s="271"/>
    </row>
    <row r="12" spans="1:9" x14ac:dyDescent="0.25">
      <c r="A12" s="2" t="s">
        <v>7</v>
      </c>
      <c r="B12" s="2" t="s">
        <v>298</v>
      </c>
      <c r="G12" s="3" t="s">
        <v>8</v>
      </c>
      <c r="H12" s="7" t="s">
        <v>9</v>
      </c>
      <c r="I12" s="8" t="s">
        <v>302</v>
      </c>
    </row>
    <row r="13" spans="1:9" x14ac:dyDescent="0.25">
      <c r="B13" s="2" t="s">
        <v>299</v>
      </c>
      <c r="G13" s="3" t="s">
        <v>10</v>
      </c>
      <c r="H13" s="7" t="s">
        <v>9</v>
      </c>
      <c r="I13" s="9" t="s">
        <v>324</v>
      </c>
    </row>
    <row r="14" spans="1:9" x14ac:dyDescent="0.25">
      <c r="B14" s="2" t="s">
        <v>300</v>
      </c>
      <c r="G14" s="3" t="s">
        <v>11</v>
      </c>
      <c r="H14" s="7" t="s">
        <v>9</v>
      </c>
      <c r="I14" s="9" t="s">
        <v>301</v>
      </c>
    </row>
    <row r="15" spans="1:9" x14ac:dyDescent="0.25">
      <c r="B15" s="2" t="s">
        <v>303</v>
      </c>
      <c r="H15" s="7"/>
      <c r="I15" s="9"/>
    </row>
    <row r="16" spans="1:9" x14ac:dyDescent="0.25">
      <c r="H16" s="7"/>
      <c r="I16" s="9"/>
    </row>
    <row r="17" spans="1:17" x14ac:dyDescent="0.25">
      <c r="A17" s="2" t="s">
        <v>12</v>
      </c>
      <c r="B17" s="8" t="s">
        <v>13</v>
      </c>
      <c r="C17" s="8"/>
      <c r="H17" s="7"/>
    </row>
    <row r="18" spans="1:17" ht="16.5" thickBot="1" x14ac:dyDescent="0.3"/>
    <row r="19" spans="1:17" ht="20.100000000000001" customHeight="1" x14ac:dyDescent="0.25">
      <c r="A19" s="28" t="s">
        <v>14</v>
      </c>
      <c r="B19" s="29" t="s">
        <v>15</v>
      </c>
      <c r="C19" s="29" t="s">
        <v>16</v>
      </c>
      <c r="D19" s="29" t="s">
        <v>17</v>
      </c>
      <c r="E19" s="29" t="s">
        <v>18</v>
      </c>
      <c r="F19" s="137" t="s">
        <v>33</v>
      </c>
      <c r="G19" s="222" t="s">
        <v>19</v>
      </c>
      <c r="H19" s="223"/>
      <c r="I19" s="30" t="s">
        <v>20</v>
      </c>
    </row>
    <row r="20" spans="1:17" ht="78.75" customHeight="1" x14ac:dyDescent="0.25">
      <c r="A20" s="11">
        <v>1</v>
      </c>
      <c r="B20" s="37">
        <v>44411</v>
      </c>
      <c r="C20" s="38" t="s">
        <v>304</v>
      </c>
      <c r="D20" s="12" t="s">
        <v>306</v>
      </c>
      <c r="E20" s="12" t="s">
        <v>307</v>
      </c>
      <c r="F20" s="31">
        <v>1</v>
      </c>
      <c r="G20" s="224">
        <v>94775000</v>
      </c>
      <c r="H20" s="225"/>
      <c r="I20" s="240">
        <f>G20</f>
        <v>94775000</v>
      </c>
      <c r="K20"/>
    </row>
    <row r="21" spans="1:17" ht="78.75" customHeight="1" x14ac:dyDescent="0.25">
      <c r="A21" s="11">
        <v>2</v>
      </c>
      <c r="B21" s="37">
        <v>44411</v>
      </c>
      <c r="C21" s="38" t="s">
        <v>305</v>
      </c>
      <c r="D21" s="12" t="s">
        <v>308</v>
      </c>
      <c r="E21" s="12" t="s">
        <v>307</v>
      </c>
      <c r="F21" s="31">
        <v>1</v>
      </c>
      <c r="G21" s="238"/>
      <c r="H21" s="239"/>
      <c r="I21" s="241"/>
      <c r="K21"/>
    </row>
    <row r="22" spans="1:17" ht="25.5" customHeight="1" thickBot="1" x14ac:dyDescent="0.3">
      <c r="A22" s="226" t="s">
        <v>21</v>
      </c>
      <c r="B22" s="227"/>
      <c r="C22" s="227"/>
      <c r="D22" s="227"/>
      <c r="E22" s="227"/>
      <c r="F22" s="227"/>
      <c r="G22" s="227"/>
      <c r="H22" s="228"/>
      <c r="I22" s="13">
        <v>94775000</v>
      </c>
    </row>
    <row r="23" spans="1:17" x14ac:dyDescent="0.25">
      <c r="A23" s="229"/>
      <c r="B23" s="229"/>
      <c r="C23" s="138"/>
      <c r="D23" s="138"/>
      <c r="E23" s="138"/>
      <c r="F23" s="138"/>
      <c r="G23" s="14"/>
      <c r="H23" s="14"/>
      <c r="I23" s="15"/>
    </row>
    <row r="24" spans="1:17" x14ac:dyDescent="0.25">
      <c r="A24" s="138"/>
      <c r="B24" s="138"/>
      <c r="C24" s="138"/>
      <c r="D24" s="138"/>
      <c r="E24" s="138"/>
      <c r="F24" s="138"/>
      <c r="G24" s="139" t="s">
        <v>309</v>
      </c>
      <c r="H24" s="32" t="e">
        <f>#REF!*1%</f>
        <v>#REF!</v>
      </c>
      <c r="I24" s="15">
        <f>I22*10%</f>
        <v>9477500</v>
      </c>
    </row>
    <row r="25" spans="1:17" x14ac:dyDescent="0.25">
      <c r="A25" s="138"/>
      <c r="B25" s="138"/>
      <c r="C25" s="138"/>
      <c r="D25" s="138"/>
      <c r="E25" s="138"/>
      <c r="F25" s="138"/>
      <c r="G25" s="139" t="s">
        <v>22</v>
      </c>
      <c r="H25" s="15">
        <f>H23*10%</f>
        <v>0</v>
      </c>
      <c r="I25" s="15">
        <v>0</v>
      </c>
    </row>
    <row r="26" spans="1:17" ht="16.5" thickBot="1" x14ac:dyDescent="0.3">
      <c r="E26" s="1"/>
      <c r="F26" s="1"/>
      <c r="G26" s="17" t="s">
        <v>23</v>
      </c>
      <c r="H26" s="18">
        <v>0</v>
      </c>
      <c r="I26" s="18">
        <v>0</v>
      </c>
      <c r="Q26" s="2" t="s">
        <v>24</v>
      </c>
    </row>
    <row r="27" spans="1:17" ht="21" customHeight="1" x14ac:dyDescent="0.25">
      <c r="E27" s="1"/>
      <c r="F27" s="1"/>
      <c r="G27" s="140" t="s">
        <v>25</v>
      </c>
      <c r="H27" s="141" t="e">
        <f>H22+H24</f>
        <v>#REF!</v>
      </c>
      <c r="I27" s="141">
        <f>I22+I24</f>
        <v>104252500</v>
      </c>
    </row>
    <row r="28" spans="1:17" x14ac:dyDescent="0.25">
      <c r="E28" s="1"/>
      <c r="F28" s="1"/>
      <c r="G28" s="19"/>
      <c r="H28" s="20"/>
      <c r="I28" s="20"/>
    </row>
    <row r="29" spans="1:17" x14ac:dyDescent="0.25">
      <c r="A29" s="1" t="s">
        <v>310</v>
      </c>
      <c r="D29" s="1"/>
      <c r="E29" s="1"/>
      <c r="F29" s="1"/>
      <c r="G29" s="19"/>
      <c r="H29" s="19"/>
      <c r="I29" s="20"/>
    </row>
    <row r="30" spans="1:17" x14ac:dyDescent="0.25">
      <c r="A30" s="21"/>
      <c r="D30" s="1"/>
      <c r="E30" s="1"/>
      <c r="F30" s="1"/>
      <c r="G30" s="19"/>
      <c r="H30" s="19"/>
      <c r="I30" s="20"/>
    </row>
    <row r="31" spans="1:17" x14ac:dyDescent="0.25">
      <c r="D31" s="1"/>
      <c r="E31" s="1"/>
      <c r="F31" s="1"/>
      <c r="G31" s="19"/>
      <c r="H31" s="19"/>
      <c r="I31" s="20"/>
    </row>
    <row r="32" spans="1:17" x14ac:dyDescent="0.25">
      <c r="A32" s="33" t="s">
        <v>26</v>
      </c>
    </row>
    <row r="33" spans="1:9" x14ac:dyDescent="0.25">
      <c r="A33" s="34" t="s">
        <v>27</v>
      </c>
      <c r="B33" s="22"/>
      <c r="C33" s="22"/>
      <c r="D33" s="10"/>
      <c r="E33" s="10"/>
      <c r="F33" s="10"/>
      <c r="I33" s="2" t="s">
        <v>53</v>
      </c>
    </row>
    <row r="34" spans="1:9" x14ac:dyDescent="0.25">
      <c r="A34" s="34" t="s">
        <v>28</v>
      </c>
      <c r="B34" s="22"/>
      <c r="C34" s="22"/>
      <c r="D34" s="10"/>
      <c r="E34" s="10"/>
      <c r="F34" s="10"/>
    </row>
    <row r="35" spans="1:9" x14ac:dyDescent="0.25">
      <c r="A35" s="35" t="s">
        <v>29</v>
      </c>
      <c r="B35" s="23"/>
      <c r="C35" s="23"/>
      <c r="D35" s="10"/>
      <c r="E35" s="10"/>
      <c r="F35" s="10"/>
    </row>
    <row r="36" spans="1:9" x14ac:dyDescent="0.25">
      <c r="A36" s="36" t="s">
        <v>0</v>
      </c>
      <c r="B36" s="24"/>
      <c r="C36" s="24"/>
      <c r="D36" s="10"/>
      <c r="E36" s="10"/>
      <c r="F36" s="10"/>
    </row>
    <row r="37" spans="1:9" x14ac:dyDescent="0.25">
      <c r="A37" s="25"/>
      <c r="B37" s="25"/>
      <c r="C37" s="25"/>
    </row>
    <row r="38" spans="1:9" x14ac:dyDescent="0.25">
      <c r="A38" s="26"/>
      <c r="B38" s="26"/>
      <c r="C38" s="26"/>
    </row>
    <row r="39" spans="1:9" x14ac:dyDescent="0.25">
      <c r="G39" s="27" t="s">
        <v>32</v>
      </c>
      <c r="H39" s="230" t="str">
        <f>+I13</f>
        <v xml:space="preserve"> 18 Agustus 2021</v>
      </c>
      <c r="I39" s="231"/>
    </row>
    <row r="43" spans="1:9" ht="18" customHeight="1" x14ac:dyDescent="0.25"/>
    <row r="44" spans="1:9" ht="17.25" customHeight="1" x14ac:dyDescent="0.25"/>
    <row r="46" spans="1:9" x14ac:dyDescent="0.25">
      <c r="G46" s="218" t="s">
        <v>30</v>
      </c>
      <c r="H46" s="218"/>
      <c r="I46" s="218"/>
    </row>
  </sheetData>
  <mergeCells count="8">
    <mergeCell ref="G46:I46"/>
    <mergeCell ref="G20:H21"/>
    <mergeCell ref="I20:I21"/>
    <mergeCell ref="A10:I10"/>
    <mergeCell ref="G19:H19"/>
    <mergeCell ref="A22:H22"/>
    <mergeCell ref="A23:B23"/>
    <mergeCell ref="H39:I39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R60"/>
  <sheetViews>
    <sheetView topLeftCell="A30" workbookViewId="0">
      <selection activeCell="L35" sqref="L35"/>
    </sheetView>
  </sheetViews>
  <sheetFormatPr defaultRowHeight="15.75" x14ac:dyDescent="0.25"/>
  <cols>
    <col min="1" max="1" width="4" style="2" customWidth="1"/>
    <col min="2" max="2" width="12" style="2" customWidth="1"/>
    <col min="3" max="3" width="10.42578125" style="2" customWidth="1"/>
    <col min="4" max="4" width="24.7109375" style="2" customWidth="1"/>
    <col min="5" max="5" width="13.28515625" style="2" customWidth="1"/>
    <col min="6" max="6" width="6.5703125" style="2" customWidth="1"/>
    <col min="7" max="7" width="5.140625" style="2" customWidth="1"/>
    <col min="8" max="8" width="13.42578125" style="3" customWidth="1"/>
    <col min="9" max="9" width="1.42578125" style="3" customWidth="1"/>
    <col min="10" max="10" width="18.42578125" style="2" customWidth="1"/>
    <col min="11" max="11" width="19.42578125" style="2" customWidth="1"/>
    <col min="12" max="12" width="17.28515625" style="2" customWidth="1"/>
    <col min="13" max="16384" width="9.140625" style="2"/>
  </cols>
  <sheetData>
    <row r="1" spans="1:10" ht="6.75" customHeight="1" x14ac:dyDescent="0.25"/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8" spans="1:10" ht="16.5" thickBot="1" x14ac:dyDescent="0.3"/>
    <row r="9" spans="1:10" ht="21.75" customHeight="1" thickBot="1" x14ac:dyDescent="0.3">
      <c r="A9" s="219" t="s">
        <v>6</v>
      </c>
      <c r="B9" s="220"/>
      <c r="C9" s="220"/>
      <c r="D9" s="220"/>
      <c r="E9" s="220"/>
      <c r="F9" s="220"/>
      <c r="G9" s="220"/>
      <c r="H9" s="220"/>
      <c r="I9" s="220"/>
      <c r="J9" s="221"/>
    </row>
    <row r="10" spans="1:10" ht="9.75" customHeight="1" x14ac:dyDescent="0.25"/>
    <row r="11" spans="1:10" x14ac:dyDescent="0.25">
      <c r="A11" s="2" t="s">
        <v>7</v>
      </c>
      <c r="B11" s="2" t="s">
        <v>229</v>
      </c>
      <c r="H11" s="3" t="s">
        <v>8</v>
      </c>
      <c r="I11" s="7" t="s">
        <v>9</v>
      </c>
      <c r="J11" s="8" t="s">
        <v>355</v>
      </c>
    </row>
    <row r="12" spans="1:10" x14ac:dyDescent="0.25">
      <c r="H12" s="3" t="s">
        <v>10</v>
      </c>
      <c r="I12" s="7" t="s">
        <v>9</v>
      </c>
      <c r="J12" s="9" t="s">
        <v>324</v>
      </c>
    </row>
    <row r="13" spans="1:10" x14ac:dyDescent="0.25">
      <c r="H13" s="3" t="s">
        <v>230</v>
      </c>
      <c r="I13" s="7" t="s">
        <v>9</v>
      </c>
      <c r="J13" s="9" t="s">
        <v>356</v>
      </c>
    </row>
    <row r="14" spans="1:10" x14ac:dyDescent="0.25">
      <c r="A14" s="2" t="s">
        <v>12</v>
      </c>
      <c r="B14" s="2" t="s">
        <v>232</v>
      </c>
    </row>
    <row r="15" spans="1:10" ht="17.25" customHeight="1" thickBot="1" x14ac:dyDescent="0.3">
      <c r="F15" s="10"/>
      <c r="G15" s="10"/>
    </row>
    <row r="16" spans="1:10" ht="20.100000000000001" customHeight="1" x14ac:dyDescent="0.25">
      <c r="A16" s="83" t="s">
        <v>14</v>
      </c>
      <c r="B16" s="84" t="s">
        <v>15</v>
      </c>
      <c r="C16" s="84" t="s">
        <v>16</v>
      </c>
      <c r="D16" s="84" t="s">
        <v>17</v>
      </c>
      <c r="E16" s="84" t="s">
        <v>18</v>
      </c>
      <c r="F16" s="85" t="s">
        <v>70</v>
      </c>
      <c r="G16" s="85" t="s">
        <v>71</v>
      </c>
      <c r="H16" s="254" t="s">
        <v>19</v>
      </c>
      <c r="I16" s="255"/>
      <c r="J16" s="86" t="s">
        <v>20</v>
      </c>
    </row>
    <row r="17" spans="1:12" ht="42.75" customHeight="1" x14ac:dyDescent="0.25">
      <c r="A17" s="11">
        <v>1</v>
      </c>
      <c r="B17" s="72" t="s">
        <v>234</v>
      </c>
      <c r="C17" s="189" t="s">
        <v>325</v>
      </c>
      <c r="D17" s="87" t="s">
        <v>252</v>
      </c>
      <c r="E17" s="88" t="s">
        <v>334</v>
      </c>
      <c r="F17" s="76">
        <v>2</v>
      </c>
      <c r="G17" s="77">
        <v>105</v>
      </c>
      <c r="H17" s="224">
        <v>5000</v>
      </c>
      <c r="I17" s="225"/>
      <c r="J17" s="146">
        <f>G17*H17</f>
        <v>525000</v>
      </c>
      <c r="K17" s="2">
        <v>5000</v>
      </c>
      <c r="L17" s="89"/>
    </row>
    <row r="18" spans="1:12" ht="42.75" customHeight="1" x14ac:dyDescent="0.25">
      <c r="A18" s="11">
        <f>A17+1</f>
        <v>2</v>
      </c>
      <c r="B18" s="72" t="s">
        <v>234</v>
      </c>
      <c r="C18" s="189" t="s">
        <v>326</v>
      </c>
      <c r="D18" s="87" t="s">
        <v>252</v>
      </c>
      <c r="E18" s="88" t="s">
        <v>335</v>
      </c>
      <c r="F18" s="76">
        <v>1</v>
      </c>
      <c r="G18" s="92">
        <v>50</v>
      </c>
      <c r="H18" s="232">
        <v>8000</v>
      </c>
      <c r="I18" s="233"/>
      <c r="J18" s="146">
        <f t="shared" ref="J18:J37" si="0">G18*H18</f>
        <v>400000</v>
      </c>
      <c r="K18" s="2">
        <v>36000</v>
      </c>
      <c r="L18" s="89"/>
    </row>
    <row r="19" spans="1:12" ht="42.75" customHeight="1" x14ac:dyDescent="0.25">
      <c r="A19" s="11">
        <f t="shared" ref="A19:A37" si="1">A18+1</f>
        <v>3</v>
      </c>
      <c r="B19" s="191" t="s">
        <v>234</v>
      </c>
      <c r="C19" s="192" t="s">
        <v>236</v>
      </c>
      <c r="D19" s="193" t="s">
        <v>252</v>
      </c>
      <c r="E19" s="194" t="s">
        <v>253</v>
      </c>
      <c r="F19" s="195">
        <v>1</v>
      </c>
      <c r="G19" s="196">
        <v>10</v>
      </c>
      <c r="H19" s="272">
        <v>36000</v>
      </c>
      <c r="I19" s="273"/>
      <c r="J19" s="197">
        <f t="shared" si="0"/>
        <v>360000</v>
      </c>
      <c r="K19" s="2">
        <v>7000</v>
      </c>
      <c r="L19" s="89"/>
    </row>
    <row r="20" spans="1:12" ht="42.75" customHeight="1" x14ac:dyDescent="0.25">
      <c r="A20" s="11">
        <f t="shared" si="1"/>
        <v>4</v>
      </c>
      <c r="B20" s="72" t="s">
        <v>234</v>
      </c>
      <c r="C20" s="189" t="s">
        <v>327</v>
      </c>
      <c r="D20" s="87" t="s">
        <v>252</v>
      </c>
      <c r="E20" s="88" t="s">
        <v>336</v>
      </c>
      <c r="F20" s="76">
        <v>2</v>
      </c>
      <c r="G20" s="92">
        <v>84</v>
      </c>
      <c r="H20" s="232">
        <v>5000</v>
      </c>
      <c r="I20" s="233"/>
      <c r="J20" s="146">
        <f t="shared" si="0"/>
        <v>420000</v>
      </c>
      <c r="K20" s="2">
        <v>7000</v>
      </c>
      <c r="L20" s="89"/>
    </row>
    <row r="21" spans="1:12" ht="42.75" customHeight="1" x14ac:dyDescent="0.25">
      <c r="A21" s="11">
        <f t="shared" si="1"/>
        <v>5</v>
      </c>
      <c r="B21" s="72" t="s">
        <v>333</v>
      </c>
      <c r="C21" s="189" t="s">
        <v>328</v>
      </c>
      <c r="D21" s="87" t="s">
        <v>252</v>
      </c>
      <c r="E21" s="88" t="s">
        <v>337</v>
      </c>
      <c r="F21" s="76">
        <v>1</v>
      </c>
      <c r="G21" s="92">
        <v>54</v>
      </c>
      <c r="H21" s="232">
        <v>7000</v>
      </c>
      <c r="I21" s="233"/>
      <c r="J21" s="146">
        <f t="shared" si="0"/>
        <v>378000</v>
      </c>
      <c r="K21" s="2">
        <v>7000</v>
      </c>
      <c r="L21" s="89"/>
    </row>
    <row r="22" spans="1:12" ht="42.75" customHeight="1" x14ac:dyDescent="0.25">
      <c r="A22" s="11">
        <f t="shared" si="1"/>
        <v>6</v>
      </c>
      <c r="B22" s="72" t="s">
        <v>333</v>
      </c>
      <c r="C22" s="189" t="s">
        <v>329</v>
      </c>
      <c r="D22" s="87" t="s">
        <v>252</v>
      </c>
      <c r="E22" s="88" t="s">
        <v>338</v>
      </c>
      <c r="F22" s="76">
        <v>1</v>
      </c>
      <c r="G22" s="92">
        <v>60</v>
      </c>
      <c r="H22" s="232">
        <v>7000</v>
      </c>
      <c r="I22" s="233"/>
      <c r="J22" s="146">
        <f t="shared" si="0"/>
        <v>420000</v>
      </c>
      <c r="K22" s="2">
        <v>7000</v>
      </c>
      <c r="L22" s="89"/>
    </row>
    <row r="23" spans="1:12" ht="42.75" customHeight="1" x14ac:dyDescent="0.25">
      <c r="A23" s="11">
        <f t="shared" si="1"/>
        <v>7</v>
      </c>
      <c r="B23" s="72" t="s">
        <v>333</v>
      </c>
      <c r="C23" s="189" t="s">
        <v>330</v>
      </c>
      <c r="D23" s="87" t="s">
        <v>252</v>
      </c>
      <c r="E23" s="88" t="s">
        <v>339</v>
      </c>
      <c r="F23" s="76">
        <v>2</v>
      </c>
      <c r="G23" s="92">
        <v>85</v>
      </c>
      <c r="H23" s="232">
        <v>7000</v>
      </c>
      <c r="I23" s="233"/>
      <c r="J23" s="146">
        <f t="shared" si="0"/>
        <v>595000</v>
      </c>
      <c r="K23" s="2">
        <v>7000</v>
      </c>
      <c r="L23" s="89"/>
    </row>
    <row r="24" spans="1:12" ht="42.75" customHeight="1" x14ac:dyDescent="0.25">
      <c r="A24" s="11">
        <f t="shared" si="1"/>
        <v>8</v>
      </c>
      <c r="B24" s="72" t="s">
        <v>333</v>
      </c>
      <c r="C24" s="189" t="s">
        <v>331</v>
      </c>
      <c r="D24" s="87" t="s">
        <v>252</v>
      </c>
      <c r="E24" s="88" t="s">
        <v>340</v>
      </c>
      <c r="F24" s="76">
        <v>2</v>
      </c>
      <c r="G24" s="92">
        <v>92</v>
      </c>
      <c r="H24" s="232">
        <v>8000</v>
      </c>
      <c r="I24" s="233"/>
      <c r="J24" s="146">
        <f t="shared" si="0"/>
        <v>736000</v>
      </c>
      <c r="K24" s="2">
        <v>8000</v>
      </c>
      <c r="L24" s="89"/>
    </row>
    <row r="25" spans="1:12" ht="42.75" customHeight="1" x14ac:dyDescent="0.25">
      <c r="A25" s="11">
        <f t="shared" si="1"/>
        <v>9</v>
      </c>
      <c r="B25" s="72" t="s">
        <v>333</v>
      </c>
      <c r="C25" s="189" t="s">
        <v>343</v>
      </c>
      <c r="D25" s="87" t="s">
        <v>252</v>
      </c>
      <c r="E25" s="88" t="s">
        <v>344</v>
      </c>
      <c r="F25" s="76">
        <v>7</v>
      </c>
      <c r="G25" s="92">
        <v>100</v>
      </c>
      <c r="H25" s="232">
        <v>8000</v>
      </c>
      <c r="I25" s="233"/>
      <c r="J25" s="146">
        <f t="shared" si="0"/>
        <v>800000</v>
      </c>
      <c r="K25" s="2">
        <v>6000</v>
      </c>
      <c r="L25" s="89"/>
    </row>
    <row r="26" spans="1:12" ht="42.75" customHeight="1" x14ac:dyDescent="0.25">
      <c r="A26" s="11">
        <f t="shared" si="1"/>
        <v>10</v>
      </c>
      <c r="B26" s="72" t="s">
        <v>333</v>
      </c>
      <c r="C26" s="189" t="s">
        <v>332</v>
      </c>
      <c r="D26" s="87" t="s">
        <v>252</v>
      </c>
      <c r="E26" s="88" t="s">
        <v>341</v>
      </c>
      <c r="F26" s="76">
        <v>7</v>
      </c>
      <c r="G26" s="92">
        <v>169</v>
      </c>
      <c r="H26" s="232">
        <v>6000</v>
      </c>
      <c r="I26" s="233"/>
      <c r="J26" s="146">
        <f t="shared" si="0"/>
        <v>1014000</v>
      </c>
      <c r="K26" s="2">
        <v>26000</v>
      </c>
      <c r="L26" s="89"/>
    </row>
    <row r="27" spans="1:12" ht="42.75" customHeight="1" x14ac:dyDescent="0.25">
      <c r="A27" s="11">
        <f t="shared" si="1"/>
        <v>11</v>
      </c>
      <c r="B27" s="72" t="s">
        <v>235</v>
      </c>
      <c r="C27" s="189" t="s">
        <v>311</v>
      </c>
      <c r="D27" s="87" t="s">
        <v>252</v>
      </c>
      <c r="E27" s="88" t="s">
        <v>320</v>
      </c>
      <c r="F27" s="76">
        <v>7</v>
      </c>
      <c r="G27" s="92">
        <v>207</v>
      </c>
      <c r="H27" s="232">
        <v>26000</v>
      </c>
      <c r="I27" s="233"/>
      <c r="J27" s="146">
        <f t="shared" si="0"/>
        <v>5382000</v>
      </c>
      <c r="K27" s="2">
        <v>26000</v>
      </c>
      <c r="L27" s="89"/>
    </row>
    <row r="28" spans="1:12" ht="42.75" customHeight="1" x14ac:dyDescent="0.25">
      <c r="A28" s="11">
        <f t="shared" si="1"/>
        <v>12</v>
      </c>
      <c r="B28" s="72" t="s">
        <v>235</v>
      </c>
      <c r="C28" s="189" t="s">
        <v>312</v>
      </c>
      <c r="D28" s="87" t="s">
        <v>252</v>
      </c>
      <c r="E28" s="88" t="s">
        <v>321</v>
      </c>
      <c r="F28" s="76">
        <v>1</v>
      </c>
      <c r="G28" s="92">
        <v>25</v>
      </c>
      <c r="H28" s="232">
        <v>54000</v>
      </c>
      <c r="I28" s="233"/>
      <c r="J28" s="146">
        <f t="shared" si="0"/>
        <v>1350000</v>
      </c>
      <c r="K28" s="2">
        <v>54000</v>
      </c>
      <c r="L28" s="89"/>
    </row>
    <row r="29" spans="1:12" ht="42.75" customHeight="1" x14ac:dyDescent="0.25">
      <c r="A29" s="11">
        <f t="shared" si="1"/>
        <v>13</v>
      </c>
      <c r="B29" s="37" t="s">
        <v>235</v>
      </c>
      <c r="C29" s="190" t="s">
        <v>313</v>
      </c>
      <c r="D29" s="87" t="s">
        <v>252</v>
      </c>
      <c r="E29" s="93" t="s">
        <v>322</v>
      </c>
      <c r="F29" s="76">
        <v>9</v>
      </c>
      <c r="G29" s="92">
        <v>281</v>
      </c>
      <c r="H29" s="232">
        <v>5000</v>
      </c>
      <c r="I29" s="233"/>
      <c r="J29" s="146">
        <f t="shared" si="0"/>
        <v>1405000</v>
      </c>
      <c r="K29" s="2">
        <v>5000</v>
      </c>
      <c r="L29" s="89"/>
    </row>
    <row r="30" spans="1:12" ht="31.5" customHeight="1" x14ac:dyDescent="0.25">
      <c r="A30" s="11">
        <f t="shared" si="1"/>
        <v>14</v>
      </c>
      <c r="B30" s="37" t="s">
        <v>318</v>
      </c>
      <c r="C30" s="190" t="s">
        <v>314</v>
      </c>
      <c r="D30" s="87" t="s">
        <v>252</v>
      </c>
      <c r="E30" s="93" t="s">
        <v>346</v>
      </c>
      <c r="F30" s="76">
        <v>4</v>
      </c>
      <c r="G30" s="92">
        <v>127</v>
      </c>
      <c r="H30" s="232">
        <v>8000</v>
      </c>
      <c r="I30" s="233"/>
      <c r="J30" s="146">
        <f t="shared" si="0"/>
        <v>1016000</v>
      </c>
      <c r="K30" s="2">
        <v>8000</v>
      </c>
      <c r="L30" s="89"/>
    </row>
    <row r="31" spans="1:12" ht="31.5" customHeight="1" x14ac:dyDescent="0.25">
      <c r="A31" s="11">
        <f t="shared" si="1"/>
        <v>15</v>
      </c>
      <c r="B31" s="72" t="s">
        <v>318</v>
      </c>
      <c r="C31" s="189" t="s">
        <v>315</v>
      </c>
      <c r="D31" s="87" t="s">
        <v>252</v>
      </c>
      <c r="E31" s="88" t="s">
        <v>323</v>
      </c>
      <c r="F31" s="76">
        <v>3</v>
      </c>
      <c r="G31" s="92">
        <v>143</v>
      </c>
      <c r="H31" s="232">
        <v>3000</v>
      </c>
      <c r="I31" s="233"/>
      <c r="J31" s="146">
        <f t="shared" si="0"/>
        <v>429000</v>
      </c>
      <c r="K31" s="2">
        <v>3000</v>
      </c>
      <c r="L31" s="89"/>
    </row>
    <row r="32" spans="1:12" ht="31.5" customHeight="1" x14ac:dyDescent="0.25">
      <c r="A32" s="11">
        <f t="shared" si="1"/>
        <v>16</v>
      </c>
      <c r="B32" s="72" t="s">
        <v>319</v>
      </c>
      <c r="C32" s="189" t="s">
        <v>342</v>
      </c>
      <c r="D32" s="87" t="s">
        <v>252</v>
      </c>
      <c r="E32" s="88" t="s">
        <v>347</v>
      </c>
      <c r="F32" s="76">
        <v>8</v>
      </c>
      <c r="G32" s="92">
        <v>187</v>
      </c>
      <c r="H32" s="232">
        <v>6000</v>
      </c>
      <c r="I32" s="233"/>
      <c r="J32" s="146">
        <f t="shared" si="0"/>
        <v>1122000</v>
      </c>
      <c r="K32" s="2">
        <v>6000</v>
      </c>
      <c r="L32" s="89"/>
    </row>
    <row r="33" spans="1:18" ht="31.5" customHeight="1" x14ac:dyDescent="0.25">
      <c r="A33" s="11">
        <f t="shared" si="1"/>
        <v>17</v>
      </c>
      <c r="B33" s="72" t="s">
        <v>319</v>
      </c>
      <c r="C33" s="189" t="s">
        <v>316</v>
      </c>
      <c r="D33" s="87" t="s">
        <v>252</v>
      </c>
      <c r="E33" s="88" t="s">
        <v>345</v>
      </c>
      <c r="F33" s="76">
        <v>6</v>
      </c>
      <c r="G33" s="92">
        <v>180</v>
      </c>
      <c r="H33" s="232">
        <v>6000</v>
      </c>
      <c r="I33" s="233"/>
      <c r="J33" s="146">
        <f t="shared" si="0"/>
        <v>1080000</v>
      </c>
      <c r="K33" s="2">
        <v>6000</v>
      </c>
      <c r="L33" s="89"/>
    </row>
    <row r="34" spans="1:18" ht="31.5" customHeight="1" x14ac:dyDescent="0.25">
      <c r="A34" s="11">
        <f t="shared" si="1"/>
        <v>18</v>
      </c>
      <c r="B34" s="72" t="s">
        <v>319</v>
      </c>
      <c r="C34" s="189" t="s">
        <v>317</v>
      </c>
      <c r="D34" s="87" t="s">
        <v>252</v>
      </c>
      <c r="E34" s="88" t="s">
        <v>323</v>
      </c>
      <c r="F34" s="76">
        <v>5</v>
      </c>
      <c r="G34" s="92">
        <v>126</v>
      </c>
      <c r="H34" s="232">
        <v>3000</v>
      </c>
      <c r="I34" s="233"/>
      <c r="J34" s="146">
        <f t="shared" si="0"/>
        <v>378000</v>
      </c>
      <c r="K34" s="2">
        <v>3000</v>
      </c>
      <c r="L34" s="89"/>
    </row>
    <row r="35" spans="1:18" ht="31.5" customHeight="1" x14ac:dyDescent="0.25">
      <c r="A35" s="11">
        <f t="shared" si="1"/>
        <v>19</v>
      </c>
      <c r="B35" s="72" t="s">
        <v>319</v>
      </c>
      <c r="C35" s="189" t="s">
        <v>348</v>
      </c>
      <c r="D35" s="87" t="s">
        <v>252</v>
      </c>
      <c r="E35" s="88" t="s">
        <v>349</v>
      </c>
      <c r="F35" s="76">
        <v>10</v>
      </c>
      <c r="G35" s="92">
        <v>10</v>
      </c>
      <c r="H35" s="232">
        <v>42000</v>
      </c>
      <c r="I35" s="233"/>
      <c r="J35" s="146">
        <f t="shared" si="0"/>
        <v>420000</v>
      </c>
      <c r="K35" s="2">
        <v>3000</v>
      </c>
      <c r="L35" s="89"/>
    </row>
    <row r="36" spans="1:18" ht="31.5" customHeight="1" x14ac:dyDescent="0.25">
      <c r="A36" s="11">
        <f t="shared" si="1"/>
        <v>20</v>
      </c>
      <c r="B36" s="72" t="s">
        <v>351</v>
      </c>
      <c r="C36" s="189" t="s">
        <v>350</v>
      </c>
      <c r="D36" s="87" t="s">
        <v>252</v>
      </c>
      <c r="E36" s="88" t="s">
        <v>73</v>
      </c>
      <c r="F36" s="76">
        <v>10</v>
      </c>
      <c r="G36" s="92">
        <v>20</v>
      </c>
      <c r="H36" s="232">
        <v>42000</v>
      </c>
      <c r="I36" s="233"/>
      <c r="J36" s="146">
        <f t="shared" si="0"/>
        <v>840000</v>
      </c>
      <c r="K36" s="2">
        <v>3000</v>
      </c>
      <c r="L36" s="89"/>
    </row>
    <row r="37" spans="1:18" ht="31.5" customHeight="1" x14ac:dyDescent="0.25">
      <c r="A37" s="11">
        <f t="shared" si="1"/>
        <v>21</v>
      </c>
      <c r="B37" s="72" t="s">
        <v>333</v>
      </c>
      <c r="C37" s="189" t="s">
        <v>352</v>
      </c>
      <c r="D37" s="87" t="s">
        <v>252</v>
      </c>
      <c r="E37" s="88" t="s">
        <v>353</v>
      </c>
      <c r="F37" s="76">
        <v>1</v>
      </c>
      <c r="G37" s="92">
        <v>60</v>
      </c>
      <c r="H37" s="232">
        <v>6000</v>
      </c>
      <c r="I37" s="233"/>
      <c r="J37" s="146">
        <f t="shared" si="0"/>
        <v>360000</v>
      </c>
      <c r="K37" s="2">
        <v>3000</v>
      </c>
      <c r="L37" s="89"/>
    </row>
    <row r="38" spans="1:18" ht="27" customHeight="1" thickBot="1" x14ac:dyDescent="0.3">
      <c r="A38" s="226" t="s">
        <v>21</v>
      </c>
      <c r="B38" s="227"/>
      <c r="C38" s="227"/>
      <c r="D38" s="227"/>
      <c r="E38" s="227"/>
      <c r="F38" s="227"/>
      <c r="G38" s="227"/>
      <c r="H38" s="227"/>
      <c r="I38" s="228"/>
      <c r="J38" s="13">
        <f>SUM(J17:J37)</f>
        <v>19430000</v>
      </c>
    </row>
    <row r="39" spans="1:18" x14ac:dyDescent="0.25">
      <c r="A39" s="229"/>
      <c r="B39" s="229"/>
      <c r="C39" s="229"/>
      <c r="D39" s="229"/>
      <c r="E39" s="138"/>
      <c r="F39" s="138"/>
      <c r="G39" s="138"/>
      <c r="H39" s="14"/>
      <c r="I39" s="14"/>
      <c r="J39" s="15"/>
    </row>
    <row r="40" spans="1:18" x14ac:dyDescent="0.25">
      <c r="A40" s="138"/>
      <c r="B40" s="138"/>
      <c r="C40" s="138"/>
      <c r="D40" s="138"/>
      <c r="E40" s="138"/>
      <c r="F40" s="138"/>
      <c r="G40" s="138"/>
      <c r="H40" s="139" t="s">
        <v>31</v>
      </c>
      <c r="I40" s="32" t="e">
        <f>#REF!*1%</f>
        <v>#REF!</v>
      </c>
      <c r="J40" s="15">
        <f>J38*1%</f>
        <v>194300</v>
      </c>
    </row>
    <row r="41" spans="1:18" x14ac:dyDescent="0.25">
      <c r="A41" s="138"/>
      <c r="B41" s="138"/>
      <c r="C41" s="138"/>
      <c r="D41" s="138"/>
      <c r="E41" s="138"/>
      <c r="F41" s="138"/>
      <c r="G41" s="138"/>
      <c r="H41" s="139" t="s">
        <v>273</v>
      </c>
      <c r="I41" s="15">
        <f>I39*10%</f>
        <v>0</v>
      </c>
      <c r="J41" s="15">
        <v>0</v>
      </c>
    </row>
    <row r="42" spans="1:18" ht="16.5" thickBot="1" x14ac:dyDescent="0.3">
      <c r="E42" s="1"/>
      <c r="F42" s="1"/>
      <c r="G42" s="1"/>
      <c r="H42" s="17" t="s">
        <v>224</v>
      </c>
      <c r="I42" s="18">
        <v>0</v>
      </c>
      <c r="J42" s="18">
        <v>0</v>
      </c>
      <c r="R42" s="2" t="s">
        <v>24</v>
      </c>
    </row>
    <row r="43" spans="1:18" x14ac:dyDescent="0.25">
      <c r="E43" s="1"/>
      <c r="F43" s="1"/>
      <c r="G43" s="1"/>
      <c r="H43" s="19" t="s">
        <v>25</v>
      </c>
      <c r="I43" s="20" t="e">
        <f>I38+I40</f>
        <v>#REF!</v>
      </c>
      <c r="J43" s="20">
        <f>J38+J40</f>
        <v>19624300</v>
      </c>
    </row>
    <row r="44" spans="1:18" ht="16.5" customHeight="1" x14ac:dyDescent="0.25">
      <c r="E44" s="1"/>
      <c r="F44" s="1"/>
      <c r="G44" s="1"/>
      <c r="H44" s="19"/>
      <c r="I44" s="19"/>
      <c r="J44" s="20"/>
    </row>
    <row r="45" spans="1:18" x14ac:dyDescent="0.25">
      <c r="A45" s="1" t="s">
        <v>354</v>
      </c>
      <c r="E45" s="1"/>
      <c r="F45" s="1"/>
      <c r="G45" s="1"/>
      <c r="H45" s="19"/>
      <c r="I45" s="19"/>
      <c r="J45" s="20"/>
    </row>
    <row r="46" spans="1:18" ht="9.75" customHeight="1" x14ac:dyDescent="0.25">
      <c r="A46" s="21"/>
      <c r="E46" s="1"/>
      <c r="F46" s="1"/>
      <c r="G46" s="1"/>
      <c r="H46" s="19"/>
      <c r="I46" s="19"/>
      <c r="J46" s="20"/>
    </row>
    <row r="47" spans="1:18" x14ac:dyDescent="0.25">
      <c r="A47" s="33" t="s">
        <v>26</v>
      </c>
    </row>
    <row r="48" spans="1:18" x14ac:dyDescent="0.25">
      <c r="A48" s="34" t="s">
        <v>27</v>
      </c>
      <c r="B48" s="22"/>
      <c r="C48" s="22"/>
      <c r="D48" s="22"/>
      <c r="E48" s="10"/>
    </row>
    <row r="49" spans="1:10" x14ac:dyDescent="0.25">
      <c r="A49" s="34" t="s">
        <v>28</v>
      </c>
      <c r="B49" s="22"/>
      <c r="C49" s="22"/>
      <c r="D49" s="10"/>
      <c r="E49" s="10"/>
    </row>
    <row r="50" spans="1:10" x14ac:dyDescent="0.25">
      <c r="A50" s="35" t="s">
        <v>29</v>
      </c>
      <c r="B50" s="23"/>
      <c r="C50" s="23"/>
      <c r="D50" s="90"/>
      <c r="E50" s="10"/>
    </row>
    <row r="51" spans="1:10" x14ac:dyDescent="0.25">
      <c r="A51" s="36" t="s">
        <v>0</v>
      </c>
      <c r="B51" s="24"/>
      <c r="C51" s="24"/>
      <c r="D51" s="23"/>
      <c r="E51" s="10"/>
    </row>
    <row r="52" spans="1:10" ht="13.5" customHeight="1" x14ac:dyDescent="0.25">
      <c r="A52" s="26"/>
      <c r="B52" s="26"/>
      <c r="C52" s="26"/>
      <c r="D52" s="91"/>
    </row>
    <row r="53" spans="1:10" x14ac:dyDescent="0.25">
      <c r="H53" s="27" t="s">
        <v>233</v>
      </c>
      <c r="I53" s="230" t="str">
        <f>+J12</f>
        <v xml:space="preserve"> 18 Agustus 2021</v>
      </c>
      <c r="J53" s="231"/>
    </row>
    <row r="58" spans="1:10" x14ac:dyDescent="0.25">
      <c r="I58" s="3" t="s">
        <v>24</v>
      </c>
    </row>
    <row r="60" spans="1:10" x14ac:dyDescent="0.25">
      <c r="H60" s="253" t="s">
        <v>30</v>
      </c>
      <c r="I60" s="253"/>
      <c r="J60" s="253"/>
    </row>
  </sheetData>
  <mergeCells count="27">
    <mergeCell ref="H60:J60"/>
    <mergeCell ref="H32:I32"/>
    <mergeCell ref="H37:I37"/>
    <mergeCell ref="A38:I38"/>
    <mergeCell ref="A39:D39"/>
    <mergeCell ref="I53:J53"/>
    <mergeCell ref="H35:I35"/>
    <mergeCell ref="H36:I36"/>
    <mergeCell ref="H33:I33"/>
    <mergeCell ref="H34:I34"/>
    <mergeCell ref="H27:I27"/>
    <mergeCell ref="H28:I28"/>
    <mergeCell ref="H29:I29"/>
    <mergeCell ref="H30:I30"/>
    <mergeCell ref="H31:I31"/>
    <mergeCell ref="A9:J9"/>
    <mergeCell ref="H16:I16"/>
    <mergeCell ref="H17:I17"/>
    <mergeCell ref="H18:I18"/>
    <mergeCell ref="H19:I19"/>
    <mergeCell ref="H20:I20"/>
    <mergeCell ref="H23:I23"/>
    <mergeCell ref="H24:I24"/>
    <mergeCell ref="H25:I25"/>
    <mergeCell ref="H26:I26"/>
    <mergeCell ref="H21:I21"/>
    <mergeCell ref="H22:I22"/>
  </mergeCells>
  <printOptions horizontalCentered="1"/>
  <pageMargins left="0.31496062992125984" right="0.19685039370078741" top="0.74803149606299213" bottom="0.74803149606299213" header="0.31496062992125984" footer="0.31496062992125984"/>
  <pageSetup paperSize="9" scale="90" orientation="portrait" horizontalDpi="4294967293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2:Q43"/>
  <sheetViews>
    <sheetView topLeftCell="A7" workbookViewId="0">
      <selection activeCell="I13" sqref="I1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9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357</v>
      </c>
    </row>
    <row r="13" spans="1:9" x14ac:dyDescent="0.25">
      <c r="G13" s="3" t="s">
        <v>10</v>
      </c>
      <c r="H13" s="7" t="s">
        <v>9</v>
      </c>
      <c r="I13" s="9" t="s">
        <v>358</v>
      </c>
    </row>
    <row r="14" spans="1:9" x14ac:dyDescent="0.25">
      <c r="G14" s="3" t="s">
        <v>11</v>
      </c>
      <c r="H14" s="7" t="s">
        <v>9</v>
      </c>
      <c r="I14" s="9" t="s">
        <v>359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142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44414</v>
      </c>
      <c r="C18" s="38" t="s">
        <v>361</v>
      </c>
      <c r="D18" s="12" t="s">
        <v>360</v>
      </c>
      <c r="E18" s="12" t="s">
        <v>362</v>
      </c>
      <c r="F18" s="31">
        <v>1</v>
      </c>
      <c r="G18" s="224">
        <v>2700000</v>
      </c>
      <c r="H18" s="225"/>
      <c r="I18" s="145">
        <f>G18</f>
        <v>2700000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I18</f>
        <v>2700000</v>
      </c>
    </row>
    <row r="20" spans="1:17" x14ac:dyDescent="0.25">
      <c r="A20" s="229"/>
      <c r="B20" s="229"/>
      <c r="C20" s="143"/>
      <c r="D20" s="143"/>
      <c r="E20" s="143"/>
      <c r="F20" s="143"/>
      <c r="G20" s="14"/>
      <c r="H20" s="14"/>
      <c r="I20" s="15"/>
    </row>
    <row r="21" spans="1:17" x14ac:dyDescent="0.25">
      <c r="A21" s="143"/>
      <c r="B21" s="143"/>
      <c r="C21" s="143"/>
      <c r="D21" s="143"/>
      <c r="E21" s="143"/>
      <c r="F21" s="143"/>
      <c r="G21" s="144" t="s">
        <v>31</v>
      </c>
      <c r="H21" s="32" t="e">
        <f>#REF!*1%</f>
        <v>#REF!</v>
      </c>
      <c r="I21" s="15">
        <f>I19*1%</f>
        <v>27000</v>
      </c>
    </row>
    <row r="22" spans="1:17" x14ac:dyDescent="0.25">
      <c r="A22" s="143"/>
      <c r="B22" s="143"/>
      <c r="C22" s="143"/>
      <c r="D22" s="143"/>
      <c r="E22" s="143"/>
      <c r="F22" s="143"/>
      <c r="G22" s="144" t="s">
        <v>22</v>
      </c>
      <c r="H22" s="15">
        <f>H20*10%</f>
        <v>0</v>
      </c>
      <c r="I22" s="15">
        <v>1350000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39">
        <f>I19-I22</f>
        <v>1350000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I23+I21</f>
        <v>1377000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363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19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2:Q43"/>
  <sheetViews>
    <sheetView topLeftCell="A7" workbookViewId="0">
      <selection activeCell="I19" sqref="I19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9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1"/>
    </row>
    <row r="12" spans="1:9" x14ac:dyDescent="0.25">
      <c r="A12" s="2" t="s">
        <v>7</v>
      </c>
      <c r="B12" s="2" t="s">
        <v>34</v>
      </c>
      <c r="G12" s="3" t="s">
        <v>8</v>
      </c>
      <c r="H12" s="7" t="s">
        <v>9</v>
      </c>
      <c r="I12" s="8" t="s">
        <v>366</v>
      </c>
    </row>
    <row r="13" spans="1:9" x14ac:dyDescent="0.25">
      <c r="G13" s="3" t="s">
        <v>10</v>
      </c>
      <c r="H13" s="7" t="s">
        <v>9</v>
      </c>
      <c r="I13" s="9" t="s">
        <v>358</v>
      </c>
    </row>
    <row r="14" spans="1:9" x14ac:dyDescent="0.25">
      <c r="G14" s="3" t="s">
        <v>11</v>
      </c>
      <c r="H14" s="7" t="s">
        <v>9</v>
      </c>
      <c r="I14" s="9" t="s">
        <v>359</v>
      </c>
    </row>
    <row r="15" spans="1:9" x14ac:dyDescent="0.25">
      <c r="A15" s="2" t="s">
        <v>12</v>
      </c>
      <c r="B15" s="8" t="s">
        <v>13</v>
      </c>
      <c r="C15" s="8"/>
      <c r="H15" s="7"/>
    </row>
    <row r="16" spans="1:9" ht="16.5" thickBot="1" x14ac:dyDescent="0.3"/>
    <row r="17" spans="1:17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142" t="s">
        <v>33</v>
      </c>
      <c r="G17" s="222" t="s">
        <v>19</v>
      </c>
      <c r="H17" s="223"/>
      <c r="I17" s="30" t="s">
        <v>20</v>
      </c>
    </row>
    <row r="18" spans="1:17" ht="78.75" customHeight="1" x14ac:dyDescent="0.25">
      <c r="A18" s="11">
        <v>1</v>
      </c>
      <c r="B18" s="37">
        <v>44412</v>
      </c>
      <c r="C18" s="38" t="s">
        <v>368</v>
      </c>
      <c r="D18" s="12" t="s">
        <v>364</v>
      </c>
      <c r="E18" s="12" t="s">
        <v>365</v>
      </c>
      <c r="F18" s="31">
        <v>1</v>
      </c>
      <c r="G18" s="224">
        <v>3100000</v>
      </c>
      <c r="H18" s="225"/>
      <c r="I18" s="145">
        <f>G18</f>
        <v>3100000</v>
      </c>
      <c r="K18"/>
    </row>
    <row r="19" spans="1:17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8"/>
      <c r="I19" s="13">
        <f>I18</f>
        <v>3100000</v>
      </c>
    </row>
    <row r="20" spans="1:17" x14ac:dyDescent="0.25">
      <c r="A20" s="229"/>
      <c r="B20" s="229"/>
      <c r="C20" s="143"/>
      <c r="D20" s="143"/>
      <c r="E20" s="143"/>
      <c r="F20" s="143"/>
      <c r="G20" s="14"/>
      <c r="H20" s="14"/>
      <c r="I20" s="15"/>
    </row>
    <row r="21" spans="1:17" x14ac:dyDescent="0.25">
      <c r="A21" s="143"/>
      <c r="B21" s="143"/>
      <c r="C21" s="143"/>
      <c r="D21" s="143"/>
      <c r="E21" s="143"/>
      <c r="F21" s="143"/>
      <c r="G21" s="144" t="s">
        <v>31</v>
      </c>
      <c r="H21" s="32" t="e">
        <f>#REF!*1%</f>
        <v>#REF!</v>
      </c>
      <c r="I21" s="15">
        <f>I19*1%</f>
        <v>31000</v>
      </c>
    </row>
    <row r="22" spans="1:17" x14ac:dyDescent="0.25">
      <c r="A22" s="143"/>
      <c r="B22" s="143"/>
      <c r="C22" s="143"/>
      <c r="D22" s="143"/>
      <c r="E22" s="143"/>
      <c r="F22" s="143"/>
      <c r="G22" s="144" t="s">
        <v>22</v>
      </c>
      <c r="H22" s="15">
        <f>H20*10%</f>
        <v>0</v>
      </c>
      <c r="I22" s="15">
        <v>0</v>
      </c>
    </row>
    <row r="23" spans="1:17" ht="16.5" thickBot="1" x14ac:dyDescent="0.3">
      <c r="E23" s="1"/>
      <c r="F23" s="1"/>
      <c r="G23" s="17" t="s">
        <v>23</v>
      </c>
      <c r="H23" s="18">
        <v>0</v>
      </c>
      <c r="I23" s="18">
        <v>0</v>
      </c>
      <c r="Q23" s="2" t="s">
        <v>24</v>
      </c>
    </row>
    <row r="24" spans="1:17" x14ac:dyDescent="0.25">
      <c r="E24" s="1"/>
      <c r="F24" s="1"/>
      <c r="G24" s="19" t="s">
        <v>25</v>
      </c>
      <c r="H24" s="20" t="e">
        <f>H19+H21</f>
        <v>#REF!</v>
      </c>
      <c r="I24" s="20">
        <f>I19+I21</f>
        <v>3131000</v>
      </c>
    </row>
    <row r="25" spans="1:17" x14ac:dyDescent="0.25">
      <c r="E25" s="1"/>
      <c r="F25" s="1"/>
      <c r="G25" s="19"/>
      <c r="H25" s="20"/>
      <c r="I25" s="20"/>
    </row>
    <row r="26" spans="1:17" x14ac:dyDescent="0.25">
      <c r="A26" s="1" t="s">
        <v>367</v>
      </c>
      <c r="D26" s="1"/>
      <c r="E26" s="1"/>
      <c r="F26" s="1"/>
      <c r="G26" s="19"/>
      <c r="H26" s="19"/>
      <c r="I26" s="20"/>
    </row>
    <row r="27" spans="1:17" x14ac:dyDescent="0.25">
      <c r="A27" s="21"/>
      <c r="D27" s="1"/>
      <c r="E27" s="1"/>
      <c r="F27" s="1"/>
      <c r="G27" s="19"/>
      <c r="H27" s="19"/>
      <c r="I27" s="20"/>
    </row>
    <row r="28" spans="1:17" x14ac:dyDescent="0.25">
      <c r="D28" s="1"/>
      <c r="E28" s="1"/>
      <c r="F28" s="1"/>
      <c r="G28" s="19"/>
      <c r="H28" s="19"/>
      <c r="I28" s="20"/>
    </row>
    <row r="29" spans="1:17" x14ac:dyDescent="0.25">
      <c r="A29" s="33" t="s">
        <v>26</v>
      </c>
    </row>
    <row r="30" spans="1:17" x14ac:dyDescent="0.25">
      <c r="A30" s="34" t="s">
        <v>27</v>
      </c>
      <c r="B30" s="22"/>
      <c r="C30" s="22"/>
      <c r="D30" s="10"/>
      <c r="E30" s="10"/>
      <c r="F30" s="10"/>
      <c r="I30" s="2" t="s">
        <v>53</v>
      </c>
    </row>
    <row r="31" spans="1:17" x14ac:dyDescent="0.25">
      <c r="A31" s="34" t="s">
        <v>28</v>
      </c>
      <c r="B31" s="22"/>
      <c r="C31" s="22"/>
      <c r="D31" s="10"/>
      <c r="E31" s="10"/>
      <c r="F31" s="10"/>
    </row>
    <row r="32" spans="1:17" x14ac:dyDescent="0.25">
      <c r="A32" s="35" t="s">
        <v>29</v>
      </c>
      <c r="B32" s="23"/>
      <c r="C32" s="23"/>
      <c r="D32" s="10"/>
      <c r="E32" s="10"/>
      <c r="F32" s="10"/>
    </row>
    <row r="33" spans="1:9" x14ac:dyDescent="0.25">
      <c r="A33" s="36" t="s">
        <v>0</v>
      </c>
      <c r="B33" s="24"/>
      <c r="C33" s="24"/>
      <c r="D33" s="10"/>
      <c r="E33" s="10"/>
      <c r="F33" s="10"/>
    </row>
    <row r="34" spans="1:9" x14ac:dyDescent="0.25">
      <c r="A34" s="25"/>
      <c r="B34" s="25"/>
      <c r="C34" s="25"/>
    </row>
    <row r="35" spans="1:9" x14ac:dyDescent="0.25">
      <c r="A35" s="26"/>
      <c r="B35" s="26"/>
      <c r="C35" s="26"/>
    </row>
    <row r="36" spans="1:9" x14ac:dyDescent="0.25">
      <c r="G36" s="27" t="s">
        <v>32</v>
      </c>
      <c r="H36" s="230" t="str">
        <f>+I13</f>
        <v xml:space="preserve"> 19 Agustus 2021</v>
      </c>
      <c r="I36" s="231"/>
    </row>
    <row r="40" spans="1:9" ht="18" customHeight="1" x14ac:dyDescent="0.25"/>
    <row r="41" spans="1:9" ht="17.25" customHeight="1" x14ac:dyDescent="0.25"/>
    <row r="43" spans="1:9" x14ac:dyDescent="0.25">
      <c r="G43" s="218" t="s">
        <v>30</v>
      </c>
      <c r="H43" s="218"/>
      <c r="I43" s="218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2:R38"/>
  <sheetViews>
    <sheetView topLeftCell="A10" workbookViewId="0">
      <selection activeCell="J18" sqref="J18"/>
    </sheetView>
  </sheetViews>
  <sheetFormatPr defaultRowHeight="15" x14ac:dyDescent="0.25"/>
  <cols>
    <col min="1" max="1" width="5.140625" style="95" customWidth="1"/>
    <col min="2" max="2" width="9.85546875" style="95" customWidth="1"/>
    <col min="3" max="3" width="8.85546875" style="95" customWidth="1"/>
    <col min="4" max="4" width="26.28515625" style="95" customWidth="1"/>
    <col min="5" max="5" width="12.42578125" style="95" customWidth="1"/>
    <col min="6" max="7" width="5.28515625" style="95" customWidth="1"/>
    <col min="8" max="8" width="13.5703125" style="96" customWidth="1"/>
    <col min="9" max="9" width="1.42578125" style="96" customWidth="1"/>
    <col min="10" max="10" width="18.42578125" style="95" customWidth="1"/>
    <col min="11" max="11" width="9.140625" style="95"/>
    <col min="12" max="12" width="10.5703125" style="95" customWidth="1"/>
    <col min="13" max="16384" width="9.140625" style="95"/>
  </cols>
  <sheetData>
    <row r="2" spans="1:15" ht="15.75" x14ac:dyDescent="0.25">
      <c r="A2" s="1" t="s">
        <v>0</v>
      </c>
      <c r="B2" s="94"/>
      <c r="C2" s="94"/>
    </row>
    <row r="3" spans="1:15" x14ac:dyDescent="0.25">
      <c r="A3" s="4" t="s">
        <v>1</v>
      </c>
      <c r="B3" s="4"/>
      <c r="C3" s="4"/>
    </row>
    <row r="4" spans="1:15" x14ac:dyDescent="0.25">
      <c r="A4" s="4" t="s">
        <v>2</v>
      </c>
      <c r="B4" s="4"/>
      <c r="C4" s="4"/>
    </row>
    <row r="5" spans="1:15" x14ac:dyDescent="0.25">
      <c r="A5" s="4" t="s">
        <v>3</v>
      </c>
      <c r="B5" s="4"/>
      <c r="C5" s="4"/>
    </row>
    <row r="6" spans="1:15" x14ac:dyDescent="0.25">
      <c r="A6" s="4" t="s">
        <v>4</v>
      </c>
      <c r="B6" s="4"/>
      <c r="C6" s="4"/>
    </row>
    <row r="7" spans="1:15" x14ac:dyDescent="0.25">
      <c r="A7" s="4" t="s">
        <v>5</v>
      </c>
      <c r="B7" s="4"/>
      <c r="C7" s="4"/>
    </row>
    <row r="8" spans="1:15" ht="15.75" thickBot="1" x14ac:dyDescent="0.3">
      <c r="A8" s="97"/>
      <c r="B8" s="97"/>
      <c r="C8" s="97"/>
      <c r="D8" s="97"/>
      <c r="E8" s="97"/>
      <c r="F8" s="97"/>
      <c r="G8" s="97"/>
      <c r="H8" s="98"/>
      <c r="I8" s="98"/>
      <c r="J8" s="97"/>
    </row>
    <row r="9" spans="1:15" ht="29.25" customHeight="1" thickBot="1" x14ac:dyDescent="0.3">
      <c r="A9" s="258" t="s">
        <v>6</v>
      </c>
      <c r="B9" s="259"/>
      <c r="C9" s="259"/>
      <c r="D9" s="259"/>
      <c r="E9" s="259"/>
      <c r="F9" s="259"/>
      <c r="G9" s="259"/>
      <c r="H9" s="259"/>
      <c r="I9" s="259"/>
      <c r="J9" s="260"/>
    </row>
    <row r="11" spans="1:15" ht="15.75" x14ac:dyDescent="0.25">
      <c r="A11" s="95" t="s">
        <v>7</v>
      </c>
      <c r="B11" s="95" t="s">
        <v>275</v>
      </c>
      <c r="H11" s="96" t="s">
        <v>8</v>
      </c>
      <c r="I11" s="99" t="s">
        <v>9</v>
      </c>
      <c r="J11" s="8" t="s">
        <v>369</v>
      </c>
    </row>
    <row r="12" spans="1:15" ht="15.75" x14ac:dyDescent="0.25">
      <c r="B12" s="100"/>
      <c r="C12" s="100"/>
      <c r="D12" s="100"/>
      <c r="E12" s="100"/>
      <c r="H12" s="96" t="s">
        <v>10</v>
      </c>
      <c r="I12" s="99" t="s">
        <v>9</v>
      </c>
      <c r="J12" s="9" t="s">
        <v>370</v>
      </c>
      <c r="O12" s="95" t="s">
        <v>24</v>
      </c>
    </row>
    <row r="13" spans="1:15" ht="15.75" x14ac:dyDescent="0.25">
      <c r="B13" s="100"/>
      <c r="C13" s="100"/>
      <c r="D13" s="100"/>
      <c r="E13" s="100"/>
      <c r="H13" s="96" t="s">
        <v>11</v>
      </c>
      <c r="I13" s="99" t="s">
        <v>9</v>
      </c>
      <c r="J13" s="9" t="s">
        <v>371</v>
      </c>
    </row>
    <row r="14" spans="1:15" x14ac:dyDescent="0.25">
      <c r="A14" s="95" t="s">
        <v>12</v>
      </c>
      <c r="B14" s="95" t="s">
        <v>13</v>
      </c>
      <c r="C14" s="100"/>
      <c r="D14" s="100"/>
      <c r="E14" s="100"/>
      <c r="J14" s="101"/>
    </row>
    <row r="15" spans="1:15" ht="9.75" customHeight="1" thickBot="1" x14ac:dyDescent="0.3">
      <c r="L15" s="102"/>
      <c r="M15" s="103"/>
      <c r="N15" s="103"/>
    </row>
    <row r="16" spans="1:15" ht="15.75" x14ac:dyDescent="0.25">
      <c r="A16" s="104" t="s">
        <v>14</v>
      </c>
      <c r="B16" s="105" t="s">
        <v>15</v>
      </c>
      <c r="C16" s="105" t="s">
        <v>16</v>
      </c>
      <c r="D16" s="84" t="s">
        <v>17</v>
      </c>
      <c r="E16" s="84" t="s">
        <v>18</v>
      </c>
      <c r="F16" s="105" t="s">
        <v>70</v>
      </c>
      <c r="G16" s="106" t="s">
        <v>71</v>
      </c>
      <c r="H16" s="261" t="s">
        <v>19</v>
      </c>
      <c r="I16" s="262"/>
      <c r="J16" s="107" t="s">
        <v>20</v>
      </c>
      <c r="L16" s="102"/>
      <c r="M16" s="103"/>
      <c r="N16" s="103"/>
      <c r="O16" s="103"/>
    </row>
    <row r="17" spans="1:18" ht="42.75" customHeight="1" x14ac:dyDescent="0.25">
      <c r="A17" s="108">
        <v>1</v>
      </c>
      <c r="B17" s="109">
        <v>44390</v>
      </c>
      <c r="C17" s="110" t="s">
        <v>372</v>
      </c>
      <c r="D17" s="88" t="s">
        <v>373</v>
      </c>
      <c r="E17" s="88" t="s">
        <v>374</v>
      </c>
      <c r="F17" s="111">
        <v>2</v>
      </c>
      <c r="G17" s="112">
        <v>25</v>
      </c>
      <c r="H17" s="263">
        <v>6500</v>
      </c>
      <c r="I17" s="264"/>
      <c r="J17" s="113">
        <f>+G17*H17</f>
        <v>162500</v>
      </c>
      <c r="L17" s="102"/>
      <c r="M17" s="103"/>
      <c r="N17" s="103"/>
      <c r="O17" s="103"/>
    </row>
    <row r="18" spans="1:18" ht="24" customHeight="1" thickBot="1" x14ac:dyDescent="0.3">
      <c r="A18" s="265" t="s">
        <v>21</v>
      </c>
      <c r="B18" s="266"/>
      <c r="C18" s="266"/>
      <c r="D18" s="266"/>
      <c r="E18" s="266"/>
      <c r="F18" s="266"/>
      <c r="G18" s="266"/>
      <c r="H18" s="266"/>
      <c r="I18" s="267"/>
      <c r="J18" s="114">
        <f>SUM(J17:J17)</f>
        <v>162500</v>
      </c>
    </row>
    <row r="19" spans="1:18" x14ac:dyDescent="0.25">
      <c r="A19" s="268"/>
      <c r="B19" s="268"/>
      <c r="C19" s="268"/>
      <c r="D19" s="268"/>
      <c r="E19" s="150"/>
      <c r="F19" s="150"/>
      <c r="G19" s="150"/>
      <c r="H19" s="116"/>
      <c r="I19" s="116"/>
      <c r="J19" s="117"/>
    </row>
    <row r="20" spans="1:18" ht="15.75" x14ac:dyDescent="0.25">
      <c r="A20" s="150"/>
      <c r="B20" s="150"/>
      <c r="C20" s="150"/>
      <c r="D20" s="150"/>
      <c r="E20" s="150"/>
      <c r="F20" s="150"/>
      <c r="G20" s="150"/>
      <c r="H20" s="149" t="s">
        <v>277</v>
      </c>
      <c r="I20" s="149"/>
      <c r="J20" s="15">
        <f>J18*1%</f>
        <v>1625</v>
      </c>
    </row>
    <row r="21" spans="1:18" ht="16.5" thickBot="1" x14ac:dyDescent="0.3">
      <c r="F21" s="94"/>
      <c r="G21" s="94"/>
      <c r="H21" s="17" t="s">
        <v>22</v>
      </c>
      <c r="I21" s="17"/>
      <c r="J21" s="118">
        <v>0</v>
      </c>
      <c r="K21" s="119"/>
      <c r="R21" s="95" t="s">
        <v>24</v>
      </c>
    </row>
    <row r="22" spans="1:18" ht="15.75" x14ac:dyDescent="0.25">
      <c r="F22" s="94"/>
      <c r="G22" s="94"/>
      <c r="H22" s="19" t="s">
        <v>25</v>
      </c>
      <c r="I22" s="19"/>
      <c r="J22" s="20">
        <f>J18+J20</f>
        <v>164125</v>
      </c>
    </row>
    <row r="23" spans="1:18" ht="15.75" x14ac:dyDescent="0.25">
      <c r="A23" s="1" t="s">
        <v>375</v>
      </c>
      <c r="B23" s="94"/>
      <c r="C23" s="94"/>
      <c r="F23" s="94"/>
      <c r="G23" s="94"/>
      <c r="H23" s="120"/>
      <c r="I23" s="120"/>
      <c r="J23" s="121"/>
    </row>
    <row r="24" spans="1:18" ht="9" customHeight="1" x14ac:dyDescent="0.25">
      <c r="F24" s="94"/>
      <c r="G24" s="94"/>
      <c r="H24" s="120"/>
      <c r="I24" s="120"/>
      <c r="J24" s="121"/>
    </row>
    <row r="25" spans="1:18" x14ac:dyDescent="0.25">
      <c r="A25" s="122" t="s">
        <v>26</v>
      </c>
    </row>
    <row r="26" spans="1:18" x14ac:dyDescent="0.25">
      <c r="A26" s="94" t="s">
        <v>27</v>
      </c>
      <c r="B26" s="94"/>
      <c r="C26" s="94"/>
      <c r="D26" s="94"/>
      <c r="E26" s="94"/>
    </row>
    <row r="27" spans="1:18" x14ac:dyDescent="0.25">
      <c r="A27" s="123" t="s">
        <v>28</v>
      </c>
      <c r="B27" s="94"/>
      <c r="C27" s="94"/>
    </row>
    <row r="28" spans="1:18" x14ac:dyDescent="0.25">
      <c r="A28" s="124" t="s">
        <v>29</v>
      </c>
      <c r="B28" s="123"/>
      <c r="C28" s="123"/>
      <c r="D28" s="123"/>
      <c r="E28" s="123"/>
    </row>
    <row r="29" spans="1:18" x14ac:dyDescent="0.25">
      <c r="A29" s="94" t="s">
        <v>0</v>
      </c>
      <c r="B29" s="124"/>
      <c r="C29" s="124"/>
      <c r="D29" s="125"/>
      <c r="E29" s="125"/>
    </row>
    <row r="30" spans="1:18" ht="9" customHeight="1" x14ac:dyDescent="0.25">
      <c r="A30" s="124"/>
      <c r="B30" s="124"/>
      <c r="C30" s="124"/>
      <c r="D30" s="126"/>
      <c r="E30" s="126"/>
    </row>
    <row r="31" spans="1:18" x14ac:dyDescent="0.25">
      <c r="H31" s="127" t="s">
        <v>233</v>
      </c>
      <c r="I31" s="256" t="str">
        <f>+J12</f>
        <v xml:space="preserve"> 24 Agustus 2021</v>
      </c>
      <c r="J31" s="257"/>
    </row>
    <row r="38" spans="8:10" ht="15.75" x14ac:dyDescent="0.25">
      <c r="H38" s="218" t="s">
        <v>30</v>
      </c>
      <c r="I38" s="218"/>
      <c r="J38" s="218"/>
    </row>
  </sheetData>
  <mergeCells count="7">
    <mergeCell ref="H38:J38"/>
    <mergeCell ref="A9:J9"/>
    <mergeCell ref="H16:I16"/>
    <mergeCell ref="H17:I17"/>
    <mergeCell ref="A18:I18"/>
    <mergeCell ref="A19:D19"/>
    <mergeCell ref="I31:J31"/>
  </mergeCells>
  <pageMargins left="0.45" right="0" top="0.75" bottom="0.75" header="0.3" footer="0.3"/>
  <pageSetup paperSize="9" scale="90" orientation="portrait" horizontalDpi="4294967293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R46"/>
  <sheetViews>
    <sheetView topLeftCell="A7" workbookViewId="0">
      <selection activeCell="J13" sqref="J13"/>
    </sheetView>
  </sheetViews>
  <sheetFormatPr defaultRowHeight="15.75" x14ac:dyDescent="0.25"/>
  <cols>
    <col min="1" max="1" width="4" style="2" customWidth="1"/>
    <col min="2" max="2" width="12" style="2" customWidth="1"/>
    <col min="3" max="3" width="10.42578125" style="2" customWidth="1"/>
    <col min="4" max="4" width="24.7109375" style="2" customWidth="1"/>
    <col min="5" max="5" width="13.28515625" style="2" customWidth="1"/>
    <col min="6" max="6" width="6.5703125" style="2" customWidth="1"/>
    <col min="7" max="7" width="5.140625" style="2" customWidth="1"/>
    <col min="8" max="8" width="13.42578125" style="3" customWidth="1"/>
    <col min="9" max="9" width="1.42578125" style="3" customWidth="1"/>
    <col min="10" max="10" width="18.42578125" style="2" customWidth="1"/>
    <col min="11" max="11" width="19.42578125" style="2" customWidth="1"/>
    <col min="12" max="12" width="17.28515625" style="2" customWidth="1"/>
    <col min="13" max="16384" width="9.140625" style="2"/>
  </cols>
  <sheetData>
    <row r="1" spans="1:10" ht="6.75" customHeight="1" x14ac:dyDescent="0.25"/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8" spans="1:10" ht="9" customHeight="1" thickBot="1" x14ac:dyDescent="0.3"/>
    <row r="9" spans="1:10" ht="18" customHeight="1" thickBot="1" x14ac:dyDescent="0.3">
      <c r="A9" s="219" t="s">
        <v>6</v>
      </c>
      <c r="B9" s="220"/>
      <c r="C9" s="220"/>
      <c r="D9" s="220"/>
      <c r="E9" s="220"/>
      <c r="F9" s="220"/>
      <c r="G9" s="220"/>
      <c r="H9" s="220"/>
      <c r="I9" s="220"/>
      <c r="J9" s="221"/>
    </row>
    <row r="10" spans="1:10" ht="9.75" customHeight="1" x14ac:dyDescent="0.25"/>
    <row r="11" spans="1:10" x14ac:dyDescent="0.25">
      <c r="A11" s="2" t="s">
        <v>7</v>
      </c>
      <c r="B11" s="2" t="s">
        <v>229</v>
      </c>
      <c r="H11" s="3" t="s">
        <v>8</v>
      </c>
      <c r="I11" s="7" t="s">
        <v>9</v>
      </c>
      <c r="J11" s="8" t="s">
        <v>395</v>
      </c>
    </row>
    <row r="12" spans="1:10" x14ac:dyDescent="0.25">
      <c r="H12" s="3" t="s">
        <v>10</v>
      </c>
      <c r="I12" s="7" t="s">
        <v>9</v>
      </c>
      <c r="J12" s="9" t="s">
        <v>370</v>
      </c>
    </row>
    <row r="13" spans="1:10" x14ac:dyDescent="0.25">
      <c r="H13" s="3" t="s">
        <v>230</v>
      </c>
      <c r="I13" s="7" t="s">
        <v>9</v>
      </c>
      <c r="J13" s="9" t="s">
        <v>394</v>
      </c>
    </row>
    <row r="14" spans="1:10" x14ac:dyDescent="0.25">
      <c r="A14" s="2" t="s">
        <v>12</v>
      </c>
      <c r="B14" s="2" t="s">
        <v>232</v>
      </c>
    </row>
    <row r="15" spans="1:10" ht="6" customHeight="1" thickBot="1" x14ac:dyDescent="0.3">
      <c r="F15" s="10"/>
      <c r="G15" s="10"/>
    </row>
    <row r="16" spans="1:10" ht="19.5" customHeight="1" x14ac:dyDescent="0.25">
      <c r="A16" s="28" t="s">
        <v>14</v>
      </c>
      <c r="B16" s="29" t="s">
        <v>15</v>
      </c>
      <c r="C16" s="29" t="s">
        <v>16</v>
      </c>
      <c r="D16" s="29" t="s">
        <v>17</v>
      </c>
      <c r="E16" s="29" t="s">
        <v>18</v>
      </c>
      <c r="F16" s="147" t="s">
        <v>70</v>
      </c>
      <c r="G16" s="147" t="s">
        <v>71</v>
      </c>
      <c r="H16" s="274" t="s">
        <v>19</v>
      </c>
      <c r="I16" s="275"/>
      <c r="J16" s="30" t="s">
        <v>20</v>
      </c>
    </row>
    <row r="17" spans="1:18" ht="35.25" customHeight="1" x14ac:dyDescent="0.25">
      <c r="A17" s="11">
        <v>1</v>
      </c>
      <c r="B17" s="72" t="s">
        <v>333</v>
      </c>
      <c r="C17" s="73" t="s">
        <v>376</v>
      </c>
      <c r="D17" s="87" t="s">
        <v>252</v>
      </c>
      <c r="E17" s="151" t="s">
        <v>381</v>
      </c>
      <c r="F17" s="76">
        <v>6</v>
      </c>
      <c r="G17" s="77">
        <v>155</v>
      </c>
      <c r="H17" s="224">
        <v>6000</v>
      </c>
      <c r="I17" s="225"/>
      <c r="J17" s="146">
        <f>G17*H17</f>
        <v>930000</v>
      </c>
      <c r="K17" s="2">
        <v>5000</v>
      </c>
      <c r="L17" s="89"/>
    </row>
    <row r="18" spans="1:18" ht="35.25" customHeight="1" x14ac:dyDescent="0.25">
      <c r="A18" s="11">
        <f>A17+1</f>
        <v>2</v>
      </c>
      <c r="B18" s="72" t="s">
        <v>235</v>
      </c>
      <c r="C18" s="73" t="s">
        <v>377</v>
      </c>
      <c r="D18" s="87" t="s">
        <v>252</v>
      </c>
      <c r="E18" s="151" t="s">
        <v>382</v>
      </c>
      <c r="F18" s="76">
        <v>1</v>
      </c>
      <c r="G18" s="92">
        <v>25</v>
      </c>
      <c r="H18" s="232">
        <v>54000</v>
      </c>
      <c r="I18" s="233"/>
      <c r="J18" s="146">
        <f t="shared" ref="J18:J24" si="0">G18*H18</f>
        <v>1350000</v>
      </c>
      <c r="K18" s="2">
        <v>36000</v>
      </c>
      <c r="L18" s="89"/>
    </row>
    <row r="19" spans="1:18" ht="35.25" customHeight="1" x14ac:dyDescent="0.25">
      <c r="A19" s="11">
        <f t="shared" ref="A19:A24" si="1">A18+1</f>
        <v>3</v>
      </c>
      <c r="B19" s="72" t="s">
        <v>318</v>
      </c>
      <c r="C19" s="73" t="s">
        <v>378</v>
      </c>
      <c r="D19" s="87" t="s">
        <v>252</v>
      </c>
      <c r="E19" s="151" t="s">
        <v>383</v>
      </c>
      <c r="F19" s="76">
        <v>9</v>
      </c>
      <c r="G19" s="92">
        <v>260</v>
      </c>
      <c r="H19" s="232">
        <v>5000</v>
      </c>
      <c r="I19" s="233"/>
      <c r="J19" s="146">
        <f t="shared" si="0"/>
        <v>1300000</v>
      </c>
      <c r="K19" s="2">
        <v>7000</v>
      </c>
      <c r="L19" s="89"/>
    </row>
    <row r="20" spans="1:18" ht="35.25" customHeight="1" x14ac:dyDescent="0.25">
      <c r="A20" s="11">
        <f t="shared" si="1"/>
        <v>4</v>
      </c>
      <c r="B20" s="72" t="s">
        <v>318</v>
      </c>
      <c r="C20" s="73" t="s">
        <v>379</v>
      </c>
      <c r="D20" s="87" t="s">
        <v>252</v>
      </c>
      <c r="E20" s="151" t="s">
        <v>384</v>
      </c>
      <c r="F20" s="76">
        <v>6</v>
      </c>
      <c r="G20" s="92">
        <v>130</v>
      </c>
      <c r="H20" s="232">
        <v>6000</v>
      </c>
      <c r="I20" s="233"/>
      <c r="J20" s="146">
        <f t="shared" si="0"/>
        <v>780000</v>
      </c>
      <c r="K20" s="2">
        <v>7000</v>
      </c>
      <c r="L20" s="89"/>
    </row>
    <row r="21" spans="1:18" ht="35.25" customHeight="1" x14ac:dyDescent="0.25">
      <c r="A21" s="11">
        <f t="shared" si="1"/>
        <v>5</v>
      </c>
      <c r="B21" s="72" t="s">
        <v>319</v>
      </c>
      <c r="C21" s="73" t="s">
        <v>380</v>
      </c>
      <c r="D21" s="87" t="s">
        <v>252</v>
      </c>
      <c r="E21" s="151" t="s">
        <v>385</v>
      </c>
      <c r="F21" s="76">
        <v>5</v>
      </c>
      <c r="G21" s="92">
        <v>170</v>
      </c>
      <c r="H21" s="232">
        <v>6000</v>
      </c>
      <c r="I21" s="233"/>
      <c r="J21" s="146">
        <f t="shared" si="0"/>
        <v>1020000</v>
      </c>
      <c r="K21" s="2">
        <v>7000</v>
      </c>
      <c r="L21" s="89"/>
    </row>
    <row r="22" spans="1:18" ht="35.25" customHeight="1" x14ac:dyDescent="0.25">
      <c r="A22" s="11">
        <f t="shared" si="1"/>
        <v>6</v>
      </c>
      <c r="B22" s="72">
        <v>44393</v>
      </c>
      <c r="C22" s="73" t="s">
        <v>386</v>
      </c>
      <c r="D22" s="87" t="s">
        <v>252</v>
      </c>
      <c r="E22" s="151" t="s">
        <v>387</v>
      </c>
      <c r="F22" s="76">
        <v>3</v>
      </c>
      <c r="G22" s="92">
        <v>100</v>
      </c>
      <c r="H22" s="232">
        <v>6000</v>
      </c>
      <c r="I22" s="233"/>
      <c r="J22" s="146">
        <f t="shared" si="0"/>
        <v>600000</v>
      </c>
      <c r="K22" s="2">
        <v>7000</v>
      </c>
      <c r="L22" s="89"/>
    </row>
    <row r="23" spans="1:18" ht="35.25" customHeight="1" x14ac:dyDescent="0.25">
      <c r="A23" s="11">
        <f t="shared" si="1"/>
        <v>7</v>
      </c>
      <c r="B23" s="72" t="s">
        <v>389</v>
      </c>
      <c r="C23" s="73" t="s">
        <v>388</v>
      </c>
      <c r="D23" s="87" t="s">
        <v>252</v>
      </c>
      <c r="E23" s="151" t="s">
        <v>390</v>
      </c>
      <c r="F23" s="76">
        <v>6</v>
      </c>
      <c r="G23" s="92">
        <v>107</v>
      </c>
      <c r="H23" s="232">
        <v>7000</v>
      </c>
      <c r="I23" s="233"/>
      <c r="J23" s="146">
        <f t="shared" si="0"/>
        <v>749000</v>
      </c>
      <c r="K23" s="2">
        <v>7000</v>
      </c>
      <c r="L23" s="89"/>
    </row>
    <row r="24" spans="1:18" ht="35.25" customHeight="1" x14ac:dyDescent="0.25">
      <c r="A24" s="11">
        <f t="shared" si="1"/>
        <v>8</v>
      </c>
      <c r="B24" s="72" t="s">
        <v>319</v>
      </c>
      <c r="C24" s="73" t="s">
        <v>391</v>
      </c>
      <c r="D24" s="87" t="s">
        <v>252</v>
      </c>
      <c r="E24" s="151" t="s">
        <v>392</v>
      </c>
      <c r="F24" s="76">
        <v>6</v>
      </c>
      <c r="G24" s="92">
        <v>180</v>
      </c>
      <c r="H24" s="232">
        <v>8000</v>
      </c>
      <c r="I24" s="233"/>
      <c r="J24" s="146">
        <f t="shared" si="0"/>
        <v>1440000</v>
      </c>
      <c r="K24" s="2">
        <v>8000</v>
      </c>
      <c r="L24" s="89"/>
    </row>
    <row r="25" spans="1:18" ht="23.25" customHeight="1" thickBot="1" x14ac:dyDescent="0.3">
      <c r="A25" s="226" t="s">
        <v>21</v>
      </c>
      <c r="B25" s="227"/>
      <c r="C25" s="227"/>
      <c r="D25" s="227"/>
      <c r="E25" s="227"/>
      <c r="F25" s="227"/>
      <c r="G25" s="227"/>
      <c r="H25" s="227"/>
      <c r="I25" s="228"/>
      <c r="J25" s="13">
        <f>SUM(J17:J24)</f>
        <v>8169000</v>
      </c>
    </row>
    <row r="26" spans="1:18" ht="8.25" customHeight="1" x14ac:dyDescent="0.25">
      <c r="A26" s="229"/>
      <c r="B26" s="229"/>
      <c r="C26" s="229"/>
      <c r="D26" s="229"/>
      <c r="E26" s="148"/>
      <c r="F26" s="148"/>
      <c r="G26" s="148"/>
      <c r="H26" s="14"/>
      <c r="I26" s="14"/>
      <c r="J26" s="15"/>
    </row>
    <row r="27" spans="1:18" x14ac:dyDescent="0.25">
      <c r="A27" s="148"/>
      <c r="B27" s="148"/>
      <c r="C27" s="148"/>
      <c r="D27" s="148"/>
      <c r="E27" s="148"/>
      <c r="F27" s="148"/>
      <c r="G27" s="148"/>
      <c r="H27" s="149" t="s">
        <v>31</v>
      </c>
      <c r="I27" s="32" t="e">
        <f>#REF!*1%</f>
        <v>#REF!</v>
      </c>
      <c r="J27" s="15">
        <f>J25*1%</f>
        <v>81690</v>
      </c>
    </row>
    <row r="28" spans="1:18" x14ac:dyDescent="0.25">
      <c r="A28" s="148"/>
      <c r="B28" s="148"/>
      <c r="C28" s="148"/>
      <c r="D28" s="148"/>
      <c r="E28" s="148"/>
      <c r="F28" s="148"/>
      <c r="G28" s="148"/>
      <c r="H28" s="149" t="s">
        <v>273</v>
      </c>
      <c r="I28" s="15">
        <f>I26*10%</f>
        <v>0</v>
      </c>
      <c r="J28" s="15">
        <v>0</v>
      </c>
    </row>
    <row r="29" spans="1:18" ht="16.5" thickBot="1" x14ac:dyDescent="0.3">
      <c r="E29" s="1"/>
      <c r="F29" s="1"/>
      <c r="G29" s="1"/>
      <c r="H29" s="17" t="s">
        <v>224</v>
      </c>
      <c r="I29" s="18">
        <v>0</v>
      </c>
      <c r="J29" s="18">
        <v>0</v>
      </c>
      <c r="R29" s="2" t="s">
        <v>24</v>
      </c>
    </row>
    <row r="30" spans="1:18" x14ac:dyDescent="0.25">
      <c r="E30" s="1"/>
      <c r="F30" s="1"/>
      <c r="G30" s="1"/>
      <c r="H30" s="19" t="s">
        <v>25</v>
      </c>
      <c r="I30" s="20" t="e">
        <f>I25+I27</f>
        <v>#REF!</v>
      </c>
      <c r="J30" s="20">
        <f>J25+J27</f>
        <v>8250690</v>
      </c>
    </row>
    <row r="31" spans="1:18" ht="16.5" customHeight="1" x14ac:dyDescent="0.25">
      <c r="E31" s="1"/>
      <c r="F31" s="1"/>
      <c r="G31" s="1"/>
      <c r="H31" s="19"/>
      <c r="I31" s="19"/>
      <c r="J31" s="20"/>
    </row>
    <row r="32" spans="1:18" ht="16.5" customHeight="1" x14ac:dyDescent="0.25">
      <c r="A32" s="1" t="s">
        <v>393</v>
      </c>
      <c r="E32" s="1"/>
      <c r="F32" s="1"/>
      <c r="G32" s="1"/>
      <c r="H32" s="19"/>
      <c r="I32" s="19"/>
      <c r="J32" s="20"/>
    </row>
    <row r="33" spans="1:10" ht="8.25" customHeight="1" x14ac:dyDescent="0.25">
      <c r="A33" s="21"/>
      <c r="E33" s="1"/>
      <c r="F33" s="1"/>
      <c r="G33" s="1"/>
      <c r="H33" s="19"/>
      <c r="I33" s="19"/>
      <c r="J33" s="20"/>
    </row>
    <row r="34" spans="1:10" x14ac:dyDescent="0.25">
      <c r="A34" s="33" t="s">
        <v>26</v>
      </c>
    </row>
    <row r="35" spans="1:10" x14ac:dyDescent="0.25">
      <c r="A35" s="34" t="s">
        <v>27</v>
      </c>
      <c r="B35" s="22"/>
      <c r="C35" s="22"/>
      <c r="D35" s="22"/>
      <c r="E35" s="10"/>
    </row>
    <row r="36" spans="1:10" x14ac:dyDescent="0.25">
      <c r="A36" s="34" t="s">
        <v>28</v>
      </c>
      <c r="B36" s="22"/>
      <c r="C36" s="22"/>
      <c r="D36" s="10"/>
      <c r="E36" s="10"/>
    </row>
    <row r="37" spans="1:10" x14ac:dyDescent="0.25">
      <c r="A37" s="35" t="s">
        <v>29</v>
      </c>
      <c r="B37" s="23"/>
      <c r="C37" s="23"/>
      <c r="D37" s="90"/>
      <c r="E37" s="10"/>
    </row>
    <row r="38" spans="1:10" x14ac:dyDescent="0.25">
      <c r="A38" s="36" t="s">
        <v>0</v>
      </c>
      <c r="B38" s="24"/>
      <c r="C38" s="24"/>
      <c r="D38" s="23"/>
      <c r="E38" s="10"/>
    </row>
    <row r="39" spans="1:10" ht="8.25" customHeight="1" x14ac:dyDescent="0.25">
      <c r="A39" s="26"/>
      <c r="B39" s="26"/>
      <c r="C39" s="26"/>
      <c r="D39" s="91"/>
    </row>
    <row r="40" spans="1:10" x14ac:dyDescent="0.25">
      <c r="H40" s="27" t="s">
        <v>233</v>
      </c>
      <c r="I40" s="230" t="str">
        <f>+J12</f>
        <v xml:space="preserve"> 24 Agustus 2021</v>
      </c>
      <c r="J40" s="231"/>
    </row>
    <row r="44" spans="1:10" x14ac:dyDescent="0.25">
      <c r="I44" s="3" t="s">
        <v>24</v>
      </c>
    </row>
    <row r="46" spans="1:10" x14ac:dyDescent="0.25">
      <c r="H46" s="253" t="s">
        <v>30</v>
      </c>
      <c r="I46" s="253"/>
      <c r="J46" s="253"/>
    </row>
  </sheetData>
  <mergeCells count="14">
    <mergeCell ref="H20:I20"/>
    <mergeCell ref="A9:J9"/>
    <mergeCell ref="H16:I16"/>
    <mergeCell ref="H17:I17"/>
    <mergeCell ref="H18:I18"/>
    <mergeCell ref="H19:I19"/>
    <mergeCell ref="A26:D26"/>
    <mergeCell ref="I40:J40"/>
    <mergeCell ref="H46:J46"/>
    <mergeCell ref="A25:I25"/>
    <mergeCell ref="H21:I21"/>
    <mergeCell ref="H22:I22"/>
    <mergeCell ref="H23:I23"/>
    <mergeCell ref="H24:I24"/>
  </mergeCells>
  <printOptions horizontalCentered="1"/>
  <pageMargins left="0.31496062992125984" right="0.19685039370078741" top="0.74803149606299213" bottom="0.74803149606299213" header="0.31496062992125984" footer="0.31496062992125984"/>
  <pageSetup paperSize="9" scale="90" orientation="portrait" horizontalDpi="4294967293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2:R46"/>
  <sheetViews>
    <sheetView topLeftCell="A13" workbookViewId="0">
      <selection activeCell="E23" sqref="E23"/>
    </sheetView>
  </sheetViews>
  <sheetFormatPr defaultRowHeight="15" x14ac:dyDescent="0.25"/>
  <cols>
    <col min="1" max="1" width="4.85546875" customWidth="1"/>
    <col min="2" max="3" width="10.28515625" customWidth="1"/>
    <col min="4" max="4" width="25.5703125" customWidth="1"/>
    <col min="5" max="5" width="15.7109375" customWidth="1"/>
    <col min="6" max="6" width="4.42578125" customWidth="1"/>
    <col min="7" max="7" width="13" style="157" customWidth="1"/>
    <col min="8" max="8" width="1.85546875" style="157" customWidth="1"/>
    <col min="9" max="9" width="19.140625" customWidth="1"/>
  </cols>
  <sheetData>
    <row r="2" spans="1:15" x14ac:dyDescent="0.25">
      <c r="A2" s="156" t="s">
        <v>0</v>
      </c>
      <c r="B2" s="156"/>
      <c r="C2" s="156"/>
    </row>
    <row r="3" spans="1:15" x14ac:dyDescent="0.25">
      <c r="A3" s="4" t="s">
        <v>1</v>
      </c>
      <c r="B3" s="128"/>
      <c r="C3" s="128"/>
    </row>
    <row r="4" spans="1:15" x14ac:dyDescent="0.25">
      <c r="A4" s="4" t="s">
        <v>2</v>
      </c>
      <c r="B4" s="128"/>
      <c r="C4" s="128"/>
    </row>
    <row r="5" spans="1:15" x14ac:dyDescent="0.25">
      <c r="A5" s="4" t="s">
        <v>3</v>
      </c>
      <c r="B5" s="128"/>
      <c r="C5" s="128"/>
    </row>
    <row r="6" spans="1:15" x14ac:dyDescent="0.25">
      <c r="A6" s="4" t="s">
        <v>4</v>
      </c>
      <c r="B6" s="128"/>
      <c r="C6" s="128"/>
      <c r="D6" s="128"/>
    </row>
    <row r="7" spans="1:15" x14ac:dyDescent="0.25">
      <c r="A7" s="4" t="s">
        <v>5</v>
      </c>
      <c r="B7" s="128"/>
      <c r="C7" s="128"/>
      <c r="D7" s="128"/>
    </row>
    <row r="9" spans="1:15" ht="15.75" thickBot="1" x14ac:dyDescent="0.3">
      <c r="A9" s="158"/>
      <c r="B9" s="158"/>
      <c r="C9" s="158"/>
      <c r="D9" s="158"/>
      <c r="E9" s="158"/>
      <c r="F9" s="158"/>
      <c r="G9" s="159"/>
      <c r="H9" s="159"/>
      <c r="I9" s="158"/>
    </row>
    <row r="10" spans="1:15" ht="24" thickBot="1" x14ac:dyDescent="0.4">
      <c r="A10" s="277" t="s">
        <v>6</v>
      </c>
      <c r="B10" s="278"/>
      <c r="C10" s="278"/>
      <c r="D10" s="278"/>
      <c r="E10" s="278"/>
      <c r="F10" s="278"/>
      <c r="G10" s="278"/>
      <c r="H10" s="278"/>
      <c r="I10" s="279"/>
    </row>
    <row r="12" spans="1:15" ht="15.75" x14ac:dyDescent="0.25">
      <c r="A12" t="s">
        <v>7</v>
      </c>
      <c r="B12" t="s">
        <v>396</v>
      </c>
      <c r="G12" s="157" t="s">
        <v>8</v>
      </c>
      <c r="H12" s="160" t="s">
        <v>9</v>
      </c>
      <c r="I12" s="8" t="s">
        <v>413</v>
      </c>
    </row>
    <row r="13" spans="1:15" ht="15.75" x14ac:dyDescent="0.25">
      <c r="B13" s="161" t="s">
        <v>397</v>
      </c>
      <c r="C13" s="161"/>
      <c r="E13" s="161"/>
      <c r="G13" s="157" t="s">
        <v>10</v>
      </c>
      <c r="H13" s="160" t="s">
        <v>9</v>
      </c>
      <c r="I13" s="9" t="s">
        <v>414</v>
      </c>
      <c r="O13" t="s">
        <v>24</v>
      </c>
    </row>
    <row r="14" spans="1:15" ht="15.75" x14ac:dyDescent="0.25">
      <c r="B14" s="161" t="s">
        <v>398</v>
      </c>
      <c r="C14" s="161"/>
      <c r="E14" s="161"/>
      <c r="G14" s="157" t="s">
        <v>11</v>
      </c>
      <c r="H14" s="160" t="s">
        <v>9</v>
      </c>
      <c r="I14" s="9" t="s">
        <v>417</v>
      </c>
    </row>
    <row r="15" spans="1:15" x14ac:dyDescent="0.25">
      <c r="B15" s="161"/>
      <c r="C15" s="161"/>
      <c r="E15" s="161"/>
      <c r="I15" s="188"/>
    </row>
    <row r="16" spans="1:15" x14ac:dyDescent="0.25">
      <c r="A16" t="s">
        <v>12</v>
      </c>
      <c r="B16" t="s">
        <v>13</v>
      </c>
    </row>
    <row r="17" spans="1:18" ht="15.75" thickBot="1" x14ac:dyDescent="0.3"/>
    <row r="18" spans="1:18" x14ac:dyDescent="0.25">
      <c r="A18" s="162" t="s">
        <v>14</v>
      </c>
      <c r="B18" s="163" t="s">
        <v>15</v>
      </c>
      <c r="C18" s="163" t="s">
        <v>16</v>
      </c>
      <c r="D18" s="163" t="s">
        <v>17</v>
      </c>
      <c r="E18" s="163" t="s">
        <v>18</v>
      </c>
      <c r="F18" s="163" t="s">
        <v>71</v>
      </c>
      <c r="G18" s="280" t="s">
        <v>19</v>
      </c>
      <c r="H18" s="281"/>
      <c r="I18" s="164" t="s">
        <v>20</v>
      </c>
    </row>
    <row r="19" spans="1:18" ht="36" customHeight="1" x14ac:dyDescent="0.25">
      <c r="A19" s="165">
        <v>1</v>
      </c>
      <c r="B19" s="166">
        <v>44424</v>
      </c>
      <c r="C19" s="186" t="s">
        <v>401</v>
      </c>
      <c r="D19" s="167" t="s">
        <v>404</v>
      </c>
      <c r="E19" s="167" t="s">
        <v>407</v>
      </c>
      <c r="F19" s="168">
        <v>2</v>
      </c>
      <c r="G19" s="282">
        <v>1600000</v>
      </c>
      <c r="H19" s="283"/>
      <c r="I19" s="169">
        <f>G19</f>
        <v>1600000</v>
      </c>
    </row>
    <row r="20" spans="1:18" ht="36" customHeight="1" x14ac:dyDescent="0.25">
      <c r="A20" s="165">
        <v>2</v>
      </c>
      <c r="B20" s="166">
        <v>44426</v>
      </c>
      <c r="C20" s="186" t="s">
        <v>402</v>
      </c>
      <c r="D20" s="167" t="s">
        <v>405</v>
      </c>
      <c r="E20" s="167" t="s">
        <v>408</v>
      </c>
      <c r="F20" s="168">
        <v>3</v>
      </c>
      <c r="G20" s="282">
        <v>2600000</v>
      </c>
      <c r="H20" s="283"/>
      <c r="I20" s="169">
        <f t="shared" ref="I20:I22" si="0">G20</f>
        <v>2600000</v>
      </c>
    </row>
    <row r="21" spans="1:18" ht="36" customHeight="1" x14ac:dyDescent="0.25">
      <c r="A21" s="165">
        <v>3</v>
      </c>
      <c r="B21" s="166">
        <v>44424</v>
      </c>
      <c r="C21" s="186" t="s">
        <v>403</v>
      </c>
      <c r="D21" s="167" t="s">
        <v>406</v>
      </c>
      <c r="E21" s="167" t="s">
        <v>409</v>
      </c>
      <c r="F21" s="168">
        <v>3</v>
      </c>
      <c r="G21" s="282">
        <v>1250000</v>
      </c>
      <c r="H21" s="283"/>
      <c r="I21" s="169">
        <f t="shared" si="0"/>
        <v>1250000</v>
      </c>
    </row>
    <row r="22" spans="1:18" ht="36" customHeight="1" x14ac:dyDescent="0.25">
      <c r="A22" s="165">
        <v>4</v>
      </c>
      <c r="B22" s="166">
        <v>44431</v>
      </c>
      <c r="C22" s="186" t="s">
        <v>415</v>
      </c>
      <c r="D22" s="167" t="s">
        <v>412</v>
      </c>
      <c r="E22" s="167" t="s">
        <v>399</v>
      </c>
      <c r="F22" s="168">
        <v>8</v>
      </c>
      <c r="G22" s="282">
        <v>5100000</v>
      </c>
      <c r="H22" s="283"/>
      <c r="I22" s="169">
        <f t="shared" si="0"/>
        <v>5100000</v>
      </c>
    </row>
    <row r="23" spans="1:18" ht="36" customHeight="1" x14ac:dyDescent="0.25">
      <c r="A23" s="165">
        <v>5</v>
      </c>
      <c r="B23" s="166">
        <v>44431</v>
      </c>
      <c r="C23" s="186" t="s">
        <v>416</v>
      </c>
      <c r="D23" s="167" t="s">
        <v>411</v>
      </c>
      <c r="E23" s="167" t="s">
        <v>409</v>
      </c>
      <c r="F23" s="168">
        <v>3</v>
      </c>
      <c r="G23" s="282">
        <v>1250000</v>
      </c>
      <c r="H23" s="283"/>
      <c r="I23" s="169">
        <f>G23</f>
        <v>1250000</v>
      </c>
    </row>
    <row r="24" spans="1:18" ht="29.25" customHeight="1" thickBot="1" x14ac:dyDescent="0.3">
      <c r="A24" s="284" t="s">
        <v>21</v>
      </c>
      <c r="B24" s="285"/>
      <c r="C24" s="285"/>
      <c r="D24" s="285"/>
      <c r="E24" s="285"/>
      <c r="F24" s="285"/>
      <c r="G24" s="285"/>
      <c r="H24" s="286"/>
      <c r="I24" s="170">
        <f>SUM(I19:I23)</f>
        <v>11800000</v>
      </c>
    </row>
    <row r="25" spans="1:18" x14ac:dyDescent="0.25">
      <c r="A25" s="276"/>
      <c r="B25" s="276"/>
      <c r="C25" s="276"/>
      <c r="D25" s="276"/>
      <c r="E25" s="276"/>
      <c r="F25" s="171"/>
      <c r="G25" s="172"/>
      <c r="H25" s="172"/>
      <c r="I25" s="173"/>
    </row>
    <row r="26" spans="1:18" x14ac:dyDescent="0.25">
      <c r="A26" s="174"/>
      <c r="B26" s="174"/>
      <c r="C26" s="174"/>
      <c r="D26" s="174"/>
      <c r="E26" s="174"/>
      <c r="F26" s="171"/>
      <c r="G26" s="175" t="s">
        <v>400</v>
      </c>
      <c r="H26" s="172"/>
      <c r="I26" s="173">
        <f>I24*1%</f>
        <v>118000</v>
      </c>
    </row>
    <row r="27" spans="1:18" x14ac:dyDescent="0.25">
      <c r="A27" s="171"/>
      <c r="B27" s="171"/>
      <c r="C27" s="171"/>
      <c r="D27" s="171"/>
      <c r="E27" s="171"/>
      <c r="F27" s="171"/>
      <c r="G27" s="175" t="s">
        <v>22</v>
      </c>
      <c r="H27" s="175"/>
      <c r="I27" s="173">
        <v>0</v>
      </c>
    </row>
    <row r="28" spans="1:18" ht="15.75" thickBot="1" x14ac:dyDescent="0.3">
      <c r="F28" s="156"/>
      <c r="G28" s="176" t="s">
        <v>23</v>
      </c>
      <c r="H28" s="176"/>
      <c r="I28" s="177">
        <v>0</v>
      </c>
      <c r="J28" s="178"/>
      <c r="R28" t="s">
        <v>24</v>
      </c>
    </row>
    <row r="29" spans="1:18" x14ac:dyDescent="0.25">
      <c r="F29" s="156"/>
      <c r="G29" s="179" t="s">
        <v>25</v>
      </c>
      <c r="H29" s="179"/>
      <c r="I29" s="180">
        <f>I24+I26</f>
        <v>11918000</v>
      </c>
    </row>
    <row r="30" spans="1:18" ht="21" customHeight="1" x14ac:dyDescent="0.25">
      <c r="A30" s="187" t="s">
        <v>410</v>
      </c>
      <c r="B30" s="156"/>
      <c r="C30" s="156"/>
      <c r="F30" s="156"/>
      <c r="G30" s="179"/>
      <c r="H30" s="179"/>
      <c r="I30" s="180"/>
    </row>
    <row r="31" spans="1:18" x14ac:dyDescent="0.25">
      <c r="F31" s="156"/>
      <c r="G31" s="179"/>
      <c r="H31" s="179"/>
      <c r="I31" s="180"/>
    </row>
    <row r="32" spans="1:18" ht="15.75" x14ac:dyDescent="0.25">
      <c r="A32" s="33" t="s">
        <v>26</v>
      </c>
      <c r="B32" s="181"/>
      <c r="C32" s="181"/>
      <c r="D32" s="181"/>
    </row>
    <row r="33" spans="1:9" ht="15.75" x14ac:dyDescent="0.25">
      <c r="A33" s="34" t="s">
        <v>27</v>
      </c>
      <c r="B33" s="156"/>
      <c r="C33" s="156"/>
      <c r="D33" s="156"/>
    </row>
    <row r="34" spans="1:9" ht="15.75" x14ac:dyDescent="0.25">
      <c r="A34" s="34" t="s">
        <v>28</v>
      </c>
      <c r="B34" s="156"/>
      <c r="C34" s="156"/>
      <c r="D34" s="156"/>
    </row>
    <row r="35" spans="1:9" ht="15.75" x14ac:dyDescent="0.25">
      <c r="A35" s="35" t="s">
        <v>29</v>
      </c>
      <c r="B35" s="182"/>
      <c r="C35" s="182"/>
      <c r="D35" s="183"/>
    </row>
    <row r="36" spans="1:9" ht="15.75" x14ac:dyDescent="0.25">
      <c r="A36" s="36" t="s">
        <v>0</v>
      </c>
      <c r="B36" s="184"/>
      <c r="C36" s="184"/>
      <c r="D36" s="184"/>
    </row>
    <row r="37" spans="1:9" x14ac:dyDescent="0.25">
      <c r="A37" s="183"/>
      <c r="B37" s="183"/>
      <c r="C37" s="183"/>
      <c r="D37" s="183"/>
    </row>
    <row r="38" spans="1:9" x14ac:dyDescent="0.25">
      <c r="A38" s="184"/>
      <c r="B38" s="184"/>
      <c r="C38" s="184"/>
      <c r="D38" s="184"/>
    </row>
    <row r="39" spans="1:9" x14ac:dyDescent="0.25">
      <c r="G39" s="185" t="s">
        <v>32</v>
      </c>
      <c r="H39" s="287" t="str">
        <f>+I13</f>
        <v xml:space="preserve"> 25 Agustus 2021</v>
      </c>
      <c r="I39" s="288"/>
    </row>
    <row r="46" spans="1:9" ht="15.75" x14ac:dyDescent="0.25">
      <c r="G46" s="218" t="s">
        <v>30</v>
      </c>
      <c r="H46" s="218"/>
      <c r="I46" s="218"/>
    </row>
  </sheetData>
  <mergeCells count="11">
    <mergeCell ref="H39:I39"/>
    <mergeCell ref="G46:I46"/>
    <mergeCell ref="G20:H20"/>
    <mergeCell ref="G21:H21"/>
    <mergeCell ref="G22:H22"/>
    <mergeCell ref="A25:E25"/>
    <mergeCell ref="A10:I10"/>
    <mergeCell ref="G18:H18"/>
    <mergeCell ref="G19:H19"/>
    <mergeCell ref="G23:H23"/>
    <mergeCell ref="A24:H24"/>
  </mergeCells>
  <printOptions horizontalCentered="1"/>
  <pageMargins left="0.2" right="0.05" top="0.75" bottom="0.75" header="0.3" footer="0.3"/>
  <pageSetup paperSize="9" scale="90" orientation="portrait" horizontalDpi="4294967293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2:R45"/>
  <sheetViews>
    <sheetView topLeftCell="B4" zoomScaleNormal="100" workbookViewId="0">
      <selection activeCell="J13" sqref="J1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6" style="2" customWidth="1"/>
    <col min="7" max="7" width="5.28515625" style="2" customWidth="1"/>
    <col min="8" max="8" width="14.140625" style="3" bestFit="1" customWidth="1"/>
    <col min="9" max="9" width="1.5703125" style="3" customWidth="1"/>
    <col min="10" max="10" width="18.85546875" style="2" customWidth="1"/>
    <col min="11" max="13" width="9.140625" style="2"/>
    <col min="14" max="14" width="11.5703125" style="2" bestFit="1" customWidth="1"/>
    <col min="15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5"/>
      <c r="B9" s="5"/>
      <c r="C9" s="5"/>
      <c r="D9" s="5"/>
      <c r="E9" s="5"/>
      <c r="F9" s="5"/>
      <c r="G9" s="5"/>
      <c r="H9" s="6"/>
      <c r="I9" s="6"/>
      <c r="J9" s="5"/>
    </row>
    <row r="10" spans="1:10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0"/>
      <c r="J10" s="221"/>
    </row>
    <row r="12" spans="1:10" x14ac:dyDescent="0.25">
      <c r="A12" s="2" t="s">
        <v>7</v>
      </c>
      <c r="B12" s="2" t="s">
        <v>69</v>
      </c>
      <c r="H12" s="3" t="s">
        <v>8</v>
      </c>
      <c r="I12" s="7" t="s">
        <v>9</v>
      </c>
      <c r="J12" s="8" t="s">
        <v>425</v>
      </c>
    </row>
    <row r="13" spans="1:10" x14ac:dyDescent="0.25">
      <c r="H13" s="3" t="s">
        <v>10</v>
      </c>
      <c r="I13" s="7" t="s">
        <v>9</v>
      </c>
      <c r="J13" s="9" t="s">
        <v>424</v>
      </c>
    </row>
    <row r="14" spans="1:10" x14ac:dyDescent="0.25">
      <c r="H14" s="3" t="s">
        <v>11</v>
      </c>
      <c r="I14" s="7" t="s">
        <v>9</v>
      </c>
      <c r="J14" s="9" t="s">
        <v>197</v>
      </c>
    </row>
    <row r="15" spans="1:10" x14ac:dyDescent="0.25">
      <c r="A15" s="2" t="s">
        <v>12</v>
      </c>
      <c r="B15" s="8" t="s">
        <v>13</v>
      </c>
      <c r="C15" s="8"/>
      <c r="I15" s="7"/>
    </row>
    <row r="16" spans="1:10" ht="16.5" thickBot="1" x14ac:dyDescent="0.3"/>
    <row r="17" spans="1:18" ht="26.25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198" t="s">
        <v>70</v>
      </c>
      <c r="G17" s="198" t="s">
        <v>71</v>
      </c>
      <c r="H17" s="222" t="s">
        <v>19</v>
      </c>
      <c r="I17" s="223"/>
      <c r="J17" s="30" t="s">
        <v>20</v>
      </c>
    </row>
    <row r="18" spans="1:18" ht="58.5" customHeight="1" x14ac:dyDescent="0.25">
      <c r="A18" s="11">
        <v>1</v>
      </c>
      <c r="B18" s="37">
        <v>44410</v>
      </c>
      <c r="C18" s="38" t="s">
        <v>420</v>
      </c>
      <c r="D18" s="12" t="s">
        <v>421</v>
      </c>
      <c r="E18" s="12" t="s">
        <v>422</v>
      </c>
      <c r="F18" s="65">
        <v>39</v>
      </c>
      <c r="G18" s="66">
        <v>1010</v>
      </c>
      <c r="H18" s="232">
        <v>2530</v>
      </c>
      <c r="I18" s="233"/>
      <c r="J18" s="201">
        <f>G18*H18</f>
        <v>2555300</v>
      </c>
      <c r="L18"/>
    </row>
    <row r="19" spans="1:18" ht="58.5" customHeight="1" x14ac:dyDescent="0.25">
      <c r="A19" s="11">
        <f>A18+1</f>
        <v>2</v>
      </c>
      <c r="B19" s="37">
        <v>44411</v>
      </c>
      <c r="C19" s="38" t="s">
        <v>423</v>
      </c>
      <c r="D19" s="12" t="s">
        <v>421</v>
      </c>
      <c r="E19" s="12" t="s">
        <v>422</v>
      </c>
      <c r="F19" s="65">
        <v>100</v>
      </c>
      <c r="G19" s="65">
        <v>2760</v>
      </c>
      <c r="H19" s="232">
        <v>2530</v>
      </c>
      <c r="I19" s="233"/>
      <c r="J19" s="201">
        <f t="shared" ref="J19" si="0">G19*H19</f>
        <v>6982800</v>
      </c>
      <c r="L19"/>
    </row>
    <row r="20" spans="1:18" ht="32.25" customHeight="1" thickBot="1" x14ac:dyDescent="0.3">
      <c r="A20" s="226" t="s">
        <v>21</v>
      </c>
      <c r="B20" s="227"/>
      <c r="C20" s="227"/>
      <c r="D20" s="227"/>
      <c r="E20" s="227"/>
      <c r="F20" s="227"/>
      <c r="G20" s="227"/>
      <c r="H20" s="227"/>
      <c r="I20" s="228"/>
      <c r="J20" s="13">
        <f>SUM(J18:J19)</f>
        <v>9538100</v>
      </c>
    </row>
    <row r="21" spans="1:18" x14ac:dyDescent="0.25">
      <c r="A21" s="229"/>
      <c r="B21" s="229"/>
      <c r="C21" s="199"/>
      <c r="D21" s="199"/>
      <c r="E21" s="199"/>
      <c r="F21" s="199"/>
      <c r="G21" s="199"/>
      <c r="H21" s="14"/>
      <c r="I21" s="14"/>
      <c r="J21" s="15"/>
    </row>
    <row r="22" spans="1:18" x14ac:dyDescent="0.25">
      <c r="A22" s="199"/>
      <c r="B22" s="199"/>
      <c r="C22" s="199"/>
      <c r="D22" s="199"/>
      <c r="E22" s="199"/>
      <c r="F22" s="199"/>
      <c r="G22" s="140" t="s">
        <v>89</v>
      </c>
      <c r="H22" s="140"/>
      <c r="I22" s="14"/>
      <c r="J22" s="15">
        <f>J20*10%</f>
        <v>953810</v>
      </c>
      <c r="L22" s="32"/>
    </row>
    <row r="23" spans="1:18" x14ac:dyDescent="0.25">
      <c r="A23" s="199"/>
      <c r="B23" s="199"/>
      <c r="C23" s="199"/>
      <c r="D23" s="199"/>
      <c r="E23" s="199"/>
      <c r="F23" s="199"/>
      <c r="G23" s="140" t="s">
        <v>437</v>
      </c>
      <c r="H23" s="140"/>
      <c r="I23" s="14"/>
      <c r="J23" s="15">
        <f>J20-J22</f>
        <v>8584290</v>
      </c>
      <c r="L23" s="32"/>
    </row>
    <row r="24" spans="1:18" x14ac:dyDescent="0.25">
      <c r="A24" s="199"/>
      <c r="B24" s="199"/>
      <c r="C24" s="199"/>
      <c r="D24" s="199"/>
      <c r="E24" s="199"/>
      <c r="F24" s="199"/>
      <c r="G24" s="140" t="s">
        <v>31</v>
      </c>
      <c r="H24" s="140"/>
      <c r="I24" s="32" t="e">
        <f>#REF!*1%</f>
        <v>#REF!</v>
      </c>
      <c r="J24" s="15">
        <f>J23*1%</f>
        <v>85842.900000000009</v>
      </c>
    </row>
    <row r="25" spans="1:18" x14ac:dyDescent="0.25">
      <c r="A25" s="199"/>
      <c r="B25" s="199"/>
      <c r="C25" s="199"/>
      <c r="D25" s="199"/>
      <c r="E25" s="199"/>
      <c r="F25" s="199"/>
      <c r="G25" s="140" t="s">
        <v>22</v>
      </c>
      <c r="H25" s="140"/>
      <c r="I25" s="15" t="e">
        <f>#REF!*10%</f>
        <v>#REF!</v>
      </c>
      <c r="J25" s="15">
        <v>0</v>
      </c>
    </row>
    <row r="26" spans="1:18" ht="16.5" thickBot="1" x14ac:dyDescent="0.3">
      <c r="E26" s="1"/>
      <c r="F26" s="1"/>
      <c r="G26" s="204" t="s">
        <v>23</v>
      </c>
      <c r="H26" s="204"/>
      <c r="I26" s="18">
        <v>0</v>
      </c>
      <c r="J26" s="18">
        <v>0</v>
      </c>
      <c r="R26" s="2" t="s">
        <v>24</v>
      </c>
    </row>
    <row r="27" spans="1:18" x14ac:dyDescent="0.25">
      <c r="E27" s="1"/>
      <c r="F27" s="1"/>
      <c r="G27" s="1"/>
      <c r="H27" s="19" t="s">
        <v>25</v>
      </c>
      <c r="I27" s="20" t="e">
        <f>I21+I24</f>
        <v>#REF!</v>
      </c>
      <c r="J27" s="20">
        <f>J23+J24</f>
        <v>8670132.9000000004</v>
      </c>
      <c r="L27" s="202"/>
    </row>
    <row r="28" spans="1:18" x14ac:dyDescent="0.25">
      <c r="E28" s="1"/>
      <c r="F28" s="1"/>
      <c r="G28" s="1"/>
      <c r="H28" s="19"/>
      <c r="I28" s="20"/>
      <c r="J28" s="20"/>
      <c r="L28" s="3">
        <f>[1]BKI032210028936!P48+[1]BKI032210028878!P109</f>
        <v>0</v>
      </c>
    </row>
    <row r="29" spans="1:18" x14ac:dyDescent="0.25">
      <c r="A29" s="1" t="s">
        <v>438</v>
      </c>
      <c r="D29" s="1"/>
      <c r="E29" s="1"/>
      <c r="F29" s="1"/>
      <c r="G29" s="1"/>
      <c r="H29" s="19"/>
      <c r="I29" s="19"/>
      <c r="J29" s="20"/>
    </row>
    <row r="30" spans="1:18" x14ac:dyDescent="0.25">
      <c r="A30" s="229"/>
      <c r="B30" s="229"/>
      <c r="C30" s="199"/>
      <c r="D30" s="199"/>
      <c r="E30" s="199"/>
      <c r="F30" s="199"/>
      <c r="G30" s="199"/>
      <c r="H30" s="14"/>
      <c r="I30" s="14"/>
      <c r="J30" s="15"/>
    </row>
    <row r="31" spans="1:18" x14ac:dyDescent="0.25">
      <c r="D31" s="1"/>
      <c r="E31" s="1"/>
      <c r="F31" s="1"/>
      <c r="G31" s="1"/>
      <c r="H31" s="19"/>
      <c r="I31" s="19"/>
      <c r="J31" s="20"/>
    </row>
    <row r="32" spans="1:18" x14ac:dyDescent="0.25">
      <c r="A32" s="33" t="s">
        <v>26</v>
      </c>
    </row>
    <row r="33" spans="1:10" x14ac:dyDescent="0.25">
      <c r="A33" s="34" t="s">
        <v>27</v>
      </c>
      <c r="B33" s="22"/>
      <c r="C33" s="22"/>
      <c r="D33" s="10"/>
      <c r="E33" s="10"/>
      <c r="F33" s="10"/>
      <c r="G33" s="10"/>
    </row>
    <row r="34" spans="1:10" x14ac:dyDescent="0.25">
      <c r="A34" s="34" t="s">
        <v>28</v>
      </c>
      <c r="B34" s="22"/>
      <c r="C34" s="22"/>
      <c r="D34" s="10"/>
      <c r="E34" s="10"/>
      <c r="F34" s="10"/>
      <c r="G34" s="10"/>
    </row>
    <row r="35" spans="1:10" x14ac:dyDescent="0.25">
      <c r="A35" s="35" t="s">
        <v>29</v>
      </c>
      <c r="B35" s="23"/>
      <c r="C35" s="23"/>
      <c r="D35" s="10"/>
      <c r="E35" s="10"/>
      <c r="F35" s="10"/>
      <c r="G35" s="10"/>
    </row>
    <row r="36" spans="1:10" x14ac:dyDescent="0.25">
      <c r="A36" s="36" t="s">
        <v>0</v>
      </c>
      <c r="B36" s="24"/>
      <c r="C36" s="24"/>
      <c r="D36" s="10"/>
      <c r="E36" s="10"/>
      <c r="F36" s="10"/>
      <c r="G36" s="10"/>
    </row>
    <row r="37" spans="1:10" x14ac:dyDescent="0.25">
      <c r="A37" s="26"/>
      <c r="B37" s="26"/>
      <c r="C37" s="26"/>
    </row>
    <row r="38" spans="1:10" x14ac:dyDescent="0.25">
      <c r="H38" s="27" t="s">
        <v>32</v>
      </c>
      <c r="I38" s="230" t="str">
        <f>+J13</f>
        <v xml:space="preserve"> 26 Agustus 2021</v>
      </c>
      <c r="J38" s="231"/>
    </row>
    <row r="42" spans="1:10" ht="18" customHeight="1" x14ac:dyDescent="0.25"/>
    <row r="43" spans="1:10" ht="17.25" customHeight="1" x14ac:dyDescent="0.25"/>
    <row r="45" spans="1:10" x14ac:dyDescent="0.25">
      <c r="H45" s="218" t="s">
        <v>30</v>
      </c>
      <c r="I45" s="218"/>
      <c r="J45" s="218"/>
    </row>
  </sheetData>
  <mergeCells count="9">
    <mergeCell ref="I38:J38"/>
    <mergeCell ref="H45:J45"/>
    <mergeCell ref="A20:I20"/>
    <mergeCell ref="A21:B21"/>
    <mergeCell ref="A10:J10"/>
    <mergeCell ref="H17:I17"/>
    <mergeCell ref="H18:I18"/>
    <mergeCell ref="H19:I19"/>
    <mergeCell ref="A30:B30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2:R48"/>
  <sheetViews>
    <sheetView topLeftCell="A6" zoomScaleNormal="100" workbookViewId="0">
      <selection activeCell="J12" sqref="J12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30.28515625" style="2" customWidth="1"/>
    <col min="5" max="5" width="13.85546875" style="2" customWidth="1"/>
    <col min="6" max="6" width="6" style="2" customWidth="1"/>
    <col min="7" max="7" width="5.28515625" style="2" customWidth="1"/>
    <col min="8" max="8" width="13.28515625" style="3" customWidth="1"/>
    <col min="9" max="9" width="1.5703125" style="3" customWidth="1"/>
    <col min="10" max="10" width="19.42578125" style="2" customWidth="1"/>
    <col min="11" max="13" width="9.140625" style="2"/>
    <col min="14" max="14" width="11.5703125" style="2" bestFit="1" customWidth="1"/>
    <col min="15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8" spans="1:10" ht="16.5" thickBot="1" x14ac:dyDescent="0.3">
      <c r="A8" s="5"/>
      <c r="B8" s="5"/>
      <c r="C8" s="5"/>
      <c r="D8" s="5"/>
      <c r="E8" s="5"/>
      <c r="F8" s="5"/>
      <c r="G8" s="5"/>
      <c r="H8" s="6"/>
      <c r="I8" s="6"/>
      <c r="J8" s="5"/>
    </row>
    <row r="9" spans="1:10" ht="18.75" customHeight="1" thickBot="1" x14ac:dyDescent="0.3">
      <c r="A9" s="219" t="s">
        <v>6</v>
      </c>
      <c r="B9" s="220"/>
      <c r="C9" s="220"/>
      <c r="D9" s="220"/>
      <c r="E9" s="220"/>
      <c r="F9" s="220"/>
      <c r="G9" s="220"/>
      <c r="H9" s="220"/>
      <c r="I9" s="220"/>
      <c r="J9" s="221"/>
    </row>
    <row r="10" spans="1:10" ht="11.25" customHeight="1" x14ac:dyDescent="0.25"/>
    <row r="11" spans="1:10" x14ac:dyDescent="0.25">
      <c r="A11" s="2" t="s">
        <v>7</v>
      </c>
      <c r="B11" s="2" t="s">
        <v>69</v>
      </c>
      <c r="H11" s="3" t="s">
        <v>8</v>
      </c>
      <c r="I11" s="7" t="s">
        <v>9</v>
      </c>
      <c r="J11" s="8" t="s">
        <v>426</v>
      </c>
    </row>
    <row r="12" spans="1:10" x14ac:dyDescent="0.25">
      <c r="H12" s="3" t="s">
        <v>10</v>
      </c>
      <c r="I12" s="7" t="s">
        <v>9</v>
      </c>
      <c r="J12" s="9" t="s">
        <v>424</v>
      </c>
    </row>
    <row r="13" spans="1:10" x14ac:dyDescent="0.25">
      <c r="H13" s="3" t="s">
        <v>11</v>
      </c>
      <c r="I13" s="7" t="s">
        <v>9</v>
      </c>
      <c r="J13" s="9" t="s">
        <v>197</v>
      </c>
    </row>
    <row r="14" spans="1:10" x14ac:dyDescent="0.25">
      <c r="A14" s="2" t="s">
        <v>12</v>
      </c>
      <c r="B14" s="8" t="s">
        <v>13</v>
      </c>
      <c r="C14" s="8"/>
      <c r="I14" s="7"/>
    </row>
    <row r="15" spans="1:10" ht="6.75" customHeight="1" thickBot="1" x14ac:dyDescent="0.3"/>
    <row r="16" spans="1:10" ht="26.25" customHeight="1" x14ac:dyDescent="0.25">
      <c r="A16" s="28" t="s">
        <v>14</v>
      </c>
      <c r="B16" s="29" t="s">
        <v>15</v>
      </c>
      <c r="C16" s="29" t="s">
        <v>16</v>
      </c>
      <c r="D16" s="29" t="s">
        <v>17</v>
      </c>
      <c r="E16" s="29" t="s">
        <v>18</v>
      </c>
      <c r="F16" s="198" t="s">
        <v>70</v>
      </c>
      <c r="G16" s="198" t="s">
        <v>71</v>
      </c>
      <c r="H16" s="222" t="s">
        <v>19</v>
      </c>
      <c r="I16" s="223"/>
      <c r="J16" s="30" t="s">
        <v>20</v>
      </c>
    </row>
    <row r="17" spans="1:18" ht="32.25" customHeight="1" x14ac:dyDescent="0.25">
      <c r="A17" s="11">
        <v>1</v>
      </c>
      <c r="B17" s="37">
        <v>44408</v>
      </c>
      <c r="C17" s="38" t="s">
        <v>427</v>
      </c>
      <c r="D17" s="203" t="s">
        <v>72</v>
      </c>
      <c r="E17" s="12" t="s">
        <v>73</v>
      </c>
      <c r="F17" s="31">
        <v>20</v>
      </c>
      <c r="G17" s="51">
        <v>524</v>
      </c>
      <c r="H17" s="232">
        <v>7000</v>
      </c>
      <c r="I17" s="233"/>
      <c r="J17" s="201">
        <f>G17*H17</f>
        <v>3668000</v>
      </c>
      <c r="L17"/>
    </row>
    <row r="18" spans="1:18" ht="32.25" customHeight="1" x14ac:dyDescent="0.25">
      <c r="A18" s="11">
        <f>A17+1</f>
        <v>2</v>
      </c>
      <c r="B18" s="37">
        <v>44409</v>
      </c>
      <c r="C18" s="38" t="s">
        <v>428</v>
      </c>
      <c r="D18" s="203" t="s">
        <v>72</v>
      </c>
      <c r="E18" s="12" t="s">
        <v>73</v>
      </c>
      <c r="F18" s="31">
        <v>25</v>
      </c>
      <c r="G18" s="31">
        <v>443</v>
      </c>
      <c r="H18" s="232">
        <v>7000</v>
      </c>
      <c r="I18" s="233"/>
      <c r="J18" s="201">
        <f t="shared" ref="J18:J25" si="0">G18*H18</f>
        <v>3101000</v>
      </c>
      <c r="L18"/>
    </row>
    <row r="19" spans="1:18" ht="32.25" customHeight="1" x14ac:dyDescent="0.25">
      <c r="A19" s="11">
        <f t="shared" ref="A19:A25" si="1">A18+1</f>
        <v>3</v>
      </c>
      <c r="B19" s="37">
        <v>44409</v>
      </c>
      <c r="C19" s="38" t="s">
        <v>429</v>
      </c>
      <c r="D19" s="203" t="s">
        <v>72</v>
      </c>
      <c r="E19" s="12" t="s">
        <v>73</v>
      </c>
      <c r="F19" s="31">
        <v>11</v>
      </c>
      <c r="G19" s="31">
        <v>239</v>
      </c>
      <c r="H19" s="232">
        <v>7000</v>
      </c>
      <c r="I19" s="233"/>
      <c r="J19" s="201">
        <f t="shared" si="0"/>
        <v>1673000</v>
      </c>
      <c r="L19"/>
    </row>
    <row r="20" spans="1:18" ht="32.25" customHeight="1" x14ac:dyDescent="0.25">
      <c r="A20" s="11">
        <f t="shared" si="1"/>
        <v>4</v>
      </c>
      <c r="B20" s="37">
        <v>44410</v>
      </c>
      <c r="C20" s="38" t="s">
        <v>430</v>
      </c>
      <c r="D20" s="203" t="s">
        <v>72</v>
      </c>
      <c r="E20" s="12" t="s">
        <v>73</v>
      </c>
      <c r="F20" s="31">
        <v>5</v>
      </c>
      <c r="G20" s="31">
        <v>131</v>
      </c>
      <c r="H20" s="232">
        <v>7000</v>
      </c>
      <c r="I20" s="233"/>
      <c r="J20" s="201">
        <f t="shared" si="0"/>
        <v>917000</v>
      </c>
      <c r="L20"/>
    </row>
    <row r="21" spans="1:18" ht="32.25" customHeight="1" x14ac:dyDescent="0.25">
      <c r="A21" s="11">
        <f t="shared" si="1"/>
        <v>5</v>
      </c>
      <c r="B21" s="37">
        <v>44411</v>
      </c>
      <c r="C21" s="38" t="s">
        <v>431</v>
      </c>
      <c r="D21" s="203" t="s">
        <v>72</v>
      </c>
      <c r="E21" s="12" t="s">
        <v>73</v>
      </c>
      <c r="F21" s="31">
        <v>16</v>
      </c>
      <c r="G21" s="31">
        <v>324</v>
      </c>
      <c r="H21" s="232">
        <v>7000</v>
      </c>
      <c r="I21" s="233"/>
      <c r="J21" s="201">
        <f>G21*H21</f>
        <v>2268000</v>
      </c>
      <c r="L21"/>
    </row>
    <row r="22" spans="1:18" ht="32.25" customHeight="1" x14ac:dyDescent="0.25">
      <c r="A22" s="11">
        <f t="shared" si="1"/>
        <v>6</v>
      </c>
      <c r="B22" s="37">
        <v>44412</v>
      </c>
      <c r="C22" s="38" t="s">
        <v>432</v>
      </c>
      <c r="D22" s="203" t="s">
        <v>72</v>
      </c>
      <c r="E22" s="12" t="s">
        <v>73</v>
      </c>
      <c r="F22" s="31">
        <v>15</v>
      </c>
      <c r="G22" s="31">
        <v>412</v>
      </c>
      <c r="H22" s="232">
        <v>7000</v>
      </c>
      <c r="I22" s="233"/>
      <c r="J22" s="201">
        <f>G22*H22</f>
        <v>2884000</v>
      </c>
      <c r="L22"/>
    </row>
    <row r="23" spans="1:18" ht="32.25" customHeight="1" x14ac:dyDescent="0.25">
      <c r="A23" s="11">
        <f t="shared" si="1"/>
        <v>7</v>
      </c>
      <c r="B23" s="37">
        <v>44413</v>
      </c>
      <c r="C23" s="38" t="s">
        <v>433</v>
      </c>
      <c r="D23" s="203" t="s">
        <v>72</v>
      </c>
      <c r="E23" s="12" t="s">
        <v>73</v>
      </c>
      <c r="F23" s="31">
        <v>35</v>
      </c>
      <c r="G23" s="31">
        <v>749</v>
      </c>
      <c r="H23" s="232">
        <v>7000</v>
      </c>
      <c r="I23" s="233"/>
      <c r="J23" s="201">
        <f>G23*H23</f>
        <v>5243000</v>
      </c>
      <c r="L23"/>
    </row>
    <row r="24" spans="1:18" ht="32.25" customHeight="1" x14ac:dyDescent="0.25">
      <c r="A24" s="11">
        <f t="shared" si="1"/>
        <v>8</v>
      </c>
      <c r="B24" s="37">
        <v>44414</v>
      </c>
      <c r="C24" s="38" t="s">
        <v>434</v>
      </c>
      <c r="D24" s="203" t="s">
        <v>72</v>
      </c>
      <c r="E24" s="12" t="s">
        <v>73</v>
      </c>
      <c r="F24" s="31">
        <v>34</v>
      </c>
      <c r="G24" s="31">
        <v>612</v>
      </c>
      <c r="H24" s="232">
        <v>7000</v>
      </c>
      <c r="I24" s="233"/>
      <c r="J24" s="201">
        <f t="shared" si="0"/>
        <v>4284000</v>
      </c>
      <c r="L24"/>
    </row>
    <row r="25" spans="1:18" ht="32.25" customHeight="1" x14ac:dyDescent="0.25">
      <c r="A25" s="11">
        <f t="shared" si="1"/>
        <v>9</v>
      </c>
      <c r="B25" s="37">
        <v>44415</v>
      </c>
      <c r="C25" s="38" t="s">
        <v>435</v>
      </c>
      <c r="D25" s="203" t="s">
        <v>72</v>
      </c>
      <c r="E25" s="12" t="s">
        <v>73</v>
      </c>
      <c r="F25" s="31">
        <v>18</v>
      </c>
      <c r="G25" s="31">
        <v>333</v>
      </c>
      <c r="H25" s="232">
        <v>7000</v>
      </c>
      <c r="I25" s="233"/>
      <c r="J25" s="201">
        <f t="shared" si="0"/>
        <v>2331000</v>
      </c>
      <c r="L25"/>
    </row>
    <row r="26" spans="1:18" ht="24.75" customHeight="1" thickBot="1" x14ac:dyDescent="0.3">
      <c r="A26" s="226" t="s">
        <v>21</v>
      </c>
      <c r="B26" s="227"/>
      <c r="C26" s="227"/>
      <c r="D26" s="227"/>
      <c r="E26" s="227"/>
      <c r="F26" s="227"/>
      <c r="G26" s="227"/>
      <c r="H26" s="227"/>
      <c r="I26" s="228"/>
      <c r="J26" s="13">
        <f>SUM(J17:J25)</f>
        <v>26369000</v>
      </c>
    </row>
    <row r="27" spans="1:18" ht="8.25" customHeight="1" x14ac:dyDescent="0.25">
      <c r="A27" s="229"/>
      <c r="B27" s="229"/>
      <c r="C27" s="199"/>
      <c r="D27" s="199"/>
      <c r="E27" s="199"/>
      <c r="F27" s="199"/>
      <c r="G27" s="199"/>
      <c r="H27" s="14"/>
      <c r="I27" s="14"/>
      <c r="J27" s="15"/>
    </row>
    <row r="28" spans="1:18" x14ac:dyDescent="0.25">
      <c r="A28" s="199"/>
      <c r="B28" s="199"/>
      <c r="C28" s="199"/>
      <c r="D28" s="199"/>
      <c r="E28" s="199"/>
      <c r="F28" s="199"/>
      <c r="G28" s="199"/>
      <c r="H28" s="200" t="s">
        <v>31</v>
      </c>
      <c r="I28" s="32"/>
      <c r="J28" s="15">
        <f>J26*1%</f>
        <v>263690</v>
      </c>
    </row>
    <row r="29" spans="1:18" x14ac:dyDescent="0.25">
      <c r="A29" s="199"/>
      <c r="B29" s="199"/>
      <c r="C29" s="199"/>
      <c r="D29" s="199"/>
      <c r="E29" s="199"/>
      <c r="F29" s="199"/>
      <c r="G29" s="199"/>
      <c r="H29" s="200" t="s">
        <v>22</v>
      </c>
      <c r="I29" s="15"/>
      <c r="J29" s="15">
        <v>0</v>
      </c>
    </row>
    <row r="30" spans="1:18" ht="16.5" thickBot="1" x14ac:dyDescent="0.3">
      <c r="E30" s="1"/>
      <c r="F30" s="1"/>
      <c r="G30" s="1"/>
      <c r="H30" s="17" t="s">
        <v>23</v>
      </c>
      <c r="I30" s="18"/>
      <c r="J30" s="18">
        <v>0</v>
      </c>
      <c r="R30" s="2" t="s">
        <v>24</v>
      </c>
    </row>
    <row r="31" spans="1:18" x14ac:dyDescent="0.25">
      <c r="E31" s="1"/>
      <c r="F31" s="1"/>
      <c r="G31" s="1"/>
      <c r="H31" s="19" t="s">
        <v>25</v>
      </c>
      <c r="I31" s="20">
        <f>I27+I28</f>
        <v>0</v>
      </c>
      <c r="J31" s="20">
        <f>J26+J28</f>
        <v>26632690</v>
      </c>
      <c r="L31" s="202"/>
    </row>
    <row r="32" spans="1:18" ht="6.75" customHeight="1" x14ac:dyDescent="0.25">
      <c r="E32" s="1"/>
      <c r="F32" s="1"/>
      <c r="G32" s="1"/>
      <c r="H32" s="19"/>
      <c r="I32" s="20"/>
      <c r="J32" s="20"/>
      <c r="L32" s="3">
        <f>[1]BKI032210028936!P48+[1]BKI032210028878!P109</f>
        <v>0</v>
      </c>
    </row>
    <row r="33" spans="1:10" x14ac:dyDescent="0.25">
      <c r="A33" s="1" t="s">
        <v>436</v>
      </c>
      <c r="D33" s="1"/>
      <c r="E33" s="1"/>
      <c r="F33" s="1"/>
      <c r="G33" s="1"/>
      <c r="H33" s="19"/>
      <c r="I33" s="19"/>
      <c r="J33" s="20"/>
    </row>
    <row r="34" spans="1:10" ht="11.25" customHeight="1" x14ac:dyDescent="0.25">
      <c r="A34" s="229"/>
      <c r="B34" s="229"/>
      <c r="C34" s="199"/>
      <c r="D34" s="199"/>
      <c r="E34" s="199"/>
      <c r="F34" s="199"/>
      <c r="G34" s="199"/>
      <c r="H34" s="14"/>
      <c r="I34" s="14"/>
      <c r="J34" s="15"/>
    </row>
    <row r="35" spans="1:10" x14ac:dyDescent="0.25">
      <c r="A35" s="33" t="s">
        <v>26</v>
      </c>
    </row>
    <row r="36" spans="1:10" x14ac:dyDescent="0.25">
      <c r="A36" s="34" t="s">
        <v>27</v>
      </c>
      <c r="B36" s="22"/>
      <c r="C36" s="22"/>
      <c r="D36" s="10"/>
      <c r="E36" s="10"/>
      <c r="F36" s="10"/>
      <c r="G36" s="10"/>
    </row>
    <row r="37" spans="1:10" x14ac:dyDescent="0.25">
      <c r="A37" s="34" t="s">
        <v>28</v>
      </c>
      <c r="B37" s="22"/>
      <c r="C37" s="22"/>
      <c r="D37" s="10"/>
      <c r="E37" s="10"/>
      <c r="F37" s="10"/>
      <c r="G37" s="10"/>
    </row>
    <row r="38" spans="1:10" x14ac:dyDescent="0.25">
      <c r="A38" s="35" t="s">
        <v>29</v>
      </c>
      <c r="B38" s="23"/>
      <c r="C38" s="23"/>
      <c r="D38" s="10"/>
      <c r="E38" s="10"/>
      <c r="F38" s="10"/>
      <c r="G38" s="10"/>
    </row>
    <row r="39" spans="1:10" x14ac:dyDescent="0.25">
      <c r="A39" s="36" t="s">
        <v>0</v>
      </c>
      <c r="B39" s="24"/>
      <c r="C39" s="24"/>
      <c r="D39" s="10"/>
      <c r="E39" s="10"/>
      <c r="F39" s="10"/>
      <c r="G39" s="10"/>
    </row>
    <row r="40" spans="1:10" ht="5.25" customHeight="1" x14ac:dyDescent="0.25">
      <c r="A40" s="26"/>
      <c r="B40" s="26"/>
      <c r="C40" s="26"/>
    </row>
    <row r="41" spans="1:10" x14ac:dyDescent="0.25">
      <c r="H41" s="27" t="s">
        <v>32</v>
      </c>
      <c r="I41" s="230" t="str">
        <f>+J12</f>
        <v xml:space="preserve"> 26 Agustus 2021</v>
      </c>
      <c r="J41" s="231"/>
    </row>
    <row r="45" spans="1:10" ht="18" customHeight="1" x14ac:dyDescent="0.25"/>
    <row r="46" spans="1:10" ht="17.25" customHeight="1" x14ac:dyDescent="0.25"/>
    <row r="48" spans="1:10" x14ac:dyDescent="0.25">
      <c r="H48" s="218" t="s">
        <v>30</v>
      </c>
      <c r="I48" s="218"/>
      <c r="J48" s="218"/>
    </row>
  </sheetData>
  <mergeCells count="16">
    <mergeCell ref="A34:B34"/>
    <mergeCell ref="I41:J41"/>
    <mergeCell ref="H48:J48"/>
    <mergeCell ref="H17:I17"/>
    <mergeCell ref="H18:I18"/>
    <mergeCell ref="H19:I19"/>
    <mergeCell ref="H20:I20"/>
    <mergeCell ref="H21:I21"/>
    <mergeCell ref="H22:I22"/>
    <mergeCell ref="H23:I23"/>
    <mergeCell ref="A9:J9"/>
    <mergeCell ref="H16:I16"/>
    <mergeCell ref="A27:B27"/>
    <mergeCell ref="H24:I24"/>
    <mergeCell ref="H25:I25"/>
    <mergeCell ref="A26:I26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2:R52"/>
  <sheetViews>
    <sheetView topLeftCell="A43" zoomScaleNormal="100" workbookViewId="0">
      <selection activeCell="L50" sqref="L50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6.140625" style="2" customWidth="1"/>
    <col min="5" max="5" width="13.42578125" style="2" customWidth="1"/>
    <col min="6" max="6" width="6" style="2" customWidth="1"/>
    <col min="7" max="7" width="5.28515625" style="2" customWidth="1"/>
    <col min="8" max="8" width="13.28515625" style="3" customWidth="1"/>
    <col min="9" max="9" width="1.5703125" style="3" customWidth="1"/>
    <col min="10" max="10" width="19.42578125" style="2" customWidth="1"/>
    <col min="11" max="13" width="9.140625" style="2"/>
    <col min="14" max="14" width="11.5703125" style="2" bestFit="1" customWidth="1"/>
    <col min="15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8" spans="1:10" ht="16.5" thickBot="1" x14ac:dyDescent="0.3">
      <c r="A8" s="5"/>
      <c r="B8" s="5"/>
      <c r="C8" s="5"/>
      <c r="D8" s="5"/>
      <c r="E8" s="5"/>
      <c r="F8" s="5"/>
      <c r="G8" s="5"/>
      <c r="H8" s="6"/>
      <c r="I8" s="6"/>
      <c r="J8" s="5"/>
    </row>
    <row r="9" spans="1:10" ht="18.75" customHeight="1" thickBot="1" x14ac:dyDescent="0.3">
      <c r="A9" s="219" t="s">
        <v>6</v>
      </c>
      <c r="B9" s="220"/>
      <c r="C9" s="220"/>
      <c r="D9" s="220"/>
      <c r="E9" s="220"/>
      <c r="F9" s="220"/>
      <c r="G9" s="220"/>
      <c r="H9" s="220"/>
      <c r="I9" s="220"/>
      <c r="J9" s="221"/>
    </row>
    <row r="10" spans="1:10" ht="11.25" customHeight="1" x14ac:dyDescent="0.25"/>
    <row r="11" spans="1:10" x14ac:dyDescent="0.25">
      <c r="A11" s="2" t="s">
        <v>7</v>
      </c>
      <c r="B11" s="2" t="s">
        <v>69</v>
      </c>
      <c r="H11" s="3" t="s">
        <v>8</v>
      </c>
      <c r="I11" s="7" t="s">
        <v>9</v>
      </c>
      <c r="J11" s="8" t="s">
        <v>439</v>
      </c>
    </row>
    <row r="12" spans="1:10" x14ac:dyDescent="0.25">
      <c r="H12" s="3" t="s">
        <v>10</v>
      </c>
      <c r="I12" s="7" t="s">
        <v>9</v>
      </c>
      <c r="J12" s="9" t="s">
        <v>371</v>
      </c>
    </row>
    <row r="13" spans="1:10" x14ac:dyDescent="0.25">
      <c r="H13" s="3" t="s">
        <v>11</v>
      </c>
      <c r="I13" s="7" t="s">
        <v>9</v>
      </c>
      <c r="J13" s="9" t="s">
        <v>440</v>
      </c>
    </row>
    <row r="14" spans="1:10" x14ac:dyDescent="0.25">
      <c r="A14" s="2" t="s">
        <v>12</v>
      </c>
      <c r="B14" s="8" t="s">
        <v>13</v>
      </c>
      <c r="C14" s="8"/>
      <c r="I14" s="7"/>
    </row>
    <row r="15" spans="1:10" ht="6.75" customHeight="1" thickBot="1" x14ac:dyDescent="0.3"/>
    <row r="16" spans="1:10" ht="26.25" customHeight="1" x14ac:dyDescent="0.25">
      <c r="A16" s="28" t="s">
        <v>14</v>
      </c>
      <c r="B16" s="29" t="s">
        <v>15</v>
      </c>
      <c r="C16" s="29" t="s">
        <v>16</v>
      </c>
      <c r="D16" s="29" t="s">
        <v>17</v>
      </c>
      <c r="E16" s="29" t="s">
        <v>18</v>
      </c>
      <c r="F16" s="205" t="s">
        <v>70</v>
      </c>
      <c r="G16" s="205" t="s">
        <v>71</v>
      </c>
      <c r="H16" s="222" t="s">
        <v>19</v>
      </c>
      <c r="I16" s="223"/>
      <c r="J16" s="30" t="s">
        <v>20</v>
      </c>
    </row>
    <row r="17" spans="1:12" ht="53.25" customHeight="1" x14ac:dyDescent="0.25">
      <c r="A17" s="11">
        <v>1</v>
      </c>
      <c r="B17" s="37">
        <v>44416</v>
      </c>
      <c r="C17" s="38" t="s">
        <v>463</v>
      </c>
      <c r="D17" s="203" t="s">
        <v>441</v>
      </c>
      <c r="E17" s="12" t="s">
        <v>442</v>
      </c>
      <c r="F17" s="31">
        <v>4</v>
      </c>
      <c r="G17" s="51">
        <v>222</v>
      </c>
      <c r="H17" s="232">
        <v>7000</v>
      </c>
      <c r="I17" s="233"/>
      <c r="J17" s="208">
        <f>G17*H17</f>
        <v>1554000</v>
      </c>
      <c r="L17"/>
    </row>
    <row r="18" spans="1:12" ht="53.25" customHeight="1" x14ac:dyDescent="0.25">
      <c r="A18" s="11">
        <f>A17+1</f>
        <v>2</v>
      </c>
      <c r="B18" s="37">
        <v>44416</v>
      </c>
      <c r="C18" s="38" t="s">
        <v>443</v>
      </c>
      <c r="D18" s="203" t="s">
        <v>441</v>
      </c>
      <c r="E18" s="12" t="s">
        <v>442</v>
      </c>
      <c r="F18" s="31">
        <v>5</v>
      </c>
      <c r="G18" s="31">
        <v>67</v>
      </c>
      <c r="H18" s="232">
        <v>7000</v>
      </c>
      <c r="I18" s="233"/>
      <c r="J18" s="208">
        <f t="shared" ref="J18:J29" si="0">G18*H18</f>
        <v>469000</v>
      </c>
      <c r="L18"/>
    </row>
    <row r="19" spans="1:12" ht="53.25" customHeight="1" x14ac:dyDescent="0.25">
      <c r="A19" s="11">
        <f t="shared" ref="A19:A29" si="1">A18+1</f>
        <v>3</v>
      </c>
      <c r="B19" s="37">
        <v>44417</v>
      </c>
      <c r="C19" s="38" t="s">
        <v>444</v>
      </c>
      <c r="D19" s="203" t="s">
        <v>441</v>
      </c>
      <c r="E19" s="12" t="s">
        <v>442</v>
      </c>
      <c r="F19" s="31">
        <v>13</v>
      </c>
      <c r="G19" s="31">
        <v>270</v>
      </c>
      <c r="H19" s="232">
        <v>7000</v>
      </c>
      <c r="I19" s="233"/>
      <c r="J19" s="208">
        <f t="shared" si="0"/>
        <v>1890000</v>
      </c>
      <c r="L19"/>
    </row>
    <row r="20" spans="1:12" ht="53.25" customHeight="1" x14ac:dyDescent="0.25">
      <c r="A20" s="11">
        <f t="shared" si="1"/>
        <v>4</v>
      </c>
      <c r="B20" s="37">
        <v>44418</v>
      </c>
      <c r="C20" s="38" t="s">
        <v>445</v>
      </c>
      <c r="D20" s="203" t="s">
        <v>441</v>
      </c>
      <c r="E20" s="12" t="s">
        <v>442</v>
      </c>
      <c r="F20" s="31">
        <v>22</v>
      </c>
      <c r="G20" s="31">
        <v>429</v>
      </c>
      <c r="H20" s="232">
        <v>7000</v>
      </c>
      <c r="I20" s="233"/>
      <c r="J20" s="208">
        <f t="shared" si="0"/>
        <v>3003000</v>
      </c>
      <c r="L20"/>
    </row>
    <row r="21" spans="1:12" ht="53.25" customHeight="1" x14ac:dyDescent="0.25">
      <c r="A21" s="11">
        <f t="shared" si="1"/>
        <v>5</v>
      </c>
      <c r="B21" s="37">
        <v>44419</v>
      </c>
      <c r="C21" s="38" t="s">
        <v>446</v>
      </c>
      <c r="D21" s="203" t="s">
        <v>441</v>
      </c>
      <c r="E21" s="12" t="s">
        <v>442</v>
      </c>
      <c r="F21" s="31">
        <v>15</v>
      </c>
      <c r="G21" s="31">
        <v>428</v>
      </c>
      <c r="H21" s="232">
        <v>7000</v>
      </c>
      <c r="I21" s="233"/>
      <c r="J21" s="208">
        <f>G21*H21</f>
        <v>2996000</v>
      </c>
      <c r="L21"/>
    </row>
    <row r="22" spans="1:12" ht="53.25" customHeight="1" x14ac:dyDescent="0.25">
      <c r="A22" s="11">
        <f t="shared" si="1"/>
        <v>6</v>
      </c>
      <c r="B22" s="37">
        <v>44420</v>
      </c>
      <c r="C22" s="38" t="s">
        <v>447</v>
      </c>
      <c r="D22" s="203" t="s">
        <v>441</v>
      </c>
      <c r="E22" s="12" t="s">
        <v>442</v>
      </c>
      <c r="F22" s="31">
        <v>24</v>
      </c>
      <c r="G22" s="31">
        <v>418</v>
      </c>
      <c r="H22" s="232">
        <v>7000</v>
      </c>
      <c r="I22" s="233"/>
      <c r="J22" s="208">
        <f>G22*H22</f>
        <v>2926000</v>
      </c>
      <c r="L22"/>
    </row>
    <row r="23" spans="1:12" ht="53.25" customHeight="1" x14ac:dyDescent="0.25">
      <c r="A23" s="11">
        <f t="shared" si="1"/>
        <v>7</v>
      </c>
      <c r="B23" s="37">
        <v>44421</v>
      </c>
      <c r="C23" s="38" t="s">
        <v>448</v>
      </c>
      <c r="D23" s="203" t="s">
        <v>441</v>
      </c>
      <c r="E23" s="12" t="s">
        <v>442</v>
      </c>
      <c r="F23" s="31">
        <v>15</v>
      </c>
      <c r="G23" s="31">
        <v>170</v>
      </c>
      <c r="H23" s="232">
        <v>7000</v>
      </c>
      <c r="I23" s="233"/>
      <c r="J23" s="208">
        <f>G23*H23</f>
        <v>1190000</v>
      </c>
      <c r="L23"/>
    </row>
    <row r="24" spans="1:12" ht="53.25" customHeight="1" x14ac:dyDescent="0.25">
      <c r="A24" s="11">
        <f t="shared" si="1"/>
        <v>8</v>
      </c>
      <c r="B24" s="37">
        <v>44421</v>
      </c>
      <c r="C24" s="38" t="s">
        <v>449</v>
      </c>
      <c r="D24" s="203" t="s">
        <v>441</v>
      </c>
      <c r="E24" s="12" t="s">
        <v>442</v>
      </c>
      <c r="F24" s="31">
        <v>11</v>
      </c>
      <c r="G24" s="31">
        <v>196</v>
      </c>
      <c r="H24" s="232">
        <v>7000</v>
      </c>
      <c r="I24" s="233"/>
      <c r="J24" s="208">
        <f t="shared" si="0"/>
        <v>1372000</v>
      </c>
      <c r="L24"/>
    </row>
    <row r="25" spans="1:12" ht="53.25" customHeight="1" x14ac:dyDescent="0.25">
      <c r="A25" s="11">
        <f t="shared" si="1"/>
        <v>9</v>
      </c>
      <c r="B25" s="37">
        <v>44422</v>
      </c>
      <c r="C25" s="38" t="s">
        <v>450</v>
      </c>
      <c r="D25" s="203" t="s">
        <v>441</v>
      </c>
      <c r="E25" s="12" t="s">
        <v>442</v>
      </c>
      <c r="F25" s="31">
        <v>13</v>
      </c>
      <c r="G25" s="31">
        <v>254</v>
      </c>
      <c r="H25" s="232">
        <v>7000</v>
      </c>
      <c r="I25" s="233"/>
      <c r="J25" s="208">
        <f t="shared" ref="J25:J27" si="2">G25*H25</f>
        <v>1778000</v>
      </c>
      <c r="L25"/>
    </row>
    <row r="26" spans="1:12" ht="53.25" customHeight="1" x14ac:dyDescent="0.25">
      <c r="A26" s="11">
        <f t="shared" si="1"/>
        <v>10</v>
      </c>
      <c r="B26" s="37">
        <v>44422</v>
      </c>
      <c r="C26" s="38" t="s">
        <v>451</v>
      </c>
      <c r="D26" s="203" t="s">
        <v>441</v>
      </c>
      <c r="E26" s="12" t="s">
        <v>442</v>
      </c>
      <c r="F26" s="31">
        <v>21</v>
      </c>
      <c r="G26" s="31">
        <v>333</v>
      </c>
      <c r="H26" s="232">
        <v>7000</v>
      </c>
      <c r="I26" s="233"/>
      <c r="J26" s="208">
        <f t="shared" si="2"/>
        <v>2331000</v>
      </c>
      <c r="L26"/>
    </row>
    <row r="27" spans="1:12" ht="53.25" customHeight="1" x14ac:dyDescent="0.25">
      <c r="A27" s="11">
        <f t="shared" si="1"/>
        <v>11</v>
      </c>
      <c r="B27" s="37">
        <v>44423</v>
      </c>
      <c r="C27" s="38" t="s">
        <v>452</v>
      </c>
      <c r="D27" s="203" t="s">
        <v>441</v>
      </c>
      <c r="E27" s="12" t="s">
        <v>442</v>
      </c>
      <c r="F27" s="31">
        <v>13</v>
      </c>
      <c r="G27" s="31">
        <v>289</v>
      </c>
      <c r="H27" s="232">
        <v>7000</v>
      </c>
      <c r="I27" s="233"/>
      <c r="J27" s="208">
        <f t="shared" si="2"/>
        <v>2023000</v>
      </c>
      <c r="L27"/>
    </row>
    <row r="28" spans="1:12" ht="53.25" customHeight="1" x14ac:dyDescent="0.25">
      <c r="A28" s="11">
        <f t="shared" si="1"/>
        <v>12</v>
      </c>
      <c r="B28" s="37">
        <v>44423</v>
      </c>
      <c r="C28" s="38" t="s">
        <v>453</v>
      </c>
      <c r="D28" s="203" t="s">
        <v>441</v>
      </c>
      <c r="E28" s="12" t="s">
        <v>442</v>
      </c>
      <c r="F28" s="51">
        <v>22</v>
      </c>
      <c r="G28" s="51">
        <v>236</v>
      </c>
      <c r="H28" s="232">
        <v>7000</v>
      </c>
      <c r="I28" s="233"/>
      <c r="J28" s="67">
        <f t="shared" ref="J28" si="3">G28*H28</f>
        <v>1652000</v>
      </c>
      <c r="L28"/>
    </row>
    <row r="29" spans="1:12" ht="53.25" customHeight="1" x14ac:dyDescent="0.25">
      <c r="A29" s="11">
        <f t="shared" si="1"/>
        <v>13</v>
      </c>
      <c r="B29" s="37">
        <v>44424</v>
      </c>
      <c r="C29" s="38" t="s">
        <v>454</v>
      </c>
      <c r="D29" s="203" t="s">
        <v>441</v>
      </c>
      <c r="E29" s="12" t="s">
        <v>442</v>
      </c>
      <c r="F29" s="31">
        <v>8</v>
      </c>
      <c r="G29" s="31">
        <v>92</v>
      </c>
      <c r="H29" s="232">
        <v>7000</v>
      </c>
      <c r="I29" s="233"/>
      <c r="J29" s="208">
        <f t="shared" si="0"/>
        <v>644000</v>
      </c>
      <c r="L29"/>
    </row>
    <row r="30" spans="1:12" ht="24.75" customHeight="1" thickBot="1" x14ac:dyDescent="0.3">
      <c r="A30" s="226" t="s">
        <v>21</v>
      </c>
      <c r="B30" s="227"/>
      <c r="C30" s="227"/>
      <c r="D30" s="227"/>
      <c r="E30" s="227"/>
      <c r="F30" s="227"/>
      <c r="G30" s="227"/>
      <c r="H30" s="227"/>
      <c r="I30" s="228"/>
      <c r="J30" s="13">
        <f>SUM(J17:J29)</f>
        <v>23828000</v>
      </c>
    </row>
    <row r="31" spans="1:12" ht="8.25" customHeight="1" x14ac:dyDescent="0.25">
      <c r="A31" s="229"/>
      <c r="B31" s="229"/>
      <c r="C31" s="206"/>
      <c r="D31" s="206"/>
      <c r="E31" s="206"/>
      <c r="F31" s="206"/>
      <c r="G31" s="206"/>
      <c r="H31" s="14"/>
      <c r="I31" s="14"/>
      <c r="J31" s="15"/>
    </row>
    <row r="32" spans="1:12" x14ac:dyDescent="0.25">
      <c r="A32" s="206"/>
      <c r="B32" s="206"/>
      <c r="C32" s="206"/>
      <c r="D32" s="206"/>
      <c r="E32" s="206"/>
      <c r="F32" s="206"/>
      <c r="G32" s="206"/>
      <c r="H32" s="207" t="s">
        <v>31</v>
      </c>
      <c r="I32" s="32"/>
      <c r="J32" s="15">
        <f>J30*1%</f>
        <v>238280</v>
      </c>
    </row>
    <row r="33" spans="1:18" x14ac:dyDescent="0.25">
      <c r="A33" s="206"/>
      <c r="B33" s="206"/>
      <c r="C33" s="206"/>
      <c r="D33" s="206"/>
      <c r="E33" s="206"/>
      <c r="F33" s="206"/>
      <c r="G33" s="206"/>
      <c r="H33" s="207" t="s">
        <v>22</v>
      </c>
      <c r="I33" s="15"/>
      <c r="J33" s="15">
        <v>0</v>
      </c>
    </row>
    <row r="34" spans="1:18" ht="16.5" thickBot="1" x14ac:dyDescent="0.3">
      <c r="E34" s="1"/>
      <c r="F34" s="1"/>
      <c r="G34" s="1"/>
      <c r="H34" s="17" t="s">
        <v>23</v>
      </c>
      <c r="I34" s="18"/>
      <c r="J34" s="18">
        <v>0</v>
      </c>
      <c r="R34" s="2" t="s">
        <v>24</v>
      </c>
    </row>
    <row r="35" spans="1:18" x14ac:dyDescent="0.25">
      <c r="E35" s="1"/>
      <c r="F35" s="1"/>
      <c r="G35" s="1"/>
      <c r="H35" s="19" t="s">
        <v>25</v>
      </c>
      <c r="I35" s="20">
        <f>I31+I32</f>
        <v>0</v>
      </c>
      <c r="J35" s="20">
        <f>J30+J32</f>
        <v>24066280</v>
      </c>
      <c r="L35" s="202"/>
    </row>
    <row r="36" spans="1:18" ht="6.75" customHeight="1" x14ac:dyDescent="0.25">
      <c r="E36" s="1"/>
      <c r="F36" s="1"/>
      <c r="G36" s="1"/>
      <c r="H36" s="19"/>
      <c r="I36" s="20"/>
      <c r="J36" s="20"/>
      <c r="L36" s="3">
        <f>[1]BKI032210028936!P48+[1]BKI032210028878!P109</f>
        <v>0</v>
      </c>
    </row>
    <row r="37" spans="1:18" x14ac:dyDescent="0.25">
      <c r="A37" s="1" t="s">
        <v>455</v>
      </c>
      <c r="D37" s="1"/>
      <c r="E37" s="1"/>
      <c r="F37" s="1"/>
      <c r="G37" s="1"/>
      <c r="H37" s="19"/>
      <c r="I37" s="19"/>
      <c r="J37" s="20"/>
    </row>
    <row r="38" spans="1:18" ht="11.25" customHeight="1" x14ac:dyDescent="0.25">
      <c r="A38" s="229"/>
      <c r="B38" s="229"/>
      <c r="C38" s="206"/>
      <c r="D38" s="206"/>
      <c r="E38" s="206"/>
      <c r="F38" s="206"/>
      <c r="G38" s="206"/>
      <c r="H38" s="14"/>
      <c r="I38" s="14"/>
      <c r="J38" s="15"/>
    </row>
    <row r="39" spans="1:18" x14ac:dyDescent="0.25">
      <c r="A39" s="33" t="s">
        <v>26</v>
      </c>
    </row>
    <row r="40" spans="1:18" x14ac:dyDescent="0.25">
      <c r="A40" s="34" t="s">
        <v>27</v>
      </c>
      <c r="B40" s="22"/>
      <c r="C40" s="22"/>
      <c r="D40" s="10"/>
      <c r="E40" s="10"/>
      <c r="F40" s="10"/>
      <c r="G40" s="10"/>
    </row>
    <row r="41" spans="1:18" x14ac:dyDescent="0.25">
      <c r="A41" s="34" t="s">
        <v>28</v>
      </c>
      <c r="B41" s="22"/>
      <c r="C41" s="22"/>
      <c r="D41" s="10"/>
      <c r="E41" s="10"/>
      <c r="F41" s="10"/>
      <c r="G41" s="10"/>
    </row>
    <row r="42" spans="1:18" x14ac:dyDescent="0.25">
      <c r="A42" s="35" t="s">
        <v>29</v>
      </c>
      <c r="B42" s="23"/>
      <c r="C42" s="23"/>
      <c r="D42" s="10"/>
      <c r="E42" s="10"/>
      <c r="F42" s="10"/>
      <c r="G42" s="10"/>
    </row>
    <row r="43" spans="1:18" x14ac:dyDescent="0.25">
      <c r="A43" s="36" t="s">
        <v>0</v>
      </c>
      <c r="B43" s="24"/>
      <c r="C43" s="24"/>
      <c r="D43" s="10"/>
      <c r="E43" s="10"/>
      <c r="F43" s="10"/>
      <c r="G43" s="10"/>
    </row>
    <row r="44" spans="1:18" ht="5.25" customHeight="1" x14ac:dyDescent="0.25">
      <c r="A44" s="26"/>
      <c r="B44" s="26"/>
      <c r="C44" s="26"/>
    </row>
    <row r="45" spans="1:18" x14ac:dyDescent="0.25">
      <c r="H45" s="27" t="s">
        <v>32</v>
      </c>
      <c r="I45" s="230" t="str">
        <f>+J12</f>
        <v xml:space="preserve"> 31 Agustus 2021</v>
      </c>
      <c r="J45" s="231"/>
    </row>
    <row r="49" spans="8:10" ht="18" customHeight="1" x14ac:dyDescent="0.25"/>
    <row r="50" spans="8:10" ht="17.25" customHeight="1" x14ac:dyDescent="0.25"/>
    <row r="52" spans="8:10" x14ac:dyDescent="0.25">
      <c r="H52" s="218" t="s">
        <v>30</v>
      </c>
      <c r="I52" s="218"/>
      <c r="J52" s="218"/>
    </row>
  </sheetData>
  <mergeCells count="20">
    <mergeCell ref="A31:B31"/>
    <mergeCell ref="A38:B38"/>
    <mergeCell ref="I45:J45"/>
    <mergeCell ref="H52:J52"/>
    <mergeCell ref="H25:I25"/>
    <mergeCell ref="H26:I26"/>
    <mergeCell ref="H27:I27"/>
    <mergeCell ref="H28:I28"/>
    <mergeCell ref="A30:I30"/>
    <mergeCell ref="H21:I21"/>
    <mergeCell ref="H22:I22"/>
    <mergeCell ref="H23:I23"/>
    <mergeCell ref="H24:I24"/>
    <mergeCell ref="H29:I29"/>
    <mergeCell ref="H20:I20"/>
    <mergeCell ref="A9:J9"/>
    <mergeCell ref="H16:I16"/>
    <mergeCell ref="H17:I17"/>
    <mergeCell ref="H18:I18"/>
    <mergeCell ref="H19:I19"/>
  </mergeCells>
  <printOptions horizontalCentered="1"/>
  <pageMargins left="0.39370078740157483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2:R42"/>
  <sheetViews>
    <sheetView topLeftCell="A10" workbookViewId="0">
      <selection activeCell="K24" sqref="K24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7.140625" style="2" customWidth="1"/>
    <col min="5" max="5" width="12.42578125" style="2" customWidth="1"/>
    <col min="6" max="7" width="6.140625" style="2" customWidth="1"/>
    <col min="8" max="8" width="14.140625" style="3" bestFit="1" customWidth="1"/>
    <col min="9" max="9" width="1.5703125" style="3" customWidth="1"/>
    <col min="10" max="10" width="19.42578125" style="2" customWidth="1"/>
    <col min="11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5"/>
      <c r="B9" s="5"/>
      <c r="C9" s="5"/>
      <c r="D9" s="5"/>
      <c r="E9" s="5"/>
      <c r="F9" s="5"/>
      <c r="G9" s="5"/>
      <c r="H9" s="6"/>
      <c r="I9" s="6"/>
      <c r="J9" s="5"/>
    </row>
    <row r="10" spans="1:10" ht="23.25" customHeight="1" thickBot="1" x14ac:dyDescent="0.3">
      <c r="A10" s="219" t="s">
        <v>6</v>
      </c>
      <c r="B10" s="220"/>
      <c r="C10" s="220"/>
      <c r="D10" s="220"/>
      <c r="E10" s="220"/>
      <c r="F10" s="220"/>
      <c r="G10" s="220"/>
      <c r="H10" s="220"/>
      <c r="I10" s="220"/>
      <c r="J10" s="221"/>
    </row>
    <row r="12" spans="1:10" x14ac:dyDescent="0.25">
      <c r="A12" s="2" t="s">
        <v>7</v>
      </c>
      <c r="B12" s="2" t="s">
        <v>456</v>
      </c>
      <c r="H12" s="3" t="s">
        <v>8</v>
      </c>
      <c r="I12" s="7" t="s">
        <v>9</v>
      </c>
      <c r="J12" s="8" t="s">
        <v>462</v>
      </c>
    </row>
    <row r="13" spans="1:10" x14ac:dyDescent="0.25">
      <c r="H13" s="3" t="s">
        <v>10</v>
      </c>
      <c r="I13" s="7" t="s">
        <v>9</v>
      </c>
      <c r="J13" s="9" t="s">
        <v>371</v>
      </c>
    </row>
    <row r="14" spans="1:10" x14ac:dyDescent="0.25">
      <c r="H14" s="3" t="s">
        <v>11</v>
      </c>
      <c r="I14" s="7" t="s">
        <v>9</v>
      </c>
      <c r="J14" s="9" t="s">
        <v>458</v>
      </c>
    </row>
    <row r="15" spans="1:10" x14ac:dyDescent="0.25">
      <c r="A15" s="2" t="s">
        <v>12</v>
      </c>
      <c r="B15" s="8" t="s">
        <v>13</v>
      </c>
      <c r="C15" s="8"/>
      <c r="I15" s="7"/>
    </row>
    <row r="16" spans="1:10" ht="16.5" thickBot="1" x14ac:dyDescent="0.3">
      <c r="G16" s="10"/>
    </row>
    <row r="17" spans="1:18" ht="20.100000000000001" customHeight="1" x14ac:dyDescent="0.25">
      <c r="A17" s="28" t="s">
        <v>14</v>
      </c>
      <c r="B17" s="29" t="s">
        <v>15</v>
      </c>
      <c r="C17" s="29" t="s">
        <v>16</v>
      </c>
      <c r="D17" s="29" t="s">
        <v>17</v>
      </c>
      <c r="E17" s="29" t="s">
        <v>18</v>
      </c>
      <c r="F17" s="205" t="s">
        <v>70</v>
      </c>
      <c r="G17" s="205" t="s">
        <v>71</v>
      </c>
      <c r="H17" s="222" t="s">
        <v>19</v>
      </c>
      <c r="I17" s="223"/>
      <c r="J17" s="30" t="s">
        <v>20</v>
      </c>
    </row>
    <row r="18" spans="1:18" ht="53.25" customHeight="1" x14ac:dyDescent="0.25">
      <c r="A18" s="11">
        <v>1</v>
      </c>
      <c r="B18" s="37">
        <v>44378</v>
      </c>
      <c r="C18" s="38" t="s">
        <v>459</v>
      </c>
      <c r="D18" s="12" t="s">
        <v>457</v>
      </c>
      <c r="E18" s="12" t="s">
        <v>460</v>
      </c>
      <c r="F18" s="209">
        <v>231</v>
      </c>
      <c r="G18" s="133">
        <v>1870</v>
      </c>
      <c r="H18" s="224">
        <v>2000</v>
      </c>
      <c r="I18" s="225"/>
      <c r="J18" s="208">
        <f>G18*H18</f>
        <v>3740000</v>
      </c>
    </row>
    <row r="19" spans="1:18" ht="25.5" customHeight="1" thickBot="1" x14ac:dyDescent="0.3">
      <c r="A19" s="226" t="s">
        <v>21</v>
      </c>
      <c r="B19" s="227"/>
      <c r="C19" s="227"/>
      <c r="D19" s="227"/>
      <c r="E19" s="227"/>
      <c r="F19" s="227"/>
      <c r="G19" s="227"/>
      <c r="H19" s="227"/>
      <c r="I19" s="228"/>
      <c r="J19" s="13">
        <f>SUM(J18)</f>
        <v>3740000</v>
      </c>
    </row>
    <row r="20" spans="1:18" x14ac:dyDescent="0.25">
      <c r="A20" s="229"/>
      <c r="B20" s="229"/>
      <c r="C20" s="206"/>
      <c r="D20" s="206"/>
      <c r="E20" s="206"/>
      <c r="F20" s="206"/>
      <c r="G20" s="206"/>
      <c r="H20" s="14"/>
      <c r="I20" s="14"/>
      <c r="J20" s="15"/>
    </row>
    <row r="21" spans="1:18" x14ac:dyDescent="0.25">
      <c r="A21" s="206"/>
      <c r="B21" s="206"/>
      <c r="C21" s="206"/>
      <c r="D21" s="206"/>
      <c r="E21" s="206"/>
      <c r="F21" s="206"/>
      <c r="H21" s="207" t="s">
        <v>31</v>
      </c>
      <c r="I21" s="32">
        <f>I18*1%</f>
        <v>0</v>
      </c>
      <c r="J21" s="15">
        <f>J19*1%</f>
        <v>37400</v>
      </c>
    </row>
    <row r="22" spans="1:18" x14ac:dyDescent="0.25">
      <c r="A22" s="206"/>
      <c r="B22" s="206"/>
      <c r="C22" s="206"/>
      <c r="D22" s="206"/>
      <c r="E22" s="206"/>
      <c r="F22" s="206"/>
      <c r="H22" s="207" t="s">
        <v>22</v>
      </c>
      <c r="I22" s="15">
        <f>I20*10%</f>
        <v>0</v>
      </c>
      <c r="J22" s="15">
        <f>J20*10%</f>
        <v>0</v>
      </c>
    </row>
    <row r="23" spans="1:18" ht="16.5" thickBot="1" x14ac:dyDescent="0.3">
      <c r="E23" s="1"/>
      <c r="F23" s="1"/>
      <c r="H23" s="17" t="s">
        <v>23</v>
      </c>
      <c r="I23" s="18">
        <v>0</v>
      </c>
      <c r="J23" s="18">
        <v>0</v>
      </c>
      <c r="R23" s="2" t="s">
        <v>24</v>
      </c>
    </row>
    <row r="24" spans="1:18" x14ac:dyDescent="0.25">
      <c r="E24" s="1"/>
      <c r="F24" s="1"/>
      <c r="H24" s="19" t="s">
        <v>25</v>
      </c>
      <c r="I24" s="20">
        <f>I19+I21</f>
        <v>0</v>
      </c>
      <c r="J24" s="20">
        <f>J19+J21</f>
        <v>3777400</v>
      </c>
    </row>
    <row r="25" spans="1:18" x14ac:dyDescent="0.25">
      <c r="E25" s="1"/>
      <c r="F25" s="1"/>
      <c r="H25" s="19"/>
      <c r="I25" s="20"/>
      <c r="J25" s="20"/>
    </row>
    <row r="26" spans="1:18" x14ac:dyDescent="0.25">
      <c r="A26" s="1" t="s">
        <v>461</v>
      </c>
      <c r="D26" s="1"/>
      <c r="E26" s="1"/>
      <c r="F26" s="1"/>
      <c r="G26" s="1"/>
      <c r="H26" s="19"/>
      <c r="I26" s="19"/>
      <c r="J26" s="20"/>
    </row>
    <row r="27" spans="1:18" x14ac:dyDescent="0.25">
      <c r="A27" s="21"/>
      <c r="D27" s="1"/>
      <c r="E27" s="1"/>
      <c r="F27" s="1"/>
      <c r="G27" s="1"/>
      <c r="H27" s="19"/>
      <c r="I27" s="19"/>
      <c r="J27" s="20"/>
    </row>
    <row r="28" spans="1:18" x14ac:dyDescent="0.25">
      <c r="D28" s="1"/>
      <c r="E28" s="1"/>
      <c r="F28" s="1"/>
      <c r="G28" s="1"/>
      <c r="H28" s="19"/>
      <c r="I28" s="19"/>
      <c r="J28" s="20"/>
    </row>
    <row r="29" spans="1:18" x14ac:dyDescent="0.25">
      <c r="A29" s="33" t="s">
        <v>26</v>
      </c>
    </row>
    <row r="30" spans="1:18" x14ac:dyDescent="0.25">
      <c r="A30" s="34" t="s">
        <v>27</v>
      </c>
      <c r="B30" s="22"/>
      <c r="C30" s="22"/>
      <c r="D30" s="10"/>
      <c r="E30" s="10"/>
      <c r="F30" s="10"/>
    </row>
    <row r="31" spans="1:18" x14ac:dyDescent="0.25">
      <c r="A31" s="34" t="s">
        <v>28</v>
      </c>
      <c r="B31" s="22"/>
      <c r="C31" s="22"/>
      <c r="D31" s="10"/>
      <c r="E31" s="10"/>
      <c r="F31" s="10"/>
    </row>
    <row r="32" spans="1:18" x14ac:dyDescent="0.25">
      <c r="A32" s="35" t="s">
        <v>29</v>
      </c>
      <c r="B32" s="23"/>
      <c r="C32" s="23"/>
      <c r="D32" s="10"/>
      <c r="E32" s="10"/>
      <c r="F32" s="10"/>
    </row>
    <row r="33" spans="1:10" x14ac:dyDescent="0.25">
      <c r="A33" s="36" t="s">
        <v>0</v>
      </c>
      <c r="B33" s="24"/>
      <c r="C33" s="24"/>
      <c r="D33" s="10"/>
      <c r="E33" s="10"/>
      <c r="F33" s="10"/>
    </row>
    <row r="34" spans="1:10" x14ac:dyDescent="0.25">
      <c r="A34" s="25"/>
      <c r="B34" s="25"/>
      <c r="C34" s="25"/>
    </row>
    <row r="35" spans="1:10" x14ac:dyDescent="0.25">
      <c r="A35" s="26"/>
      <c r="B35" s="26"/>
      <c r="C35" s="26"/>
    </row>
    <row r="36" spans="1:10" x14ac:dyDescent="0.25">
      <c r="H36" s="27" t="s">
        <v>32</v>
      </c>
      <c r="I36" s="230" t="str">
        <f>+J13</f>
        <v xml:space="preserve"> 31 Agustus 2021</v>
      </c>
      <c r="J36" s="231"/>
    </row>
    <row r="39" spans="1:10" ht="18" customHeight="1" x14ac:dyDescent="0.25"/>
    <row r="40" spans="1:10" ht="17.25" customHeight="1" x14ac:dyDescent="0.25"/>
    <row r="42" spans="1:10" x14ac:dyDescent="0.25">
      <c r="H42" s="218" t="s">
        <v>30</v>
      </c>
      <c r="I42" s="218"/>
      <c r="J42" s="218"/>
    </row>
  </sheetData>
  <mergeCells count="7">
    <mergeCell ref="H42:J42"/>
    <mergeCell ref="A10:J10"/>
    <mergeCell ref="H17:I17"/>
    <mergeCell ref="H18:I18"/>
    <mergeCell ref="A19:I19"/>
    <mergeCell ref="A20:B20"/>
    <mergeCell ref="I36:J36"/>
  </mergeCells>
  <printOptions horizontalCentered="1"/>
  <pageMargins left="0.39370078740157483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I30"/>
  <sheetViews>
    <sheetView workbookViewId="0">
      <selection activeCell="K18" sqref="J18:K18"/>
    </sheetView>
  </sheetViews>
  <sheetFormatPr defaultRowHeight="15" x14ac:dyDescent="0.25"/>
  <cols>
    <col min="1" max="1" width="5.7109375" customWidth="1"/>
    <col min="2" max="2" width="13.28515625" customWidth="1"/>
  </cols>
  <sheetData>
    <row r="1" spans="1:2" x14ac:dyDescent="0.25">
      <c r="B1" s="43">
        <v>44404</v>
      </c>
    </row>
    <row r="3" spans="1:2" x14ac:dyDescent="0.25">
      <c r="A3" t="s">
        <v>43</v>
      </c>
    </row>
    <row r="4" spans="1:2" x14ac:dyDescent="0.25">
      <c r="A4" t="s">
        <v>44</v>
      </c>
    </row>
    <row r="5" spans="1:2" x14ac:dyDescent="0.25">
      <c r="A5" t="s">
        <v>45</v>
      </c>
    </row>
    <row r="6" spans="1:2" x14ac:dyDescent="0.25">
      <c r="A6" t="s">
        <v>52</v>
      </c>
    </row>
    <row r="8" spans="1:2" x14ac:dyDescent="0.25">
      <c r="A8" t="s">
        <v>46</v>
      </c>
    </row>
    <row r="9" spans="1:2" x14ac:dyDescent="0.25">
      <c r="A9" s="45">
        <v>1</v>
      </c>
      <c r="B9" t="s">
        <v>47</v>
      </c>
    </row>
    <row r="10" spans="1:2" x14ac:dyDescent="0.25">
      <c r="A10" s="45">
        <v>2</v>
      </c>
      <c r="B10" t="s">
        <v>50</v>
      </c>
    </row>
    <row r="11" spans="1:2" x14ac:dyDescent="0.25">
      <c r="A11" s="45">
        <v>3</v>
      </c>
      <c r="B11" t="s">
        <v>49</v>
      </c>
    </row>
    <row r="12" spans="1:2" x14ac:dyDescent="0.25">
      <c r="A12" s="45">
        <v>4</v>
      </c>
      <c r="B12" t="s">
        <v>48</v>
      </c>
    </row>
    <row r="13" spans="1:2" x14ac:dyDescent="0.25">
      <c r="A13" s="45">
        <v>5</v>
      </c>
      <c r="B13" t="s">
        <v>51</v>
      </c>
    </row>
    <row r="14" spans="1:2" x14ac:dyDescent="0.25">
      <c r="A14" s="44"/>
    </row>
    <row r="15" spans="1:2" x14ac:dyDescent="0.25">
      <c r="A15" s="44"/>
    </row>
    <row r="30" spans="9:9" x14ac:dyDescent="0.25">
      <c r="I30" t="s">
        <v>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2"/>
  <sheetViews>
    <sheetView workbookViewId="0">
      <selection activeCell="A2" sqref="A2"/>
    </sheetView>
  </sheetViews>
  <sheetFormatPr defaultRowHeight="15" x14ac:dyDescent="0.25"/>
  <sheetData>
    <row r="2" spans="1:1" x14ac:dyDescent="0.25">
      <c r="A2" t="s">
        <v>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11</vt:i4>
      </vt:variant>
    </vt:vector>
  </HeadingPairs>
  <TitlesOfParts>
    <vt:vector size="61" baseType="lpstr">
      <vt:lpstr>220_W6_Palembang</vt:lpstr>
      <vt:lpstr>221_W6_Harapan Indah</vt:lpstr>
      <vt:lpstr>222_W6_Sidoarjo</vt:lpstr>
      <vt:lpstr>223_W6_Marunda</vt:lpstr>
      <vt:lpstr>224_W6_GunungSindur</vt:lpstr>
      <vt:lpstr>225_Sicepat_Batam 17-19 Juli 21</vt:lpstr>
      <vt:lpstr>226_Sicepat_Merauke </vt:lpstr>
      <vt:lpstr>227_W6_Lampung</vt:lpstr>
      <vt:lpstr>228_W6_Jakarta Selatan</vt:lpstr>
      <vt:lpstr>229_W6_Surabaya</vt:lpstr>
      <vt:lpstr>230_W6_Jakarta</vt:lpstr>
      <vt:lpstr>231_W6_Bekasi</vt:lpstr>
      <vt:lpstr>232_W6_Surabaya</vt:lpstr>
      <vt:lpstr>233_W6_Pulogadung</vt:lpstr>
      <vt:lpstr>234_W6_Pulogadung</vt:lpstr>
      <vt:lpstr>235_W6_Serpong</vt:lpstr>
      <vt:lpstr>236_W6_Serpong</vt:lpstr>
      <vt:lpstr>237_W6_Gunung Sindur</vt:lpstr>
      <vt:lpstr>238_W6_Gunung Sindur</vt:lpstr>
      <vt:lpstr>239_W6_Karawaci</vt:lpstr>
      <vt:lpstr>240_W6_Karawaci</vt:lpstr>
      <vt:lpstr>241_W6_Lampung</vt:lpstr>
      <vt:lpstr>242_W6_Karawaci</vt:lpstr>
      <vt:lpstr>243_W6_Pulogadung</vt:lpstr>
      <vt:lpstr>244_W6_Palembang</vt:lpstr>
      <vt:lpstr>245_W6_Bandung</vt:lpstr>
      <vt:lpstr>246_Rajawalinusindo_Palembang</vt:lpstr>
      <vt:lpstr>247_Sicepat_20-28 Juli21</vt:lpstr>
      <vt:lpstr>248_Sicepat_Saumalaki</vt:lpstr>
      <vt:lpstr>249_Dua Berlian_Surabaya</vt:lpstr>
      <vt:lpstr>251_W6_Mataram&amp;Lombok</vt:lpstr>
      <vt:lpstr>252_Balaipustaka_Mix</vt:lpstr>
      <vt:lpstr>252A_Balaipustaka_Mix </vt:lpstr>
      <vt:lpstr>253_Grantika_Mix</vt:lpstr>
      <vt:lpstr>254_Java Books_Surabaya</vt:lpstr>
      <vt:lpstr>255_Adyawinsa_Atambua</vt:lpstr>
      <vt:lpstr>256_W6_Gresik</vt:lpstr>
      <vt:lpstr>257_PLN_Pacitan</vt:lpstr>
      <vt:lpstr>258_Grantika_Mix </vt:lpstr>
      <vt:lpstr>259_W6_Jogja</vt:lpstr>
      <vt:lpstr>260_W6_Gersik</vt:lpstr>
      <vt:lpstr>261_Java Books_Jogja</vt:lpstr>
      <vt:lpstr>262_Grantika_Mix</vt:lpstr>
      <vt:lpstr>263_Link pasifik_Mix</vt:lpstr>
      <vt:lpstr>264_Sicepat_Pontianak_2-3agst</vt:lpstr>
      <vt:lpstr>265_Sicepat_Batam_31-7 Agst</vt:lpstr>
      <vt:lpstr>266_Sicepat_Batam 08-16 agust</vt:lpstr>
      <vt:lpstr>267_IGM_Malang</vt:lpstr>
      <vt:lpstr>Sheet2</vt:lpstr>
      <vt:lpstr>Sheet1</vt:lpstr>
      <vt:lpstr>'263_Link pasifik_Mix'!Print_Area</vt:lpstr>
      <vt:lpstr>'225_Sicepat_Batam 17-19 Juli 21'!Print_Titles</vt:lpstr>
      <vt:lpstr>'226_Sicepat_Merauke '!Print_Titles</vt:lpstr>
      <vt:lpstr>'247_Sicepat_20-28 Juli21'!Print_Titles</vt:lpstr>
      <vt:lpstr>'248_Sicepat_Saumalaki'!Print_Titles</vt:lpstr>
      <vt:lpstr>'253_Grantika_Mix'!Print_Titles</vt:lpstr>
      <vt:lpstr>'258_Grantika_Mix '!Print_Titles</vt:lpstr>
      <vt:lpstr>'262_Grantika_Mix'!Print_Titles</vt:lpstr>
      <vt:lpstr>'264_Sicepat_Pontianak_2-3agst'!Print_Titles</vt:lpstr>
      <vt:lpstr>'265_Sicepat_Batam_31-7 Agst'!Print_Titles</vt:lpstr>
      <vt:lpstr>'266_Sicepat_Batam 08-16 agust'!Print_Titles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2021-12-24T10:11:10Z</dcterms:modified>
</cp:coreProperties>
</file>