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268_Sicepat_Pontianak_4-19 Agus" sheetId="2" r:id="rId1"/>
    <sheet name="269_Sicepat_Merauke 2506-0808" sheetId="3" r:id="rId2"/>
    <sheet name="270_Java Books_Jogja&amp;Surabaya" sheetId="5" r:id="rId3"/>
    <sheet name="271_Link pasifik_" sheetId="4" r:id="rId4"/>
    <sheet name="272_Link pasifik_Biaya Lain2" sheetId="7" r:id="rId5"/>
    <sheet name="273_Grantika_Mix" sheetId="8" r:id="rId6"/>
    <sheet name="274_Marugame_Bandung" sheetId="9" r:id="rId7"/>
    <sheet name="275_Grantika_Mix" sheetId="10" r:id="rId8"/>
    <sheet name="276_Grantika_Pematang siantar" sheetId="11" r:id="rId9"/>
    <sheet name="277_Sicepat_Makasar_06-19Aguss" sheetId="14" r:id="rId10"/>
    <sheet name="278_Sicepat_Banjarmasin 05-17 " sheetId="15" r:id="rId11"/>
    <sheet name="279_Japfa_Mix" sheetId="6" r:id="rId12"/>
    <sheet name="280_Sicepat_BPN_1-27 agust" sheetId="16" r:id="rId13"/>
    <sheet name="281_Link pasifik_Mix" sheetId="17" r:id="rId14"/>
    <sheet name="282_W6_sukabumi" sheetId="18" r:id="rId15"/>
    <sheet name="283_W6_Bandung" sheetId="19" r:id="rId16"/>
    <sheet name="284_W6_Pondok Ungu Bekasi" sheetId="20" r:id="rId17"/>
    <sheet name="285_W6_CAS Pulogadung" sheetId="21" r:id="rId18"/>
    <sheet name="286_W6_Cakung" sheetId="22" r:id="rId19"/>
    <sheet name="287_W6_Keb Baru Jkt" sheetId="23" r:id="rId20"/>
    <sheet name="288_W6_TASIK" sheetId="24" r:id="rId21"/>
    <sheet name="289_W6_KEMBANGAN JKT" sheetId="26" r:id="rId22"/>
    <sheet name="290_W6_CIREBON" sheetId="27" r:id="rId23"/>
    <sheet name="291_W6_DEPOK" sheetId="28" r:id="rId24"/>
    <sheet name="292_W6_Pulogadung" sheetId="29" r:id="rId25"/>
    <sheet name="293_W6_BANDUNG" sheetId="30" r:id="rId26"/>
    <sheet name="Sheet2" sheetId="13" r:id="rId27"/>
    <sheet name="Sheet1" sheetId="1" r:id="rId28"/>
  </sheets>
  <externalReferences>
    <externalReference r:id="rId29"/>
  </externalReferences>
  <definedNames>
    <definedName name="_xlnm.Print_Area" localSheetId="3">'271_Link pasifik_'!$A$2:$I$42</definedName>
    <definedName name="_xlnm.Print_Area" localSheetId="4">'272_Link pasifik_Biaya Lain2'!$A$2:$I$43</definedName>
    <definedName name="_xlnm.Print_Area" localSheetId="13">'281_Link pasifik_Mix'!$A$2:$I$45</definedName>
    <definedName name="_xlnm.Print_Area" localSheetId="26">Sheet2!$A$1:$J$75</definedName>
    <definedName name="_xlnm.Print_Titles" localSheetId="0">'268_Sicepat_Pontianak_4-19 Agus'!$2:$16</definedName>
    <definedName name="_xlnm.Print_Titles" localSheetId="1">'269_Sicepat_Merauke 2506-0808'!$2:$17</definedName>
    <definedName name="_xlnm.Print_Titles" localSheetId="5">'273_Grantika_Mix'!$2:$16</definedName>
    <definedName name="_xlnm.Print_Titles" localSheetId="7">'275_Grantika_Mix'!$2:$16</definedName>
    <definedName name="_xlnm.Print_Titles" localSheetId="8">'276_Grantika_Pematang siantar'!$2:$16</definedName>
    <definedName name="_xlnm.Print_Titles" localSheetId="9">'277_Sicepat_Makasar_06-19Aguss'!$2:$17</definedName>
    <definedName name="_xlnm.Print_Titles" localSheetId="10">'278_Sicepat_Banjarmasin 05-17 '!$2:$17</definedName>
    <definedName name="_xlnm.Print_Titles" localSheetId="12">'280_Sicepat_BPN_1-27 agust'!$2:$17</definedName>
    <definedName name="_xlnm.Print_Titles" localSheetId="26">Sheet2!$1:$17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4" l="1"/>
  <c r="J38" i="2"/>
  <c r="J58" i="14" l="1"/>
  <c r="J59" i="14"/>
  <c r="J56" i="16" l="1"/>
  <c r="J52" i="16"/>
  <c r="H36" i="30" l="1"/>
  <c r="I23" i="30"/>
  <c r="H22" i="30"/>
  <c r="H21" i="30"/>
  <c r="H24" i="30" s="1"/>
  <c r="I19" i="30"/>
  <c r="I18" i="30"/>
  <c r="H36" i="29"/>
  <c r="I23" i="29"/>
  <c r="H22" i="29"/>
  <c r="H21" i="29"/>
  <c r="H24" i="29" s="1"/>
  <c r="I18" i="29"/>
  <c r="I19" i="29" s="1"/>
  <c r="H36" i="28"/>
  <c r="I23" i="28"/>
  <c r="H22" i="28"/>
  <c r="H21" i="28"/>
  <c r="H24" i="28" s="1"/>
  <c r="I18" i="28"/>
  <c r="I19" i="28" s="1"/>
  <c r="I21" i="30" l="1"/>
  <c r="I24" i="30" s="1"/>
  <c r="I21" i="29"/>
  <c r="I24" i="29" s="1"/>
  <c r="I21" i="28"/>
  <c r="I24" i="28" s="1"/>
  <c r="H36" i="27"/>
  <c r="I23" i="27"/>
  <c r="H22" i="27"/>
  <c r="H21" i="27"/>
  <c r="H24" i="27" s="1"/>
  <c r="I18" i="27"/>
  <c r="I19" i="27" s="1"/>
  <c r="I21" i="27" l="1"/>
  <c r="I24" i="27" s="1"/>
  <c r="H36" i="26" l="1"/>
  <c r="I23" i="26"/>
  <c r="H22" i="26"/>
  <c r="H21" i="26"/>
  <c r="H24" i="26" s="1"/>
  <c r="I18" i="26"/>
  <c r="I19" i="26" s="1"/>
  <c r="I21" i="26" l="1"/>
  <c r="I24" i="26" s="1"/>
  <c r="H36" i="24" l="1"/>
  <c r="I23" i="24"/>
  <c r="H22" i="24"/>
  <c r="H21" i="24"/>
  <c r="H24" i="24" s="1"/>
  <c r="I18" i="24"/>
  <c r="H36" i="23"/>
  <c r="I23" i="23"/>
  <c r="H22" i="23"/>
  <c r="H21" i="23"/>
  <c r="H24" i="23" s="1"/>
  <c r="I18" i="23"/>
  <c r="I19" i="23" s="1"/>
  <c r="H36" i="22"/>
  <c r="I23" i="22"/>
  <c r="H22" i="22"/>
  <c r="H21" i="22"/>
  <c r="H24" i="22" s="1"/>
  <c r="I18" i="22"/>
  <c r="I19" i="22" s="1"/>
  <c r="I21" i="22" s="1"/>
  <c r="I24" i="22" s="1"/>
  <c r="I21" i="24" l="1"/>
  <c r="I24" i="24" s="1"/>
  <c r="I21" i="23"/>
  <c r="I24" i="23" s="1"/>
  <c r="H36" i="21"/>
  <c r="I23" i="21"/>
  <c r="H22" i="21"/>
  <c r="H21" i="21"/>
  <c r="H24" i="21" s="1"/>
  <c r="I18" i="21"/>
  <c r="I19" i="21" s="1"/>
  <c r="H36" i="20"/>
  <c r="I23" i="20"/>
  <c r="H22" i="20"/>
  <c r="H21" i="20"/>
  <c r="H24" i="20" s="1"/>
  <c r="I18" i="20"/>
  <c r="I19" i="20" s="1"/>
  <c r="H36" i="19"/>
  <c r="I23" i="19"/>
  <c r="H22" i="19"/>
  <c r="H21" i="19"/>
  <c r="H24" i="19" s="1"/>
  <c r="I18" i="19"/>
  <c r="I19" i="19" s="1"/>
  <c r="I21" i="19" s="1"/>
  <c r="I24" i="19" s="1"/>
  <c r="I21" i="21" l="1"/>
  <c r="I24" i="21" s="1"/>
  <c r="I21" i="20"/>
  <c r="I24" i="20" s="1"/>
  <c r="H36" i="18"/>
  <c r="I23" i="18"/>
  <c r="H22" i="18"/>
  <c r="H21" i="18"/>
  <c r="H24" i="18" s="1"/>
  <c r="I18" i="18"/>
  <c r="I19" i="18" s="1"/>
  <c r="I21" i="18" l="1"/>
  <c r="I24" i="18" s="1"/>
  <c r="I22" i="17" l="1"/>
  <c r="I21" i="17"/>
  <c r="I20" i="17"/>
  <c r="H38" i="17"/>
  <c r="I19" i="17"/>
  <c r="I23" i="17" l="1"/>
  <c r="I26" i="17" s="1"/>
  <c r="I52" i="15"/>
  <c r="I54" i="15" s="1"/>
  <c r="I53" i="15"/>
  <c r="I25" i="17" l="1"/>
  <c r="I27" i="17" s="1"/>
  <c r="J20" i="6"/>
  <c r="J51" i="16" l="1"/>
  <c r="J50" i="16"/>
  <c r="J47" i="16"/>
  <c r="J46" i="16"/>
  <c r="J43" i="16"/>
  <c r="J42" i="16"/>
  <c r="J40" i="16"/>
  <c r="J39" i="16"/>
  <c r="J38" i="16"/>
  <c r="J35" i="16"/>
  <c r="J34" i="16"/>
  <c r="J32" i="16"/>
  <c r="J31" i="16"/>
  <c r="J30" i="16"/>
  <c r="J27" i="16"/>
  <c r="J26" i="16"/>
  <c r="J24" i="16"/>
  <c r="J23" i="16"/>
  <c r="J22" i="16"/>
  <c r="J20" i="16"/>
  <c r="J19" i="16"/>
  <c r="A19" i="16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J18" i="16"/>
  <c r="J21" i="16"/>
  <c r="J25" i="16"/>
  <c r="J28" i="16"/>
  <c r="J29" i="16"/>
  <c r="J33" i="16"/>
  <c r="J36" i="16"/>
  <c r="J37" i="16"/>
  <c r="J41" i="16"/>
  <c r="J44" i="16"/>
  <c r="J45" i="16"/>
  <c r="J48" i="16"/>
  <c r="J49" i="16"/>
  <c r="I69" i="16"/>
  <c r="I58" i="16"/>
  <c r="I57" i="16"/>
  <c r="I59" i="16" s="1"/>
  <c r="J54" i="16" l="1"/>
  <c r="I64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A19" i="15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J18" i="15"/>
  <c r="J58" i="16" l="1"/>
  <c r="J57" i="16"/>
  <c r="J48" i="15"/>
  <c r="I70" i="14"/>
  <c r="I59" i="14"/>
  <c r="I58" i="14"/>
  <c r="I60" i="14" s="1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J18" i="14"/>
  <c r="J59" i="16" l="1"/>
  <c r="J54" i="14"/>
  <c r="J56" i="14" s="1"/>
  <c r="J57" i="14" s="1"/>
  <c r="J50" i="15"/>
  <c r="J51" i="15" s="1"/>
  <c r="J54" i="13"/>
  <c r="J52" i="15" l="1"/>
  <c r="J53" i="15"/>
  <c r="J56" i="13"/>
  <c r="J57" i="13" s="1"/>
  <c r="J54" i="15" l="1"/>
  <c r="J60" i="14"/>
  <c r="J59" i="13"/>
  <c r="J58" i="13"/>
  <c r="I33" i="11"/>
  <c r="I21" i="11"/>
  <c r="I20" i="11"/>
  <c r="I23" i="11" s="1"/>
  <c r="J17" i="11"/>
  <c r="J18" i="11" s="1"/>
  <c r="J24" i="10"/>
  <c r="J60" i="13" l="1"/>
  <c r="J20" i="11"/>
  <c r="J23" i="11" s="1"/>
  <c r="A18" i="10" l="1"/>
  <c r="A19" i="10" s="1"/>
  <c r="A20" i="10" s="1"/>
  <c r="A21" i="10" s="1"/>
  <c r="A22" i="10" s="1"/>
  <c r="A23" i="10" s="1"/>
  <c r="A24" i="10" s="1"/>
  <c r="J23" i="10"/>
  <c r="J22" i="10"/>
  <c r="J21" i="10"/>
  <c r="J20" i="10"/>
  <c r="J19" i="10"/>
  <c r="J18" i="10"/>
  <c r="I40" i="10" l="1"/>
  <c r="I28" i="10"/>
  <c r="I27" i="10"/>
  <c r="I30" i="10" s="1"/>
  <c r="J17" i="10"/>
  <c r="J25" i="10" s="1"/>
  <c r="J27" i="10" l="1"/>
  <c r="J30" i="10" s="1"/>
  <c r="H36" i="9"/>
  <c r="I22" i="9"/>
  <c r="H22" i="9"/>
  <c r="H21" i="9"/>
  <c r="H24" i="9" s="1"/>
  <c r="I18" i="9"/>
  <c r="I19" i="9" s="1"/>
  <c r="I21" i="9" l="1"/>
  <c r="I24" i="9" s="1"/>
  <c r="J19" i="8" l="1"/>
  <c r="I35" i="8" l="1"/>
  <c r="I23" i="8"/>
  <c r="I22" i="8"/>
  <c r="I25" i="8" s="1"/>
  <c r="J18" i="8"/>
  <c r="A18" i="8"/>
  <c r="A19" i="8" s="1"/>
  <c r="J17" i="8"/>
  <c r="H36" i="7"/>
  <c r="I20" i="7"/>
  <c r="I19" i="7"/>
  <c r="I21" i="7" s="1"/>
  <c r="J20" i="8" l="1"/>
  <c r="J22" i="8" s="1"/>
  <c r="I23" i="7"/>
  <c r="I26" i="7" s="1"/>
  <c r="J25" i="8" l="1"/>
  <c r="I38" i="6" l="1"/>
  <c r="J24" i="6"/>
  <c r="I24" i="6"/>
  <c r="I23" i="6"/>
  <c r="I26" i="6" s="1"/>
  <c r="J19" i="6"/>
  <c r="J18" i="6"/>
  <c r="J21" i="6" l="1"/>
  <c r="J23" i="6" s="1"/>
  <c r="J26" i="6" s="1"/>
  <c r="J18" i="5" l="1"/>
  <c r="I33" i="5"/>
  <c r="J17" i="5"/>
  <c r="J19" i="5" s="1"/>
  <c r="H35" i="4"/>
  <c r="I19" i="4"/>
  <c r="I20" i="4" l="1"/>
  <c r="I22" i="4" s="1"/>
  <c r="I25" i="4" s="1"/>
  <c r="J21" i="5"/>
  <c r="J23" i="5" s="1"/>
  <c r="J20" i="3" l="1"/>
  <c r="J19" i="3"/>
  <c r="A19" i="3"/>
  <c r="A20" i="3" s="1"/>
  <c r="J18" i="3"/>
  <c r="J21" i="3" l="1"/>
  <c r="I38" i="3" l="1"/>
  <c r="I26" i="3"/>
  <c r="I25" i="3"/>
  <c r="I27" i="3" s="1"/>
  <c r="J23" i="3" l="1"/>
  <c r="J24" i="3" s="1"/>
  <c r="I43" i="2"/>
  <c r="I42" i="2"/>
  <c r="I45" i="2" s="1"/>
  <c r="J33" i="2"/>
  <c r="J32" i="2"/>
  <c r="J31" i="2"/>
  <c r="J30" i="2"/>
  <c r="J29" i="2"/>
  <c r="J28" i="2"/>
  <c r="J27" i="2"/>
  <c r="J26" i="2"/>
  <c r="J25" i="2"/>
  <c r="J26" i="3" l="1"/>
  <c r="J25" i="3"/>
  <c r="J27" i="3" s="1"/>
  <c r="I55" i="2"/>
  <c r="L46" i="2"/>
  <c r="J37" i="2"/>
  <c r="J36" i="2"/>
  <c r="J35" i="2"/>
  <c r="J34" i="2"/>
  <c r="J24" i="2"/>
  <c r="J23" i="2"/>
  <c r="J22" i="2"/>
  <c r="J21" i="2"/>
  <c r="J20" i="2"/>
  <c r="J19" i="2"/>
  <c r="J18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J17" i="2"/>
  <c r="J40" i="2" l="1"/>
  <c r="J41" i="2" s="1"/>
  <c r="J42" i="2" s="1"/>
  <c r="J45" i="2" l="1"/>
</calcChain>
</file>

<file path=xl/sharedStrings.xml><?xml version="1.0" encoding="utf-8"?>
<sst xmlns="http://schemas.openxmlformats.org/spreadsheetml/2006/main" count="1780" uniqueCount="374">
  <si>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</si>
  <si>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</si>
  <si>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</si>
  <si>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</si>
  <si>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</si>
  <si>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</si>
  <si>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</si>
  <si>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</si>
  <si>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Sicepat Express Indonesia</t>
  </si>
  <si>
    <t>Invoice No</t>
  </si>
  <si>
    <t>:</t>
  </si>
  <si>
    <t>Invoice Date</t>
  </si>
  <si>
    <t>Due Date</t>
  </si>
  <si>
    <t xml:space="preserve"> 14 September 2021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</si>
  <si>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</si>
  <si>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</si>
  <si>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</si>
  <si>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</si>
  <si>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</si>
  <si>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</si>
  <si>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</si>
  <si>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</si>
  <si>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</si>
  <si>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</si>
  <si>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</si>
  <si>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</si>
  <si>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</si>
  <si>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</si>
  <si>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</si>
  <si>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</si>
  <si>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</si>
  <si>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</si>
  <si>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</si>
  <si>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</si>
  <si>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</si>
  <si>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</si>
  <si>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</si>
  <si>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 xml:space="preserve"> 01 September 2021</t>
  </si>
  <si>
    <t>BKI032210028951</t>
  </si>
  <si>
    <t>Pengirimn Barang Tujuan Sicepat Pontianak</t>
  </si>
  <si>
    <t>Pontianak</t>
  </si>
  <si>
    <t>BKI032210029553</t>
  </si>
  <si>
    <t>BKI032210029256</t>
  </si>
  <si>
    <t>BKI032210029660</t>
  </si>
  <si>
    <t>BKI032210029918</t>
  </si>
  <si>
    <t>BKI032210029926</t>
  </si>
  <si>
    <t>BKI032210029959</t>
  </si>
  <si>
    <t>BKI032210029934</t>
  </si>
  <si>
    <t>BKI032210029900</t>
  </si>
  <si>
    <t>BKI032210029942</t>
  </si>
  <si>
    <t>BKI032210030403</t>
  </si>
  <si>
    <t>BKI032210030353</t>
  </si>
  <si>
    <t>BKI032210030395</t>
  </si>
  <si>
    <t>BKI032210030346</t>
  </si>
  <si>
    <t>BKI032210030387</t>
  </si>
  <si>
    <t>BKI032210029892</t>
  </si>
  <si>
    <t>BKI032210030379</t>
  </si>
  <si>
    <t>BKI032210030338</t>
  </si>
  <si>
    <t>BKI032210030361</t>
  </si>
  <si>
    <t>BKI032210030809</t>
  </si>
  <si>
    <t>BKI032210030866</t>
  </si>
  <si>
    <t>Discount 10%</t>
  </si>
  <si>
    <t xml:space="preserve"> 268/PCI/K1/IX/21</t>
  </si>
  <si>
    <t>Total Setelah Discount</t>
  </si>
  <si>
    <t>SICEPAT MERAUKE</t>
  </si>
  <si>
    <t>DJJPCI0687 - MERAUKE</t>
  </si>
  <si>
    <t>Total Setlah 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</si>
  <si>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Lima Belas Juta Tujuh Ratus Enam Puluh Tiga Ribu Lima Ratus Dua Puluh Dua Rupiah.</t>
    </r>
  </si>
  <si>
    <t>BKI032210028217</t>
  </si>
  <si>
    <t>BKI032210029124</t>
  </si>
  <si>
    <t>BKI032210031021</t>
  </si>
  <si>
    <t>PPH 23 2%</t>
  </si>
  <si>
    <t xml:space="preserve"> 269/PCI/K1/IX/21</t>
  </si>
  <si>
    <t xml:space="preserve"> 06 September 2021</t>
  </si>
  <si>
    <t xml:space="preserve"> 20 September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</si>
  <si>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Puluh Dua Juta Lima Ratus Enam Puluh Tiga Ribu Enam Ratus Dua Puluh Empat Rupiah.</t>
    </r>
  </si>
  <si>
    <t>: PT Link Pasifik</t>
  </si>
  <si>
    <t xml:space="preserve">  Jl. Gading Batavia N Jakarta No. 14310 RT. 10 RW. 7</t>
  </si>
  <si>
    <t xml:space="preserve">  Kelapa Gading - Jakarta 14240</t>
  </si>
  <si>
    <t>ITALY</t>
  </si>
  <si>
    <t>PPn 1%</t>
  </si>
  <si>
    <t>:  PT. Java Books Indonesia</t>
  </si>
  <si>
    <t>Jogja</t>
  </si>
  <si>
    <t>PPN 1 %</t>
  </si>
  <si>
    <t xml:space="preserve">Bekasi, </t>
  </si>
  <si>
    <t xml:space="preserve"> 07 September 2021</t>
  </si>
  <si>
    <t xml:space="preserve"> 270/PCI/K1/IX/21</t>
  </si>
  <si>
    <t>BKI0322100965</t>
  </si>
  <si>
    <t>Pengiriman Barang Tujuan Malioboro Mall</t>
  </si>
  <si>
    <t>Pengiriman Barang Tujuan Pakuwon Mall</t>
  </si>
  <si>
    <t>Surabaya</t>
  </si>
  <si>
    <t>BKI032210030973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</si>
  <si>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Delapan Puluh Sembilan Ribu Tiga Ratus Enam Puluh Lima Rupiah.</t>
    </r>
  </si>
  <si>
    <t>: PT. Japfa Comfeed Indonesia</t>
  </si>
  <si>
    <t>-</t>
  </si>
  <si>
    <t xml:space="preserve"> 271/PCI/K1/IX/21</t>
  </si>
  <si>
    <t>BKI032210028670</t>
  </si>
  <si>
    <t>Pengiriman Barang Tujuan Tanah Laut</t>
  </si>
  <si>
    <t>Tanah Laut</t>
  </si>
  <si>
    <t>BKI032210028662</t>
  </si>
  <si>
    <t>Pengiriman Barang Tujuan Paser Utara</t>
  </si>
  <si>
    <t>Paser Utara</t>
  </si>
  <si>
    <t xml:space="preserve"> 21 September 2021</t>
  </si>
  <si>
    <t>BKI032210031070</t>
  </si>
  <si>
    <t>International Door to Door (AWB No. 4634352715)</t>
  </si>
  <si>
    <t>Vietnam</t>
  </si>
  <si>
    <t>Duty / Tax                             (AWB No. 1654581821)</t>
  </si>
  <si>
    <t>ADM DPP                               (AWB No. 1654581821)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</si>
  <si>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Delapan Ratus Delapan Puluh Enam Ribu Lima Ratus Empat Puluh Delapan Rupiah.</t>
    </r>
  </si>
  <si>
    <t xml:space="preserve"> 272/PCI/K1/IX/21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</si>
  <si>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Enam Ratus Enam Belas Ribu Rupiah.</t>
    </r>
  </si>
  <si>
    <t>: CV. Graceful Grantika</t>
  </si>
  <si>
    <t>Project</t>
  </si>
  <si>
    <t>: Ibu Rossy</t>
  </si>
  <si>
    <t>26-07-2021</t>
  </si>
  <si>
    <t>CV GRACEFUL GRANTIKA</t>
  </si>
  <si>
    <t xml:space="preserve">DP </t>
  </si>
  <si>
    <t xml:space="preserve"> Sisa Pelunasan</t>
  </si>
  <si>
    <t>C3 SAH 6</t>
  </si>
  <si>
    <t>BKI032210026898</t>
  </si>
  <si>
    <t>22-07-2021</t>
  </si>
  <si>
    <t>PLMPCI0965 - KAYU AGUNG</t>
  </si>
  <si>
    <t>BKI032210027375</t>
  </si>
  <si>
    <t>PLMPCI0969 - LUBUK LINGGAU</t>
  </si>
  <si>
    <t>BKI032210026922</t>
  </si>
  <si>
    <t>PLMPCI0968 - LAHAT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</si>
  <si>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Dua Puluh Delapan Ribu Seratus Lima Puluh Rupiah.</t>
    </r>
  </si>
  <si>
    <t xml:space="preserve"> 273/PCI/K1/IX/21</t>
  </si>
  <si>
    <t>: PT. Sriboga Marugame Indonesia</t>
  </si>
  <si>
    <t>BKI032210029454</t>
  </si>
  <si>
    <t>Pengiriman Barang Tujuan M994 Genstore Marugame Makassar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</si>
  <si>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</si>
  <si>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Delapan Puluh Sembilan Ribu Lima Puluh Rupiah.</t>
    </r>
  </si>
  <si>
    <t xml:space="preserve"> 274/PCI/K1/IX/21</t>
  </si>
  <si>
    <t>MESPCI1086 - TANJUNG MORAWA</t>
  </si>
  <si>
    <t>28-07-2021</t>
  </si>
  <si>
    <t>BKI032210028126</t>
  </si>
  <si>
    <t>BKI032210026799</t>
  </si>
  <si>
    <t>BKI032210028118</t>
  </si>
  <si>
    <t>SRGPCI0266 - SEMARANG</t>
  </si>
  <si>
    <t>BKI032210028076</t>
  </si>
  <si>
    <t>GRSPCI0194 - GRESIK</t>
  </si>
  <si>
    <t>BKI032210028274</t>
  </si>
  <si>
    <t>29-07-2021</t>
  </si>
  <si>
    <t>PROBOLINGGO</t>
  </si>
  <si>
    <t>SUBPCI0188 - BANYUWANGI</t>
  </si>
  <si>
    <t>BKI032210026831</t>
  </si>
  <si>
    <t>MESPCI1041 - KISARAN</t>
  </si>
  <si>
    <t>BKI032210026815</t>
  </si>
  <si>
    <t>MESPCI1070 - RANTAU PRAPAT</t>
  </si>
  <si>
    <t>BKI032210026971</t>
  </si>
  <si>
    <t>DJBPCI0115 - MUARA BUNGO</t>
  </si>
  <si>
    <t>C3 SAH 7</t>
  </si>
  <si>
    <t xml:space="preserve"> 275/PCI/K1/IX/21</t>
  </si>
  <si>
    <t xml:space="preserve"> 10 September 2021</t>
  </si>
  <si>
    <t>DSSK</t>
  </si>
  <si>
    <t>BKI032210026864</t>
  </si>
  <si>
    <t>MESPCI1062 - PEMATANG SIANTAR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</si>
  <si>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Dua Puluh Empat Ribu Enam Puluh Rupiah.</t>
    </r>
  </si>
  <si>
    <t xml:space="preserve"> 276/PCI/K1/IX/21</t>
  </si>
  <si>
    <t>BKI032210029249</t>
  </si>
  <si>
    <t>PENGIRIMAN BARANG TUJUAN MAKASAR</t>
  </si>
  <si>
    <t>DMP UPG (MAKASAR)</t>
  </si>
  <si>
    <t>BKI032210029678</t>
  </si>
  <si>
    <t>DMP UP1 (MAKASAR)</t>
  </si>
  <si>
    <t>BKI032210029686</t>
  </si>
  <si>
    <t>BKI032210029595</t>
  </si>
  <si>
    <t>BKI032210029587</t>
  </si>
  <si>
    <t>BKI032210029991</t>
  </si>
  <si>
    <t>BKI032210030007</t>
  </si>
  <si>
    <t>BKI032210030247</t>
  </si>
  <si>
    <t>BKI032210030015</t>
  </si>
  <si>
    <t>BKI032210030270</t>
  </si>
  <si>
    <t>BKI032210030262</t>
  </si>
  <si>
    <t>BKI032210030023</t>
  </si>
  <si>
    <t>BKI032210030221</t>
  </si>
  <si>
    <t>BKI032210029975</t>
  </si>
  <si>
    <t>BKI032210029983</t>
  </si>
  <si>
    <t>BKI032210030213</t>
  </si>
  <si>
    <t>BKI032210030254</t>
  </si>
  <si>
    <t>BKI032210029967</t>
  </si>
  <si>
    <t>BKI032210030239</t>
  </si>
  <si>
    <t>BKI032210030916</t>
  </si>
  <si>
    <t>BKI032210030536</t>
  </si>
  <si>
    <t>BKI032210030544</t>
  </si>
  <si>
    <t>BKI032210030296</t>
  </si>
  <si>
    <t>BKI032210030502</t>
  </si>
  <si>
    <t>BKI032210030205</t>
  </si>
  <si>
    <t>BKI032210030288</t>
  </si>
  <si>
    <t>BKI032210030510</t>
  </si>
  <si>
    <t>BKI032210030304</t>
  </si>
  <si>
    <t>BKI032210030494</t>
  </si>
  <si>
    <t>BKI032210030197</t>
  </si>
  <si>
    <t>BKI032210030528</t>
  </si>
  <si>
    <t>BKI032210031005</t>
  </si>
  <si>
    <t>BKI032210030817</t>
  </si>
  <si>
    <t>BKI032210030833</t>
  </si>
  <si>
    <t>BKI032210030841</t>
  </si>
  <si>
    <t>BKI032210031013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</si>
  <si>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Empat Puluh Lima Juta Delapan Ratus Sebelas Ribu Tiga Ratus Lima Puluh Enam Rupiah.</t>
    </r>
  </si>
  <si>
    <t xml:space="preserve"> 277/PCI/K1/IX/21</t>
  </si>
  <si>
    <t xml:space="preserve"> 24 September 2021</t>
  </si>
  <si>
    <t>Say : Tiga Ratus Empat Puluh Lima Juta Delapan Ratus Sebelas Ribu Tiga Ratus Lima Puluh Enam Rupiah.</t>
  </si>
  <si>
    <t>PPh 23  2%</t>
  </si>
  <si>
    <t xml:space="preserve"> 11 September 2021</t>
  </si>
  <si>
    <t xml:space="preserve"> 25 September 2021</t>
  </si>
  <si>
    <t>BKI032210031039</t>
  </si>
  <si>
    <t>BKI032210029561</t>
  </si>
  <si>
    <t>PENGIRIMAN BARANG TUJUAN BANJARMASIN</t>
  </si>
  <si>
    <t>DMP BM1 (BANJARMASIN)</t>
  </si>
  <si>
    <t>BKI032210029207</t>
  </si>
  <si>
    <t>BKI032210029215</t>
  </si>
  <si>
    <t>BKI032210029645</t>
  </si>
  <si>
    <t>BKI032210029652</t>
  </si>
  <si>
    <t>BKI032210029611</t>
  </si>
  <si>
    <t>BKI032210030080</t>
  </si>
  <si>
    <t>BKI032210030130</t>
  </si>
  <si>
    <t>BKI032210030148</t>
  </si>
  <si>
    <t>BKI032210030106</t>
  </si>
  <si>
    <t>BKI032210030155</t>
  </si>
  <si>
    <t>BKI032210030163</t>
  </si>
  <si>
    <t>BKI032210030098</t>
  </si>
  <si>
    <t>BKI032210030122</t>
  </si>
  <si>
    <t>BKI032210030072</t>
  </si>
  <si>
    <t>BKI032210030171</t>
  </si>
  <si>
    <t>BKI032210030189</t>
  </si>
  <si>
    <t>BKI032210030114</t>
  </si>
  <si>
    <t>BKI032210030593</t>
  </si>
  <si>
    <t>BKI032210030700</t>
  </si>
  <si>
    <t>BKI032210030627</t>
  </si>
  <si>
    <t>BKI032210030650</t>
  </si>
  <si>
    <t>BKI032210030585</t>
  </si>
  <si>
    <t>BKI032210030718</t>
  </si>
  <si>
    <t xml:space="preserve"> BKI032210030692</t>
  </si>
  <si>
    <t>BKI032210030601</t>
  </si>
  <si>
    <t>BKI032210030643</t>
  </si>
  <si>
    <t>BKI032210030684</t>
  </si>
  <si>
    <t>BKI032210030619</t>
  </si>
  <si>
    <t>BKI032210030577</t>
  </si>
  <si>
    <t xml:space="preserve"> 278/PCI/K1/IX/21</t>
  </si>
  <si>
    <t xml:space="preserve"> 15 September 2021</t>
  </si>
  <si>
    <t xml:space="preserve"> 29 September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</si>
  <si>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Seratus Dua Puluh Tiga Ribu Lima Ratus Tiga Puluh Rupiah.</t>
    </r>
  </si>
  <si>
    <t xml:space="preserve"> 279/PCI/K1/IX/21</t>
  </si>
  <si>
    <t xml:space="preserve"> 16 September 2021</t>
  </si>
  <si>
    <t xml:space="preserve"> 30 September 2021</t>
  </si>
  <si>
    <t>BKI032210028761</t>
  </si>
  <si>
    <t>PENGIRIMAN BARANG TUJUAN BALIKPAPAN</t>
  </si>
  <si>
    <t>DMP BPN (BALIKPAPAN)</t>
  </si>
  <si>
    <t>BKI032210029520</t>
  </si>
  <si>
    <t>BKI032210031849</t>
  </si>
  <si>
    <t>BKI032210029629</t>
  </si>
  <si>
    <t>BKI032210029637</t>
  </si>
  <si>
    <t>BKI032210030064</t>
  </si>
  <si>
    <t>BKI032210030056</t>
  </si>
  <si>
    <t>BKI032210030742</t>
  </si>
  <si>
    <t>BKI032210030031</t>
  </si>
  <si>
    <t>BKI032210030049</t>
  </si>
  <si>
    <t>BKI032210030783</t>
  </si>
  <si>
    <t>14/08/2021</t>
  </si>
  <si>
    <t>BKI032210030775</t>
  </si>
  <si>
    <t>BKI032210030759</t>
  </si>
  <si>
    <t>BKI032210031856</t>
  </si>
  <si>
    <t>BKI032210031864</t>
  </si>
  <si>
    <t>BKI032210031872</t>
  </si>
  <si>
    <t>BKI032210031880</t>
  </si>
  <si>
    <t>BKI032210031898</t>
  </si>
  <si>
    <t>BKI032210032128</t>
  </si>
  <si>
    <t>BKI032210031906</t>
  </si>
  <si>
    <t>BKI032210031914</t>
  </si>
  <si>
    <t>BKI032210031922</t>
  </si>
  <si>
    <t>BKI032210031930</t>
  </si>
  <si>
    <t>BKI032210031948</t>
  </si>
  <si>
    <t>BKI032210031963</t>
  </si>
  <si>
    <t>BKI032210031971</t>
  </si>
  <si>
    <t>BKI032210031989</t>
  </si>
  <si>
    <t>BKI032210031997</t>
  </si>
  <si>
    <t>BKI032210032003</t>
  </si>
  <si>
    <t>BKI032210032011</t>
  </si>
  <si>
    <t>BKI032210032029</t>
  </si>
  <si>
    <t>BKI032210032037</t>
  </si>
  <si>
    <t>BKI032210032102</t>
  </si>
  <si>
    <t>BKI032210032045</t>
  </si>
  <si>
    <t xml:space="preserve"> 18 September 2021</t>
  </si>
  <si>
    <t xml:space="preserve"> 02 Oktober 2021</t>
  </si>
  <si>
    <t>Biaya Pickup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</si>
  <si>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Enam Puluh Lima Ribu Rupiah.</t>
    </r>
  </si>
  <si>
    <t xml:space="preserve"> 280/PCI/K1/IX/21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</si>
  <si>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Tiga Puluh Sembilan Juta Tiga Ratus Enam Puluh Satu Ribu Delapan Ratus Empat Rupiah.</t>
    </r>
  </si>
  <si>
    <t>Claim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</si>
  <si>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Sembilan Puluh Enam Juta Tiga Ratus Lima Puluh Empat Ribu Sembilan Ratus Sembilan Belas Rupiah.</t>
    </r>
  </si>
  <si>
    <t xml:space="preserve"> 281/PCI/K1/IX/21</t>
  </si>
  <si>
    <t xml:space="preserve"> 08 Oktober 2021</t>
  </si>
  <si>
    <t>BKI032210033621</t>
  </si>
  <si>
    <t>THAILAND</t>
  </si>
  <si>
    <t>BKI032210033647</t>
  </si>
  <si>
    <t>JAPAN</t>
  </si>
  <si>
    <t>BKI032210033654</t>
  </si>
  <si>
    <t>BKI032210033662</t>
  </si>
  <si>
    <t>SINGAPORE</t>
  </si>
  <si>
    <t>PPh Pasal 23 2%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</si>
  <si>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Dua Belas Juta Sembilan Ratus Enam Belas Ribu Lima Ratus Tiga Puluh Rupiah.</t>
    </r>
  </si>
  <si>
    <t>Pengiriman Barang Tujuan Honda                                  (AWB No. 2835806271)</t>
  </si>
  <si>
    <t>Pengiriman Barang Tujuan Somkiat Sudsingkon                 (AWB No. 8718885604)</t>
  </si>
  <si>
    <t>: PT. Tibeka Logistik Indonesia</t>
  </si>
  <si>
    <t>QTY</t>
  </si>
  <si>
    <t xml:space="preserve"> 282/PCI/K1/IX/21</t>
  </si>
  <si>
    <t xml:space="preserve"> 27 September 2021</t>
  </si>
  <si>
    <t>16/09/21</t>
  </si>
  <si>
    <t>BKI032210034058</t>
  </si>
  <si>
    <t xml:space="preserve">Pengiriman Barang                    CV. ADHI DHARMA SENTOSA (DO/W6/2021/08/OOCD6)  CDD                       </t>
  </si>
  <si>
    <t>Sukabumi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</si>
  <si>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Belas Ribu Rupiah.</t>
    </r>
  </si>
  <si>
    <t xml:space="preserve"> 283/PCI/K1/IX/21</t>
  </si>
  <si>
    <t xml:space="preserve"> 28 September 2021</t>
  </si>
  <si>
    <t>09/09/21</t>
  </si>
  <si>
    <t>BKI032210033944</t>
  </si>
  <si>
    <t xml:space="preserve">Pengiriman Barang                    DEPO BANDUNG (DO/W6/2021/09/007DC)  CDD LONG                       </t>
  </si>
  <si>
    <t>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</si>
  <si>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Delapan Belas Ribu Rupiah.</t>
    </r>
  </si>
  <si>
    <t xml:space="preserve"> 284/PCI/K1/IX/21</t>
  </si>
  <si>
    <t>14/09/21</t>
  </si>
  <si>
    <t xml:space="preserve">Pengiriman Barang                    SMART MARUNDA (DO/W6/2021/09/00ABE)  CDD LONG                       </t>
  </si>
  <si>
    <t>Pondok Ungu</t>
  </si>
  <si>
    <t>BKI032210034025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</si>
  <si>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Sepuluh Ribu Rupiah.</t>
    </r>
  </si>
  <si>
    <t>13/09/21</t>
  </si>
  <si>
    <t>BKI032210033977</t>
  </si>
  <si>
    <t xml:space="preserve"> 285/PCI/K1/IX/21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</si>
  <si>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Puluh Dua Ribu Tiga Ratus Dua puluh Lima Rupiah.</t>
    </r>
  </si>
  <si>
    <t xml:space="preserve"> 286/PCI/K1/IX/21</t>
  </si>
  <si>
    <t>BKI032210033969</t>
  </si>
  <si>
    <t xml:space="preserve">Pengiriman Barang                    PT.GARUDA BUMI UTAMA (DO/W6/2021/09/O0994)  CDD LONG                       </t>
  </si>
  <si>
    <t xml:space="preserve">Pengiriman Barang                    CAS PULOGADUNG (DO/W6/2021/09/00ABI)  CDD LONG                       </t>
  </si>
  <si>
    <t>Cakung</t>
  </si>
  <si>
    <t>CAS Pulogadung</t>
  </si>
  <si>
    <t xml:space="preserve"> 287/PCI/K1/IX/21</t>
  </si>
  <si>
    <t>08/09/21</t>
  </si>
  <si>
    <t>BKI032210033936</t>
  </si>
  <si>
    <t>Kebayoran Baru 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</si>
  <si>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Rupiah.</t>
    </r>
  </si>
  <si>
    <t xml:space="preserve">Pengiriman Barang                    PT.CAHAYA TIMUR MAJU (DO/W6/2021/09/O07A9)  CDD BOX              </t>
  </si>
  <si>
    <t>Tasikmalaya</t>
  </si>
  <si>
    <t>06/09/21</t>
  </si>
  <si>
    <t>BKI032210031641</t>
  </si>
  <si>
    <t xml:space="preserve"> 288/PCI/K1/IX/21</t>
  </si>
  <si>
    <t xml:space="preserve"> 289/PCI/K1/IX/21</t>
  </si>
  <si>
    <t xml:space="preserve">Pengiriman Barang                    KARANG NUNGGAL (DO/W6/2021/09/005C1)  CDD BOX              </t>
  </si>
  <si>
    <t>DO/W6/2021/08/0117D</t>
  </si>
  <si>
    <t xml:space="preserve">Pengiriman Barang                    PT.CIPTA SANI LESTARI (DO/W6/2021/08/0117D)  CDE BOX              </t>
  </si>
  <si>
    <t>KEMBANGAN 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</si>
  <si>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Sembilan Puluh Empat Ribu Ribu Enam Ratus Dua Puluh Delapan Rupiah.</t>
    </r>
  </si>
  <si>
    <t>CIREBON</t>
  </si>
  <si>
    <t>BKI032210031617</t>
  </si>
  <si>
    <t xml:space="preserve">Pengiriman Barang                    PT.PROPAN RAYA I.C.C (DO/W6/2021/08/0149F)  CDD BOX              </t>
  </si>
  <si>
    <t xml:space="preserve"> 290/PCI/K1/IX/21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</si>
  <si>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Delapan Puluh Tujuh Ribu Tujuh Ratus Dua Puluh Rupiah.</t>
    </r>
  </si>
  <si>
    <t xml:space="preserve"> 291/PCI/K1/IX/21</t>
  </si>
  <si>
    <t>31/8/2021</t>
  </si>
  <si>
    <t>BKI032210031633</t>
  </si>
  <si>
    <t xml:space="preserve">Pengiriman Barang                    PT.TUNGGAL CITRA ARYAGUNA (DO/W6/2021/08/005B1)  CDD BOX              </t>
  </si>
  <si>
    <t>DEPOK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</si>
  <si>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lima Puluh Sembilan Ribu Lima Ratus Rupiah.</t>
    </r>
  </si>
  <si>
    <t>30/8/2021</t>
  </si>
  <si>
    <t xml:space="preserve"> 292/PCI/K1/IX/21</t>
  </si>
  <si>
    <t xml:space="preserve">Pengiriman Barang                    CAS PULOGADUNG (DO/W6/2021/08/01402)  CDD BOX              </t>
  </si>
  <si>
    <t>BKI032210031609</t>
  </si>
  <si>
    <t xml:space="preserve"> 293/PCI/K1/IX/21</t>
  </si>
  <si>
    <t>BKI032210031591</t>
  </si>
  <si>
    <t xml:space="preserve">Pengiriman Barang                    DEPO BANDUNG (DO/W6/2021/08/0139E/R/01)  CDD BOX              </t>
  </si>
  <si>
    <t>Depo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</si>
  <si>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Delapan Puluh Sembilan Ribu Dua Ratus Lima Puluh Lima Rupiah.</t>
    </r>
  </si>
  <si>
    <t>Pengiriman Barang Tujuan Watcharapong Suwanchai (AWB No. 1231450500)</t>
  </si>
  <si>
    <t>Pengiriman Barang Tujuan Foo Store                                  (AWB No. 1231463450)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</si>
</sst>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_-* #,##0_-;\-* #,##0_-;_-* &quot;-&quot;??_-;_-@_-"/>
    <numFmt numFmtId="170" formatCode="[$-409]d\-mmm\-yy;@"/>
    <numFmt numFmtId="171" formatCode="dd\-mmm\-yyyy"/>
    <numFmt numFmtId="172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18"/>
      <color theme="2" tint="-0.74999237037263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166" fontId="7" fillId="3" borderId="11" xfId="1" applyNumberFormat="1" applyFont="1" applyFill="1" applyBorder="1" applyAlignment="1">
      <alignment horizontal="center" vertical="center" wrapText="1"/>
    </xf>
    <xf numFmtId="166" fontId="3" fillId="3" borderId="1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166" fontId="3" fillId="0" borderId="15" xfId="1" applyNumberFormat="1" applyFont="1" applyBorder="1" applyAlignment="1">
      <alignment horizontal="center" vertical="center"/>
    </xf>
    <xf numFmtId="166" fontId="3" fillId="0" borderId="16" xfId="1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165" fontId="3" fillId="0" borderId="0" xfId="1" applyFont="1"/>
    <xf numFmtId="0" fontId="9" fillId="0" borderId="0" xfId="0" applyFont="1"/>
    <xf numFmtId="0" fontId="10" fillId="0" borderId="0" xfId="0" applyFont="1"/>
    <xf numFmtId="0" fontId="2" fillId="0" borderId="0" xfId="0" applyFont="1" applyBorder="1"/>
    <xf numFmtId="0" fontId="3" fillId="0" borderId="0" xfId="0" applyFont="1" applyBorder="1"/>
    <xf numFmtId="0" fontId="10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Border="1" applyAlignme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9" fontId="3" fillId="0" borderId="0" xfId="2" applyNumberFormat="1" applyFont="1"/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5" fillId="0" borderId="0" xfId="0" applyNumberFormat="1" applyFont="1"/>
    <xf numFmtId="0" fontId="12" fillId="0" borderId="0" xfId="0" applyFont="1"/>
    <xf numFmtId="166" fontId="0" fillId="0" borderId="0" xfId="1" applyNumberFormat="1" applyFont="1"/>
    <xf numFmtId="0" fontId="13" fillId="0" borderId="0" xfId="0" applyFont="1"/>
    <xf numFmtId="0" fontId="0" fillId="0" borderId="1" xfId="0" applyBorder="1"/>
    <xf numFmtId="166" fontId="0" fillId="0" borderId="1" xfId="1" applyNumberFormat="1" applyFont="1" applyBorder="1"/>
    <xf numFmtId="166" fontId="0" fillId="0" borderId="0" xfId="1" applyNumberFormat="1" applyFont="1" applyAlignment="1">
      <alignment horizontal="center"/>
    </xf>
    <xf numFmtId="0" fontId="0" fillId="0" borderId="0" xfId="0" applyAlignment="1"/>
    <xf numFmtId="167" fontId="0" fillId="0" borderId="0" xfId="0" applyNumberFormat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170" fontId="0" fillId="3" borderId="22" xfId="0" quotePrefix="1" applyNumberFormat="1" applyFill="1" applyBorder="1" applyAlignment="1">
      <alignment horizontal="center" vertical="center"/>
    </xf>
    <xf numFmtId="170" fontId="0" fillId="3" borderId="22" xfId="0" quotePrefix="1" applyNumberForma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1" xfId="0" quotePrefix="1" applyFill="1" applyBorder="1" applyAlignment="1">
      <alignment horizontal="center" vertical="center"/>
    </xf>
    <xf numFmtId="166" fontId="0" fillId="3" borderId="16" xfId="0" applyNumberFormat="1" applyFill="1" applyBorder="1" applyAlignment="1">
      <alignment vertical="center"/>
    </xf>
    <xf numFmtId="168" fontId="12" fillId="0" borderId="2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6" fontId="12" fillId="0" borderId="0" xfId="1" applyNumberFormat="1" applyFont="1" applyAlignment="1">
      <alignment horizontal="left" vertical="center"/>
    </xf>
    <xf numFmtId="166" fontId="12" fillId="0" borderId="1" xfId="1" applyNumberFormat="1" applyFont="1" applyBorder="1"/>
    <xf numFmtId="168" fontId="0" fillId="0" borderId="1" xfId="0" applyNumberFormat="1" applyBorder="1" applyAlignment="1">
      <alignment horizontal="center" vertical="center"/>
    </xf>
    <xf numFmtId="9" fontId="0" fillId="0" borderId="0" xfId="0" applyNumberFormat="1"/>
    <xf numFmtId="166" fontId="12" fillId="0" borderId="0" xfId="1" applyNumberFormat="1" applyFont="1"/>
    <xf numFmtId="168" fontId="12" fillId="0" borderId="0" xfId="0" applyNumberFormat="1" applyFont="1"/>
    <xf numFmtId="0" fontId="12" fillId="0" borderId="0" xfId="0" applyFont="1" applyAlignment="1">
      <alignment vertical="center"/>
    </xf>
    <xf numFmtId="0" fontId="16" fillId="0" borderId="0" xfId="0" applyFont="1"/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/>
    <xf numFmtId="166" fontId="7" fillId="0" borderId="0" xfId="1" applyNumberFormat="1" applyFont="1"/>
    <xf numFmtId="0" fontId="7" fillId="0" borderId="1" xfId="0" applyFont="1" applyBorder="1"/>
    <xf numFmtId="166" fontId="7" fillId="0" borderId="1" xfId="1" applyNumberFormat="1" applyFont="1" applyBorder="1"/>
    <xf numFmtId="166" fontId="7" fillId="0" borderId="0" xfId="1" applyNumberFormat="1" applyFont="1" applyAlignment="1">
      <alignment horizontal="center"/>
    </xf>
    <xf numFmtId="0" fontId="7" fillId="0" borderId="0" xfId="0" applyFont="1" applyAlignment="1"/>
    <xf numFmtId="167" fontId="7" fillId="0" borderId="0" xfId="0" applyNumberFormat="1" applyFont="1"/>
    <xf numFmtId="15" fontId="18" fillId="0" borderId="0" xfId="0" applyNumberFormat="1" applyFont="1" applyAlignment="1">
      <alignment horizontal="center" vertical="top"/>
    </xf>
    <xf numFmtId="0" fontId="18" fillId="0" borderId="0" xfId="0" applyFont="1"/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15" fontId="7" fillId="3" borderId="22" xfId="0" quotePrefix="1" applyNumberFormat="1" applyFont="1" applyFill="1" applyBorder="1" applyAlignment="1">
      <alignment horizontal="center" vertical="center"/>
    </xf>
    <xf numFmtId="0" fontId="7" fillId="3" borderId="11" xfId="0" quotePrefix="1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7" fillId="3" borderId="15" xfId="0" applyNumberFormat="1" applyFont="1" applyFill="1" applyBorder="1" applyAlignment="1">
      <alignment horizontal="center" vertical="center"/>
    </xf>
    <xf numFmtId="168" fontId="11" fillId="0" borderId="2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6" fontId="2" fillId="0" borderId="1" xfId="1" applyNumberFormat="1" applyFont="1" applyBorder="1"/>
    <xf numFmtId="168" fontId="3" fillId="0" borderId="1" xfId="0" quotePrefix="1" applyNumberFormat="1" applyFont="1" applyBorder="1" applyAlignment="1">
      <alignment horizontal="center" vertical="center"/>
    </xf>
    <xf numFmtId="9" fontId="7" fillId="0" borderId="0" xfId="0" applyNumberFormat="1" applyFont="1"/>
    <xf numFmtId="166" fontId="11" fillId="0" borderId="0" xfId="1" applyNumberFormat="1" applyFont="1"/>
    <xf numFmtId="168" fontId="11" fillId="0" borderId="0" xfId="0" applyNumberFormat="1" applyFont="1"/>
    <xf numFmtId="0" fontId="19" fillId="0" borderId="0" xfId="0" applyFont="1"/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right"/>
    </xf>
    <xf numFmtId="0" fontId="3" fillId="3" borderId="12" xfId="1" applyNumberFormat="1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left"/>
    </xf>
    <xf numFmtId="15" fontId="3" fillId="3" borderId="22" xfId="0" quotePrefix="1" applyNumberFormat="1" applyFont="1" applyFill="1" applyBorder="1" applyAlignment="1">
      <alignment horizontal="center" vertical="center"/>
    </xf>
    <xf numFmtId="15" fontId="3" fillId="3" borderId="22" xfId="0" quotePrefix="1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0" fontId="3" fillId="3" borderId="25" xfId="1" applyNumberFormat="1" applyFont="1" applyFill="1" applyBorder="1" applyAlignment="1">
      <alignment horizontal="center" vertical="center"/>
    </xf>
    <xf numFmtId="166" fontId="3" fillId="0" borderId="15" xfId="1" applyNumberFormat="1" applyFont="1" applyFill="1" applyBorder="1" applyAlignment="1">
      <alignment horizontal="center" vertical="center"/>
    </xf>
    <xf numFmtId="43" fontId="3" fillId="0" borderId="0" xfId="0" applyNumberFormat="1" applyFont="1"/>
    <xf numFmtId="0" fontId="3" fillId="3" borderId="13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3" fillId="0" borderId="16" xfId="1" applyNumberFormat="1" applyFont="1" applyFill="1" applyBorder="1" applyAlignment="1">
      <alignment horizontal="center" vertical="center"/>
    </xf>
    <xf numFmtId="15" fontId="3" fillId="0" borderId="11" xfId="0" quotePrefix="1" applyNumberFormat="1" applyFont="1" applyFill="1" applyBorder="1" applyAlignment="1">
      <alignment horizontal="center" vertical="center" wrapText="1"/>
    </xf>
    <xf numFmtId="166" fontId="3" fillId="3" borderId="12" xfId="1" applyNumberFormat="1" applyFont="1" applyFill="1" applyBorder="1" applyAlignment="1">
      <alignment horizontal="center" vertical="center" wrapText="1"/>
    </xf>
    <xf numFmtId="0" fontId="3" fillId="0" borderId="11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0" fontId="0" fillId="0" borderId="11" xfId="0" applyBorder="1" applyAlignment="1">
      <alignment horizontal="center"/>
    </xf>
    <xf numFmtId="171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169" fontId="0" fillId="0" borderId="11" xfId="2" applyNumberFormat="1" applyFont="1" applyBorder="1" applyAlignment="1">
      <alignment vertical="center"/>
    </xf>
    <xf numFmtId="169" fontId="0" fillId="0" borderId="11" xfId="2" applyNumberFormat="1" applyFont="1" applyBorder="1"/>
    <xf numFmtId="0" fontId="0" fillId="0" borderId="13" xfId="0" applyBorder="1" applyAlignment="1">
      <alignment horizontal="center"/>
    </xf>
    <xf numFmtId="169" fontId="0" fillId="0" borderId="13" xfId="2" applyNumberFormat="1" applyFont="1" applyBorder="1" applyAlignment="1">
      <alignment vertical="center"/>
    </xf>
    <xf numFmtId="0" fontId="0" fillId="0" borderId="14" xfId="0" applyBorder="1" applyAlignment="1">
      <alignment horizontal="center"/>
    </xf>
    <xf numFmtId="169" fontId="0" fillId="0" borderId="14" xfId="2" applyNumberFormat="1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11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15" fontId="3" fillId="0" borderId="22" xfId="0" quotePrefix="1" applyNumberFormat="1" applyFont="1" applyFill="1" applyBorder="1" applyAlignment="1">
      <alignment horizontal="center" vertical="center"/>
    </xf>
    <xf numFmtId="15" fontId="3" fillId="0" borderId="22" xfId="0" quotePrefix="1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/>
    </xf>
    <xf numFmtId="0" fontId="3" fillId="0" borderId="25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center" vertical="center"/>
    </xf>
    <xf numFmtId="15" fontId="3" fillId="0" borderId="11" xfId="0" quotePrefix="1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2" fillId="0" borderId="0" xfId="1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2" fillId="0" borderId="0" xfId="1" applyNumberFormat="1" applyFont="1"/>
    <xf numFmtId="166" fontId="12" fillId="0" borderId="1" xfId="1" applyNumberFormat="1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72" fontId="0" fillId="0" borderId="2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72" fontId="0" fillId="0" borderId="26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3" fillId="0" borderId="11" xfId="1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5" fillId="0" borderId="0" xfId="1" applyNumberFormat="1" applyFont="1" applyAlignment="1">
      <alignment horizontal="left"/>
    </xf>
    <xf numFmtId="166" fontId="2" fillId="0" borderId="0" xfId="1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166" fontId="7" fillId="3" borderId="13" xfId="0" applyNumberFormat="1" applyFont="1" applyFill="1" applyBorder="1" applyAlignment="1">
      <alignment horizontal="center" vertical="center"/>
    </xf>
    <xf numFmtId="166" fontId="7" fillId="3" borderId="14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6" fontId="11" fillId="2" borderId="7" xfId="1" applyNumberFormat="1" applyFont="1" applyFill="1" applyBorder="1" applyAlignment="1">
      <alignment horizontal="center"/>
    </xf>
    <xf numFmtId="166" fontId="11" fillId="2" borderId="8" xfId="1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6" fontId="12" fillId="2" borderId="7" xfId="1" applyNumberFormat="1" applyFont="1" applyFill="1" applyBorder="1" applyAlignment="1">
      <alignment horizontal="center"/>
    </xf>
    <xf numFmtId="166" fontId="12" fillId="2" borderId="8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  <xf numFmtId="166" fontId="3" fillId="0" borderId="25" xfId="1" applyNumberFormat="1" applyFont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0" borderId="25" xfId="1" applyNumberFormat="1" applyFont="1" applyFill="1" applyBorder="1" applyAlignment="1">
      <alignment horizontal="center" vertical="center"/>
    </xf>
    <xf numFmtId="166" fontId="3" fillId="0" borderId="24" xfId="1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6" fontId="3" fillId="0" borderId="13" xfId="1" applyNumberFormat="1" applyFont="1" applyFill="1" applyBorder="1" applyAlignment="1">
      <alignment horizontal="center" vertical="center"/>
    </xf>
    <xf numFmtId="166" fontId="3" fillId="0" borderId="14" xfId="1" applyNumberFormat="1" applyFont="1" applyFill="1" applyBorder="1" applyAlignment="1">
      <alignment horizontal="center" vertical="center"/>
    </xf>
    <xf numFmtId="166" fontId="3" fillId="3" borderId="13" xfId="1" applyNumberFormat="1" applyFont="1" applyFill="1" applyBorder="1" applyAlignment="1">
      <alignment horizontal="center" vertical="center" wrapText="1"/>
    </xf>
    <xf numFmtId="166" fontId="3" fillId="3" borderId="14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314325</xdr:colOff>
      <xdr:row>55</xdr:row>
      <xdr:rowOff>95250</xdr:rowOff>
    </xdr:from>
    <xdr:to>
      <xdr:col>10</xdr:col>
      <xdr:colOff>276225</xdr:colOff>
      <xdr:row>60</xdr:row>
      <xdr:rowOff>113335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16430625"/>
          <a:ext cx="2600325" cy="10658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523875</xdr:colOff>
      <xdr:row>68</xdr:row>
      <xdr:rowOff>39404</xdr:rowOff>
    </xdr:from>
    <xdr:to>
      <xdr:col>17</xdr:col>
      <xdr:colOff>238125</xdr:colOff>
      <xdr:row>74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23709029"/>
          <a:ext cx="2762250" cy="1294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523875</xdr:colOff>
      <xdr:row>62</xdr:row>
      <xdr:rowOff>39404</xdr:rowOff>
    </xdr:from>
    <xdr:to>
      <xdr:col>17</xdr:col>
      <xdr:colOff>238125</xdr:colOff>
      <xdr:row>68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23709029"/>
          <a:ext cx="2762250" cy="1294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45</xdr:row>
      <xdr:rowOff>95250</xdr:rowOff>
    </xdr:from>
    <xdr:to>
      <xdr:col>17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38</xdr:row>
      <xdr:rowOff>51070</xdr:rowOff>
    </xdr:from>
    <xdr:to>
      <xdr:col>16</xdr:col>
      <xdr:colOff>409575</xdr:colOff>
      <xdr:row>45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9376045"/>
          <a:ext cx="2981325" cy="13967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523875</xdr:colOff>
      <xdr:row>67</xdr:row>
      <xdr:rowOff>39404</xdr:rowOff>
    </xdr:from>
    <xdr:to>
      <xdr:col>17</xdr:col>
      <xdr:colOff>238125</xdr:colOff>
      <xdr:row>73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23880479"/>
          <a:ext cx="2762250" cy="1294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590550</xdr:colOff>
      <xdr:row>33</xdr:row>
      <xdr:rowOff>133350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0" y="801052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400051</xdr:colOff>
      <xdr:row>42</xdr:row>
      <xdr:rowOff>174597</xdr:rowOff>
    </xdr:from>
    <xdr:to>
      <xdr:col>14</xdr:col>
      <xdr:colOff>390525</xdr:colOff>
      <xdr:row>48</xdr:row>
      <xdr:rowOff>152042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1" y="978532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36</xdr:row>
      <xdr:rowOff>69701</xdr:rowOff>
    </xdr:from>
    <xdr:to>
      <xdr:col>16</xdr:col>
      <xdr:colOff>104775</xdr:colOff>
      <xdr:row>42</xdr:row>
      <xdr:rowOff>104774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8918426"/>
          <a:ext cx="2514600" cy="117807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333375</xdr:colOff>
      <xdr:row>38</xdr:row>
      <xdr:rowOff>28575</xdr:rowOff>
    </xdr:from>
    <xdr:to>
      <xdr:col>10</xdr:col>
      <xdr:colOff>419100</xdr:colOff>
      <xdr:row>44</xdr:row>
      <xdr:rowOff>74895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9391650"/>
          <a:ext cx="2762250" cy="12940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285750</xdr:colOff>
      <xdr:row>0</xdr:row>
      <xdr:rowOff>9525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8175" y="952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381000</xdr:colOff>
      <xdr:row>70</xdr:row>
      <xdr:rowOff>15214</xdr:rowOff>
    </xdr:from>
    <xdr:to>
      <xdr:col>9</xdr:col>
      <xdr:colOff>695325</xdr:colOff>
      <xdr:row>74</xdr:row>
      <xdr:rowOff>65370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7066214"/>
          <a:ext cx="1733550" cy="812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081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428625</xdr:colOff>
      <xdr:row>33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5" y="6600825"/>
          <a:ext cx="1850091" cy="105826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133350</xdr:colOff>
      <xdr:row>30</xdr:row>
      <xdr:rowOff>95250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2150" y="8362950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285751</xdr:colOff>
      <xdr:row>35</xdr:row>
      <xdr:rowOff>50772</xdr:rowOff>
    </xdr:from>
    <xdr:to>
      <xdr:col>9</xdr:col>
      <xdr:colOff>152400</xdr:colOff>
      <xdr:row>41</xdr:row>
      <xdr:rowOff>37742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6" y="7461222"/>
          <a:ext cx="2428874" cy="11299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133350</xdr:colOff>
      <xdr:row>31</xdr:row>
      <xdr:rowOff>95250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2150" y="6991350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</xdr:colOff>
      <xdr:row>36</xdr:row>
      <xdr:rowOff>133350</xdr:rowOff>
    </xdr:from>
    <xdr:to>
      <xdr:col>9</xdr:col>
      <xdr:colOff>206787</xdr:colOff>
      <xdr:row>42</xdr:row>
      <xdr:rowOff>123467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8001000"/>
          <a:ext cx="2435637" cy="11331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50988</xdr:rowOff>
    </xdr:from>
    <xdr:ext cx="2400300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136713"/>
          <a:ext cx="2400300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180975</xdr:rowOff>
    </xdr:from>
    <xdr:to>
      <xdr:col>13</xdr:col>
      <xdr:colOff>87966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9477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32</xdr:row>
      <xdr:rowOff>95250</xdr:rowOff>
    </xdr:from>
    <xdr:to>
      <xdr:col>16</xdr:col>
      <xdr:colOff>238125</xdr:colOff>
      <xdr:row>38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96525" y="908685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50988</xdr:rowOff>
    </xdr:from>
    <xdr:ext cx="2400300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36713"/>
          <a:ext cx="2400300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85725</xdr:colOff>
      <xdr:row>40</xdr:row>
      <xdr:rowOff>133350</xdr:rowOff>
    </xdr:from>
    <xdr:to>
      <xdr:col>13</xdr:col>
      <xdr:colOff>173691</xdr:colOff>
      <xdr:row>45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5" y="12315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37</xdr:row>
      <xdr:rowOff>95250</xdr:rowOff>
    </xdr:from>
    <xdr:to>
      <xdr:col>16</xdr:col>
      <xdr:colOff>238125</xdr:colOff>
      <xdr:row>43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96525" y="684847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50988</xdr:rowOff>
    </xdr:from>
    <xdr:ext cx="2400300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36713"/>
          <a:ext cx="2400300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85725</xdr:colOff>
      <xdr:row>33</xdr:row>
      <xdr:rowOff>133350</xdr:rowOff>
    </xdr:from>
    <xdr:to>
      <xdr:col>13</xdr:col>
      <xdr:colOff>173691</xdr:colOff>
      <xdr:row>38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5" y="13887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30</xdr:row>
      <xdr:rowOff>95250</xdr:rowOff>
    </xdr:from>
    <xdr:to>
      <xdr:col>16</xdr:col>
      <xdr:colOff>238125</xdr:colOff>
      <xdr:row>36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96525" y="13344525"/>
          <a:ext cx="2124075" cy="10286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Performa/Sicepat/09_Performa%20Invoice%20Sicepat%20Periode%2002-03%20Agustus%202021_Pontian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_Sicepat"/>
      <sheetName val="BKI032210028936"/>
      <sheetName val="BKI032210028878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topLeftCell="A34" zoomScaleNormal="100" workbookViewId="0">
      <selection activeCell="J42" sqref="J4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140625" style="2" customWidth="1"/>
    <col min="5" max="5" width="13.42578125" style="2" customWidth="1"/>
    <col min="6" max="6" width="6" style="2" customWidth="1"/>
    <col min="7" max="7" width="5.28515625" style="2" customWidth="1"/>
    <col min="8" max="8" width="13.28515625" style="3" customWidth="1"/>
    <col min="9" max="9" width="1.5703125" style="3" customWidth="1"/>
    <col min="10" max="10" width="19.42578125" style="2" customWidth="1"/>
    <col min="11" max="11" width="9.140625" style="2"/>
    <col min="12" max="12" width="16.85546875" style="2" bestFit="1" customWidth="1"/>
    <col min="13" max="13" width="9.140625" style="2"/>
    <col min="14" max="14" width="11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6.5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18.75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2"/>
      <c r="J9" s="213"/>
    </row>
    <row r="10" spans="1:10" ht="11.25" customHeight="1" x14ac:dyDescent="0.25"/>
    <row r="11" spans="1:10" x14ac:dyDescent="0.25">
      <c r="A11" s="2" t="s">
        <v>7</v>
      </c>
      <c r="B11" s="2" t="s">
        <v>8</v>
      </c>
      <c r="H11" s="3" t="s">
        <v>9</v>
      </c>
      <c r="I11" s="7" t="s">
        <v>10</v>
      </c>
      <c r="J11" s="8" t="s">
        <v>62</v>
      </c>
    </row>
    <row r="12" spans="1:10" x14ac:dyDescent="0.25">
      <c r="H12" s="3" t="s">
        <v>11</v>
      </c>
      <c r="I12" s="7" t="s">
        <v>10</v>
      </c>
      <c r="J12" s="9" t="s">
        <v>37</v>
      </c>
    </row>
    <row r="13" spans="1:10" x14ac:dyDescent="0.25">
      <c r="H13" s="3" t="s">
        <v>12</v>
      </c>
      <c r="I13" s="7" t="s">
        <v>10</v>
      </c>
      <c r="J13" s="9" t="s">
        <v>13</v>
      </c>
    </row>
    <row r="14" spans="1:10" x14ac:dyDescent="0.25">
      <c r="A14" s="2" t="s">
        <v>14</v>
      </c>
      <c r="B14" s="8" t="s">
        <v>15</v>
      </c>
      <c r="C14" s="8"/>
      <c r="I14" s="7"/>
    </row>
    <row r="15" spans="1:10" ht="6.75" customHeight="1" thickBot="1" x14ac:dyDescent="0.3"/>
    <row r="16" spans="1:10" ht="26.25" customHeight="1" x14ac:dyDescent="0.25">
      <c r="A16" s="10" t="s">
        <v>16</v>
      </c>
      <c r="B16" s="11" t="s">
        <v>17</v>
      </c>
      <c r="C16" s="11" t="s">
        <v>18</v>
      </c>
      <c r="D16" s="11" t="s">
        <v>19</v>
      </c>
      <c r="E16" s="11" t="s">
        <v>20</v>
      </c>
      <c r="F16" s="12" t="s">
        <v>21</v>
      </c>
      <c r="G16" s="12" t="s">
        <v>22</v>
      </c>
      <c r="H16" s="214" t="s">
        <v>23</v>
      </c>
      <c r="I16" s="215"/>
      <c r="J16" s="13" t="s">
        <v>24</v>
      </c>
    </row>
    <row r="17" spans="1:12" ht="36.75" customHeight="1" x14ac:dyDescent="0.25">
      <c r="A17" s="14">
        <v>1</v>
      </c>
      <c r="B17" s="15">
        <v>44412</v>
      </c>
      <c r="C17" s="16" t="s">
        <v>38</v>
      </c>
      <c r="D17" s="17" t="s">
        <v>39</v>
      </c>
      <c r="E17" s="18" t="s">
        <v>40</v>
      </c>
      <c r="F17" s="20">
        <v>110</v>
      </c>
      <c r="G17" s="20">
        <v>3049</v>
      </c>
      <c r="H17" s="206">
        <v>2530</v>
      </c>
      <c r="I17" s="206"/>
      <c r="J17" s="22">
        <f>G17*H17</f>
        <v>7713970</v>
      </c>
      <c r="L17"/>
    </row>
    <row r="18" spans="1:12" ht="36.75" customHeight="1" x14ac:dyDescent="0.25">
      <c r="A18" s="14">
        <f>A17+1</f>
        <v>2</v>
      </c>
      <c r="B18" s="15">
        <v>44413</v>
      </c>
      <c r="C18" s="16" t="s">
        <v>41</v>
      </c>
      <c r="D18" s="17" t="s">
        <v>39</v>
      </c>
      <c r="E18" s="18" t="s">
        <v>40</v>
      </c>
      <c r="F18" s="20">
        <v>95</v>
      </c>
      <c r="G18" s="20">
        <v>2131</v>
      </c>
      <c r="H18" s="206">
        <v>2530</v>
      </c>
      <c r="I18" s="206"/>
      <c r="J18" s="22">
        <f t="shared" ref="J18:J37" si="0">G18*H18</f>
        <v>5391430</v>
      </c>
      <c r="L18"/>
    </row>
    <row r="19" spans="1:12" ht="36.75" customHeight="1" x14ac:dyDescent="0.25">
      <c r="A19" s="14">
        <f t="shared" ref="A19:A37" si="1">A18+1</f>
        <v>3</v>
      </c>
      <c r="B19" s="15">
        <v>44414</v>
      </c>
      <c r="C19" s="16" t="s">
        <v>42</v>
      </c>
      <c r="D19" s="17" t="s">
        <v>39</v>
      </c>
      <c r="E19" s="18" t="s">
        <v>40</v>
      </c>
      <c r="F19" s="20">
        <v>121</v>
      </c>
      <c r="G19" s="20">
        <v>3380</v>
      </c>
      <c r="H19" s="206">
        <v>2530</v>
      </c>
      <c r="I19" s="206"/>
      <c r="J19" s="22">
        <f t="shared" si="0"/>
        <v>8551400</v>
      </c>
      <c r="L19"/>
    </row>
    <row r="20" spans="1:12" ht="36.75" customHeight="1" x14ac:dyDescent="0.25">
      <c r="A20" s="14">
        <f t="shared" si="1"/>
        <v>4</v>
      </c>
      <c r="B20" s="15">
        <v>44415</v>
      </c>
      <c r="C20" s="16" t="s">
        <v>43</v>
      </c>
      <c r="D20" s="17" t="s">
        <v>39</v>
      </c>
      <c r="E20" s="18" t="s">
        <v>40</v>
      </c>
      <c r="F20" s="20">
        <v>111</v>
      </c>
      <c r="G20" s="20">
        <v>2512</v>
      </c>
      <c r="H20" s="206">
        <v>2530</v>
      </c>
      <c r="I20" s="206"/>
      <c r="J20" s="22">
        <f t="shared" si="0"/>
        <v>6355360</v>
      </c>
      <c r="L20"/>
    </row>
    <row r="21" spans="1:12" ht="36.75" customHeight="1" x14ac:dyDescent="0.25">
      <c r="A21" s="14">
        <f t="shared" si="1"/>
        <v>5</v>
      </c>
      <c r="B21" s="15">
        <v>44416</v>
      </c>
      <c r="C21" s="16" t="s">
        <v>44</v>
      </c>
      <c r="D21" s="17" t="s">
        <v>39</v>
      </c>
      <c r="E21" s="18" t="s">
        <v>40</v>
      </c>
      <c r="F21" s="20">
        <v>78</v>
      </c>
      <c r="G21" s="20">
        <v>2432</v>
      </c>
      <c r="H21" s="206">
        <v>2530</v>
      </c>
      <c r="I21" s="206"/>
      <c r="J21" s="22">
        <f>G21*H21</f>
        <v>6152960</v>
      </c>
      <c r="L21"/>
    </row>
    <row r="22" spans="1:12" ht="36.75" customHeight="1" x14ac:dyDescent="0.25">
      <c r="A22" s="14">
        <f t="shared" si="1"/>
        <v>6</v>
      </c>
      <c r="B22" s="15">
        <v>44416</v>
      </c>
      <c r="C22" s="16" t="s">
        <v>45</v>
      </c>
      <c r="D22" s="17" t="s">
        <v>39</v>
      </c>
      <c r="E22" s="18" t="s">
        <v>40</v>
      </c>
      <c r="F22" s="20">
        <v>17</v>
      </c>
      <c r="G22" s="20">
        <v>492</v>
      </c>
      <c r="H22" s="206">
        <v>2530</v>
      </c>
      <c r="I22" s="206"/>
      <c r="J22" s="22">
        <f>G22*H22</f>
        <v>1244760</v>
      </c>
      <c r="L22"/>
    </row>
    <row r="23" spans="1:12" ht="36.75" customHeight="1" x14ac:dyDescent="0.25">
      <c r="A23" s="14">
        <f t="shared" si="1"/>
        <v>7</v>
      </c>
      <c r="B23" s="15">
        <v>44417</v>
      </c>
      <c r="C23" s="16" t="s">
        <v>46</v>
      </c>
      <c r="D23" s="17" t="s">
        <v>39</v>
      </c>
      <c r="E23" s="18" t="s">
        <v>40</v>
      </c>
      <c r="F23" s="20">
        <v>35</v>
      </c>
      <c r="G23" s="20">
        <v>821</v>
      </c>
      <c r="H23" s="206">
        <v>2530</v>
      </c>
      <c r="I23" s="206"/>
      <c r="J23" s="22">
        <f>G23*H23</f>
        <v>2077130</v>
      </c>
      <c r="L23"/>
    </row>
    <row r="24" spans="1:12" ht="36.75" customHeight="1" x14ac:dyDescent="0.25">
      <c r="A24" s="14">
        <f t="shared" si="1"/>
        <v>8</v>
      </c>
      <c r="B24" s="15">
        <v>44418</v>
      </c>
      <c r="C24" s="16" t="s">
        <v>47</v>
      </c>
      <c r="D24" s="17" t="s">
        <v>39</v>
      </c>
      <c r="E24" s="18" t="s">
        <v>40</v>
      </c>
      <c r="F24" s="20">
        <v>148</v>
      </c>
      <c r="G24" s="20">
        <v>5269</v>
      </c>
      <c r="H24" s="206">
        <v>2530</v>
      </c>
      <c r="I24" s="206"/>
      <c r="J24" s="22">
        <f t="shared" si="0"/>
        <v>13330570</v>
      </c>
      <c r="L24"/>
    </row>
    <row r="25" spans="1:12" ht="36.75" customHeight="1" x14ac:dyDescent="0.25">
      <c r="A25" s="14">
        <f t="shared" si="1"/>
        <v>9</v>
      </c>
      <c r="B25" s="15">
        <v>44419</v>
      </c>
      <c r="C25" s="16" t="s">
        <v>48</v>
      </c>
      <c r="D25" s="17" t="s">
        <v>39</v>
      </c>
      <c r="E25" s="18" t="s">
        <v>40</v>
      </c>
      <c r="F25" s="20">
        <v>144</v>
      </c>
      <c r="G25" s="20">
        <v>3651</v>
      </c>
      <c r="H25" s="206">
        <v>2530</v>
      </c>
      <c r="I25" s="206"/>
      <c r="J25" s="22">
        <f t="shared" ref="J25:J33" si="2">G25*H25</f>
        <v>9237030</v>
      </c>
      <c r="L25"/>
    </row>
    <row r="26" spans="1:12" ht="36.75" customHeight="1" x14ac:dyDescent="0.25">
      <c r="A26" s="14">
        <f t="shared" si="1"/>
        <v>10</v>
      </c>
      <c r="B26" s="15">
        <v>44420</v>
      </c>
      <c r="C26" s="16" t="s">
        <v>49</v>
      </c>
      <c r="D26" s="17" t="s">
        <v>39</v>
      </c>
      <c r="E26" s="18" t="s">
        <v>40</v>
      </c>
      <c r="F26" s="20">
        <v>161</v>
      </c>
      <c r="G26" s="20">
        <v>2992</v>
      </c>
      <c r="H26" s="206">
        <v>2530</v>
      </c>
      <c r="I26" s="206"/>
      <c r="J26" s="22">
        <f t="shared" si="2"/>
        <v>7569760</v>
      </c>
      <c r="L26"/>
    </row>
    <row r="27" spans="1:12" ht="36.75" customHeight="1" x14ac:dyDescent="0.25">
      <c r="A27" s="14">
        <f t="shared" si="1"/>
        <v>11</v>
      </c>
      <c r="B27" s="15">
        <v>44421</v>
      </c>
      <c r="C27" s="16" t="s">
        <v>50</v>
      </c>
      <c r="D27" s="17" t="s">
        <v>39</v>
      </c>
      <c r="E27" s="18" t="s">
        <v>40</v>
      </c>
      <c r="F27" s="20">
        <v>62</v>
      </c>
      <c r="G27" s="20">
        <v>1712</v>
      </c>
      <c r="H27" s="206">
        <v>2530</v>
      </c>
      <c r="I27" s="206"/>
      <c r="J27" s="22">
        <f t="shared" si="2"/>
        <v>4331360</v>
      </c>
      <c r="L27"/>
    </row>
    <row r="28" spans="1:12" ht="36.75" customHeight="1" x14ac:dyDescent="0.25">
      <c r="A28" s="14">
        <f t="shared" si="1"/>
        <v>12</v>
      </c>
      <c r="B28" s="15">
        <v>44421</v>
      </c>
      <c r="C28" s="16" t="s">
        <v>51</v>
      </c>
      <c r="D28" s="17" t="s">
        <v>39</v>
      </c>
      <c r="E28" s="18" t="s">
        <v>40</v>
      </c>
      <c r="F28" s="20">
        <v>70</v>
      </c>
      <c r="G28" s="20">
        <v>1416</v>
      </c>
      <c r="H28" s="206">
        <v>2530</v>
      </c>
      <c r="I28" s="206"/>
      <c r="J28" s="22">
        <f t="shared" si="2"/>
        <v>3582480</v>
      </c>
      <c r="L28"/>
    </row>
    <row r="29" spans="1:12" ht="36.75" customHeight="1" x14ac:dyDescent="0.25">
      <c r="A29" s="14">
        <f t="shared" si="1"/>
        <v>13</v>
      </c>
      <c r="B29" s="15">
        <v>44422</v>
      </c>
      <c r="C29" s="16" t="s">
        <v>52</v>
      </c>
      <c r="D29" s="17" t="s">
        <v>39</v>
      </c>
      <c r="E29" s="18" t="s">
        <v>40</v>
      </c>
      <c r="F29" s="20">
        <v>60</v>
      </c>
      <c r="G29" s="20">
        <v>1463</v>
      </c>
      <c r="H29" s="206">
        <v>2530</v>
      </c>
      <c r="I29" s="206"/>
      <c r="J29" s="22">
        <f t="shared" si="2"/>
        <v>3701390</v>
      </c>
      <c r="L29"/>
    </row>
    <row r="30" spans="1:12" ht="36.75" customHeight="1" x14ac:dyDescent="0.25">
      <c r="A30" s="14">
        <f t="shared" si="1"/>
        <v>14</v>
      </c>
      <c r="B30" s="15">
        <v>44422</v>
      </c>
      <c r="C30" s="16" t="s">
        <v>53</v>
      </c>
      <c r="D30" s="17" t="s">
        <v>39</v>
      </c>
      <c r="E30" s="18" t="s">
        <v>40</v>
      </c>
      <c r="F30" s="20">
        <v>9</v>
      </c>
      <c r="G30" s="20">
        <v>120</v>
      </c>
      <c r="H30" s="206">
        <v>2530</v>
      </c>
      <c r="I30" s="206"/>
      <c r="J30" s="22">
        <f t="shared" si="2"/>
        <v>303600</v>
      </c>
      <c r="L30"/>
    </row>
    <row r="31" spans="1:12" ht="36.75" customHeight="1" x14ac:dyDescent="0.25">
      <c r="A31" s="14">
        <f t="shared" si="1"/>
        <v>15</v>
      </c>
      <c r="B31" s="15">
        <v>44423</v>
      </c>
      <c r="C31" s="16" t="s">
        <v>54</v>
      </c>
      <c r="D31" s="17" t="s">
        <v>39</v>
      </c>
      <c r="E31" s="18" t="s">
        <v>40</v>
      </c>
      <c r="F31" s="20">
        <v>192</v>
      </c>
      <c r="G31" s="20">
        <v>4163</v>
      </c>
      <c r="H31" s="206">
        <v>2530</v>
      </c>
      <c r="I31" s="206"/>
      <c r="J31" s="22">
        <f t="shared" si="2"/>
        <v>10532390</v>
      </c>
      <c r="L31"/>
    </row>
    <row r="32" spans="1:12" ht="36.75" customHeight="1" x14ac:dyDescent="0.25">
      <c r="A32" s="14">
        <f t="shared" si="1"/>
        <v>16</v>
      </c>
      <c r="B32" s="15">
        <v>44423</v>
      </c>
      <c r="C32" s="16" t="s">
        <v>55</v>
      </c>
      <c r="D32" s="17" t="s">
        <v>39</v>
      </c>
      <c r="E32" s="18" t="s">
        <v>40</v>
      </c>
      <c r="F32" s="20">
        <v>9</v>
      </c>
      <c r="G32" s="20">
        <v>135</v>
      </c>
      <c r="H32" s="206">
        <v>2530</v>
      </c>
      <c r="I32" s="206"/>
      <c r="J32" s="22">
        <f t="shared" si="2"/>
        <v>341550</v>
      </c>
      <c r="L32"/>
    </row>
    <row r="33" spans="1:18" ht="36.75" customHeight="1" x14ac:dyDescent="0.25">
      <c r="A33" s="14">
        <f t="shared" si="1"/>
        <v>17</v>
      </c>
      <c r="B33" s="15">
        <v>44423</v>
      </c>
      <c r="C33" s="16" t="s">
        <v>56</v>
      </c>
      <c r="D33" s="17" t="s">
        <v>39</v>
      </c>
      <c r="E33" s="18" t="s">
        <v>40</v>
      </c>
      <c r="F33" s="20">
        <v>2</v>
      </c>
      <c r="G33" s="20">
        <v>60</v>
      </c>
      <c r="H33" s="206">
        <v>2530</v>
      </c>
      <c r="I33" s="206"/>
      <c r="J33" s="22">
        <f t="shared" si="2"/>
        <v>151800</v>
      </c>
      <c r="L33"/>
    </row>
    <row r="34" spans="1:18" ht="36.75" customHeight="1" x14ac:dyDescent="0.25">
      <c r="A34" s="14">
        <f t="shared" si="1"/>
        <v>18</v>
      </c>
      <c r="B34" s="15">
        <v>44424</v>
      </c>
      <c r="C34" s="16" t="s">
        <v>57</v>
      </c>
      <c r="D34" s="17" t="s">
        <v>39</v>
      </c>
      <c r="E34" s="18" t="s">
        <v>40</v>
      </c>
      <c r="F34" s="20">
        <v>66</v>
      </c>
      <c r="G34" s="20">
        <v>962</v>
      </c>
      <c r="H34" s="206">
        <v>2530</v>
      </c>
      <c r="I34" s="206"/>
      <c r="J34" s="22">
        <f t="shared" si="0"/>
        <v>2433860</v>
      </c>
      <c r="L34"/>
    </row>
    <row r="35" spans="1:18" ht="36.75" customHeight="1" x14ac:dyDescent="0.25">
      <c r="A35" s="14">
        <f t="shared" si="1"/>
        <v>19</v>
      </c>
      <c r="B35" s="15">
        <v>44425</v>
      </c>
      <c r="C35" s="16" t="s">
        <v>58</v>
      </c>
      <c r="D35" s="17" t="s">
        <v>39</v>
      </c>
      <c r="E35" s="18" t="s">
        <v>40</v>
      </c>
      <c r="F35" s="20">
        <v>174</v>
      </c>
      <c r="G35" s="20">
        <v>3970</v>
      </c>
      <c r="H35" s="206">
        <v>2530</v>
      </c>
      <c r="I35" s="206"/>
      <c r="J35" s="22">
        <f t="shared" si="0"/>
        <v>10044100</v>
      </c>
      <c r="L35"/>
    </row>
    <row r="36" spans="1:18" ht="36.75" customHeight="1" x14ac:dyDescent="0.25">
      <c r="A36" s="14">
        <f t="shared" si="1"/>
        <v>20</v>
      </c>
      <c r="B36" s="15">
        <v>44426</v>
      </c>
      <c r="C36" s="16" t="s">
        <v>59</v>
      </c>
      <c r="D36" s="17" t="s">
        <v>39</v>
      </c>
      <c r="E36" s="18" t="s">
        <v>40</v>
      </c>
      <c r="F36" s="20">
        <v>150</v>
      </c>
      <c r="G36" s="20">
        <v>3833</v>
      </c>
      <c r="H36" s="206">
        <v>2530</v>
      </c>
      <c r="I36" s="206"/>
      <c r="J36" s="22">
        <f t="shared" si="0"/>
        <v>9697490</v>
      </c>
      <c r="L36"/>
    </row>
    <row r="37" spans="1:18" ht="36.75" customHeight="1" x14ac:dyDescent="0.25">
      <c r="A37" s="14">
        <f t="shared" si="1"/>
        <v>21</v>
      </c>
      <c r="B37" s="15">
        <v>44427</v>
      </c>
      <c r="C37" s="16" t="s">
        <v>60</v>
      </c>
      <c r="D37" s="17" t="s">
        <v>39</v>
      </c>
      <c r="E37" s="18" t="s">
        <v>40</v>
      </c>
      <c r="F37" s="20">
        <v>160</v>
      </c>
      <c r="G37" s="20">
        <v>5774</v>
      </c>
      <c r="H37" s="206">
        <v>2530</v>
      </c>
      <c r="I37" s="206"/>
      <c r="J37" s="22">
        <f t="shared" si="0"/>
        <v>14608220</v>
      </c>
      <c r="L37"/>
    </row>
    <row r="38" spans="1:18" ht="24.75" customHeight="1" thickBot="1" x14ac:dyDescent="0.3">
      <c r="A38" s="207" t="s">
        <v>25</v>
      </c>
      <c r="B38" s="208"/>
      <c r="C38" s="208"/>
      <c r="D38" s="208"/>
      <c r="E38" s="208"/>
      <c r="F38" s="208"/>
      <c r="G38" s="208"/>
      <c r="H38" s="208"/>
      <c r="I38" s="209"/>
      <c r="J38" s="23">
        <f>SUM(J17:J37)</f>
        <v>127352610</v>
      </c>
    </row>
    <row r="39" spans="1:18" ht="8.25" customHeight="1" x14ac:dyDescent="0.25">
      <c r="A39" s="210"/>
      <c r="B39" s="210"/>
      <c r="C39" s="24"/>
      <c r="D39" s="24"/>
      <c r="E39" s="24"/>
      <c r="F39" s="24"/>
      <c r="G39" s="24"/>
      <c r="H39" s="25"/>
      <c r="I39" s="25"/>
      <c r="J39" s="26"/>
    </row>
    <row r="40" spans="1:18" x14ac:dyDescent="0.25">
      <c r="A40" s="24"/>
      <c r="B40" s="24"/>
      <c r="C40" s="24"/>
      <c r="D40" s="24"/>
      <c r="E40" s="24"/>
      <c r="F40" s="24"/>
      <c r="G40" s="42" t="s">
        <v>61</v>
      </c>
      <c r="H40" s="42"/>
      <c r="I40" s="25"/>
      <c r="J40" s="26">
        <f>J38*10%</f>
        <v>12735261</v>
      </c>
      <c r="L40" s="27">
        <v>12735261</v>
      </c>
    </row>
    <row r="41" spans="1:18" x14ac:dyDescent="0.25">
      <c r="A41" s="24"/>
      <c r="B41" s="24"/>
      <c r="C41" s="24"/>
      <c r="D41" s="24"/>
      <c r="E41" s="24"/>
      <c r="F41" s="24"/>
      <c r="G41" s="42" t="s">
        <v>63</v>
      </c>
      <c r="H41" s="42"/>
      <c r="I41" s="25"/>
      <c r="J41" s="26">
        <f>J38-J40</f>
        <v>114617349</v>
      </c>
      <c r="L41" s="27">
        <v>114617349</v>
      </c>
    </row>
    <row r="42" spans="1:18" x14ac:dyDescent="0.25">
      <c r="A42" s="24"/>
      <c r="B42" s="24"/>
      <c r="C42" s="24"/>
      <c r="D42" s="24"/>
      <c r="E42" s="24"/>
      <c r="F42" s="24"/>
      <c r="G42" s="42" t="s">
        <v>26</v>
      </c>
      <c r="H42" s="42"/>
      <c r="I42" s="27" t="e">
        <f>#REF!*1%</f>
        <v>#REF!</v>
      </c>
      <c r="J42" s="26">
        <f>J41*1%</f>
        <v>1146173.49</v>
      </c>
      <c r="L42" s="47">
        <v>1146173.49</v>
      </c>
    </row>
    <row r="43" spans="1:18" x14ac:dyDescent="0.25">
      <c r="A43" s="24"/>
      <c r="B43" s="24"/>
      <c r="C43" s="24"/>
      <c r="D43" s="24"/>
      <c r="E43" s="24"/>
      <c r="F43" s="24"/>
      <c r="G43" s="42" t="s">
        <v>27</v>
      </c>
      <c r="H43" s="42"/>
      <c r="I43" s="26" t="e">
        <f>#REF!*10%</f>
        <v>#REF!</v>
      </c>
      <c r="J43" s="26">
        <v>0</v>
      </c>
      <c r="L43" s="2">
        <v>0</v>
      </c>
    </row>
    <row r="44" spans="1:18" ht="16.5" thickBot="1" x14ac:dyDescent="0.3">
      <c r="E44" s="1"/>
      <c r="F44" s="1"/>
      <c r="G44" s="43" t="s">
        <v>28</v>
      </c>
      <c r="H44" s="43"/>
      <c r="I44" s="28">
        <v>0</v>
      </c>
      <c r="J44" s="28">
        <v>0</v>
      </c>
      <c r="L44" s="2">
        <v>0</v>
      </c>
      <c r="R44" s="2" t="s">
        <v>29</v>
      </c>
    </row>
    <row r="45" spans="1:18" x14ac:dyDescent="0.25">
      <c r="E45" s="1"/>
      <c r="F45" s="1"/>
      <c r="G45" s="1"/>
      <c r="H45" s="29" t="s">
        <v>30</v>
      </c>
      <c r="I45" s="30" t="e">
        <f>I39+I42</f>
        <v>#REF!</v>
      </c>
      <c r="J45" s="30">
        <f>J41+J42</f>
        <v>115763522.48999999</v>
      </c>
      <c r="L45" s="31">
        <v>115763522.48999999</v>
      </c>
    </row>
    <row r="46" spans="1:18" ht="6.75" customHeight="1" x14ac:dyDescent="0.25">
      <c r="E46" s="1"/>
      <c r="F46" s="1"/>
      <c r="G46" s="1"/>
      <c r="H46" s="29"/>
      <c r="I46" s="30"/>
      <c r="J46" s="30"/>
      <c r="L46" s="3">
        <f>[1]BKI032210028936!P48+[1]BKI032210028878!P109</f>
        <v>0</v>
      </c>
    </row>
    <row r="47" spans="1:18" x14ac:dyDescent="0.25">
      <c r="A47" s="1" t="s">
        <v>67</v>
      </c>
      <c r="D47" s="1"/>
      <c r="E47" s="1"/>
      <c r="F47" s="1"/>
      <c r="G47" s="1"/>
      <c r="H47" s="29"/>
      <c r="I47" s="29"/>
      <c r="J47" s="30"/>
    </row>
    <row r="48" spans="1:18" ht="11.25" customHeight="1" x14ac:dyDescent="0.25">
      <c r="A48" s="210"/>
      <c r="B48" s="210"/>
      <c r="C48" s="24"/>
      <c r="D48" s="24"/>
      <c r="E48" s="24"/>
      <c r="F48" s="24"/>
      <c r="G48" s="24"/>
      <c r="H48" s="25"/>
      <c r="I48" s="25"/>
      <c r="J48" s="26"/>
    </row>
    <row r="49" spans="1:10" x14ac:dyDescent="0.25">
      <c r="A49" s="32" t="s">
        <v>31</v>
      </c>
    </row>
    <row r="50" spans="1:10" x14ac:dyDescent="0.25">
      <c r="A50" s="33" t="s">
        <v>32</v>
      </c>
      <c r="B50" s="34"/>
      <c r="C50" s="34"/>
      <c r="D50" s="35"/>
      <c r="E50" s="35"/>
      <c r="F50" s="35"/>
      <c r="G50" s="35"/>
    </row>
    <row r="51" spans="1:10" x14ac:dyDescent="0.25">
      <c r="A51" s="33" t="s">
        <v>33</v>
      </c>
      <c r="B51" s="34"/>
      <c r="C51" s="34"/>
      <c r="D51" s="35"/>
      <c r="E51" s="35"/>
      <c r="F51" s="35"/>
      <c r="G51" s="35"/>
    </row>
    <row r="52" spans="1:10" x14ac:dyDescent="0.25">
      <c r="A52" s="36" t="s">
        <v>34</v>
      </c>
      <c r="B52" s="37"/>
      <c r="C52" s="37"/>
      <c r="D52" s="35"/>
      <c r="E52" s="35"/>
      <c r="F52" s="35"/>
      <c r="G52" s="35"/>
    </row>
    <row r="53" spans="1:10" x14ac:dyDescent="0.25">
      <c r="A53" s="38" t="s">
        <v>0</v>
      </c>
      <c r="B53" s="39"/>
      <c r="C53" s="39"/>
      <c r="D53" s="35"/>
      <c r="E53" s="35"/>
      <c r="F53" s="35"/>
      <c r="G53" s="35"/>
    </row>
    <row r="54" spans="1:10" ht="5.25" customHeight="1" x14ac:dyDescent="0.25">
      <c r="A54" s="40"/>
      <c r="B54" s="40"/>
      <c r="C54" s="40"/>
    </row>
    <row r="55" spans="1:10" x14ac:dyDescent="0.25">
      <c r="H55" s="41" t="s">
        <v>35</v>
      </c>
      <c r="I55" s="203" t="str">
        <f>+J12</f>
        <v xml:space="preserve"> 01 September 2021</v>
      </c>
      <c r="J55" s="204"/>
    </row>
    <row r="59" spans="1:10" ht="18" customHeight="1" x14ac:dyDescent="0.25"/>
    <row r="60" spans="1:10" ht="17.25" customHeight="1" x14ac:dyDescent="0.25"/>
    <row r="62" spans="1:10" x14ac:dyDescent="0.25">
      <c r="H62" s="205" t="s">
        <v>36</v>
      </c>
      <c r="I62" s="205"/>
      <c r="J62" s="205"/>
    </row>
  </sheetData>
  <mergeCells count="28">
    <mergeCell ref="H34:I34"/>
    <mergeCell ref="H33:I33"/>
    <mergeCell ref="A9:J9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I55:J55"/>
    <mergeCell ref="H62:J62"/>
    <mergeCell ref="H25:I25"/>
    <mergeCell ref="H26:I26"/>
    <mergeCell ref="H27:I27"/>
    <mergeCell ref="H28:I28"/>
    <mergeCell ref="H29:I29"/>
    <mergeCell ref="H30:I30"/>
    <mergeCell ref="H31:I31"/>
    <mergeCell ref="H32:I32"/>
    <mergeCell ref="H36:I36"/>
    <mergeCell ref="H37:I37"/>
    <mergeCell ref="A38:I38"/>
    <mergeCell ref="A39:B39"/>
    <mergeCell ref="A48:B48"/>
    <mergeCell ref="H35:I35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7"/>
  <sheetViews>
    <sheetView topLeftCell="A52" workbookViewId="0">
      <selection activeCell="L64" sqref="L6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" style="2" customWidth="1"/>
    <col min="5" max="5" width="12.7109375" style="2" customWidth="1"/>
    <col min="6" max="6" width="6.85546875" style="2" bestFit="1" customWidth="1"/>
    <col min="7" max="7" width="8.140625" style="2" customWidth="1"/>
    <col min="8" max="8" width="14.140625" style="3" bestFit="1" customWidth="1"/>
    <col min="9" max="9" width="1.5703125" style="3" customWidth="1"/>
    <col min="10" max="10" width="19" style="2" customWidth="1"/>
    <col min="11" max="11" width="9.140625" style="2"/>
    <col min="12" max="12" width="16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23" t="s">
        <v>6</v>
      </c>
      <c r="B10" s="224"/>
      <c r="C10" s="224"/>
      <c r="D10" s="224"/>
      <c r="E10" s="224"/>
      <c r="F10" s="224"/>
      <c r="G10" s="224"/>
      <c r="H10" s="224"/>
      <c r="I10" s="224"/>
      <c r="J10" s="225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200</v>
      </c>
    </row>
    <row r="13" spans="1:10" x14ac:dyDescent="0.25">
      <c r="H13" s="3" t="s">
        <v>11</v>
      </c>
      <c r="I13" s="7" t="s">
        <v>10</v>
      </c>
      <c r="J13" s="9" t="s">
        <v>204</v>
      </c>
    </row>
    <row r="14" spans="1:10" x14ac:dyDescent="0.25">
      <c r="H14" s="3" t="s">
        <v>12</v>
      </c>
      <c r="I14" s="7" t="s">
        <v>10</v>
      </c>
      <c r="J14" s="9" t="s">
        <v>205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/>
    <row r="17" spans="1:12" ht="26.25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45" t="s">
        <v>21</v>
      </c>
      <c r="G17" s="145" t="s">
        <v>22</v>
      </c>
      <c r="H17" s="214" t="s">
        <v>23</v>
      </c>
      <c r="I17" s="215"/>
      <c r="J17" s="13" t="s">
        <v>24</v>
      </c>
    </row>
    <row r="18" spans="1:12" ht="36.75" customHeight="1" x14ac:dyDescent="0.25">
      <c r="A18" s="14">
        <v>1</v>
      </c>
      <c r="B18" s="15">
        <v>44414</v>
      </c>
      <c r="C18" s="16" t="s">
        <v>160</v>
      </c>
      <c r="D18" s="18" t="s">
        <v>161</v>
      </c>
      <c r="E18" s="18" t="s">
        <v>162</v>
      </c>
      <c r="F18" s="19">
        <v>25</v>
      </c>
      <c r="G18" s="18">
        <v>250</v>
      </c>
      <c r="H18" s="219">
        <v>3000</v>
      </c>
      <c r="I18" s="220"/>
      <c r="J18" s="21">
        <f>G18*H18</f>
        <v>750000</v>
      </c>
      <c r="L18"/>
    </row>
    <row r="19" spans="1:12" ht="36.75" customHeight="1" x14ac:dyDescent="0.25">
      <c r="A19" s="14">
        <f>A18+1</f>
        <v>2</v>
      </c>
      <c r="B19" s="15">
        <v>44415</v>
      </c>
      <c r="C19" s="141" t="s">
        <v>163</v>
      </c>
      <c r="D19" s="18" t="s">
        <v>161</v>
      </c>
      <c r="E19" s="18" t="s">
        <v>164</v>
      </c>
      <c r="F19" s="19">
        <v>108</v>
      </c>
      <c r="G19" s="142">
        <v>3218</v>
      </c>
      <c r="H19" s="219">
        <v>3000</v>
      </c>
      <c r="I19" s="220"/>
      <c r="J19" s="21">
        <f t="shared" ref="J19:J49" si="0">G19*H19</f>
        <v>9654000</v>
      </c>
      <c r="L19"/>
    </row>
    <row r="20" spans="1:12" ht="36.75" customHeight="1" x14ac:dyDescent="0.25">
      <c r="A20" s="14">
        <f t="shared" ref="A20:A53" si="1">A19+1</f>
        <v>3</v>
      </c>
      <c r="B20" s="15">
        <v>44415</v>
      </c>
      <c r="C20" s="141" t="s">
        <v>165</v>
      </c>
      <c r="D20" s="18" t="s">
        <v>161</v>
      </c>
      <c r="E20" s="18" t="s">
        <v>164</v>
      </c>
      <c r="F20" s="19">
        <v>133</v>
      </c>
      <c r="G20" s="142">
        <v>3739</v>
      </c>
      <c r="H20" s="219">
        <v>3000</v>
      </c>
      <c r="I20" s="220"/>
      <c r="J20" s="21">
        <f t="shared" si="0"/>
        <v>11217000</v>
      </c>
      <c r="L20"/>
    </row>
    <row r="21" spans="1:12" ht="36.75" customHeight="1" x14ac:dyDescent="0.25">
      <c r="A21" s="14">
        <f t="shared" si="1"/>
        <v>4</v>
      </c>
      <c r="B21" s="15">
        <v>44415</v>
      </c>
      <c r="C21" s="141" t="s">
        <v>166</v>
      </c>
      <c r="D21" s="18" t="s">
        <v>161</v>
      </c>
      <c r="E21" s="18" t="s">
        <v>162</v>
      </c>
      <c r="F21" s="19">
        <v>189</v>
      </c>
      <c r="G21" s="142">
        <v>3972</v>
      </c>
      <c r="H21" s="219">
        <v>3000</v>
      </c>
      <c r="I21" s="220"/>
      <c r="J21" s="21">
        <f t="shared" si="0"/>
        <v>11916000</v>
      </c>
      <c r="L21"/>
    </row>
    <row r="22" spans="1:12" ht="36.75" customHeight="1" x14ac:dyDescent="0.25">
      <c r="A22" s="14">
        <f t="shared" si="1"/>
        <v>5</v>
      </c>
      <c r="B22" s="15">
        <v>44415</v>
      </c>
      <c r="C22" s="141" t="s">
        <v>167</v>
      </c>
      <c r="D22" s="18" t="s">
        <v>161</v>
      </c>
      <c r="E22" s="18" t="s">
        <v>162</v>
      </c>
      <c r="F22" s="19">
        <v>13</v>
      </c>
      <c r="G22" s="142">
        <v>144</v>
      </c>
      <c r="H22" s="219">
        <v>3000</v>
      </c>
      <c r="I22" s="220"/>
      <c r="J22" s="21">
        <f t="shared" si="0"/>
        <v>432000</v>
      </c>
      <c r="L22"/>
    </row>
    <row r="23" spans="1:12" ht="36.75" customHeight="1" x14ac:dyDescent="0.25">
      <c r="A23" s="14">
        <f t="shared" si="1"/>
        <v>6</v>
      </c>
      <c r="B23" s="15">
        <v>44416</v>
      </c>
      <c r="C23" s="16" t="s">
        <v>168</v>
      </c>
      <c r="D23" s="18" t="s">
        <v>161</v>
      </c>
      <c r="E23" s="18" t="s">
        <v>164</v>
      </c>
      <c r="F23" s="19">
        <v>30</v>
      </c>
      <c r="G23" s="142">
        <v>1214</v>
      </c>
      <c r="H23" s="219">
        <v>3000</v>
      </c>
      <c r="I23" s="220"/>
      <c r="J23" s="21">
        <f t="shared" si="0"/>
        <v>3642000</v>
      </c>
      <c r="L23"/>
    </row>
    <row r="24" spans="1:12" ht="36.75" customHeight="1" x14ac:dyDescent="0.25">
      <c r="A24" s="14">
        <f t="shared" si="1"/>
        <v>7</v>
      </c>
      <c r="B24" s="15">
        <v>44416</v>
      </c>
      <c r="C24" s="16" t="s">
        <v>169</v>
      </c>
      <c r="D24" s="18" t="s">
        <v>161</v>
      </c>
      <c r="E24" s="18" t="s">
        <v>164</v>
      </c>
      <c r="F24" s="19">
        <v>201</v>
      </c>
      <c r="G24" s="142">
        <v>5078</v>
      </c>
      <c r="H24" s="219">
        <v>3000</v>
      </c>
      <c r="I24" s="220"/>
      <c r="J24" s="21">
        <f t="shared" si="0"/>
        <v>15234000</v>
      </c>
      <c r="L24"/>
    </row>
    <row r="25" spans="1:12" ht="36.75" customHeight="1" x14ac:dyDescent="0.25">
      <c r="A25" s="14">
        <f t="shared" si="1"/>
        <v>8</v>
      </c>
      <c r="B25" s="15">
        <v>44416</v>
      </c>
      <c r="C25" s="16" t="s">
        <v>170</v>
      </c>
      <c r="D25" s="18" t="s">
        <v>161</v>
      </c>
      <c r="E25" s="18" t="s">
        <v>162</v>
      </c>
      <c r="F25" s="19">
        <v>211</v>
      </c>
      <c r="G25" s="142">
        <v>4909</v>
      </c>
      <c r="H25" s="219">
        <v>3000</v>
      </c>
      <c r="I25" s="220"/>
      <c r="J25" s="21">
        <f t="shared" si="0"/>
        <v>14727000</v>
      </c>
      <c r="L25"/>
    </row>
    <row r="26" spans="1:12" ht="36.75" customHeight="1" x14ac:dyDescent="0.25">
      <c r="A26" s="14">
        <f t="shared" si="1"/>
        <v>9</v>
      </c>
      <c r="B26" s="15">
        <v>44417</v>
      </c>
      <c r="C26" s="16" t="s">
        <v>171</v>
      </c>
      <c r="D26" s="18" t="s">
        <v>161</v>
      </c>
      <c r="E26" s="18" t="s">
        <v>164</v>
      </c>
      <c r="F26" s="19">
        <v>154</v>
      </c>
      <c r="G26" s="142">
        <v>4644</v>
      </c>
      <c r="H26" s="219">
        <v>3000</v>
      </c>
      <c r="I26" s="220"/>
      <c r="J26" s="21">
        <f t="shared" si="0"/>
        <v>13932000</v>
      </c>
      <c r="L26"/>
    </row>
    <row r="27" spans="1:12" ht="36.75" customHeight="1" x14ac:dyDescent="0.25">
      <c r="A27" s="14">
        <f t="shared" si="1"/>
        <v>10</v>
      </c>
      <c r="B27" s="15">
        <v>44417</v>
      </c>
      <c r="C27" s="16" t="s">
        <v>172</v>
      </c>
      <c r="D27" s="18" t="s">
        <v>161</v>
      </c>
      <c r="E27" s="18" t="s">
        <v>162</v>
      </c>
      <c r="F27" s="19">
        <v>142</v>
      </c>
      <c r="G27" s="142">
        <v>4119</v>
      </c>
      <c r="H27" s="219">
        <v>3000</v>
      </c>
      <c r="I27" s="220"/>
      <c r="J27" s="21">
        <f t="shared" si="0"/>
        <v>12357000</v>
      </c>
      <c r="L27"/>
    </row>
    <row r="28" spans="1:12" ht="36.75" customHeight="1" x14ac:dyDescent="0.25">
      <c r="A28" s="14">
        <f t="shared" si="1"/>
        <v>11</v>
      </c>
      <c r="B28" s="15">
        <v>44417</v>
      </c>
      <c r="C28" s="16" t="s">
        <v>173</v>
      </c>
      <c r="D28" s="18" t="s">
        <v>161</v>
      </c>
      <c r="E28" s="18" t="s">
        <v>162</v>
      </c>
      <c r="F28" s="19">
        <v>2</v>
      </c>
      <c r="G28" s="142">
        <v>30</v>
      </c>
      <c r="H28" s="219">
        <v>3000</v>
      </c>
      <c r="I28" s="220"/>
      <c r="J28" s="21">
        <f t="shared" si="0"/>
        <v>90000</v>
      </c>
      <c r="L28"/>
    </row>
    <row r="29" spans="1:12" ht="36.75" customHeight="1" x14ac:dyDescent="0.25">
      <c r="A29" s="14">
        <f t="shared" si="1"/>
        <v>12</v>
      </c>
      <c r="B29" s="15">
        <v>44417</v>
      </c>
      <c r="C29" s="141" t="s">
        <v>174</v>
      </c>
      <c r="D29" s="18" t="s">
        <v>161</v>
      </c>
      <c r="E29" s="18" t="s">
        <v>164</v>
      </c>
      <c r="F29" s="19">
        <v>2</v>
      </c>
      <c r="G29" s="142">
        <v>11</v>
      </c>
      <c r="H29" s="219">
        <v>3000</v>
      </c>
      <c r="I29" s="220"/>
      <c r="J29" s="21">
        <f t="shared" si="0"/>
        <v>33000</v>
      </c>
      <c r="L29"/>
    </row>
    <row r="30" spans="1:12" ht="36.75" customHeight="1" x14ac:dyDescent="0.25">
      <c r="A30" s="14">
        <f t="shared" si="1"/>
        <v>13</v>
      </c>
      <c r="B30" s="15">
        <v>44418</v>
      </c>
      <c r="C30" s="16" t="s">
        <v>175</v>
      </c>
      <c r="D30" s="18" t="s">
        <v>161</v>
      </c>
      <c r="E30" s="18" t="s">
        <v>162</v>
      </c>
      <c r="F30" s="19">
        <v>255</v>
      </c>
      <c r="G30" s="142">
        <v>6973</v>
      </c>
      <c r="H30" s="219">
        <v>3000</v>
      </c>
      <c r="I30" s="220"/>
      <c r="J30" s="21">
        <f t="shared" si="0"/>
        <v>20919000</v>
      </c>
      <c r="L30"/>
    </row>
    <row r="31" spans="1:12" ht="36.75" customHeight="1" x14ac:dyDescent="0.25">
      <c r="A31" s="14">
        <f t="shared" si="1"/>
        <v>14</v>
      </c>
      <c r="B31" s="15">
        <v>44418</v>
      </c>
      <c r="C31" s="16" t="s">
        <v>176</v>
      </c>
      <c r="D31" s="18" t="s">
        <v>161</v>
      </c>
      <c r="E31" s="18" t="s">
        <v>164</v>
      </c>
      <c r="F31" s="19">
        <v>311</v>
      </c>
      <c r="G31" s="142">
        <v>8981</v>
      </c>
      <c r="H31" s="219">
        <v>3000</v>
      </c>
      <c r="I31" s="220"/>
      <c r="J31" s="21">
        <f t="shared" si="0"/>
        <v>26943000</v>
      </c>
      <c r="L31"/>
    </row>
    <row r="32" spans="1:12" ht="36.75" customHeight="1" x14ac:dyDescent="0.25">
      <c r="A32" s="14">
        <f t="shared" si="1"/>
        <v>15</v>
      </c>
      <c r="B32" s="15">
        <v>44419</v>
      </c>
      <c r="C32" s="16" t="s">
        <v>177</v>
      </c>
      <c r="D32" s="18" t="s">
        <v>161</v>
      </c>
      <c r="E32" s="18" t="s">
        <v>164</v>
      </c>
      <c r="F32" s="19">
        <v>178</v>
      </c>
      <c r="G32" s="142">
        <v>5782</v>
      </c>
      <c r="H32" s="219">
        <v>3000</v>
      </c>
      <c r="I32" s="220"/>
      <c r="J32" s="21">
        <f t="shared" si="0"/>
        <v>17346000</v>
      </c>
      <c r="L32"/>
    </row>
    <row r="33" spans="1:12" ht="36.75" customHeight="1" x14ac:dyDescent="0.25">
      <c r="A33" s="14">
        <f t="shared" si="1"/>
        <v>16</v>
      </c>
      <c r="B33" s="15">
        <v>44419</v>
      </c>
      <c r="C33" s="16" t="s">
        <v>178</v>
      </c>
      <c r="D33" s="18" t="s">
        <v>161</v>
      </c>
      <c r="E33" s="18" t="s">
        <v>162</v>
      </c>
      <c r="F33" s="20">
        <v>12</v>
      </c>
      <c r="G33" s="18">
        <v>473</v>
      </c>
      <c r="H33" s="219">
        <v>3000</v>
      </c>
      <c r="I33" s="220"/>
      <c r="J33" s="22">
        <f t="shared" si="0"/>
        <v>1419000</v>
      </c>
      <c r="L33"/>
    </row>
    <row r="34" spans="1:12" ht="36.75" customHeight="1" x14ac:dyDescent="0.25">
      <c r="A34" s="14">
        <f t="shared" si="1"/>
        <v>17</v>
      </c>
      <c r="B34" s="15">
        <v>44419</v>
      </c>
      <c r="C34" s="16" t="s">
        <v>179</v>
      </c>
      <c r="D34" s="18" t="s">
        <v>161</v>
      </c>
      <c r="E34" s="18" t="s">
        <v>162</v>
      </c>
      <c r="F34" s="19">
        <v>265</v>
      </c>
      <c r="G34" s="142">
        <v>6911</v>
      </c>
      <c r="H34" s="219">
        <v>3000</v>
      </c>
      <c r="I34" s="220"/>
      <c r="J34" s="21">
        <f t="shared" si="0"/>
        <v>20733000</v>
      </c>
      <c r="L34"/>
    </row>
    <row r="35" spans="1:12" ht="36.75" customHeight="1" x14ac:dyDescent="0.25">
      <c r="A35" s="14">
        <f t="shared" si="1"/>
        <v>18</v>
      </c>
      <c r="B35" s="15">
        <v>44420</v>
      </c>
      <c r="C35" s="16" t="s">
        <v>180</v>
      </c>
      <c r="D35" s="18" t="s">
        <v>161</v>
      </c>
      <c r="E35" s="18" t="s">
        <v>164</v>
      </c>
      <c r="F35" s="19">
        <v>186</v>
      </c>
      <c r="G35" s="142">
        <v>4916</v>
      </c>
      <c r="H35" s="219">
        <v>3000</v>
      </c>
      <c r="I35" s="220"/>
      <c r="J35" s="21">
        <f t="shared" si="0"/>
        <v>14748000</v>
      </c>
      <c r="L35"/>
    </row>
    <row r="36" spans="1:12" ht="36.75" customHeight="1" x14ac:dyDescent="0.25">
      <c r="A36" s="14">
        <f t="shared" si="1"/>
        <v>19</v>
      </c>
      <c r="B36" s="15">
        <v>44420</v>
      </c>
      <c r="C36" s="16" t="s">
        <v>181</v>
      </c>
      <c r="D36" s="18" t="s">
        <v>161</v>
      </c>
      <c r="E36" s="18" t="s">
        <v>162</v>
      </c>
      <c r="F36" s="19">
        <v>43</v>
      </c>
      <c r="G36" s="142">
        <v>695</v>
      </c>
      <c r="H36" s="219">
        <v>3000</v>
      </c>
      <c r="I36" s="220"/>
      <c r="J36" s="21">
        <f t="shared" si="0"/>
        <v>2085000</v>
      </c>
      <c r="L36"/>
    </row>
    <row r="37" spans="1:12" ht="36.75" customHeight="1" x14ac:dyDescent="0.25">
      <c r="A37" s="14">
        <f t="shared" si="1"/>
        <v>20</v>
      </c>
      <c r="B37" s="15">
        <v>44421</v>
      </c>
      <c r="C37" s="16" t="s">
        <v>182</v>
      </c>
      <c r="D37" s="18" t="s">
        <v>161</v>
      </c>
      <c r="E37" s="18" t="s">
        <v>162</v>
      </c>
      <c r="F37" s="19">
        <v>31</v>
      </c>
      <c r="G37" s="142">
        <v>325</v>
      </c>
      <c r="H37" s="219">
        <v>3000</v>
      </c>
      <c r="I37" s="220"/>
      <c r="J37" s="21">
        <f t="shared" si="0"/>
        <v>975000</v>
      </c>
      <c r="L37"/>
    </row>
    <row r="38" spans="1:12" ht="36.75" customHeight="1" x14ac:dyDescent="0.25">
      <c r="A38" s="14">
        <f t="shared" si="1"/>
        <v>21</v>
      </c>
      <c r="B38" s="15">
        <v>44421</v>
      </c>
      <c r="C38" s="16" t="s">
        <v>183</v>
      </c>
      <c r="D38" s="18" t="s">
        <v>161</v>
      </c>
      <c r="E38" s="18" t="s">
        <v>164</v>
      </c>
      <c r="F38" s="19">
        <v>6</v>
      </c>
      <c r="G38" s="142">
        <v>354</v>
      </c>
      <c r="H38" s="219">
        <v>3000</v>
      </c>
      <c r="I38" s="220"/>
      <c r="J38" s="21">
        <f t="shared" si="0"/>
        <v>1062000</v>
      </c>
      <c r="L38"/>
    </row>
    <row r="39" spans="1:12" ht="36.75" customHeight="1" x14ac:dyDescent="0.25">
      <c r="A39" s="14">
        <f t="shared" si="1"/>
        <v>22</v>
      </c>
      <c r="B39" s="15">
        <v>44421</v>
      </c>
      <c r="C39" s="16" t="s">
        <v>184</v>
      </c>
      <c r="D39" s="18" t="s">
        <v>161</v>
      </c>
      <c r="E39" s="18" t="s">
        <v>164</v>
      </c>
      <c r="F39" s="19">
        <v>249</v>
      </c>
      <c r="G39" s="142">
        <v>6202</v>
      </c>
      <c r="H39" s="219">
        <v>3000</v>
      </c>
      <c r="I39" s="220"/>
      <c r="J39" s="21">
        <f t="shared" si="0"/>
        <v>18606000</v>
      </c>
      <c r="L39"/>
    </row>
    <row r="40" spans="1:12" ht="36.75" customHeight="1" x14ac:dyDescent="0.25">
      <c r="A40" s="14">
        <f t="shared" si="1"/>
        <v>23</v>
      </c>
      <c r="B40" s="15">
        <v>44421</v>
      </c>
      <c r="C40" s="16" t="s">
        <v>185</v>
      </c>
      <c r="D40" s="18" t="s">
        <v>161</v>
      </c>
      <c r="E40" s="18" t="s">
        <v>162</v>
      </c>
      <c r="F40" s="19">
        <v>282</v>
      </c>
      <c r="G40" s="142">
        <v>6363</v>
      </c>
      <c r="H40" s="219">
        <v>3000</v>
      </c>
      <c r="I40" s="220"/>
      <c r="J40" s="21">
        <f t="shared" si="0"/>
        <v>19089000</v>
      </c>
      <c r="L40"/>
    </row>
    <row r="41" spans="1:12" ht="36.75" customHeight="1" x14ac:dyDescent="0.25">
      <c r="A41" s="14">
        <f t="shared" si="1"/>
        <v>24</v>
      </c>
      <c r="B41" s="15">
        <v>44422</v>
      </c>
      <c r="C41" s="16" t="s">
        <v>186</v>
      </c>
      <c r="D41" s="18" t="s">
        <v>161</v>
      </c>
      <c r="E41" s="18" t="s">
        <v>164</v>
      </c>
      <c r="F41" s="19">
        <v>31</v>
      </c>
      <c r="G41" s="142">
        <v>559</v>
      </c>
      <c r="H41" s="219">
        <v>3000</v>
      </c>
      <c r="I41" s="220"/>
      <c r="J41" s="21">
        <f t="shared" si="0"/>
        <v>1677000</v>
      </c>
      <c r="L41"/>
    </row>
    <row r="42" spans="1:12" ht="36.75" customHeight="1" x14ac:dyDescent="0.25">
      <c r="A42" s="14">
        <f t="shared" si="1"/>
        <v>25</v>
      </c>
      <c r="B42" s="15">
        <v>44422</v>
      </c>
      <c r="C42" s="16" t="s">
        <v>187</v>
      </c>
      <c r="D42" s="18" t="s">
        <v>161</v>
      </c>
      <c r="E42" s="18" t="s">
        <v>162</v>
      </c>
      <c r="F42" s="19">
        <v>239</v>
      </c>
      <c r="G42" s="142">
        <v>5712</v>
      </c>
      <c r="H42" s="219">
        <v>3000</v>
      </c>
      <c r="I42" s="220"/>
      <c r="J42" s="21">
        <f t="shared" si="0"/>
        <v>17136000</v>
      </c>
      <c r="L42"/>
    </row>
    <row r="43" spans="1:12" ht="36.75" customHeight="1" x14ac:dyDescent="0.25">
      <c r="A43" s="14">
        <f t="shared" si="1"/>
        <v>26</v>
      </c>
      <c r="B43" s="15">
        <v>44423</v>
      </c>
      <c r="C43" s="16" t="s">
        <v>188</v>
      </c>
      <c r="D43" s="18" t="s">
        <v>161</v>
      </c>
      <c r="E43" s="18" t="s">
        <v>162</v>
      </c>
      <c r="F43" s="19">
        <v>127</v>
      </c>
      <c r="G43" s="142">
        <v>4909</v>
      </c>
      <c r="H43" s="219">
        <v>3000</v>
      </c>
      <c r="I43" s="220"/>
      <c r="J43" s="21">
        <f t="shared" si="0"/>
        <v>14727000</v>
      </c>
      <c r="L43"/>
    </row>
    <row r="44" spans="1:12" ht="36.75" customHeight="1" x14ac:dyDescent="0.25">
      <c r="A44" s="14">
        <f t="shared" si="1"/>
        <v>27</v>
      </c>
      <c r="B44" s="15">
        <v>44423</v>
      </c>
      <c r="C44" s="16" t="s">
        <v>206</v>
      </c>
      <c r="D44" s="18" t="s">
        <v>161</v>
      </c>
      <c r="E44" s="18" t="s">
        <v>162</v>
      </c>
      <c r="F44" s="19">
        <v>161</v>
      </c>
      <c r="G44" s="142">
        <v>3451</v>
      </c>
      <c r="H44" s="219">
        <v>3000</v>
      </c>
      <c r="I44" s="220"/>
      <c r="J44" s="21">
        <f t="shared" si="0"/>
        <v>10353000</v>
      </c>
      <c r="L44"/>
    </row>
    <row r="45" spans="1:12" ht="36.75" customHeight="1" x14ac:dyDescent="0.25">
      <c r="A45" s="14">
        <f t="shared" si="1"/>
        <v>28</v>
      </c>
      <c r="B45" s="15">
        <v>44424</v>
      </c>
      <c r="C45" s="16" t="s">
        <v>190</v>
      </c>
      <c r="D45" s="18" t="s">
        <v>161</v>
      </c>
      <c r="E45" s="18" t="s">
        <v>162</v>
      </c>
      <c r="F45" s="19">
        <v>74</v>
      </c>
      <c r="G45" s="142">
        <v>1418</v>
      </c>
      <c r="H45" s="219">
        <v>3000</v>
      </c>
      <c r="I45" s="220"/>
      <c r="J45" s="21">
        <f t="shared" si="0"/>
        <v>4254000</v>
      </c>
      <c r="L45"/>
    </row>
    <row r="46" spans="1:12" ht="36.75" customHeight="1" x14ac:dyDescent="0.25">
      <c r="A46" s="14">
        <f t="shared" si="1"/>
        <v>29</v>
      </c>
      <c r="B46" s="15">
        <v>44424</v>
      </c>
      <c r="C46" s="16" t="s">
        <v>191</v>
      </c>
      <c r="D46" s="18" t="s">
        <v>161</v>
      </c>
      <c r="E46" s="18" t="s">
        <v>164</v>
      </c>
      <c r="F46" s="19">
        <v>84</v>
      </c>
      <c r="G46" s="142">
        <v>1550</v>
      </c>
      <c r="H46" s="219">
        <v>3000</v>
      </c>
      <c r="I46" s="220"/>
      <c r="J46" s="21">
        <f t="shared" si="0"/>
        <v>4650000</v>
      </c>
      <c r="L46"/>
    </row>
    <row r="47" spans="1:12" ht="36.75" customHeight="1" x14ac:dyDescent="0.25">
      <c r="A47" s="14">
        <f t="shared" si="1"/>
        <v>30</v>
      </c>
      <c r="B47" s="15">
        <v>44425</v>
      </c>
      <c r="C47" s="16" t="s">
        <v>192</v>
      </c>
      <c r="D47" s="18" t="s">
        <v>161</v>
      </c>
      <c r="E47" s="18" t="s">
        <v>162</v>
      </c>
      <c r="F47" s="19">
        <v>29</v>
      </c>
      <c r="G47" s="142">
        <v>332</v>
      </c>
      <c r="H47" s="219">
        <v>3000</v>
      </c>
      <c r="I47" s="220"/>
      <c r="J47" s="21">
        <f t="shared" si="0"/>
        <v>996000</v>
      </c>
      <c r="L47"/>
    </row>
    <row r="48" spans="1:12" ht="36.75" customHeight="1" x14ac:dyDescent="0.25">
      <c r="A48" s="14">
        <f t="shared" si="1"/>
        <v>31</v>
      </c>
      <c r="B48" s="15">
        <v>44425</v>
      </c>
      <c r="C48" s="16" t="s">
        <v>193</v>
      </c>
      <c r="D48" s="18" t="s">
        <v>161</v>
      </c>
      <c r="E48" s="18" t="s">
        <v>164</v>
      </c>
      <c r="F48" s="19">
        <v>146</v>
      </c>
      <c r="G48" s="142">
        <v>3080</v>
      </c>
      <c r="H48" s="219">
        <v>3000</v>
      </c>
      <c r="I48" s="220"/>
      <c r="J48" s="21">
        <f t="shared" si="0"/>
        <v>9240000</v>
      </c>
      <c r="L48"/>
    </row>
    <row r="49" spans="1:12" ht="36.75" customHeight="1" x14ac:dyDescent="0.25">
      <c r="A49" s="14">
        <f t="shared" si="1"/>
        <v>32</v>
      </c>
      <c r="B49" s="15">
        <v>44425</v>
      </c>
      <c r="C49" s="143" t="s">
        <v>194</v>
      </c>
      <c r="D49" s="18" t="s">
        <v>161</v>
      </c>
      <c r="E49" s="18" t="s">
        <v>164</v>
      </c>
      <c r="F49" s="20">
        <v>135</v>
      </c>
      <c r="G49" s="18">
        <v>4138</v>
      </c>
      <c r="H49" s="219">
        <v>3000</v>
      </c>
      <c r="I49" s="220"/>
      <c r="J49" s="22">
        <f t="shared" si="0"/>
        <v>12414000</v>
      </c>
      <c r="L49"/>
    </row>
    <row r="50" spans="1:12" ht="36.75" customHeight="1" x14ac:dyDescent="0.25">
      <c r="A50" s="14">
        <f t="shared" si="1"/>
        <v>33</v>
      </c>
      <c r="B50" s="15">
        <v>44425</v>
      </c>
      <c r="C50" s="143" t="s">
        <v>196</v>
      </c>
      <c r="D50" s="18" t="s">
        <v>161</v>
      </c>
      <c r="E50" s="18" t="s">
        <v>162</v>
      </c>
      <c r="F50" s="19">
        <v>262</v>
      </c>
      <c r="G50" s="142">
        <v>6744</v>
      </c>
      <c r="H50" s="219">
        <v>3000</v>
      </c>
      <c r="I50" s="220"/>
      <c r="J50" s="21">
        <f>G50*H50</f>
        <v>20232000</v>
      </c>
      <c r="L50"/>
    </row>
    <row r="51" spans="1:12" ht="36.75" customHeight="1" x14ac:dyDescent="0.25">
      <c r="A51" s="14">
        <f t="shared" si="1"/>
        <v>34</v>
      </c>
      <c r="B51" s="15">
        <v>44426</v>
      </c>
      <c r="C51" s="143" t="s">
        <v>195</v>
      </c>
      <c r="D51" s="18" t="s">
        <v>161</v>
      </c>
      <c r="E51" s="18" t="s">
        <v>164</v>
      </c>
      <c r="F51" s="19">
        <v>1</v>
      </c>
      <c r="G51" s="142">
        <v>60</v>
      </c>
      <c r="H51" s="219">
        <v>3000</v>
      </c>
      <c r="I51" s="220"/>
      <c r="J51" s="21">
        <f>G51*H51</f>
        <v>180000</v>
      </c>
      <c r="L51"/>
    </row>
    <row r="52" spans="1:12" ht="36.75" customHeight="1" x14ac:dyDescent="0.25">
      <c r="A52" s="14">
        <f t="shared" si="1"/>
        <v>35</v>
      </c>
      <c r="B52" s="15">
        <v>44426</v>
      </c>
      <c r="C52" s="143" t="s">
        <v>197</v>
      </c>
      <c r="D52" s="18" t="s">
        <v>161</v>
      </c>
      <c r="E52" s="18" t="s">
        <v>162</v>
      </c>
      <c r="F52" s="19">
        <v>146</v>
      </c>
      <c r="G52" s="142">
        <v>4319</v>
      </c>
      <c r="H52" s="219">
        <v>3000</v>
      </c>
      <c r="I52" s="220"/>
      <c r="J52" s="21">
        <f>G52*H52</f>
        <v>12957000</v>
      </c>
      <c r="L52"/>
    </row>
    <row r="53" spans="1:12" ht="36.75" customHeight="1" x14ac:dyDescent="0.25">
      <c r="A53" s="14">
        <f t="shared" si="1"/>
        <v>36</v>
      </c>
      <c r="B53" s="15">
        <v>44427</v>
      </c>
      <c r="C53" s="143" t="s">
        <v>198</v>
      </c>
      <c r="D53" s="18" t="s">
        <v>161</v>
      </c>
      <c r="E53" s="18" t="s">
        <v>164</v>
      </c>
      <c r="F53" s="19">
        <v>480</v>
      </c>
      <c r="G53" s="142">
        <v>13797</v>
      </c>
      <c r="H53" s="219">
        <v>3000</v>
      </c>
      <c r="I53" s="220"/>
      <c r="J53" s="21">
        <f t="shared" ref="J53" si="2">G53*H53</f>
        <v>41391000</v>
      </c>
      <c r="L53"/>
    </row>
    <row r="54" spans="1:12" ht="32.25" customHeight="1" thickBot="1" x14ac:dyDescent="0.3">
      <c r="A54" s="207" t="s">
        <v>25</v>
      </c>
      <c r="B54" s="208"/>
      <c r="C54" s="208"/>
      <c r="D54" s="208"/>
      <c r="E54" s="208"/>
      <c r="F54" s="208"/>
      <c r="G54" s="208"/>
      <c r="H54" s="208"/>
      <c r="I54" s="209"/>
      <c r="J54" s="23">
        <f>SUM(J18:J53)</f>
        <v>388116000</v>
      </c>
      <c r="L54" s="31">
        <v>388116000</v>
      </c>
    </row>
    <row r="55" spans="1:12" x14ac:dyDescent="0.25">
      <c r="A55" s="210"/>
      <c r="B55" s="210"/>
      <c r="C55" s="146"/>
      <c r="D55" s="146"/>
      <c r="E55" s="146"/>
      <c r="F55" s="146"/>
      <c r="G55" s="146"/>
      <c r="H55" s="25"/>
      <c r="I55" s="25"/>
      <c r="J55" s="26"/>
      <c r="L55" s="3"/>
    </row>
    <row r="56" spans="1:12" x14ac:dyDescent="0.25">
      <c r="A56" s="146"/>
      <c r="B56" s="146"/>
      <c r="C56" s="146"/>
      <c r="D56" s="146"/>
      <c r="E56" s="146"/>
      <c r="F56" s="146"/>
      <c r="G56" s="147" t="s">
        <v>61</v>
      </c>
      <c r="H56" s="147"/>
      <c r="I56" s="25"/>
      <c r="J56" s="26">
        <f>J54*10%</f>
        <v>38811600</v>
      </c>
      <c r="L56" s="27">
        <v>38811600</v>
      </c>
    </row>
    <row r="57" spans="1:12" x14ac:dyDescent="0.25">
      <c r="A57" s="146"/>
      <c r="B57" s="146"/>
      <c r="C57" s="146"/>
      <c r="D57" s="146"/>
      <c r="E57" s="146"/>
      <c r="F57" s="146"/>
      <c r="G57" s="160" t="s">
        <v>66</v>
      </c>
      <c r="H57" s="160"/>
      <c r="I57" s="160"/>
      <c r="J57" s="46">
        <f>J54-J56</f>
        <v>349304400</v>
      </c>
      <c r="L57" s="27"/>
    </row>
    <row r="58" spans="1:12" x14ac:dyDescent="0.25">
      <c r="A58" s="146"/>
      <c r="B58" s="146"/>
      <c r="C58" s="146"/>
      <c r="D58" s="146"/>
      <c r="E58" s="146"/>
      <c r="F58" s="146"/>
      <c r="G58" s="147" t="s">
        <v>26</v>
      </c>
      <c r="H58" s="147"/>
      <c r="I58" s="27" t="e">
        <f>#REF!*1%</f>
        <v>#REF!</v>
      </c>
      <c r="J58" s="26">
        <f>J57*1%</f>
        <v>3493044</v>
      </c>
    </row>
    <row r="59" spans="1:12" ht="16.5" thickBot="1" x14ac:dyDescent="0.3">
      <c r="A59" s="146"/>
      <c r="B59" s="146"/>
      <c r="C59" s="146"/>
      <c r="D59" s="146"/>
      <c r="E59" s="146"/>
      <c r="F59" s="146"/>
      <c r="G59" s="147" t="s">
        <v>203</v>
      </c>
      <c r="H59" s="147"/>
      <c r="I59" s="26">
        <f>I55*10%</f>
        <v>0</v>
      </c>
      <c r="J59" s="28">
        <f>J57*2%</f>
        <v>6986088</v>
      </c>
    </row>
    <row r="60" spans="1:12" x14ac:dyDescent="0.25">
      <c r="E60" s="1"/>
      <c r="F60" s="1"/>
      <c r="G60" s="29" t="s">
        <v>30</v>
      </c>
      <c r="H60" s="29"/>
      <c r="I60" s="30" t="e">
        <f>I54+I58</f>
        <v>#REF!</v>
      </c>
      <c r="J60" s="30">
        <f>J57-J59+J58</f>
        <v>345811356</v>
      </c>
    </row>
    <row r="61" spans="1:12" x14ac:dyDescent="0.25">
      <c r="E61" s="1"/>
      <c r="F61" s="1"/>
      <c r="G61" s="1"/>
      <c r="H61" s="29"/>
      <c r="I61" s="30"/>
      <c r="J61" s="30"/>
      <c r="L61" s="3"/>
    </row>
    <row r="62" spans="1:12" x14ac:dyDescent="0.25">
      <c r="A62" s="34" t="s">
        <v>199</v>
      </c>
      <c r="D62" s="1"/>
      <c r="E62" s="1"/>
      <c r="F62" s="1"/>
      <c r="G62" s="1"/>
      <c r="H62" s="29"/>
      <c r="I62" s="29"/>
      <c r="J62" s="30"/>
    </row>
    <row r="63" spans="1:12" x14ac:dyDescent="0.25">
      <c r="A63" s="124"/>
      <c r="D63" s="1"/>
      <c r="E63" s="1"/>
      <c r="F63" s="1"/>
      <c r="G63" s="1"/>
      <c r="H63" s="29"/>
      <c r="I63" s="29"/>
      <c r="J63" s="30"/>
    </row>
    <row r="64" spans="1:12" x14ac:dyDescent="0.25">
      <c r="A64" s="32" t="s">
        <v>31</v>
      </c>
    </row>
    <row r="65" spans="1:10" x14ac:dyDescent="0.25">
      <c r="A65" s="33" t="s">
        <v>32</v>
      </c>
      <c r="B65" s="34"/>
      <c r="C65" s="34"/>
      <c r="D65" s="35"/>
      <c r="E65" s="35"/>
      <c r="F65" s="35"/>
      <c r="G65" s="35"/>
    </row>
    <row r="66" spans="1:10" x14ac:dyDescent="0.25">
      <c r="A66" s="33" t="s">
        <v>33</v>
      </c>
      <c r="B66" s="34"/>
      <c r="C66" s="34"/>
      <c r="D66" s="35"/>
      <c r="E66" s="35"/>
      <c r="F66" s="35"/>
      <c r="G66" s="35"/>
    </row>
    <row r="67" spans="1:10" x14ac:dyDescent="0.25">
      <c r="A67" s="36" t="s">
        <v>34</v>
      </c>
      <c r="B67" s="37"/>
      <c r="C67" s="37"/>
      <c r="D67" s="35"/>
      <c r="E67" s="35"/>
      <c r="F67" s="35"/>
      <c r="G67" s="35"/>
    </row>
    <row r="68" spans="1:10" x14ac:dyDescent="0.25">
      <c r="A68" s="38" t="s">
        <v>0</v>
      </c>
      <c r="B68" s="39"/>
      <c r="C68" s="39"/>
      <c r="D68" s="35"/>
      <c r="E68" s="35"/>
      <c r="F68" s="35"/>
      <c r="G68" s="35"/>
    </row>
    <row r="69" spans="1:10" x14ac:dyDescent="0.25">
      <c r="A69" s="40"/>
      <c r="B69" s="40"/>
      <c r="C69" s="40"/>
    </row>
    <row r="70" spans="1:10" x14ac:dyDescent="0.25">
      <c r="H70" s="41" t="s">
        <v>35</v>
      </c>
      <c r="I70" s="203" t="str">
        <f>+J13</f>
        <v xml:space="preserve"> 11 September 2021</v>
      </c>
      <c r="J70" s="204"/>
    </row>
    <row r="74" spans="1:10" ht="18" customHeight="1" x14ac:dyDescent="0.25"/>
    <row r="75" spans="1:10" ht="17.25" customHeight="1" x14ac:dyDescent="0.25"/>
    <row r="77" spans="1:10" x14ac:dyDescent="0.25">
      <c r="H77" s="205" t="s">
        <v>36</v>
      </c>
      <c r="I77" s="205"/>
      <c r="J77" s="205"/>
    </row>
  </sheetData>
  <mergeCells count="42">
    <mergeCell ref="H77:J77"/>
    <mergeCell ref="H46:I46"/>
    <mergeCell ref="H47:I47"/>
    <mergeCell ref="H48:I48"/>
    <mergeCell ref="H49:I49"/>
    <mergeCell ref="H50:I50"/>
    <mergeCell ref="H51:I51"/>
    <mergeCell ref="H52:I52"/>
    <mergeCell ref="H53:I53"/>
    <mergeCell ref="A54:I54"/>
    <mergeCell ref="A55:B55"/>
    <mergeCell ref="I70:J70"/>
    <mergeCell ref="H45:I45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33:I33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21:I21"/>
    <mergeCell ref="A10:J10"/>
    <mergeCell ref="H17:I17"/>
    <mergeCell ref="H18:I18"/>
    <mergeCell ref="H19:I19"/>
    <mergeCell ref="H20:I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topLeftCell="A49" workbookViewId="0">
      <selection activeCell="J63" sqref="J63"/>
    </sheetView>
  </sheetViews>
  <sheetFormatPr defaultRowHeight="15.75" x14ac:dyDescent="0.25"/>
  <cols>
    <col min="1" max="1" width="6.42578125" style="2" customWidth="1"/>
    <col min="2" max="2" width="10.7109375" style="2" customWidth="1"/>
    <col min="3" max="3" width="10" style="2" customWidth="1"/>
    <col min="4" max="4" width="23.28515625" style="2" customWidth="1"/>
    <col min="5" max="5" width="16.28515625" style="2" customWidth="1"/>
    <col min="6" max="6" width="6.85546875" style="2" bestFit="1" customWidth="1"/>
    <col min="7" max="7" width="8.140625" style="2" customWidth="1"/>
    <col min="8" max="8" width="14.140625" style="3" bestFit="1" customWidth="1"/>
    <col min="9" max="9" width="1.5703125" style="3" customWidth="1"/>
    <col min="10" max="10" width="19" style="2" customWidth="1"/>
    <col min="11" max="11" width="9.140625" style="2"/>
    <col min="12" max="12" width="16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23" t="s">
        <v>6</v>
      </c>
      <c r="B10" s="224"/>
      <c r="C10" s="224"/>
      <c r="D10" s="224"/>
      <c r="E10" s="224"/>
      <c r="F10" s="224"/>
      <c r="G10" s="224"/>
      <c r="H10" s="224"/>
      <c r="I10" s="224"/>
      <c r="J10" s="225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239</v>
      </c>
    </row>
    <row r="13" spans="1:10" x14ac:dyDescent="0.25">
      <c r="H13" s="3" t="s">
        <v>11</v>
      </c>
      <c r="I13" s="7" t="s">
        <v>10</v>
      </c>
      <c r="J13" s="9" t="s">
        <v>240</v>
      </c>
    </row>
    <row r="14" spans="1:10" x14ac:dyDescent="0.25">
      <c r="H14" s="3" t="s">
        <v>12</v>
      </c>
      <c r="I14" s="7" t="s">
        <v>10</v>
      </c>
      <c r="J14" s="9" t="s">
        <v>241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/>
    <row r="17" spans="1:12" ht="26.25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61" t="s">
        <v>21</v>
      </c>
      <c r="G17" s="161" t="s">
        <v>22</v>
      </c>
      <c r="H17" s="214" t="s">
        <v>23</v>
      </c>
      <c r="I17" s="215"/>
      <c r="J17" s="13" t="s">
        <v>24</v>
      </c>
    </row>
    <row r="18" spans="1:12" ht="40.5" customHeight="1" x14ac:dyDescent="0.25">
      <c r="A18" s="14">
        <v>1</v>
      </c>
      <c r="B18" s="15">
        <v>44413</v>
      </c>
      <c r="C18" s="16" t="s">
        <v>207</v>
      </c>
      <c r="D18" s="18" t="s">
        <v>208</v>
      </c>
      <c r="E18" s="18" t="s">
        <v>209</v>
      </c>
      <c r="F18" s="19">
        <v>236</v>
      </c>
      <c r="G18" s="18">
        <v>7748</v>
      </c>
      <c r="H18" s="219">
        <v>3000</v>
      </c>
      <c r="I18" s="220"/>
      <c r="J18" s="21">
        <f>G18*H18</f>
        <v>23244000</v>
      </c>
      <c r="L18"/>
    </row>
    <row r="19" spans="1:12" ht="40.5" customHeight="1" x14ac:dyDescent="0.25">
      <c r="A19" s="14">
        <f>A18+1</f>
        <v>2</v>
      </c>
      <c r="B19" s="15">
        <v>44414</v>
      </c>
      <c r="C19" s="141" t="s">
        <v>210</v>
      </c>
      <c r="D19" s="18" t="s">
        <v>208</v>
      </c>
      <c r="E19" s="18" t="s">
        <v>209</v>
      </c>
      <c r="F19" s="19">
        <v>127</v>
      </c>
      <c r="G19" s="142">
        <v>2585</v>
      </c>
      <c r="H19" s="219">
        <v>3000</v>
      </c>
      <c r="I19" s="220"/>
      <c r="J19" s="21">
        <f t="shared" ref="J19:J47" si="0">G19*H19</f>
        <v>7755000</v>
      </c>
      <c r="L19"/>
    </row>
    <row r="20" spans="1:12" ht="40.5" customHeight="1" x14ac:dyDescent="0.25">
      <c r="A20" s="14">
        <f t="shared" ref="A20:A47" si="1">A19+1</f>
        <v>3</v>
      </c>
      <c r="B20" s="15">
        <v>44414</v>
      </c>
      <c r="C20" s="141" t="s">
        <v>211</v>
      </c>
      <c r="D20" s="18" t="s">
        <v>208</v>
      </c>
      <c r="E20" s="18" t="s">
        <v>209</v>
      </c>
      <c r="F20" s="19">
        <v>117</v>
      </c>
      <c r="G20" s="142">
        <v>3295</v>
      </c>
      <c r="H20" s="219">
        <v>3000</v>
      </c>
      <c r="I20" s="220"/>
      <c r="J20" s="21">
        <f t="shared" si="0"/>
        <v>9885000</v>
      </c>
      <c r="L20"/>
    </row>
    <row r="21" spans="1:12" ht="40.5" customHeight="1" x14ac:dyDescent="0.25">
      <c r="A21" s="14">
        <f t="shared" si="1"/>
        <v>4</v>
      </c>
      <c r="B21" s="15">
        <v>44415</v>
      </c>
      <c r="C21" s="141" t="s">
        <v>212</v>
      </c>
      <c r="D21" s="18" t="s">
        <v>208</v>
      </c>
      <c r="E21" s="18" t="s">
        <v>209</v>
      </c>
      <c r="F21" s="19">
        <v>241</v>
      </c>
      <c r="G21" s="142">
        <v>7459</v>
      </c>
      <c r="H21" s="219">
        <v>3000</v>
      </c>
      <c r="I21" s="220"/>
      <c r="J21" s="21">
        <f t="shared" si="0"/>
        <v>22377000</v>
      </c>
      <c r="L21"/>
    </row>
    <row r="22" spans="1:12" ht="40.5" customHeight="1" x14ac:dyDescent="0.25">
      <c r="A22" s="14">
        <f t="shared" si="1"/>
        <v>5</v>
      </c>
      <c r="B22" s="15">
        <v>44415</v>
      </c>
      <c r="C22" s="141" t="s">
        <v>213</v>
      </c>
      <c r="D22" s="18" t="s">
        <v>208</v>
      </c>
      <c r="E22" s="18" t="s">
        <v>209</v>
      </c>
      <c r="F22" s="19">
        <v>28</v>
      </c>
      <c r="G22" s="142">
        <v>574</v>
      </c>
      <c r="H22" s="219">
        <v>3000</v>
      </c>
      <c r="I22" s="220"/>
      <c r="J22" s="21">
        <f t="shared" si="0"/>
        <v>1722000</v>
      </c>
      <c r="L22"/>
    </row>
    <row r="23" spans="1:12" ht="40.5" customHeight="1" x14ac:dyDescent="0.25">
      <c r="A23" s="14">
        <f t="shared" si="1"/>
        <v>6</v>
      </c>
      <c r="B23" s="15">
        <v>44415</v>
      </c>
      <c r="C23" s="16" t="s">
        <v>214</v>
      </c>
      <c r="D23" s="18" t="s">
        <v>208</v>
      </c>
      <c r="E23" s="18" t="s">
        <v>209</v>
      </c>
      <c r="F23" s="19">
        <v>210</v>
      </c>
      <c r="G23" s="142">
        <v>6301</v>
      </c>
      <c r="H23" s="219">
        <v>3000</v>
      </c>
      <c r="I23" s="220"/>
      <c r="J23" s="21">
        <f t="shared" si="0"/>
        <v>18903000</v>
      </c>
      <c r="L23"/>
    </row>
    <row r="24" spans="1:12" ht="40.5" customHeight="1" x14ac:dyDescent="0.25">
      <c r="A24" s="14">
        <f t="shared" si="1"/>
        <v>7</v>
      </c>
      <c r="B24" s="15">
        <v>44416</v>
      </c>
      <c r="C24" s="16" t="s">
        <v>215</v>
      </c>
      <c r="D24" s="18" t="s">
        <v>208</v>
      </c>
      <c r="E24" s="18" t="s">
        <v>209</v>
      </c>
      <c r="F24" s="19">
        <v>20</v>
      </c>
      <c r="G24" s="142">
        <v>628</v>
      </c>
      <c r="H24" s="219">
        <v>3000</v>
      </c>
      <c r="I24" s="220"/>
      <c r="J24" s="21">
        <f t="shared" si="0"/>
        <v>1884000</v>
      </c>
      <c r="L24"/>
    </row>
    <row r="25" spans="1:12" ht="40.5" customHeight="1" x14ac:dyDescent="0.25">
      <c r="A25" s="14">
        <f t="shared" si="1"/>
        <v>8</v>
      </c>
      <c r="B25" s="15">
        <v>44416</v>
      </c>
      <c r="C25" s="16" t="s">
        <v>216</v>
      </c>
      <c r="D25" s="18" t="s">
        <v>208</v>
      </c>
      <c r="E25" s="18" t="s">
        <v>209</v>
      </c>
      <c r="F25" s="19">
        <v>64</v>
      </c>
      <c r="G25" s="142">
        <v>1213</v>
      </c>
      <c r="H25" s="219">
        <v>3000</v>
      </c>
      <c r="I25" s="220"/>
      <c r="J25" s="21">
        <f t="shared" si="0"/>
        <v>3639000</v>
      </c>
      <c r="L25"/>
    </row>
    <row r="26" spans="1:12" ht="40.5" customHeight="1" x14ac:dyDescent="0.25">
      <c r="A26" s="14">
        <f t="shared" si="1"/>
        <v>9</v>
      </c>
      <c r="B26" s="15">
        <v>44416</v>
      </c>
      <c r="C26" s="16" t="s">
        <v>217</v>
      </c>
      <c r="D26" s="18" t="s">
        <v>208</v>
      </c>
      <c r="E26" s="18" t="s">
        <v>209</v>
      </c>
      <c r="F26" s="19">
        <v>10</v>
      </c>
      <c r="G26" s="142">
        <v>179</v>
      </c>
      <c r="H26" s="219">
        <v>3000</v>
      </c>
      <c r="I26" s="220"/>
      <c r="J26" s="21">
        <f t="shared" si="0"/>
        <v>537000</v>
      </c>
      <c r="L26"/>
    </row>
    <row r="27" spans="1:12" ht="40.5" customHeight="1" x14ac:dyDescent="0.25">
      <c r="A27" s="14">
        <f t="shared" si="1"/>
        <v>10</v>
      </c>
      <c r="B27" s="15">
        <v>44417</v>
      </c>
      <c r="C27" s="16" t="s">
        <v>218</v>
      </c>
      <c r="D27" s="18" t="s">
        <v>208</v>
      </c>
      <c r="E27" s="18" t="s">
        <v>209</v>
      </c>
      <c r="F27" s="19">
        <v>200</v>
      </c>
      <c r="G27" s="142">
        <v>6605</v>
      </c>
      <c r="H27" s="219">
        <v>3000</v>
      </c>
      <c r="I27" s="220"/>
      <c r="J27" s="21">
        <f t="shared" si="0"/>
        <v>19815000</v>
      </c>
      <c r="L27"/>
    </row>
    <row r="28" spans="1:12" ht="40.5" customHeight="1" x14ac:dyDescent="0.25">
      <c r="A28" s="14">
        <f t="shared" si="1"/>
        <v>11</v>
      </c>
      <c r="B28" s="15">
        <v>44417</v>
      </c>
      <c r="C28" s="16" t="s">
        <v>219</v>
      </c>
      <c r="D28" s="18" t="s">
        <v>208</v>
      </c>
      <c r="E28" s="18" t="s">
        <v>209</v>
      </c>
      <c r="F28" s="19">
        <v>113</v>
      </c>
      <c r="G28" s="142">
        <v>4140</v>
      </c>
      <c r="H28" s="219">
        <v>3000</v>
      </c>
      <c r="I28" s="220"/>
      <c r="J28" s="21">
        <f t="shared" si="0"/>
        <v>12420000</v>
      </c>
      <c r="L28"/>
    </row>
    <row r="29" spans="1:12" ht="40.5" customHeight="1" x14ac:dyDescent="0.25">
      <c r="A29" s="14">
        <f t="shared" si="1"/>
        <v>12</v>
      </c>
      <c r="B29" s="15">
        <v>44417</v>
      </c>
      <c r="C29" s="141" t="s">
        <v>220</v>
      </c>
      <c r="D29" s="18" t="s">
        <v>208</v>
      </c>
      <c r="E29" s="18" t="s">
        <v>209</v>
      </c>
      <c r="F29" s="19">
        <v>49</v>
      </c>
      <c r="G29" s="142">
        <v>1359</v>
      </c>
      <c r="H29" s="219">
        <v>3000</v>
      </c>
      <c r="I29" s="220"/>
      <c r="J29" s="21">
        <f t="shared" si="0"/>
        <v>4077000</v>
      </c>
      <c r="L29"/>
    </row>
    <row r="30" spans="1:12" ht="40.5" customHeight="1" x14ac:dyDescent="0.25">
      <c r="A30" s="14">
        <f t="shared" si="1"/>
        <v>13</v>
      </c>
      <c r="B30" s="15">
        <v>44418</v>
      </c>
      <c r="C30" s="16" t="s">
        <v>221</v>
      </c>
      <c r="D30" s="18" t="s">
        <v>208</v>
      </c>
      <c r="E30" s="18" t="s">
        <v>209</v>
      </c>
      <c r="F30" s="19">
        <v>413</v>
      </c>
      <c r="G30" s="142">
        <v>11406</v>
      </c>
      <c r="H30" s="219">
        <v>3000</v>
      </c>
      <c r="I30" s="220"/>
      <c r="J30" s="21">
        <f t="shared" si="0"/>
        <v>34218000</v>
      </c>
      <c r="L30"/>
    </row>
    <row r="31" spans="1:12" ht="40.5" customHeight="1" x14ac:dyDescent="0.25">
      <c r="A31" s="14">
        <f t="shared" si="1"/>
        <v>14</v>
      </c>
      <c r="B31" s="15">
        <v>44418</v>
      </c>
      <c r="C31" s="16" t="s">
        <v>222</v>
      </c>
      <c r="D31" s="18" t="s">
        <v>208</v>
      </c>
      <c r="E31" s="18" t="s">
        <v>209</v>
      </c>
      <c r="F31" s="20">
        <v>189</v>
      </c>
      <c r="G31" s="18">
        <v>5354</v>
      </c>
      <c r="H31" s="219">
        <v>3000</v>
      </c>
      <c r="I31" s="220"/>
      <c r="J31" s="22">
        <f t="shared" si="0"/>
        <v>16062000</v>
      </c>
      <c r="L31"/>
    </row>
    <row r="32" spans="1:12" ht="40.5" customHeight="1" x14ac:dyDescent="0.25">
      <c r="A32" s="14">
        <f t="shared" si="1"/>
        <v>15</v>
      </c>
      <c r="B32" s="15">
        <v>44419</v>
      </c>
      <c r="C32" s="16" t="s">
        <v>223</v>
      </c>
      <c r="D32" s="18" t="s">
        <v>208</v>
      </c>
      <c r="E32" s="18" t="s">
        <v>209</v>
      </c>
      <c r="F32" s="19">
        <v>12</v>
      </c>
      <c r="G32" s="142">
        <v>545</v>
      </c>
      <c r="H32" s="219">
        <v>3000</v>
      </c>
      <c r="I32" s="220"/>
      <c r="J32" s="21">
        <f t="shared" si="0"/>
        <v>1635000</v>
      </c>
      <c r="L32"/>
    </row>
    <row r="33" spans="1:12" ht="40.5" customHeight="1" x14ac:dyDescent="0.25">
      <c r="A33" s="14">
        <f t="shared" si="1"/>
        <v>16</v>
      </c>
      <c r="B33" s="15">
        <v>44419</v>
      </c>
      <c r="C33" s="16" t="s">
        <v>224</v>
      </c>
      <c r="D33" s="18" t="s">
        <v>208</v>
      </c>
      <c r="E33" s="18" t="s">
        <v>209</v>
      </c>
      <c r="F33" s="20">
        <v>25</v>
      </c>
      <c r="G33" s="18">
        <v>1080</v>
      </c>
      <c r="H33" s="219">
        <v>3000</v>
      </c>
      <c r="I33" s="220"/>
      <c r="J33" s="22">
        <f t="shared" si="0"/>
        <v>3240000</v>
      </c>
      <c r="L33"/>
    </row>
    <row r="34" spans="1:12" ht="40.5" customHeight="1" x14ac:dyDescent="0.25">
      <c r="A34" s="14">
        <f t="shared" si="1"/>
        <v>17</v>
      </c>
      <c r="B34" s="15">
        <v>44419</v>
      </c>
      <c r="C34" s="16" t="s">
        <v>225</v>
      </c>
      <c r="D34" s="18" t="s">
        <v>208</v>
      </c>
      <c r="E34" s="18" t="s">
        <v>209</v>
      </c>
      <c r="F34" s="19">
        <v>186</v>
      </c>
      <c r="G34" s="142">
        <v>5754</v>
      </c>
      <c r="H34" s="219">
        <v>3000</v>
      </c>
      <c r="I34" s="220"/>
      <c r="J34" s="21">
        <f t="shared" si="0"/>
        <v>17262000</v>
      </c>
      <c r="L34"/>
    </row>
    <row r="35" spans="1:12" ht="40.5" customHeight="1" x14ac:dyDescent="0.25">
      <c r="A35" s="14">
        <f t="shared" si="1"/>
        <v>18</v>
      </c>
      <c r="B35" s="15">
        <v>44420</v>
      </c>
      <c r="C35" s="16" t="s">
        <v>226</v>
      </c>
      <c r="D35" s="18" t="s">
        <v>208</v>
      </c>
      <c r="E35" s="18" t="s">
        <v>209</v>
      </c>
      <c r="F35" s="19">
        <v>2</v>
      </c>
      <c r="G35" s="142">
        <v>30</v>
      </c>
      <c r="H35" s="219">
        <v>3000</v>
      </c>
      <c r="I35" s="220"/>
      <c r="J35" s="21">
        <f t="shared" si="0"/>
        <v>90000</v>
      </c>
      <c r="L35"/>
    </row>
    <row r="36" spans="1:12" ht="40.5" customHeight="1" x14ac:dyDescent="0.25">
      <c r="A36" s="14">
        <f t="shared" si="1"/>
        <v>19</v>
      </c>
      <c r="B36" s="15">
        <v>44421</v>
      </c>
      <c r="C36" s="16" t="s">
        <v>227</v>
      </c>
      <c r="D36" s="18" t="s">
        <v>208</v>
      </c>
      <c r="E36" s="18" t="s">
        <v>209</v>
      </c>
      <c r="F36" s="19">
        <v>295</v>
      </c>
      <c r="G36" s="142">
        <v>6255</v>
      </c>
      <c r="H36" s="219">
        <v>3000</v>
      </c>
      <c r="I36" s="220"/>
      <c r="J36" s="21">
        <f t="shared" si="0"/>
        <v>18765000</v>
      </c>
      <c r="L36"/>
    </row>
    <row r="37" spans="1:12" ht="40.5" customHeight="1" x14ac:dyDescent="0.25">
      <c r="A37" s="14">
        <f t="shared" si="1"/>
        <v>20</v>
      </c>
      <c r="B37" s="15">
        <v>44421</v>
      </c>
      <c r="C37" s="16" t="s">
        <v>228</v>
      </c>
      <c r="D37" s="18" t="s">
        <v>208</v>
      </c>
      <c r="E37" s="18" t="s">
        <v>209</v>
      </c>
      <c r="F37" s="19">
        <v>13</v>
      </c>
      <c r="G37" s="142">
        <v>597</v>
      </c>
      <c r="H37" s="219">
        <v>3000</v>
      </c>
      <c r="I37" s="220"/>
      <c r="J37" s="21">
        <f t="shared" si="0"/>
        <v>1791000</v>
      </c>
      <c r="L37"/>
    </row>
    <row r="38" spans="1:12" ht="40.5" customHeight="1" x14ac:dyDescent="0.25">
      <c r="A38" s="14">
        <f t="shared" si="1"/>
        <v>21</v>
      </c>
      <c r="B38" s="15">
        <v>44422</v>
      </c>
      <c r="C38" s="16" t="s">
        <v>229</v>
      </c>
      <c r="D38" s="18" t="s">
        <v>208</v>
      </c>
      <c r="E38" s="18" t="s">
        <v>209</v>
      </c>
      <c r="F38" s="19">
        <v>1</v>
      </c>
      <c r="G38" s="142">
        <v>36</v>
      </c>
      <c r="H38" s="219">
        <v>3000</v>
      </c>
      <c r="I38" s="220"/>
      <c r="J38" s="21">
        <f t="shared" si="0"/>
        <v>108000</v>
      </c>
      <c r="L38"/>
    </row>
    <row r="39" spans="1:12" ht="40.5" customHeight="1" x14ac:dyDescent="0.25">
      <c r="A39" s="14">
        <f t="shared" si="1"/>
        <v>22</v>
      </c>
      <c r="B39" s="15">
        <v>44422</v>
      </c>
      <c r="C39" s="16" t="s">
        <v>230</v>
      </c>
      <c r="D39" s="18" t="s">
        <v>208</v>
      </c>
      <c r="E39" s="18" t="s">
        <v>209</v>
      </c>
      <c r="F39" s="19">
        <v>8</v>
      </c>
      <c r="G39" s="142">
        <v>180</v>
      </c>
      <c r="H39" s="219">
        <v>3000</v>
      </c>
      <c r="I39" s="220"/>
      <c r="J39" s="21">
        <f t="shared" si="0"/>
        <v>540000</v>
      </c>
      <c r="L39"/>
    </row>
    <row r="40" spans="1:12" ht="40.5" customHeight="1" x14ac:dyDescent="0.25">
      <c r="A40" s="14">
        <f t="shared" si="1"/>
        <v>23</v>
      </c>
      <c r="B40" s="15">
        <v>44423</v>
      </c>
      <c r="C40" s="16" t="s">
        <v>231</v>
      </c>
      <c r="D40" s="18" t="s">
        <v>208</v>
      </c>
      <c r="E40" s="18" t="s">
        <v>209</v>
      </c>
      <c r="F40" s="19">
        <v>52</v>
      </c>
      <c r="G40" s="142">
        <v>1292</v>
      </c>
      <c r="H40" s="219">
        <v>3000</v>
      </c>
      <c r="I40" s="220"/>
      <c r="J40" s="21">
        <f t="shared" si="0"/>
        <v>3876000</v>
      </c>
      <c r="L40"/>
    </row>
    <row r="41" spans="1:12" ht="40.5" customHeight="1" x14ac:dyDescent="0.25">
      <c r="A41" s="14">
        <f t="shared" si="1"/>
        <v>24</v>
      </c>
      <c r="B41" s="15">
        <v>44423</v>
      </c>
      <c r="C41" s="16" t="s">
        <v>232</v>
      </c>
      <c r="D41" s="18" t="s">
        <v>208</v>
      </c>
      <c r="E41" s="18" t="s">
        <v>209</v>
      </c>
      <c r="F41" s="19">
        <v>215</v>
      </c>
      <c r="G41" s="142">
        <v>5874</v>
      </c>
      <c r="H41" s="219">
        <v>3000</v>
      </c>
      <c r="I41" s="220"/>
      <c r="J41" s="21">
        <f t="shared" si="0"/>
        <v>17622000</v>
      </c>
      <c r="L41"/>
    </row>
    <row r="42" spans="1:12" ht="40.5" customHeight="1" x14ac:dyDescent="0.25">
      <c r="A42" s="14">
        <f t="shared" si="1"/>
        <v>25</v>
      </c>
      <c r="B42" s="15">
        <v>44423</v>
      </c>
      <c r="C42" s="16" t="s">
        <v>233</v>
      </c>
      <c r="D42" s="18" t="s">
        <v>208</v>
      </c>
      <c r="E42" s="18" t="s">
        <v>209</v>
      </c>
      <c r="F42" s="19">
        <v>1</v>
      </c>
      <c r="G42" s="142">
        <v>8</v>
      </c>
      <c r="H42" s="219">
        <v>3000</v>
      </c>
      <c r="I42" s="220"/>
      <c r="J42" s="21">
        <f t="shared" si="0"/>
        <v>24000</v>
      </c>
      <c r="L42"/>
    </row>
    <row r="43" spans="1:12" ht="40.5" customHeight="1" x14ac:dyDescent="0.25">
      <c r="A43" s="14">
        <f t="shared" si="1"/>
        <v>26</v>
      </c>
      <c r="B43" s="15">
        <v>44425</v>
      </c>
      <c r="C43" s="16" t="s">
        <v>234</v>
      </c>
      <c r="D43" s="18" t="s">
        <v>208</v>
      </c>
      <c r="E43" s="18" t="s">
        <v>209</v>
      </c>
      <c r="F43" s="19">
        <v>10</v>
      </c>
      <c r="G43" s="142">
        <v>204</v>
      </c>
      <c r="H43" s="219">
        <v>3000</v>
      </c>
      <c r="I43" s="220"/>
      <c r="J43" s="21">
        <f t="shared" si="0"/>
        <v>612000</v>
      </c>
      <c r="L43"/>
    </row>
    <row r="44" spans="1:12" ht="40.5" customHeight="1" x14ac:dyDescent="0.25">
      <c r="A44" s="14">
        <f t="shared" si="1"/>
        <v>27</v>
      </c>
      <c r="B44" s="15">
        <v>44425</v>
      </c>
      <c r="C44" s="16" t="s">
        <v>235</v>
      </c>
      <c r="D44" s="18" t="s">
        <v>208</v>
      </c>
      <c r="E44" s="18" t="s">
        <v>209</v>
      </c>
      <c r="F44" s="19">
        <v>26</v>
      </c>
      <c r="G44" s="142">
        <v>585</v>
      </c>
      <c r="H44" s="219">
        <v>3000</v>
      </c>
      <c r="I44" s="220"/>
      <c r="J44" s="21">
        <f t="shared" si="0"/>
        <v>1755000</v>
      </c>
      <c r="L44"/>
    </row>
    <row r="45" spans="1:12" ht="40.5" customHeight="1" x14ac:dyDescent="0.25">
      <c r="A45" s="14">
        <f t="shared" si="1"/>
        <v>28</v>
      </c>
      <c r="B45" s="15">
        <v>44425</v>
      </c>
      <c r="C45" s="16" t="s">
        <v>236</v>
      </c>
      <c r="D45" s="18" t="s">
        <v>208</v>
      </c>
      <c r="E45" s="18" t="s">
        <v>209</v>
      </c>
      <c r="F45" s="19">
        <v>47</v>
      </c>
      <c r="G45" s="142">
        <v>1251</v>
      </c>
      <c r="H45" s="219">
        <v>3000</v>
      </c>
      <c r="I45" s="220"/>
      <c r="J45" s="21">
        <f t="shared" si="0"/>
        <v>3753000</v>
      </c>
      <c r="L45"/>
    </row>
    <row r="46" spans="1:12" ht="40.5" customHeight="1" x14ac:dyDescent="0.25">
      <c r="A46" s="14">
        <f t="shared" si="1"/>
        <v>29</v>
      </c>
      <c r="B46" s="15">
        <v>44425</v>
      </c>
      <c r="C46" s="16" t="s">
        <v>237</v>
      </c>
      <c r="D46" s="18" t="s">
        <v>208</v>
      </c>
      <c r="E46" s="18" t="s">
        <v>209</v>
      </c>
      <c r="F46" s="19">
        <v>3</v>
      </c>
      <c r="G46" s="142">
        <v>111</v>
      </c>
      <c r="H46" s="219">
        <v>3000</v>
      </c>
      <c r="I46" s="220"/>
      <c r="J46" s="21">
        <f t="shared" si="0"/>
        <v>333000</v>
      </c>
      <c r="L46"/>
    </row>
    <row r="47" spans="1:12" ht="40.5" customHeight="1" x14ac:dyDescent="0.25">
      <c r="A47" s="14">
        <f t="shared" si="1"/>
        <v>30</v>
      </c>
      <c r="B47" s="15">
        <v>44425</v>
      </c>
      <c r="C47" s="16" t="s">
        <v>238</v>
      </c>
      <c r="D47" s="18" t="s">
        <v>208</v>
      </c>
      <c r="E47" s="18" t="s">
        <v>209</v>
      </c>
      <c r="F47" s="19">
        <v>265</v>
      </c>
      <c r="G47" s="142">
        <v>6900</v>
      </c>
      <c r="H47" s="219">
        <v>3000</v>
      </c>
      <c r="I47" s="220"/>
      <c r="J47" s="21">
        <f t="shared" si="0"/>
        <v>20700000</v>
      </c>
      <c r="L47"/>
    </row>
    <row r="48" spans="1:12" ht="32.25" customHeight="1" thickBot="1" x14ac:dyDescent="0.3">
      <c r="A48" s="207" t="s">
        <v>25</v>
      </c>
      <c r="B48" s="208"/>
      <c r="C48" s="208"/>
      <c r="D48" s="208"/>
      <c r="E48" s="208"/>
      <c r="F48" s="208"/>
      <c r="G48" s="208"/>
      <c r="H48" s="208"/>
      <c r="I48" s="209"/>
      <c r="J48" s="23">
        <f>SUM(J18:J47)</f>
        <v>268644000</v>
      </c>
      <c r="L48" s="31"/>
    </row>
    <row r="49" spans="1:12" x14ac:dyDescent="0.25">
      <c r="A49" s="210"/>
      <c r="B49" s="210"/>
      <c r="C49" s="162"/>
      <c r="D49" s="162"/>
      <c r="E49" s="162"/>
      <c r="F49" s="162"/>
      <c r="G49" s="162"/>
      <c r="H49" s="25"/>
      <c r="I49" s="25"/>
      <c r="J49" s="26"/>
      <c r="L49" s="3"/>
    </row>
    <row r="50" spans="1:12" x14ac:dyDescent="0.25">
      <c r="A50" s="162"/>
      <c r="B50" s="162"/>
      <c r="C50" s="162"/>
      <c r="D50" s="162"/>
      <c r="E50" s="162"/>
      <c r="F50" s="162"/>
      <c r="G50" s="163" t="s">
        <v>61</v>
      </c>
      <c r="H50" s="163"/>
      <c r="I50" s="25"/>
      <c r="J50" s="26">
        <f>J48*10%</f>
        <v>26864400</v>
      </c>
      <c r="L50" s="27"/>
    </row>
    <row r="51" spans="1:12" x14ac:dyDescent="0.25">
      <c r="A51" s="162"/>
      <c r="B51" s="162"/>
      <c r="C51" s="162"/>
      <c r="D51" s="162"/>
      <c r="E51" s="162"/>
      <c r="F51" s="162"/>
      <c r="G51" s="160" t="s">
        <v>66</v>
      </c>
      <c r="H51" s="160"/>
      <c r="I51" s="160"/>
      <c r="J51" s="46">
        <f>J48-J50</f>
        <v>241779600</v>
      </c>
      <c r="L51" s="27"/>
    </row>
    <row r="52" spans="1:12" x14ac:dyDescent="0.25">
      <c r="A52" s="162"/>
      <c r="B52" s="162"/>
      <c r="C52" s="162"/>
      <c r="D52" s="162"/>
      <c r="E52" s="162"/>
      <c r="F52" s="162"/>
      <c r="G52" s="163" t="s">
        <v>26</v>
      </c>
      <c r="H52" s="163"/>
      <c r="I52" s="27" t="e">
        <f>#REF!*1%</f>
        <v>#REF!</v>
      </c>
      <c r="J52" s="26">
        <f>J51*1%</f>
        <v>2417796</v>
      </c>
    </row>
    <row r="53" spans="1:12" ht="16.5" thickBot="1" x14ac:dyDescent="0.3">
      <c r="A53" s="162"/>
      <c r="B53" s="162"/>
      <c r="C53" s="162"/>
      <c r="D53" s="162"/>
      <c r="E53" s="162"/>
      <c r="F53" s="162"/>
      <c r="G53" s="163" t="s">
        <v>203</v>
      </c>
      <c r="H53" s="163"/>
      <c r="I53" s="26">
        <f>I49*10%</f>
        <v>0</v>
      </c>
      <c r="J53" s="28">
        <f>J51*2%</f>
        <v>4835592</v>
      </c>
    </row>
    <row r="54" spans="1:12" x14ac:dyDescent="0.25">
      <c r="E54" s="1"/>
      <c r="F54" s="1"/>
      <c r="G54" s="29" t="s">
        <v>30</v>
      </c>
      <c r="H54" s="29"/>
      <c r="I54" s="30" t="e">
        <f>I48+I52</f>
        <v>#REF!</v>
      </c>
      <c r="J54" s="30">
        <f>J51-J53+J52</f>
        <v>239361804</v>
      </c>
    </row>
    <row r="55" spans="1:12" x14ac:dyDescent="0.25">
      <c r="E55" s="1"/>
      <c r="F55" s="1"/>
      <c r="G55" s="1"/>
      <c r="H55" s="29"/>
      <c r="I55" s="30"/>
      <c r="J55" s="30"/>
      <c r="L55" s="3"/>
    </row>
    <row r="56" spans="1:12" x14ac:dyDescent="0.25">
      <c r="A56" s="34" t="s">
        <v>288</v>
      </c>
      <c r="D56" s="1"/>
      <c r="E56" s="1"/>
      <c r="F56" s="1"/>
      <c r="G56" s="1"/>
      <c r="H56" s="29"/>
      <c r="I56" s="29"/>
      <c r="J56" s="30"/>
    </row>
    <row r="57" spans="1:12" x14ac:dyDescent="0.25">
      <c r="A57" s="124"/>
      <c r="D57" s="1"/>
      <c r="E57" s="1"/>
      <c r="F57" s="1"/>
      <c r="G57" s="1"/>
      <c r="H57" s="29"/>
      <c r="I57" s="29"/>
      <c r="J57" s="30"/>
    </row>
    <row r="58" spans="1:12" x14ac:dyDescent="0.25">
      <c r="A58" s="32" t="s">
        <v>31</v>
      </c>
    </row>
    <row r="59" spans="1:12" x14ac:dyDescent="0.25">
      <c r="A59" s="33" t="s">
        <v>32</v>
      </c>
      <c r="B59" s="34"/>
      <c r="C59" s="34"/>
      <c r="D59" s="35"/>
      <c r="E59" s="35"/>
      <c r="F59" s="35"/>
      <c r="G59" s="35"/>
    </row>
    <row r="60" spans="1:12" x14ac:dyDescent="0.25">
      <c r="A60" s="33" t="s">
        <v>33</v>
      </c>
      <c r="B60" s="34"/>
      <c r="C60" s="34"/>
      <c r="D60" s="35"/>
      <c r="E60" s="35"/>
      <c r="F60" s="35"/>
      <c r="G60" s="35"/>
    </row>
    <row r="61" spans="1:12" x14ac:dyDescent="0.25">
      <c r="A61" s="36" t="s">
        <v>34</v>
      </c>
      <c r="B61" s="37"/>
      <c r="C61" s="37"/>
      <c r="D61" s="35"/>
      <c r="E61" s="35"/>
      <c r="F61" s="35"/>
      <c r="G61" s="35"/>
    </row>
    <row r="62" spans="1:12" x14ac:dyDescent="0.25">
      <c r="A62" s="38" t="s">
        <v>0</v>
      </c>
      <c r="B62" s="39"/>
      <c r="C62" s="39"/>
      <c r="D62" s="35"/>
      <c r="E62" s="35"/>
      <c r="F62" s="35"/>
      <c r="G62" s="35"/>
    </row>
    <row r="63" spans="1:12" x14ac:dyDescent="0.25">
      <c r="A63" s="40"/>
      <c r="B63" s="40"/>
      <c r="C63" s="40"/>
    </row>
    <row r="64" spans="1:12" x14ac:dyDescent="0.25">
      <c r="H64" s="41" t="s">
        <v>35</v>
      </c>
      <c r="I64" s="203" t="str">
        <f>+J13</f>
        <v xml:space="preserve"> 15 September 2021</v>
      </c>
      <c r="J64" s="204"/>
    </row>
    <row r="68" spans="8:10" ht="18" customHeight="1" x14ac:dyDescent="0.25"/>
    <row r="69" spans="8:10" ht="17.25" customHeight="1" x14ac:dyDescent="0.25"/>
    <row r="71" spans="8:10" x14ac:dyDescent="0.25">
      <c r="H71" s="205" t="s">
        <v>36</v>
      </c>
      <c r="I71" s="205"/>
      <c r="J71" s="205"/>
    </row>
  </sheetData>
  <mergeCells count="36">
    <mergeCell ref="A48:I48"/>
    <mergeCell ref="A49:B49"/>
    <mergeCell ref="I64:J64"/>
    <mergeCell ref="H71:J71"/>
    <mergeCell ref="H46:I46"/>
    <mergeCell ref="H47:I47"/>
    <mergeCell ref="H45:I45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33:I33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21:I21"/>
    <mergeCell ref="A10:J10"/>
    <mergeCell ref="H17:I17"/>
    <mergeCell ref="H18:I18"/>
    <mergeCell ref="H19:I19"/>
    <mergeCell ref="H20:I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A13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5.7109375" style="2" customWidth="1"/>
    <col min="5" max="5" width="13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93</v>
      </c>
      <c r="H12" s="3" t="s">
        <v>9</v>
      </c>
      <c r="I12" s="7" t="s">
        <v>10</v>
      </c>
      <c r="J12" s="8" t="s">
        <v>243</v>
      </c>
    </row>
    <row r="13" spans="1:10" x14ac:dyDescent="0.25">
      <c r="H13" s="3" t="s">
        <v>11</v>
      </c>
      <c r="I13" s="7" t="s">
        <v>10</v>
      </c>
      <c r="J13" s="9" t="s">
        <v>244</v>
      </c>
    </row>
    <row r="14" spans="1:10" x14ac:dyDescent="0.25">
      <c r="H14" s="3" t="s">
        <v>12</v>
      </c>
      <c r="I14" s="7" t="s">
        <v>10</v>
      </c>
      <c r="J14" s="9" t="s">
        <v>245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35"/>
    </row>
    <row r="17" spans="1:18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48" t="s">
        <v>21</v>
      </c>
      <c r="G17" s="48" t="s">
        <v>22</v>
      </c>
      <c r="H17" s="214" t="s">
        <v>23</v>
      </c>
      <c r="I17" s="215"/>
      <c r="J17" s="13" t="s">
        <v>24</v>
      </c>
    </row>
    <row r="18" spans="1:18" ht="53.25" customHeight="1" x14ac:dyDescent="0.25">
      <c r="A18" s="14">
        <v>1</v>
      </c>
      <c r="B18" s="15">
        <v>44411</v>
      </c>
      <c r="C18" s="16" t="s">
        <v>96</v>
      </c>
      <c r="D18" s="18" t="s">
        <v>97</v>
      </c>
      <c r="E18" s="18" t="s">
        <v>98</v>
      </c>
      <c r="F18" s="19">
        <v>7</v>
      </c>
      <c r="G18" s="123">
        <v>894</v>
      </c>
      <c r="H18" s="250">
        <v>2500000</v>
      </c>
      <c r="I18" s="251"/>
      <c r="J18" s="21">
        <f>H18</f>
        <v>2500000</v>
      </c>
    </row>
    <row r="19" spans="1:18" ht="53.25" customHeight="1" x14ac:dyDescent="0.25">
      <c r="A19" s="14">
        <v>2</v>
      </c>
      <c r="B19" s="15">
        <v>44411</v>
      </c>
      <c r="C19" s="16" t="s">
        <v>99</v>
      </c>
      <c r="D19" s="18" t="s">
        <v>100</v>
      </c>
      <c r="E19" s="18" t="s">
        <v>101</v>
      </c>
      <c r="F19" s="19">
        <v>7</v>
      </c>
      <c r="G19" s="123">
        <v>894</v>
      </c>
      <c r="H19" s="250">
        <v>3000000</v>
      </c>
      <c r="I19" s="251"/>
      <c r="J19" s="21">
        <f>H19</f>
        <v>3000000</v>
      </c>
    </row>
    <row r="20" spans="1:18" ht="53.25" customHeight="1" x14ac:dyDescent="0.25">
      <c r="A20" s="14">
        <v>3</v>
      </c>
      <c r="B20" s="15">
        <v>44411</v>
      </c>
      <c r="C20" s="16"/>
      <c r="D20" s="259" t="s">
        <v>285</v>
      </c>
      <c r="E20" s="260"/>
      <c r="F20" s="20"/>
      <c r="G20" s="130"/>
      <c r="H20" s="206">
        <v>1000000</v>
      </c>
      <c r="I20" s="206"/>
      <c r="J20" s="21">
        <f>H20</f>
        <v>1000000</v>
      </c>
    </row>
    <row r="21" spans="1:18" ht="25.5" customHeight="1" thickBot="1" x14ac:dyDescent="0.3">
      <c r="A21" s="207" t="s">
        <v>25</v>
      </c>
      <c r="B21" s="208"/>
      <c r="C21" s="208"/>
      <c r="D21" s="208"/>
      <c r="E21" s="208"/>
      <c r="F21" s="208"/>
      <c r="G21" s="208"/>
      <c r="H21" s="208"/>
      <c r="I21" s="209"/>
      <c r="J21" s="23">
        <f>J18+J19+J20</f>
        <v>6500000</v>
      </c>
    </row>
    <row r="22" spans="1:18" x14ac:dyDescent="0.25">
      <c r="A22" s="210"/>
      <c r="B22" s="210"/>
      <c r="C22" s="49"/>
      <c r="D22" s="49"/>
      <c r="E22" s="49"/>
      <c r="F22" s="49"/>
      <c r="G22" s="49"/>
      <c r="H22" s="25"/>
      <c r="I22" s="25"/>
      <c r="J22" s="26"/>
    </row>
    <row r="23" spans="1:18" x14ac:dyDescent="0.25">
      <c r="A23" s="49"/>
      <c r="B23" s="49"/>
      <c r="C23" s="49"/>
      <c r="D23" s="49"/>
      <c r="E23" s="49"/>
      <c r="F23" s="49"/>
      <c r="H23" s="50" t="s">
        <v>26</v>
      </c>
      <c r="I23" s="27">
        <f>I19*1%</f>
        <v>0</v>
      </c>
      <c r="J23" s="26">
        <f>J21*1%</f>
        <v>65000</v>
      </c>
    </row>
    <row r="24" spans="1:18" x14ac:dyDescent="0.25">
      <c r="A24" s="49"/>
      <c r="B24" s="49"/>
      <c r="C24" s="49"/>
      <c r="D24" s="49"/>
      <c r="E24" s="49"/>
      <c r="F24" s="49"/>
      <c r="H24" s="50" t="s">
        <v>27</v>
      </c>
      <c r="I24" s="26">
        <f>I22*10%</f>
        <v>0</v>
      </c>
      <c r="J24" s="26">
        <f>J22*10%</f>
        <v>0</v>
      </c>
    </row>
    <row r="25" spans="1:18" ht="16.5" thickBot="1" x14ac:dyDescent="0.3">
      <c r="E25" s="1"/>
      <c r="F25" s="1"/>
      <c r="H25" s="112" t="s">
        <v>28</v>
      </c>
      <c r="I25" s="28">
        <v>0</v>
      </c>
      <c r="J25" s="28">
        <v>0</v>
      </c>
      <c r="R25" s="2" t="s">
        <v>29</v>
      </c>
    </row>
    <row r="26" spans="1:18" x14ac:dyDescent="0.25">
      <c r="E26" s="1"/>
      <c r="F26" s="1"/>
      <c r="H26" s="29" t="s">
        <v>30</v>
      </c>
      <c r="I26" s="30">
        <f>I21+I23</f>
        <v>0</v>
      </c>
      <c r="J26" s="30">
        <f>J21+J23</f>
        <v>6565000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286</v>
      </c>
      <c r="D28" s="1"/>
      <c r="E28" s="1"/>
      <c r="F28" s="1"/>
      <c r="G28" s="1"/>
      <c r="H28" s="29"/>
      <c r="I28" s="29"/>
      <c r="J28" s="30"/>
    </row>
    <row r="29" spans="1:18" x14ac:dyDescent="0.25">
      <c r="A29" s="124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31</v>
      </c>
    </row>
    <row r="32" spans="1:18" x14ac:dyDescent="0.25">
      <c r="A32" s="33" t="s">
        <v>32</v>
      </c>
      <c r="B32" s="34"/>
      <c r="C32" s="34"/>
      <c r="D32" s="35"/>
      <c r="E32" s="35"/>
      <c r="F32" s="35"/>
    </row>
    <row r="33" spans="1:10" x14ac:dyDescent="0.25">
      <c r="A33" s="33" t="s">
        <v>33</v>
      </c>
      <c r="B33" s="34"/>
      <c r="C33" s="34"/>
      <c r="D33" s="35"/>
      <c r="E33" s="35"/>
      <c r="F33" s="35"/>
    </row>
    <row r="34" spans="1:10" x14ac:dyDescent="0.25">
      <c r="A34" s="36" t="s">
        <v>34</v>
      </c>
      <c r="B34" s="37"/>
      <c r="C34" s="37"/>
      <c r="D34" s="35"/>
      <c r="E34" s="35"/>
      <c r="F34" s="35"/>
    </row>
    <row r="35" spans="1:10" x14ac:dyDescent="0.25">
      <c r="A35" s="38" t="s">
        <v>0</v>
      </c>
      <c r="B35" s="39"/>
      <c r="C35" s="39"/>
      <c r="D35" s="35"/>
      <c r="E35" s="35"/>
      <c r="F35" s="35"/>
    </row>
    <row r="36" spans="1:10" x14ac:dyDescent="0.25">
      <c r="A36" s="125"/>
      <c r="B36" s="125"/>
      <c r="C36" s="125"/>
    </row>
    <row r="37" spans="1:10" x14ac:dyDescent="0.25">
      <c r="A37" s="40"/>
      <c r="B37" s="40"/>
      <c r="C37" s="40"/>
    </row>
    <row r="38" spans="1:10" x14ac:dyDescent="0.25">
      <c r="H38" s="41" t="s">
        <v>35</v>
      </c>
      <c r="I38" s="203" t="str">
        <f>+J13</f>
        <v xml:space="preserve"> 16 September 2021</v>
      </c>
      <c r="J38" s="204"/>
    </row>
    <row r="43" spans="1:10" ht="18" customHeight="1" x14ac:dyDescent="0.25"/>
    <row r="44" spans="1:10" ht="17.25" customHeight="1" x14ac:dyDescent="0.25"/>
    <row r="46" spans="1:10" x14ac:dyDescent="0.25">
      <c r="H46" s="205" t="s">
        <v>36</v>
      </c>
      <c r="I46" s="205"/>
      <c r="J46" s="205"/>
    </row>
  </sheetData>
  <mergeCells count="10">
    <mergeCell ref="I38:J38"/>
    <mergeCell ref="H46:J46"/>
    <mergeCell ref="A10:J10"/>
    <mergeCell ref="H17:I17"/>
    <mergeCell ref="H18:I18"/>
    <mergeCell ref="H19:I19"/>
    <mergeCell ref="A21:I21"/>
    <mergeCell ref="A22:B22"/>
    <mergeCell ref="H20:I20"/>
    <mergeCell ref="D20:E20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6"/>
  <sheetViews>
    <sheetView topLeftCell="A52" workbookViewId="0">
      <selection activeCell="J56" sqref="J56"/>
    </sheetView>
  </sheetViews>
  <sheetFormatPr defaultRowHeight="15.75" x14ac:dyDescent="0.25"/>
  <cols>
    <col min="1" max="1" width="6.42578125" style="2" customWidth="1"/>
    <col min="2" max="2" width="10.7109375" style="2" customWidth="1"/>
    <col min="3" max="3" width="10" style="2" customWidth="1"/>
    <col min="4" max="4" width="23.28515625" style="2" customWidth="1"/>
    <col min="5" max="5" width="16.28515625" style="2" customWidth="1"/>
    <col min="6" max="6" width="6.85546875" style="2" bestFit="1" customWidth="1"/>
    <col min="7" max="7" width="8.140625" style="2" customWidth="1"/>
    <col min="8" max="8" width="14.140625" style="3" bestFit="1" customWidth="1"/>
    <col min="9" max="9" width="1.5703125" style="3" customWidth="1"/>
    <col min="10" max="10" width="19" style="2" customWidth="1"/>
    <col min="11" max="11" width="9.140625" style="2"/>
    <col min="12" max="12" width="16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23" t="s">
        <v>6</v>
      </c>
      <c r="B10" s="224"/>
      <c r="C10" s="224"/>
      <c r="D10" s="224"/>
      <c r="E10" s="224"/>
      <c r="F10" s="224"/>
      <c r="G10" s="224"/>
      <c r="H10" s="224"/>
      <c r="I10" s="224"/>
      <c r="J10" s="225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287</v>
      </c>
    </row>
    <row r="13" spans="1:10" x14ac:dyDescent="0.25">
      <c r="H13" s="3" t="s">
        <v>11</v>
      </c>
      <c r="I13" s="7" t="s">
        <v>10</v>
      </c>
      <c r="J13" s="9" t="s">
        <v>283</v>
      </c>
    </row>
    <row r="14" spans="1:10" x14ac:dyDescent="0.25">
      <c r="H14" s="3" t="s">
        <v>12</v>
      </c>
      <c r="I14" s="7" t="s">
        <v>10</v>
      </c>
      <c r="J14" s="9" t="s">
        <v>284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/>
    <row r="17" spans="1:12" ht="26.25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77" t="s">
        <v>21</v>
      </c>
      <c r="G17" s="177" t="s">
        <v>22</v>
      </c>
      <c r="H17" s="214" t="s">
        <v>23</v>
      </c>
      <c r="I17" s="215"/>
      <c r="J17" s="13" t="s">
        <v>24</v>
      </c>
    </row>
    <row r="18" spans="1:12" ht="40.5" customHeight="1" x14ac:dyDescent="0.25">
      <c r="A18" s="14">
        <v>1</v>
      </c>
      <c r="B18" s="15">
        <v>44409</v>
      </c>
      <c r="C18" s="16" t="s">
        <v>246</v>
      </c>
      <c r="D18" s="18" t="s">
        <v>247</v>
      </c>
      <c r="E18" s="18" t="s">
        <v>248</v>
      </c>
      <c r="F18" s="20">
        <v>5</v>
      </c>
      <c r="G18" s="18">
        <v>49</v>
      </c>
      <c r="H18" s="219">
        <v>3000</v>
      </c>
      <c r="I18" s="220"/>
      <c r="J18" s="22">
        <f>G18*H18</f>
        <v>147000</v>
      </c>
      <c r="L18"/>
    </row>
    <row r="19" spans="1:12" ht="40.5" customHeight="1" x14ac:dyDescent="0.25">
      <c r="A19" s="14">
        <f>A18+1</f>
        <v>2</v>
      </c>
      <c r="B19" s="15">
        <v>44413</v>
      </c>
      <c r="C19" s="141" t="s">
        <v>249</v>
      </c>
      <c r="D19" s="18" t="s">
        <v>247</v>
      </c>
      <c r="E19" s="18" t="s">
        <v>248</v>
      </c>
      <c r="F19" s="20">
        <v>164</v>
      </c>
      <c r="G19" s="18">
        <v>3890</v>
      </c>
      <c r="H19" s="219">
        <v>3000</v>
      </c>
      <c r="I19" s="220"/>
      <c r="J19" s="22">
        <f t="shared" ref="J19:J51" si="0">G19*H19</f>
        <v>11670000</v>
      </c>
      <c r="L19"/>
    </row>
    <row r="20" spans="1:12" ht="40.5" customHeight="1" x14ac:dyDescent="0.25">
      <c r="A20" s="14">
        <f t="shared" ref="A20:A51" si="1">A19+1</f>
        <v>3</v>
      </c>
      <c r="B20" s="15">
        <v>44414</v>
      </c>
      <c r="C20" s="141" t="s">
        <v>250</v>
      </c>
      <c r="D20" s="18" t="s">
        <v>247</v>
      </c>
      <c r="E20" s="18" t="s">
        <v>248</v>
      </c>
      <c r="F20" s="20">
        <v>227</v>
      </c>
      <c r="G20" s="18">
        <v>4797</v>
      </c>
      <c r="H20" s="219">
        <v>3000</v>
      </c>
      <c r="I20" s="220"/>
      <c r="J20" s="22">
        <f t="shared" si="0"/>
        <v>14391000</v>
      </c>
      <c r="L20"/>
    </row>
    <row r="21" spans="1:12" ht="40.5" customHeight="1" x14ac:dyDescent="0.25">
      <c r="A21" s="14">
        <f t="shared" si="1"/>
        <v>4</v>
      </c>
      <c r="B21" s="15">
        <v>44415</v>
      </c>
      <c r="C21" s="141" t="s">
        <v>251</v>
      </c>
      <c r="D21" s="18" t="s">
        <v>247</v>
      </c>
      <c r="E21" s="18" t="s">
        <v>248</v>
      </c>
      <c r="F21" s="20">
        <v>189</v>
      </c>
      <c r="G21" s="18">
        <v>4091</v>
      </c>
      <c r="H21" s="219">
        <v>3000</v>
      </c>
      <c r="I21" s="220"/>
      <c r="J21" s="22">
        <f t="shared" si="0"/>
        <v>12273000</v>
      </c>
      <c r="L21"/>
    </row>
    <row r="22" spans="1:12" ht="40.5" customHeight="1" x14ac:dyDescent="0.25">
      <c r="A22" s="14">
        <f t="shared" si="1"/>
        <v>5</v>
      </c>
      <c r="B22" s="15">
        <v>44415</v>
      </c>
      <c r="C22" s="141" t="s">
        <v>252</v>
      </c>
      <c r="D22" s="18" t="s">
        <v>247</v>
      </c>
      <c r="E22" s="18" t="s">
        <v>248</v>
      </c>
      <c r="F22" s="20">
        <v>12</v>
      </c>
      <c r="G22" s="18">
        <v>303</v>
      </c>
      <c r="H22" s="219">
        <v>3000</v>
      </c>
      <c r="I22" s="220"/>
      <c r="J22" s="22">
        <f t="shared" si="0"/>
        <v>909000</v>
      </c>
      <c r="L22"/>
    </row>
    <row r="23" spans="1:12" ht="40.5" customHeight="1" x14ac:dyDescent="0.25">
      <c r="A23" s="14">
        <f t="shared" si="1"/>
        <v>6</v>
      </c>
      <c r="B23" s="15">
        <v>44416</v>
      </c>
      <c r="C23" s="16" t="s">
        <v>253</v>
      </c>
      <c r="D23" s="18" t="s">
        <v>247</v>
      </c>
      <c r="E23" s="18" t="s">
        <v>248</v>
      </c>
      <c r="F23" s="20">
        <v>14</v>
      </c>
      <c r="G23" s="18">
        <v>361</v>
      </c>
      <c r="H23" s="219">
        <v>3000</v>
      </c>
      <c r="I23" s="220"/>
      <c r="J23" s="22">
        <f t="shared" si="0"/>
        <v>1083000</v>
      </c>
      <c r="L23"/>
    </row>
    <row r="24" spans="1:12" ht="40.5" customHeight="1" x14ac:dyDescent="0.25">
      <c r="A24" s="14">
        <f t="shared" si="1"/>
        <v>7</v>
      </c>
      <c r="B24" s="15">
        <v>44416</v>
      </c>
      <c r="C24" s="16" t="s">
        <v>254</v>
      </c>
      <c r="D24" s="18" t="s">
        <v>247</v>
      </c>
      <c r="E24" s="18" t="s">
        <v>248</v>
      </c>
      <c r="F24" s="20">
        <v>160</v>
      </c>
      <c r="G24" s="18">
        <v>3686</v>
      </c>
      <c r="H24" s="219">
        <v>3000</v>
      </c>
      <c r="I24" s="220"/>
      <c r="J24" s="22">
        <f t="shared" si="0"/>
        <v>11058000</v>
      </c>
      <c r="L24"/>
    </row>
    <row r="25" spans="1:12" ht="40.5" customHeight="1" x14ac:dyDescent="0.25">
      <c r="A25" s="14">
        <f t="shared" si="1"/>
        <v>8</v>
      </c>
      <c r="B25" s="15">
        <v>44417</v>
      </c>
      <c r="C25" s="16" t="s">
        <v>255</v>
      </c>
      <c r="D25" s="18" t="s">
        <v>247</v>
      </c>
      <c r="E25" s="18" t="s">
        <v>248</v>
      </c>
      <c r="F25" s="20">
        <v>43</v>
      </c>
      <c r="G25" s="18">
        <v>1041</v>
      </c>
      <c r="H25" s="219">
        <v>3000</v>
      </c>
      <c r="I25" s="220"/>
      <c r="J25" s="22">
        <f t="shared" si="0"/>
        <v>3123000</v>
      </c>
      <c r="L25"/>
    </row>
    <row r="26" spans="1:12" ht="40.5" customHeight="1" x14ac:dyDescent="0.25">
      <c r="A26" s="14">
        <f t="shared" si="1"/>
        <v>9</v>
      </c>
      <c r="B26" s="15">
        <v>44417</v>
      </c>
      <c r="C26" s="16" t="s">
        <v>256</v>
      </c>
      <c r="D26" s="18" t="s">
        <v>247</v>
      </c>
      <c r="E26" s="18" t="s">
        <v>248</v>
      </c>
      <c r="F26" s="20">
        <v>1</v>
      </c>
      <c r="G26" s="18">
        <v>13</v>
      </c>
      <c r="H26" s="219">
        <v>3000</v>
      </c>
      <c r="I26" s="220"/>
      <c r="J26" s="22">
        <f t="shared" si="0"/>
        <v>39000</v>
      </c>
      <c r="L26"/>
    </row>
    <row r="27" spans="1:12" ht="40.5" customHeight="1" x14ac:dyDescent="0.25">
      <c r="A27" s="14">
        <f t="shared" si="1"/>
        <v>10</v>
      </c>
      <c r="B27" s="15">
        <v>44418</v>
      </c>
      <c r="C27" s="16" t="s">
        <v>257</v>
      </c>
      <c r="D27" s="18" t="s">
        <v>247</v>
      </c>
      <c r="E27" s="18" t="s">
        <v>248</v>
      </c>
      <c r="F27" s="20">
        <v>285</v>
      </c>
      <c r="G27" s="18">
        <v>8092</v>
      </c>
      <c r="H27" s="219">
        <v>3000</v>
      </c>
      <c r="I27" s="220"/>
      <c r="J27" s="22">
        <f t="shared" si="0"/>
        <v>24276000</v>
      </c>
      <c r="L27"/>
    </row>
    <row r="28" spans="1:12" ht="40.5" customHeight="1" x14ac:dyDescent="0.25">
      <c r="A28" s="14">
        <f t="shared" si="1"/>
        <v>11</v>
      </c>
      <c r="B28" s="15">
        <v>44421</v>
      </c>
      <c r="C28" s="16" t="s">
        <v>258</v>
      </c>
      <c r="D28" s="18" t="s">
        <v>247</v>
      </c>
      <c r="E28" s="18" t="s">
        <v>248</v>
      </c>
      <c r="F28" s="20">
        <v>12</v>
      </c>
      <c r="G28" s="18">
        <v>343</v>
      </c>
      <c r="H28" s="219">
        <v>3000</v>
      </c>
      <c r="I28" s="220"/>
      <c r="J28" s="22">
        <f t="shared" si="0"/>
        <v>1029000</v>
      </c>
      <c r="L28"/>
    </row>
    <row r="29" spans="1:12" ht="40.5" customHeight="1" x14ac:dyDescent="0.25">
      <c r="A29" s="14">
        <f t="shared" si="1"/>
        <v>12</v>
      </c>
      <c r="B29" s="15" t="s">
        <v>259</v>
      </c>
      <c r="C29" s="141" t="s">
        <v>260</v>
      </c>
      <c r="D29" s="18" t="s">
        <v>247</v>
      </c>
      <c r="E29" s="18" t="s">
        <v>248</v>
      </c>
      <c r="F29" s="20">
        <v>155</v>
      </c>
      <c r="G29" s="18">
        <v>2058</v>
      </c>
      <c r="H29" s="219">
        <v>3000</v>
      </c>
      <c r="I29" s="220"/>
      <c r="J29" s="22">
        <f t="shared" si="0"/>
        <v>6174000</v>
      </c>
      <c r="L29"/>
    </row>
    <row r="30" spans="1:12" ht="40.5" customHeight="1" x14ac:dyDescent="0.25">
      <c r="A30" s="14">
        <f t="shared" si="1"/>
        <v>13</v>
      </c>
      <c r="B30" s="15" t="s">
        <v>259</v>
      </c>
      <c r="C30" s="16" t="s">
        <v>261</v>
      </c>
      <c r="D30" s="18" t="s">
        <v>247</v>
      </c>
      <c r="E30" s="18" t="s">
        <v>248</v>
      </c>
      <c r="F30" s="20">
        <v>14</v>
      </c>
      <c r="G30" s="18">
        <v>315</v>
      </c>
      <c r="H30" s="219">
        <v>3000</v>
      </c>
      <c r="I30" s="220"/>
      <c r="J30" s="22">
        <f t="shared" si="0"/>
        <v>945000</v>
      </c>
      <c r="L30"/>
    </row>
    <row r="31" spans="1:12" ht="40.5" customHeight="1" x14ac:dyDescent="0.25">
      <c r="A31" s="14">
        <f t="shared" si="1"/>
        <v>14</v>
      </c>
      <c r="B31" s="15">
        <v>44427</v>
      </c>
      <c r="C31" s="16" t="s">
        <v>262</v>
      </c>
      <c r="D31" s="18" t="s">
        <v>247</v>
      </c>
      <c r="E31" s="18" t="s">
        <v>248</v>
      </c>
      <c r="F31" s="20">
        <v>197</v>
      </c>
      <c r="G31" s="18">
        <v>4940</v>
      </c>
      <c r="H31" s="219">
        <v>3000</v>
      </c>
      <c r="I31" s="220"/>
      <c r="J31" s="22">
        <f t="shared" si="0"/>
        <v>14820000</v>
      </c>
      <c r="L31"/>
    </row>
    <row r="32" spans="1:12" ht="40.5" customHeight="1" x14ac:dyDescent="0.25">
      <c r="A32" s="14">
        <f t="shared" si="1"/>
        <v>15</v>
      </c>
      <c r="B32" s="15">
        <v>44428</v>
      </c>
      <c r="C32" s="16" t="s">
        <v>263</v>
      </c>
      <c r="D32" s="18" t="s">
        <v>247</v>
      </c>
      <c r="E32" s="18" t="s">
        <v>248</v>
      </c>
      <c r="F32" s="20">
        <v>150</v>
      </c>
      <c r="G32" s="18">
        <v>4780</v>
      </c>
      <c r="H32" s="219">
        <v>3000</v>
      </c>
      <c r="I32" s="220"/>
      <c r="J32" s="22">
        <f t="shared" si="0"/>
        <v>14340000</v>
      </c>
      <c r="L32"/>
    </row>
    <row r="33" spans="1:12" ht="40.5" customHeight="1" x14ac:dyDescent="0.25">
      <c r="A33" s="14">
        <f t="shared" si="1"/>
        <v>16</v>
      </c>
      <c r="B33" s="15">
        <v>44428</v>
      </c>
      <c r="C33" s="16" t="s">
        <v>264</v>
      </c>
      <c r="D33" s="18" t="s">
        <v>247</v>
      </c>
      <c r="E33" s="18" t="s">
        <v>248</v>
      </c>
      <c r="F33" s="20">
        <v>147</v>
      </c>
      <c r="G33" s="18">
        <v>4242</v>
      </c>
      <c r="H33" s="219">
        <v>3000</v>
      </c>
      <c r="I33" s="220"/>
      <c r="J33" s="22">
        <f t="shared" si="0"/>
        <v>12726000</v>
      </c>
      <c r="L33"/>
    </row>
    <row r="34" spans="1:12" ht="40.5" customHeight="1" x14ac:dyDescent="0.25">
      <c r="A34" s="14">
        <f t="shared" si="1"/>
        <v>17</v>
      </c>
      <c r="B34" s="15">
        <v>44428</v>
      </c>
      <c r="C34" s="16" t="s">
        <v>265</v>
      </c>
      <c r="D34" s="18" t="s">
        <v>247</v>
      </c>
      <c r="E34" s="18" t="s">
        <v>248</v>
      </c>
      <c r="F34" s="20">
        <v>71</v>
      </c>
      <c r="G34" s="18">
        <v>2216</v>
      </c>
      <c r="H34" s="219">
        <v>3000</v>
      </c>
      <c r="I34" s="220"/>
      <c r="J34" s="22">
        <f t="shared" si="0"/>
        <v>6648000</v>
      </c>
      <c r="L34"/>
    </row>
    <row r="35" spans="1:12" ht="40.5" customHeight="1" x14ac:dyDescent="0.25">
      <c r="A35" s="14">
        <f t="shared" si="1"/>
        <v>18</v>
      </c>
      <c r="B35" s="15">
        <v>44429</v>
      </c>
      <c r="C35" s="16" t="s">
        <v>266</v>
      </c>
      <c r="D35" s="18" t="s">
        <v>247</v>
      </c>
      <c r="E35" s="18" t="s">
        <v>248</v>
      </c>
      <c r="F35" s="20">
        <v>6</v>
      </c>
      <c r="G35" s="18">
        <v>118</v>
      </c>
      <c r="H35" s="219">
        <v>3000</v>
      </c>
      <c r="I35" s="220"/>
      <c r="J35" s="22">
        <f t="shared" si="0"/>
        <v>354000</v>
      </c>
      <c r="L35"/>
    </row>
    <row r="36" spans="1:12" ht="40.5" customHeight="1" x14ac:dyDescent="0.25">
      <c r="A36" s="14">
        <f t="shared" si="1"/>
        <v>19</v>
      </c>
      <c r="B36" s="15">
        <v>44429</v>
      </c>
      <c r="C36" s="16" t="s">
        <v>267</v>
      </c>
      <c r="D36" s="18" t="s">
        <v>247</v>
      </c>
      <c r="E36" s="18" t="s">
        <v>248</v>
      </c>
      <c r="F36" s="20">
        <v>25</v>
      </c>
      <c r="G36" s="18">
        <v>814</v>
      </c>
      <c r="H36" s="219">
        <v>3000</v>
      </c>
      <c r="I36" s="220"/>
      <c r="J36" s="22">
        <f t="shared" si="0"/>
        <v>2442000</v>
      </c>
      <c r="L36"/>
    </row>
    <row r="37" spans="1:12" ht="40.5" customHeight="1" x14ac:dyDescent="0.25">
      <c r="A37" s="14">
        <f t="shared" si="1"/>
        <v>20</v>
      </c>
      <c r="B37" s="15">
        <v>44429</v>
      </c>
      <c r="C37" s="16" t="s">
        <v>268</v>
      </c>
      <c r="D37" s="18" t="s">
        <v>247</v>
      </c>
      <c r="E37" s="18" t="s">
        <v>248</v>
      </c>
      <c r="F37" s="20">
        <v>224</v>
      </c>
      <c r="G37" s="18">
        <v>5456</v>
      </c>
      <c r="H37" s="219">
        <v>3000</v>
      </c>
      <c r="I37" s="220"/>
      <c r="J37" s="22">
        <f t="shared" si="0"/>
        <v>16368000</v>
      </c>
      <c r="L37"/>
    </row>
    <row r="38" spans="1:12" ht="40.5" customHeight="1" x14ac:dyDescent="0.25">
      <c r="A38" s="14">
        <f t="shared" si="1"/>
        <v>21</v>
      </c>
      <c r="B38" s="15">
        <v>44430</v>
      </c>
      <c r="C38" s="16" t="s">
        <v>269</v>
      </c>
      <c r="D38" s="18" t="s">
        <v>247</v>
      </c>
      <c r="E38" s="18" t="s">
        <v>248</v>
      </c>
      <c r="F38" s="20">
        <v>1</v>
      </c>
      <c r="G38" s="18">
        <v>7</v>
      </c>
      <c r="H38" s="219">
        <v>3000</v>
      </c>
      <c r="I38" s="220"/>
      <c r="J38" s="22">
        <f t="shared" si="0"/>
        <v>21000</v>
      </c>
      <c r="L38"/>
    </row>
    <row r="39" spans="1:12" ht="40.5" customHeight="1" x14ac:dyDescent="0.25">
      <c r="A39" s="14">
        <f t="shared" si="1"/>
        <v>22</v>
      </c>
      <c r="B39" s="15">
        <v>44430</v>
      </c>
      <c r="C39" s="16" t="s">
        <v>270</v>
      </c>
      <c r="D39" s="18" t="s">
        <v>247</v>
      </c>
      <c r="E39" s="18" t="s">
        <v>248</v>
      </c>
      <c r="F39" s="20">
        <v>177</v>
      </c>
      <c r="G39" s="18">
        <v>3810</v>
      </c>
      <c r="H39" s="219">
        <v>3000</v>
      </c>
      <c r="I39" s="220"/>
      <c r="J39" s="22">
        <f t="shared" si="0"/>
        <v>11430000</v>
      </c>
      <c r="L39"/>
    </row>
    <row r="40" spans="1:12" ht="40.5" customHeight="1" x14ac:dyDescent="0.25">
      <c r="A40" s="14">
        <f t="shared" si="1"/>
        <v>23</v>
      </c>
      <c r="B40" s="15">
        <v>44431</v>
      </c>
      <c r="C40" s="16" t="s">
        <v>271</v>
      </c>
      <c r="D40" s="18" t="s">
        <v>247</v>
      </c>
      <c r="E40" s="18" t="s">
        <v>248</v>
      </c>
      <c r="F40" s="20">
        <v>61</v>
      </c>
      <c r="G40" s="18">
        <v>1088</v>
      </c>
      <c r="H40" s="219">
        <v>3000</v>
      </c>
      <c r="I40" s="220"/>
      <c r="J40" s="22">
        <f t="shared" si="0"/>
        <v>3264000</v>
      </c>
      <c r="L40"/>
    </row>
    <row r="41" spans="1:12" ht="40.5" customHeight="1" x14ac:dyDescent="0.25">
      <c r="A41" s="14">
        <f t="shared" si="1"/>
        <v>24</v>
      </c>
      <c r="B41" s="15">
        <v>44432</v>
      </c>
      <c r="C41" s="16" t="s">
        <v>272</v>
      </c>
      <c r="D41" s="18" t="s">
        <v>247</v>
      </c>
      <c r="E41" s="18" t="s">
        <v>248</v>
      </c>
      <c r="F41" s="20">
        <v>1</v>
      </c>
      <c r="G41" s="18">
        <v>9</v>
      </c>
      <c r="H41" s="219">
        <v>3000</v>
      </c>
      <c r="I41" s="220"/>
      <c r="J41" s="22">
        <f t="shared" si="0"/>
        <v>27000</v>
      </c>
      <c r="L41"/>
    </row>
    <row r="42" spans="1:12" ht="40.5" customHeight="1" x14ac:dyDescent="0.25">
      <c r="A42" s="14">
        <f t="shared" si="1"/>
        <v>25</v>
      </c>
      <c r="B42" s="15">
        <v>44432</v>
      </c>
      <c r="C42" s="16" t="s">
        <v>273</v>
      </c>
      <c r="D42" s="18" t="s">
        <v>247</v>
      </c>
      <c r="E42" s="18" t="s">
        <v>248</v>
      </c>
      <c r="F42" s="20">
        <v>157</v>
      </c>
      <c r="G42" s="18">
        <v>3368</v>
      </c>
      <c r="H42" s="219">
        <v>3000</v>
      </c>
      <c r="I42" s="220"/>
      <c r="J42" s="22">
        <f t="shared" si="0"/>
        <v>10104000</v>
      </c>
      <c r="L42"/>
    </row>
    <row r="43" spans="1:12" ht="40.5" customHeight="1" x14ac:dyDescent="0.25">
      <c r="A43" s="14">
        <f t="shared" si="1"/>
        <v>26</v>
      </c>
      <c r="B43" s="15">
        <v>44432</v>
      </c>
      <c r="C43" s="16" t="s">
        <v>274</v>
      </c>
      <c r="D43" s="18" t="s">
        <v>247</v>
      </c>
      <c r="E43" s="18" t="s">
        <v>248</v>
      </c>
      <c r="F43" s="20">
        <v>50</v>
      </c>
      <c r="G43" s="18">
        <v>1457</v>
      </c>
      <c r="H43" s="219">
        <v>3000</v>
      </c>
      <c r="I43" s="220"/>
      <c r="J43" s="22">
        <f t="shared" si="0"/>
        <v>4371000</v>
      </c>
      <c r="L43"/>
    </row>
    <row r="44" spans="1:12" ht="40.5" customHeight="1" x14ac:dyDescent="0.25">
      <c r="A44" s="14">
        <f t="shared" si="1"/>
        <v>27</v>
      </c>
      <c r="B44" s="15">
        <v>44433</v>
      </c>
      <c r="C44" s="16" t="s">
        <v>275</v>
      </c>
      <c r="D44" s="18" t="s">
        <v>247</v>
      </c>
      <c r="E44" s="18" t="s">
        <v>248</v>
      </c>
      <c r="F44" s="20">
        <v>209</v>
      </c>
      <c r="G44" s="18">
        <v>4200</v>
      </c>
      <c r="H44" s="219">
        <v>3000</v>
      </c>
      <c r="I44" s="220"/>
      <c r="J44" s="22">
        <f t="shared" si="0"/>
        <v>12600000</v>
      </c>
      <c r="L44"/>
    </row>
    <row r="45" spans="1:12" ht="40.5" customHeight="1" x14ac:dyDescent="0.25">
      <c r="A45" s="14">
        <f t="shared" si="1"/>
        <v>28</v>
      </c>
      <c r="B45" s="15">
        <v>44433</v>
      </c>
      <c r="C45" s="16" t="s">
        <v>276</v>
      </c>
      <c r="D45" s="18" t="s">
        <v>247</v>
      </c>
      <c r="E45" s="18" t="s">
        <v>248</v>
      </c>
      <c r="F45" s="20">
        <v>2</v>
      </c>
      <c r="G45" s="18">
        <v>28</v>
      </c>
      <c r="H45" s="219">
        <v>3000</v>
      </c>
      <c r="I45" s="220"/>
      <c r="J45" s="22">
        <f t="shared" si="0"/>
        <v>84000</v>
      </c>
      <c r="L45"/>
    </row>
    <row r="46" spans="1:12" ht="40.5" customHeight="1" x14ac:dyDescent="0.25">
      <c r="A46" s="14">
        <f t="shared" si="1"/>
        <v>29</v>
      </c>
      <c r="B46" s="15">
        <v>44434</v>
      </c>
      <c r="C46" s="16" t="s">
        <v>277</v>
      </c>
      <c r="D46" s="18" t="s">
        <v>247</v>
      </c>
      <c r="E46" s="18" t="s">
        <v>248</v>
      </c>
      <c r="F46" s="20">
        <v>188</v>
      </c>
      <c r="G46" s="18">
        <v>4708</v>
      </c>
      <c r="H46" s="219">
        <v>3000</v>
      </c>
      <c r="I46" s="220"/>
      <c r="J46" s="22">
        <f t="shared" si="0"/>
        <v>14124000</v>
      </c>
      <c r="L46"/>
    </row>
    <row r="47" spans="1:12" ht="40.5" customHeight="1" x14ac:dyDescent="0.25">
      <c r="A47" s="14">
        <f t="shared" si="1"/>
        <v>30</v>
      </c>
      <c r="B47" s="15">
        <v>44434</v>
      </c>
      <c r="C47" s="16" t="s">
        <v>278</v>
      </c>
      <c r="D47" s="18" t="s">
        <v>247</v>
      </c>
      <c r="E47" s="18" t="s">
        <v>248</v>
      </c>
      <c r="F47" s="20">
        <v>3</v>
      </c>
      <c r="G47" s="18">
        <v>81</v>
      </c>
      <c r="H47" s="219">
        <v>3000</v>
      </c>
      <c r="I47" s="220"/>
      <c r="J47" s="22">
        <f t="shared" si="0"/>
        <v>243000</v>
      </c>
      <c r="L47"/>
    </row>
    <row r="48" spans="1:12" ht="40.5" customHeight="1" x14ac:dyDescent="0.25">
      <c r="A48" s="14">
        <f t="shared" si="1"/>
        <v>31</v>
      </c>
      <c r="B48" s="15">
        <v>44434</v>
      </c>
      <c r="C48" s="16" t="s">
        <v>279</v>
      </c>
      <c r="D48" s="18" t="s">
        <v>247</v>
      </c>
      <c r="E48" s="18" t="s">
        <v>248</v>
      </c>
      <c r="F48" s="20">
        <v>1</v>
      </c>
      <c r="G48" s="18">
        <v>15</v>
      </c>
      <c r="H48" s="219">
        <v>3000</v>
      </c>
      <c r="I48" s="220"/>
      <c r="J48" s="22">
        <f t="shared" si="0"/>
        <v>45000</v>
      </c>
      <c r="L48"/>
    </row>
    <row r="49" spans="1:12" ht="40.5" customHeight="1" x14ac:dyDescent="0.25">
      <c r="A49" s="14">
        <f t="shared" si="1"/>
        <v>32</v>
      </c>
      <c r="B49" s="15">
        <v>44435</v>
      </c>
      <c r="C49" s="143" t="s">
        <v>280</v>
      </c>
      <c r="D49" s="18" t="s">
        <v>247</v>
      </c>
      <c r="E49" s="18" t="s">
        <v>248</v>
      </c>
      <c r="F49" s="20">
        <v>5</v>
      </c>
      <c r="G49" s="18">
        <v>97</v>
      </c>
      <c r="H49" s="219">
        <v>3000</v>
      </c>
      <c r="I49" s="220"/>
      <c r="J49" s="22">
        <f t="shared" si="0"/>
        <v>291000</v>
      </c>
      <c r="L49"/>
    </row>
    <row r="50" spans="1:12" ht="40.5" customHeight="1" x14ac:dyDescent="0.25">
      <c r="A50" s="14">
        <f t="shared" si="1"/>
        <v>33</v>
      </c>
      <c r="B50" s="15">
        <v>44435</v>
      </c>
      <c r="C50" s="143" t="s">
        <v>281</v>
      </c>
      <c r="D50" s="18" t="s">
        <v>247</v>
      </c>
      <c r="E50" s="18" t="s">
        <v>248</v>
      </c>
      <c r="F50" s="20">
        <v>133</v>
      </c>
      <c r="G50" s="18">
        <v>3714</v>
      </c>
      <c r="H50" s="219">
        <v>3000</v>
      </c>
      <c r="I50" s="220"/>
      <c r="J50" s="22">
        <f t="shared" si="0"/>
        <v>11142000</v>
      </c>
      <c r="L50"/>
    </row>
    <row r="51" spans="1:12" ht="40.5" customHeight="1" x14ac:dyDescent="0.25">
      <c r="A51" s="14">
        <f t="shared" si="1"/>
        <v>34</v>
      </c>
      <c r="B51" s="15">
        <v>44435</v>
      </c>
      <c r="C51" s="143" t="s">
        <v>282</v>
      </c>
      <c r="D51" s="18" t="s">
        <v>247</v>
      </c>
      <c r="E51" s="18" t="s">
        <v>248</v>
      </c>
      <c r="F51" s="20">
        <v>72</v>
      </c>
      <c r="G51" s="18">
        <v>2105</v>
      </c>
      <c r="H51" s="219">
        <v>3000</v>
      </c>
      <c r="I51" s="220"/>
      <c r="J51" s="22">
        <f t="shared" si="0"/>
        <v>6315000</v>
      </c>
      <c r="L51"/>
    </row>
    <row r="52" spans="1:12" ht="32.25" customHeight="1" thickBot="1" x14ac:dyDescent="0.3">
      <c r="A52" s="207" t="s">
        <v>25</v>
      </c>
      <c r="B52" s="208"/>
      <c r="C52" s="208"/>
      <c r="D52" s="208"/>
      <c r="E52" s="208"/>
      <c r="F52" s="208"/>
      <c r="G52" s="208"/>
      <c r="H52" s="208"/>
      <c r="I52" s="209"/>
      <c r="J52" s="23">
        <f>SUM(J18:J51)</f>
        <v>228876000</v>
      </c>
      <c r="L52" s="31"/>
    </row>
    <row r="53" spans="1:12" x14ac:dyDescent="0.25">
      <c r="A53" s="210"/>
      <c r="B53" s="210"/>
      <c r="C53" s="175"/>
      <c r="D53" s="175"/>
      <c r="E53" s="175"/>
      <c r="F53" s="175"/>
      <c r="G53" s="175"/>
      <c r="H53" s="25"/>
      <c r="I53" s="25"/>
      <c r="J53" s="26"/>
      <c r="L53" s="3"/>
    </row>
    <row r="54" spans="1:12" x14ac:dyDescent="0.25">
      <c r="A54" s="175"/>
      <c r="B54" s="175"/>
      <c r="C54" s="175"/>
      <c r="D54" s="175"/>
      <c r="E54" s="175"/>
      <c r="F54" s="175"/>
      <c r="G54" s="179" t="s">
        <v>61</v>
      </c>
      <c r="H54" s="179"/>
      <c r="I54" s="25"/>
      <c r="J54" s="26">
        <f>J52*10%</f>
        <v>22887600</v>
      </c>
      <c r="L54" s="27"/>
    </row>
    <row r="55" spans="1:12" x14ac:dyDescent="0.25">
      <c r="A55" s="176"/>
      <c r="B55" s="176"/>
      <c r="C55" s="176"/>
      <c r="D55" s="176"/>
      <c r="E55" s="176"/>
      <c r="F55" s="176"/>
      <c r="G55" s="261" t="s">
        <v>289</v>
      </c>
      <c r="H55" s="261"/>
      <c r="I55" s="25"/>
      <c r="J55" s="26">
        <v>7650098</v>
      </c>
      <c r="L55" s="27"/>
    </row>
    <row r="56" spans="1:12" x14ac:dyDescent="0.25">
      <c r="A56" s="175"/>
      <c r="B56" s="175"/>
      <c r="C56" s="175"/>
      <c r="D56" s="175"/>
      <c r="E56" s="175"/>
      <c r="F56" s="175"/>
      <c r="G56" s="180" t="s">
        <v>66</v>
      </c>
      <c r="H56" s="180"/>
      <c r="I56" s="160"/>
      <c r="J56" s="46">
        <f>J52-J54-J55</f>
        <v>198338302</v>
      </c>
      <c r="L56" s="27"/>
    </row>
    <row r="57" spans="1:12" x14ac:dyDescent="0.25">
      <c r="A57" s="175"/>
      <c r="B57" s="175"/>
      <c r="C57" s="175"/>
      <c r="D57" s="175"/>
      <c r="E57" s="175"/>
      <c r="F57" s="175"/>
      <c r="G57" s="179" t="s">
        <v>26</v>
      </c>
      <c r="H57" s="179"/>
      <c r="I57" s="27" t="e">
        <f>#REF!*1%</f>
        <v>#REF!</v>
      </c>
      <c r="J57" s="26">
        <f>J56*1%</f>
        <v>1983383.02</v>
      </c>
    </row>
    <row r="58" spans="1:12" ht="16.5" thickBot="1" x14ac:dyDescent="0.3">
      <c r="A58" s="175"/>
      <c r="B58" s="175"/>
      <c r="C58" s="175"/>
      <c r="D58" s="175"/>
      <c r="E58" s="175"/>
      <c r="F58" s="175"/>
      <c r="G58" s="179" t="s">
        <v>203</v>
      </c>
      <c r="H58" s="179"/>
      <c r="I58" s="26">
        <f>I53*10%</f>
        <v>0</v>
      </c>
      <c r="J58" s="28">
        <f>J56*2%</f>
        <v>3966766.04</v>
      </c>
    </row>
    <row r="59" spans="1:12" x14ac:dyDescent="0.25">
      <c r="E59" s="1"/>
      <c r="F59" s="1"/>
      <c r="G59" s="181" t="s">
        <v>30</v>
      </c>
      <c r="H59" s="181"/>
      <c r="I59" s="30" t="e">
        <f>I52+I57</f>
        <v>#REF!</v>
      </c>
      <c r="J59" s="30">
        <f>J56-J58+J57</f>
        <v>196354918.98000002</v>
      </c>
    </row>
    <row r="60" spans="1:12" x14ac:dyDescent="0.25">
      <c r="E60" s="1"/>
      <c r="F60" s="1"/>
      <c r="G60" s="1"/>
      <c r="H60" s="29"/>
      <c r="I60" s="30"/>
      <c r="J60" s="30"/>
      <c r="L60" s="3"/>
    </row>
    <row r="61" spans="1:12" x14ac:dyDescent="0.25">
      <c r="A61" s="1" t="s">
        <v>290</v>
      </c>
      <c r="D61" s="1"/>
      <c r="E61" s="1"/>
      <c r="F61" s="1"/>
      <c r="G61" s="1"/>
      <c r="H61" s="29"/>
      <c r="I61" s="29"/>
      <c r="J61" s="30"/>
    </row>
    <row r="62" spans="1:12" x14ac:dyDescent="0.25">
      <c r="A62" s="124"/>
      <c r="D62" s="1"/>
      <c r="E62" s="1"/>
      <c r="F62" s="1"/>
      <c r="G62" s="1"/>
      <c r="H62" s="29"/>
      <c r="I62" s="29"/>
      <c r="J62" s="30"/>
    </row>
    <row r="63" spans="1:12" x14ac:dyDescent="0.25">
      <c r="A63" s="32" t="s">
        <v>31</v>
      </c>
    </row>
    <row r="64" spans="1:12" x14ac:dyDescent="0.25">
      <c r="A64" s="33" t="s">
        <v>32</v>
      </c>
      <c r="B64" s="34"/>
      <c r="C64" s="34"/>
      <c r="D64" s="35"/>
      <c r="E64" s="35"/>
      <c r="F64" s="35"/>
      <c r="G64" s="35"/>
    </row>
    <row r="65" spans="1:10" x14ac:dyDescent="0.25">
      <c r="A65" s="33" t="s">
        <v>33</v>
      </c>
      <c r="B65" s="34"/>
      <c r="C65" s="34"/>
      <c r="D65" s="35"/>
      <c r="E65" s="35"/>
      <c r="F65" s="35"/>
      <c r="G65" s="35"/>
    </row>
    <row r="66" spans="1:10" x14ac:dyDescent="0.25">
      <c r="A66" s="36" t="s">
        <v>34</v>
      </c>
      <c r="B66" s="37"/>
      <c r="C66" s="37"/>
      <c r="D66" s="35"/>
      <c r="E66" s="35"/>
      <c r="F66" s="35"/>
      <c r="G66" s="35"/>
    </row>
    <row r="67" spans="1:10" x14ac:dyDescent="0.25">
      <c r="A67" s="38" t="s">
        <v>0</v>
      </c>
      <c r="B67" s="39"/>
      <c r="C67" s="39"/>
      <c r="D67" s="35"/>
      <c r="E67" s="35"/>
      <c r="F67" s="35"/>
      <c r="G67" s="35"/>
    </row>
    <row r="68" spans="1:10" x14ac:dyDescent="0.25">
      <c r="A68" s="40"/>
      <c r="B68" s="40"/>
      <c r="C68" s="40"/>
    </row>
    <row r="69" spans="1:10" x14ac:dyDescent="0.25">
      <c r="H69" s="41" t="s">
        <v>35</v>
      </c>
      <c r="I69" s="203" t="str">
        <f>+J13</f>
        <v xml:space="preserve"> 18 September 2021</v>
      </c>
      <c r="J69" s="204"/>
    </row>
    <row r="73" spans="1:10" ht="18" customHeight="1" x14ac:dyDescent="0.25"/>
    <row r="74" spans="1:10" ht="17.25" customHeight="1" x14ac:dyDescent="0.25"/>
    <row r="76" spans="1:10" x14ac:dyDescent="0.25">
      <c r="H76" s="205" t="s">
        <v>36</v>
      </c>
      <c r="I76" s="205"/>
      <c r="J76" s="205"/>
    </row>
  </sheetData>
  <mergeCells count="41">
    <mergeCell ref="I69:J69"/>
    <mergeCell ref="H76:J76"/>
    <mergeCell ref="H50:I50"/>
    <mergeCell ref="H51:I51"/>
    <mergeCell ref="A52:I52"/>
    <mergeCell ref="G55:H55"/>
    <mergeCell ref="H46:I46"/>
    <mergeCell ref="H47:I47"/>
    <mergeCell ref="H48:I48"/>
    <mergeCell ref="H49:I49"/>
    <mergeCell ref="A53:B53"/>
    <mergeCell ref="H45:I45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33:I33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21:I21"/>
    <mergeCell ref="A10:J10"/>
    <mergeCell ref="H17:I17"/>
    <mergeCell ref="H18:I18"/>
    <mergeCell ref="H19:I19"/>
    <mergeCell ref="H20:I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opLeftCell="A19" workbookViewId="0">
      <selection activeCell="M22" sqref="M21:M22"/>
    </sheetView>
  </sheetViews>
  <sheetFormatPr defaultRowHeight="15" x14ac:dyDescent="0.25"/>
  <cols>
    <col min="1" max="1" width="4.85546875" customWidth="1"/>
    <col min="2" max="3" width="10.28515625" customWidth="1"/>
    <col min="4" max="4" width="25.5703125" customWidth="1"/>
    <col min="5" max="5" width="15.7109375" customWidth="1"/>
    <col min="6" max="6" width="4.42578125" customWidth="1"/>
    <col min="7" max="7" width="13" style="53" customWidth="1"/>
    <col min="8" max="8" width="1.85546875" style="53" customWidth="1"/>
    <col min="9" max="9" width="19.140625" customWidth="1"/>
  </cols>
  <sheetData>
    <row r="2" spans="1:15" x14ac:dyDescent="0.25">
      <c r="A2" s="52" t="s">
        <v>0</v>
      </c>
      <c r="B2" s="52"/>
      <c r="C2" s="52"/>
    </row>
    <row r="3" spans="1:15" x14ac:dyDescent="0.25">
      <c r="A3" s="4" t="s">
        <v>1</v>
      </c>
      <c r="B3" s="54"/>
      <c r="C3" s="54"/>
    </row>
    <row r="4" spans="1:15" x14ac:dyDescent="0.25">
      <c r="A4" s="4" t="s">
        <v>2</v>
      </c>
      <c r="B4" s="54"/>
      <c r="C4" s="54"/>
    </row>
    <row r="5" spans="1:15" x14ac:dyDescent="0.25">
      <c r="A5" s="4" t="s">
        <v>3</v>
      </c>
      <c r="B5" s="54"/>
      <c r="C5" s="54"/>
    </row>
    <row r="6" spans="1:15" x14ac:dyDescent="0.25">
      <c r="A6" s="4" t="s">
        <v>4</v>
      </c>
      <c r="B6" s="54"/>
      <c r="C6" s="54"/>
      <c r="D6" s="54"/>
    </row>
    <row r="7" spans="1:15" x14ac:dyDescent="0.25">
      <c r="A7" s="4" t="s">
        <v>5</v>
      </c>
      <c r="B7" s="54"/>
      <c r="C7" s="54"/>
      <c r="D7" s="54"/>
    </row>
    <row r="9" spans="1:15" ht="15.75" thickBot="1" x14ac:dyDescent="0.3">
      <c r="A9" s="55"/>
      <c r="B9" s="55"/>
      <c r="C9" s="55"/>
      <c r="D9" s="55"/>
      <c r="E9" s="55"/>
      <c r="F9" s="55"/>
      <c r="G9" s="56"/>
      <c r="H9" s="56"/>
      <c r="I9" s="55"/>
    </row>
    <row r="10" spans="1:15" ht="24" thickBot="1" x14ac:dyDescent="0.4">
      <c r="A10" s="240" t="s">
        <v>6</v>
      </c>
      <c r="B10" s="241"/>
      <c r="C10" s="241"/>
      <c r="D10" s="241"/>
      <c r="E10" s="241"/>
      <c r="F10" s="241"/>
      <c r="G10" s="241"/>
      <c r="H10" s="241"/>
      <c r="I10" s="242"/>
    </row>
    <row r="12" spans="1:15" ht="15.75" x14ac:dyDescent="0.25">
      <c r="A12" t="s">
        <v>7</v>
      </c>
      <c r="B12" t="s">
        <v>76</v>
      </c>
      <c r="G12" s="53" t="s">
        <v>9</v>
      </c>
      <c r="H12" s="57" t="s">
        <v>10</v>
      </c>
      <c r="I12" s="8" t="s">
        <v>291</v>
      </c>
    </row>
    <row r="13" spans="1:15" ht="15.75" x14ac:dyDescent="0.25">
      <c r="B13" s="58" t="s">
        <v>77</v>
      </c>
      <c r="C13" s="58"/>
      <c r="E13" s="58"/>
      <c r="G13" s="53" t="s">
        <v>11</v>
      </c>
      <c r="H13" s="57" t="s">
        <v>10</v>
      </c>
      <c r="I13" s="9" t="s">
        <v>201</v>
      </c>
      <c r="O13" t="s">
        <v>29</v>
      </c>
    </row>
    <row r="14" spans="1:15" ht="15.75" x14ac:dyDescent="0.25">
      <c r="B14" s="58" t="s">
        <v>78</v>
      </c>
      <c r="C14" s="58"/>
      <c r="E14" s="58"/>
      <c r="G14" s="53" t="s">
        <v>12</v>
      </c>
      <c r="H14" s="57" t="s">
        <v>10</v>
      </c>
      <c r="I14" s="9" t="s">
        <v>292</v>
      </c>
    </row>
    <row r="15" spans="1:15" x14ac:dyDescent="0.25">
      <c r="B15" s="58"/>
      <c r="C15" s="58"/>
      <c r="E15" s="58"/>
      <c r="I15" s="178"/>
    </row>
    <row r="16" spans="1:15" x14ac:dyDescent="0.25">
      <c r="A16" t="s">
        <v>14</v>
      </c>
      <c r="B16" t="s">
        <v>15</v>
      </c>
    </row>
    <row r="17" spans="1:9" ht="11.25" customHeight="1" thickBot="1" x14ac:dyDescent="0.3"/>
    <row r="18" spans="1:9" x14ac:dyDescent="0.25">
      <c r="A18" s="60" t="s">
        <v>16</v>
      </c>
      <c r="B18" s="61" t="s">
        <v>17</v>
      </c>
      <c r="C18" s="61" t="s">
        <v>18</v>
      </c>
      <c r="D18" s="61" t="s">
        <v>19</v>
      </c>
      <c r="E18" s="61" t="s">
        <v>20</v>
      </c>
      <c r="F18" s="61" t="s">
        <v>22</v>
      </c>
      <c r="G18" s="243" t="s">
        <v>23</v>
      </c>
      <c r="H18" s="244"/>
      <c r="I18" s="62" t="s">
        <v>24</v>
      </c>
    </row>
    <row r="19" spans="1:9" ht="50.25" customHeight="1" x14ac:dyDescent="0.25">
      <c r="A19" s="63">
        <v>1</v>
      </c>
      <c r="B19" s="64">
        <v>44447</v>
      </c>
      <c r="C19" s="65" t="s">
        <v>293</v>
      </c>
      <c r="D19" s="66" t="s">
        <v>303</v>
      </c>
      <c r="E19" s="66" t="s">
        <v>294</v>
      </c>
      <c r="F19" s="67">
        <v>4</v>
      </c>
      <c r="G19" s="245">
        <v>1950000</v>
      </c>
      <c r="H19" s="246"/>
      <c r="I19" s="68">
        <f>G19</f>
        <v>1950000</v>
      </c>
    </row>
    <row r="20" spans="1:9" ht="50.25" customHeight="1" x14ac:dyDescent="0.25">
      <c r="A20" s="63">
        <v>2</v>
      </c>
      <c r="B20" s="64">
        <v>44453</v>
      </c>
      <c r="C20" s="65" t="s">
        <v>295</v>
      </c>
      <c r="D20" s="66" t="s">
        <v>302</v>
      </c>
      <c r="E20" s="66" t="s">
        <v>296</v>
      </c>
      <c r="F20" s="67">
        <v>2</v>
      </c>
      <c r="G20" s="245">
        <v>1700000</v>
      </c>
      <c r="H20" s="246"/>
      <c r="I20" s="68">
        <f t="shared" ref="I20:I22" si="0">G20</f>
        <v>1700000</v>
      </c>
    </row>
    <row r="21" spans="1:9" ht="50.25" customHeight="1" x14ac:dyDescent="0.25">
      <c r="A21" s="63">
        <v>3</v>
      </c>
      <c r="B21" s="64">
        <v>44457</v>
      </c>
      <c r="C21" s="65" t="s">
        <v>297</v>
      </c>
      <c r="D21" s="66" t="s">
        <v>372</v>
      </c>
      <c r="E21" s="66" t="s">
        <v>294</v>
      </c>
      <c r="F21" s="67">
        <v>3</v>
      </c>
      <c r="G21" s="245">
        <v>1600000</v>
      </c>
      <c r="H21" s="246"/>
      <c r="I21" s="68">
        <f t="shared" si="0"/>
        <v>1600000</v>
      </c>
    </row>
    <row r="22" spans="1:9" ht="50.25" customHeight="1" x14ac:dyDescent="0.25">
      <c r="A22" s="63">
        <v>4</v>
      </c>
      <c r="B22" s="64">
        <v>44457</v>
      </c>
      <c r="C22" s="65" t="s">
        <v>298</v>
      </c>
      <c r="D22" s="66" t="s">
        <v>373</v>
      </c>
      <c r="E22" s="66" t="s">
        <v>299</v>
      </c>
      <c r="F22" s="67">
        <v>69</v>
      </c>
      <c r="G22" s="245">
        <v>7797000</v>
      </c>
      <c r="H22" s="246"/>
      <c r="I22" s="68">
        <f t="shared" si="0"/>
        <v>7797000</v>
      </c>
    </row>
    <row r="23" spans="1:9" ht="29.25" customHeight="1" thickBot="1" x14ac:dyDescent="0.3">
      <c r="A23" s="234" t="s">
        <v>25</v>
      </c>
      <c r="B23" s="235"/>
      <c r="C23" s="235"/>
      <c r="D23" s="235"/>
      <c r="E23" s="235"/>
      <c r="F23" s="235"/>
      <c r="G23" s="235"/>
      <c r="H23" s="236"/>
      <c r="I23" s="69">
        <f>SUM(I19:I22)</f>
        <v>13047000</v>
      </c>
    </row>
    <row r="24" spans="1:9" ht="8.25" customHeight="1" x14ac:dyDescent="0.25">
      <c r="A24" s="237"/>
      <c r="B24" s="237"/>
      <c r="C24" s="237"/>
      <c r="D24" s="237"/>
      <c r="E24" s="237"/>
      <c r="F24" s="70"/>
      <c r="G24" s="71"/>
      <c r="H24" s="71"/>
      <c r="I24" s="72"/>
    </row>
    <row r="25" spans="1:9" ht="18" customHeight="1" x14ac:dyDescent="0.25">
      <c r="A25" s="73"/>
      <c r="B25" s="73"/>
      <c r="C25" s="73"/>
      <c r="D25" s="73"/>
      <c r="E25" s="73"/>
      <c r="F25" s="70"/>
      <c r="G25" s="74" t="s">
        <v>80</v>
      </c>
      <c r="H25" s="71"/>
      <c r="I25" s="72">
        <f>I23*1%</f>
        <v>130470</v>
      </c>
    </row>
    <row r="26" spans="1:9" ht="18" customHeight="1" thickBot="1" x14ac:dyDescent="0.3">
      <c r="A26" s="70"/>
      <c r="B26" s="70"/>
      <c r="C26" s="70"/>
      <c r="D26" s="70"/>
      <c r="E26" s="70"/>
      <c r="F26" s="70"/>
      <c r="G26" s="182" t="s">
        <v>300</v>
      </c>
      <c r="H26" s="182"/>
      <c r="I26" s="76">
        <f>I23*2%</f>
        <v>260940</v>
      </c>
    </row>
    <row r="27" spans="1:9" x14ac:dyDescent="0.25">
      <c r="F27" s="52"/>
      <c r="G27" s="78" t="s">
        <v>30</v>
      </c>
      <c r="H27" s="78"/>
      <c r="I27" s="79">
        <f>I23+I25-I26</f>
        <v>12916530</v>
      </c>
    </row>
    <row r="28" spans="1:9" ht="7.5" customHeight="1" x14ac:dyDescent="0.25">
      <c r="F28" s="52"/>
      <c r="G28" s="78"/>
      <c r="H28" s="78"/>
      <c r="I28" s="79"/>
    </row>
    <row r="29" spans="1:9" ht="21" customHeight="1" x14ac:dyDescent="0.25">
      <c r="A29" s="80" t="s">
        <v>301</v>
      </c>
      <c r="B29" s="52"/>
      <c r="C29" s="52"/>
      <c r="F29" s="52"/>
      <c r="G29" s="78"/>
      <c r="H29" s="78"/>
      <c r="I29" s="79"/>
    </row>
    <row r="30" spans="1:9" ht="6.75" customHeight="1" x14ac:dyDescent="0.25">
      <c r="F30" s="52"/>
      <c r="G30" s="78"/>
      <c r="H30" s="78"/>
      <c r="I30" s="79"/>
    </row>
    <row r="31" spans="1:9" ht="15.75" x14ac:dyDescent="0.25">
      <c r="A31" s="32" t="s">
        <v>31</v>
      </c>
      <c r="B31" s="81"/>
      <c r="C31" s="81"/>
      <c r="D31" s="81"/>
    </row>
    <row r="32" spans="1:9" ht="15.75" x14ac:dyDescent="0.25">
      <c r="A32" s="33" t="s">
        <v>32</v>
      </c>
      <c r="B32" s="52"/>
      <c r="C32" s="52"/>
      <c r="D32" s="52"/>
    </row>
    <row r="33" spans="1:9" ht="15.75" x14ac:dyDescent="0.25">
      <c r="A33" s="33" t="s">
        <v>33</v>
      </c>
      <c r="B33" s="52"/>
      <c r="C33" s="52"/>
      <c r="D33" s="52"/>
    </row>
    <row r="34" spans="1:9" ht="15.75" x14ac:dyDescent="0.25">
      <c r="A34" s="36" t="s">
        <v>34</v>
      </c>
      <c r="B34" s="82"/>
      <c r="C34" s="82"/>
      <c r="D34" s="83"/>
    </row>
    <row r="35" spans="1:9" ht="15.75" x14ac:dyDescent="0.25">
      <c r="A35" s="38" t="s">
        <v>0</v>
      </c>
      <c r="B35" s="84"/>
      <c r="C35" s="84"/>
      <c r="D35" s="84"/>
    </row>
    <row r="36" spans="1:9" x14ac:dyDescent="0.25">
      <c r="A36" s="83"/>
      <c r="B36" s="83"/>
      <c r="C36" s="83"/>
      <c r="D36" s="83"/>
    </row>
    <row r="37" spans="1:9" x14ac:dyDescent="0.25">
      <c r="A37" s="84"/>
      <c r="B37" s="84"/>
      <c r="C37" s="84"/>
      <c r="D37" s="84"/>
    </row>
    <row r="38" spans="1:9" x14ac:dyDescent="0.25">
      <c r="G38" s="85" t="s">
        <v>35</v>
      </c>
      <c r="H38" s="238" t="str">
        <f>+I13</f>
        <v xml:space="preserve"> 24 September 2021</v>
      </c>
      <c r="I38" s="239"/>
    </row>
    <row r="45" spans="1:9" ht="15.75" x14ac:dyDescent="0.25">
      <c r="G45" s="205" t="s">
        <v>36</v>
      </c>
      <c r="H45" s="205"/>
      <c r="I45" s="205"/>
    </row>
  </sheetData>
  <mergeCells count="10">
    <mergeCell ref="G45:I45"/>
    <mergeCell ref="G20:H20"/>
    <mergeCell ref="G21:H21"/>
    <mergeCell ref="G22:H22"/>
    <mergeCell ref="A10:I10"/>
    <mergeCell ref="G18:H18"/>
    <mergeCell ref="G19:H19"/>
    <mergeCell ref="A23:H23"/>
    <mergeCell ref="A24:E24"/>
    <mergeCell ref="H38:I38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306</v>
      </c>
    </row>
    <row r="13" spans="1:9" x14ac:dyDescent="0.25">
      <c r="G13" s="3" t="s">
        <v>11</v>
      </c>
      <c r="H13" s="7" t="s">
        <v>10</v>
      </c>
      <c r="I13" s="9" t="s">
        <v>307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83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308</v>
      </c>
      <c r="C18" s="16" t="s">
        <v>309</v>
      </c>
      <c r="D18" s="18" t="s">
        <v>310</v>
      </c>
      <c r="E18" s="18" t="s">
        <v>311</v>
      </c>
      <c r="F18" s="19">
        <v>1</v>
      </c>
      <c r="G18" s="250">
        <v>1500000</v>
      </c>
      <c r="H18" s="251"/>
      <c r="I18" s="21">
        <f>G18</f>
        <v>1500000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1500000</v>
      </c>
    </row>
    <row r="20" spans="1:17" x14ac:dyDescent="0.25">
      <c r="A20" s="210"/>
      <c r="B20" s="210"/>
      <c r="C20" s="184"/>
      <c r="D20" s="184"/>
      <c r="E20" s="184"/>
      <c r="F20" s="184"/>
      <c r="G20" s="25"/>
      <c r="H20" s="25"/>
      <c r="I20" s="26"/>
    </row>
    <row r="21" spans="1:17" x14ac:dyDescent="0.25">
      <c r="A21" s="184"/>
      <c r="B21" s="184"/>
      <c r="C21" s="184"/>
      <c r="D21" s="184"/>
      <c r="E21" s="184"/>
      <c r="F21" s="184"/>
      <c r="G21" s="185" t="s">
        <v>26</v>
      </c>
      <c r="H21" s="27" t="e">
        <f>#REF!*1%</f>
        <v>#REF!</v>
      </c>
      <c r="I21" s="26">
        <f>I19*1%</f>
        <v>15000</v>
      </c>
    </row>
    <row r="22" spans="1:17" x14ac:dyDescent="0.25">
      <c r="A22" s="184"/>
      <c r="B22" s="184"/>
      <c r="C22" s="184"/>
      <c r="D22" s="184"/>
      <c r="E22" s="184"/>
      <c r="F22" s="184"/>
      <c r="G22" s="185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1515000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312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27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313</v>
      </c>
    </row>
    <row r="13" spans="1:9" x14ac:dyDescent="0.25">
      <c r="G13" s="3" t="s">
        <v>11</v>
      </c>
      <c r="H13" s="7" t="s">
        <v>10</v>
      </c>
      <c r="I13" s="9" t="s">
        <v>314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86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315</v>
      </c>
      <c r="C18" s="16" t="s">
        <v>316</v>
      </c>
      <c r="D18" s="18" t="s">
        <v>317</v>
      </c>
      <c r="E18" s="18" t="s">
        <v>318</v>
      </c>
      <c r="F18" s="19">
        <v>1</v>
      </c>
      <c r="G18" s="250">
        <v>1800000</v>
      </c>
      <c r="H18" s="251"/>
      <c r="I18" s="21">
        <f>G18</f>
        <v>1800000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1800000</v>
      </c>
    </row>
    <row r="20" spans="1:17" x14ac:dyDescent="0.25">
      <c r="A20" s="210"/>
      <c r="B20" s="210"/>
      <c r="C20" s="187"/>
      <c r="D20" s="187"/>
      <c r="E20" s="187"/>
      <c r="F20" s="187"/>
      <c r="G20" s="25"/>
      <c r="H20" s="25"/>
      <c r="I20" s="26"/>
    </row>
    <row r="21" spans="1:17" x14ac:dyDescent="0.25">
      <c r="A21" s="187"/>
      <c r="B21" s="187"/>
      <c r="C21" s="187"/>
      <c r="D21" s="187"/>
      <c r="E21" s="187"/>
      <c r="F21" s="187"/>
      <c r="G21" s="188" t="s">
        <v>26</v>
      </c>
      <c r="H21" s="27" t="e">
        <f>#REF!*1%</f>
        <v>#REF!</v>
      </c>
      <c r="I21" s="26">
        <f>I19*1%</f>
        <v>18000</v>
      </c>
    </row>
    <row r="22" spans="1:17" x14ac:dyDescent="0.25">
      <c r="A22" s="187"/>
      <c r="B22" s="187"/>
      <c r="C22" s="187"/>
      <c r="D22" s="187"/>
      <c r="E22" s="187"/>
      <c r="F22" s="187"/>
      <c r="G22" s="188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1818000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319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28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320</v>
      </c>
    </row>
    <row r="13" spans="1:9" x14ac:dyDescent="0.25">
      <c r="G13" s="3" t="s">
        <v>11</v>
      </c>
      <c r="H13" s="7" t="s">
        <v>10</v>
      </c>
      <c r="I13" s="9" t="s">
        <v>314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86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321</v>
      </c>
      <c r="C18" s="16" t="s">
        <v>324</v>
      </c>
      <c r="D18" s="18" t="s">
        <v>322</v>
      </c>
      <c r="E18" s="18" t="s">
        <v>323</v>
      </c>
      <c r="F18" s="19">
        <v>1</v>
      </c>
      <c r="G18" s="250">
        <v>1000000</v>
      </c>
      <c r="H18" s="251"/>
      <c r="I18" s="21">
        <f>G18</f>
        <v>1000000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1000000</v>
      </c>
    </row>
    <row r="20" spans="1:17" x14ac:dyDescent="0.25">
      <c r="A20" s="210"/>
      <c r="B20" s="210"/>
      <c r="C20" s="187"/>
      <c r="D20" s="187"/>
      <c r="E20" s="187"/>
      <c r="F20" s="187"/>
      <c r="G20" s="25"/>
      <c r="H20" s="25"/>
      <c r="I20" s="26"/>
    </row>
    <row r="21" spans="1:17" x14ac:dyDescent="0.25">
      <c r="A21" s="187"/>
      <c r="B21" s="187"/>
      <c r="C21" s="187"/>
      <c r="D21" s="187"/>
      <c r="E21" s="187"/>
      <c r="F21" s="187"/>
      <c r="G21" s="188" t="s">
        <v>26</v>
      </c>
      <c r="H21" s="27" t="e">
        <f>#REF!*1%</f>
        <v>#REF!</v>
      </c>
      <c r="I21" s="26">
        <f>I19*1%</f>
        <v>10000</v>
      </c>
    </row>
    <row r="22" spans="1:17" x14ac:dyDescent="0.25">
      <c r="A22" s="187"/>
      <c r="B22" s="187"/>
      <c r="C22" s="187"/>
      <c r="D22" s="187"/>
      <c r="E22" s="187"/>
      <c r="F22" s="187"/>
      <c r="G22" s="188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1010000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325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28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328</v>
      </c>
    </row>
    <row r="13" spans="1:9" x14ac:dyDescent="0.25">
      <c r="G13" s="3" t="s">
        <v>11</v>
      </c>
      <c r="H13" s="7" t="s">
        <v>10</v>
      </c>
      <c r="I13" s="9" t="s">
        <v>314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86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326</v>
      </c>
      <c r="C18" s="16" t="s">
        <v>327</v>
      </c>
      <c r="D18" s="18" t="s">
        <v>333</v>
      </c>
      <c r="E18" s="18" t="s">
        <v>335</v>
      </c>
      <c r="F18" s="19">
        <v>1</v>
      </c>
      <c r="G18" s="250">
        <v>982500</v>
      </c>
      <c r="H18" s="251"/>
      <c r="I18" s="21">
        <f>G18</f>
        <v>982500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982500</v>
      </c>
      <c r="K19" s="2" t="s">
        <v>29</v>
      </c>
    </row>
    <row r="20" spans="1:17" x14ac:dyDescent="0.25">
      <c r="A20" s="210"/>
      <c r="B20" s="210"/>
      <c r="C20" s="187"/>
      <c r="D20" s="187"/>
      <c r="E20" s="187"/>
      <c r="F20" s="187"/>
      <c r="G20" s="25"/>
      <c r="H20" s="25"/>
      <c r="I20" s="26"/>
    </row>
    <row r="21" spans="1:17" x14ac:dyDescent="0.25">
      <c r="A21" s="187"/>
      <c r="B21" s="187"/>
      <c r="C21" s="187"/>
      <c r="D21" s="187"/>
      <c r="E21" s="187"/>
      <c r="F21" s="187"/>
      <c r="G21" s="188" t="s">
        <v>26</v>
      </c>
      <c r="H21" s="27" t="e">
        <f>#REF!*1%</f>
        <v>#REF!</v>
      </c>
      <c r="I21" s="26">
        <f>I19*1%</f>
        <v>9825</v>
      </c>
    </row>
    <row r="22" spans="1:17" x14ac:dyDescent="0.25">
      <c r="A22" s="187"/>
      <c r="B22" s="187"/>
      <c r="C22" s="187"/>
      <c r="D22" s="187"/>
      <c r="E22" s="187"/>
      <c r="F22" s="187"/>
      <c r="G22" s="188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992325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329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28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330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90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326</v>
      </c>
      <c r="C18" s="16" t="s">
        <v>331</v>
      </c>
      <c r="D18" s="18" t="s">
        <v>332</v>
      </c>
      <c r="E18" s="18" t="s">
        <v>334</v>
      </c>
      <c r="F18" s="19">
        <v>1</v>
      </c>
      <c r="G18" s="250">
        <v>1000000</v>
      </c>
      <c r="H18" s="251"/>
      <c r="I18" s="21">
        <f>G18</f>
        <v>1000000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1000000</v>
      </c>
      <c r="K19" s="2" t="s">
        <v>29</v>
      </c>
    </row>
    <row r="20" spans="1:17" x14ac:dyDescent="0.25">
      <c r="A20" s="210"/>
      <c r="B20" s="210"/>
      <c r="C20" s="189"/>
      <c r="D20" s="189"/>
      <c r="E20" s="189"/>
      <c r="F20" s="189"/>
      <c r="G20" s="25"/>
      <c r="H20" s="25"/>
      <c r="I20" s="26"/>
    </row>
    <row r="21" spans="1:17" x14ac:dyDescent="0.25">
      <c r="A21" s="189"/>
      <c r="B21" s="189"/>
      <c r="C21" s="189"/>
      <c r="D21" s="189"/>
      <c r="E21" s="189"/>
      <c r="F21" s="189"/>
      <c r="G21" s="191" t="s">
        <v>26</v>
      </c>
      <c r="H21" s="27" t="e">
        <f>#REF!*1%</f>
        <v>#REF!</v>
      </c>
      <c r="I21" s="26">
        <f>I19*1%</f>
        <v>10000</v>
      </c>
    </row>
    <row r="22" spans="1:17" x14ac:dyDescent="0.25">
      <c r="A22" s="189"/>
      <c r="B22" s="189"/>
      <c r="C22" s="189"/>
      <c r="D22" s="189"/>
      <c r="E22" s="189"/>
      <c r="F22" s="189"/>
      <c r="G22" s="191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1010000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325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topLeftCell="A7" zoomScaleNormal="100" workbookViewId="0">
      <selection activeCell="N13" sqref="N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3.85546875" style="2" customWidth="1"/>
    <col min="5" max="5" width="13.85546875" style="2" customWidth="1"/>
    <col min="6" max="6" width="6" style="2" customWidth="1"/>
    <col min="7" max="7" width="5.28515625" style="2" customWidth="1"/>
    <col min="8" max="8" width="14.140625" style="3" bestFit="1" customWidth="1"/>
    <col min="9" max="9" width="1.5703125" style="3" customWidth="1"/>
    <col min="10" max="10" width="19.140625" style="2" customWidth="1"/>
    <col min="11" max="13" width="9.140625" style="2"/>
    <col min="14" max="14" width="11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72</v>
      </c>
    </row>
    <row r="13" spans="1:10" x14ac:dyDescent="0.25">
      <c r="H13" s="3" t="s">
        <v>11</v>
      </c>
      <c r="I13" s="7" t="s">
        <v>10</v>
      </c>
      <c r="J13" s="9" t="s">
        <v>73</v>
      </c>
    </row>
    <row r="14" spans="1:10" x14ac:dyDescent="0.25">
      <c r="H14" s="3" t="s">
        <v>12</v>
      </c>
      <c r="I14" s="7" t="s">
        <v>10</v>
      </c>
      <c r="J14" s="9" t="s">
        <v>74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/>
    <row r="17" spans="1:12" ht="26.25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45" t="s">
        <v>21</v>
      </c>
      <c r="G17" s="45" t="s">
        <v>22</v>
      </c>
      <c r="H17" s="214" t="s">
        <v>23</v>
      </c>
      <c r="I17" s="215"/>
      <c r="J17" s="13" t="s">
        <v>24</v>
      </c>
    </row>
    <row r="18" spans="1:12" ht="48.75" customHeight="1" x14ac:dyDescent="0.25">
      <c r="A18" s="14">
        <v>1</v>
      </c>
      <c r="B18" s="15">
        <v>44402</v>
      </c>
      <c r="C18" s="16" t="s">
        <v>68</v>
      </c>
      <c r="D18" s="18" t="s">
        <v>64</v>
      </c>
      <c r="E18" s="18" t="s">
        <v>65</v>
      </c>
      <c r="F18" s="19">
        <v>54</v>
      </c>
      <c r="G18" s="20">
        <v>409</v>
      </c>
      <c r="H18" s="219">
        <v>88000</v>
      </c>
      <c r="I18" s="220"/>
      <c r="J18" s="21">
        <f>G18*H18</f>
        <v>35992000</v>
      </c>
      <c r="L18"/>
    </row>
    <row r="19" spans="1:12" ht="48.75" customHeight="1" x14ac:dyDescent="0.25">
      <c r="A19" s="14">
        <f>A18+1</f>
        <v>2</v>
      </c>
      <c r="B19" s="15">
        <v>44408</v>
      </c>
      <c r="C19" s="16" t="s">
        <v>69</v>
      </c>
      <c r="D19" s="18" t="s">
        <v>64</v>
      </c>
      <c r="E19" s="18" t="s">
        <v>65</v>
      </c>
      <c r="F19" s="19">
        <v>24</v>
      </c>
      <c r="G19" s="19">
        <v>204</v>
      </c>
      <c r="H19" s="219">
        <v>88000</v>
      </c>
      <c r="I19" s="220"/>
      <c r="J19" s="21">
        <f>G19*H19</f>
        <v>17952000</v>
      </c>
      <c r="L19"/>
    </row>
    <row r="20" spans="1:12" ht="48.75" customHeight="1" x14ac:dyDescent="0.25">
      <c r="A20" s="14">
        <f t="shared" ref="A20" si="0">A19+1</f>
        <v>3</v>
      </c>
      <c r="B20" s="15">
        <v>44416</v>
      </c>
      <c r="C20" s="16" t="s">
        <v>70</v>
      </c>
      <c r="D20" s="18" t="s">
        <v>64</v>
      </c>
      <c r="E20" s="18" t="s">
        <v>65</v>
      </c>
      <c r="F20" s="19">
        <v>50</v>
      </c>
      <c r="G20" s="20">
        <v>440</v>
      </c>
      <c r="H20" s="219">
        <v>88000</v>
      </c>
      <c r="I20" s="220"/>
      <c r="J20" s="21">
        <f t="shared" ref="J20" si="1">G20*H20</f>
        <v>38720000</v>
      </c>
      <c r="L20"/>
    </row>
    <row r="21" spans="1:12" ht="32.25" customHeight="1" thickBot="1" x14ac:dyDescent="0.3">
      <c r="A21" s="207" t="s">
        <v>25</v>
      </c>
      <c r="B21" s="208"/>
      <c r="C21" s="208"/>
      <c r="D21" s="208"/>
      <c r="E21" s="208"/>
      <c r="F21" s="208"/>
      <c r="G21" s="208"/>
      <c r="H21" s="208"/>
      <c r="I21" s="209"/>
      <c r="J21" s="23">
        <f>SUM(J18:J20)</f>
        <v>92664000</v>
      </c>
    </row>
    <row r="22" spans="1:12" x14ac:dyDescent="0.25">
      <c r="A22" s="210"/>
      <c r="B22" s="210"/>
      <c r="C22" s="44"/>
      <c r="D22" s="44"/>
      <c r="E22" s="44"/>
      <c r="F22" s="44"/>
      <c r="G22" s="44"/>
      <c r="H22" s="25"/>
      <c r="I22" s="25"/>
      <c r="J22" s="26"/>
    </row>
    <row r="23" spans="1:12" x14ac:dyDescent="0.25">
      <c r="A23" s="44"/>
      <c r="B23" s="44"/>
      <c r="C23" s="44"/>
      <c r="D23" s="44"/>
      <c r="E23" s="44"/>
      <c r="F23" s="44"/>
      <c r="G23" s="217" t="s">
        <v>61</v>
      </c>
      <c r="H23" s="217"/>
      <c r="I23" s="25"/>
      <c r="J23" s="26">
        <f>J21*10%</f>
        <v>9266400</v>
      </c>
    </row>
    <row r="24" spans="1:12" x14ac:dyDescent="0.25">
      <c r="A24" s="44"/>
      <c r="B24" s="44"/>
      <c r="C24" s="44"/>
      <c r="D24" s="44"/>
      <c r="E24" s="44"/>
      <c r="F24" s="44"/>
      <c r="G24" s="218" t="s">
        <v>66</v>
      </c>
      <c r="H24" s="218"/>
      <c r="I24" s="25"/>
      <c r="J24" s="46">
        <f>J21-J23</f>
        <v>83397600</v>
      </c>
    </row>
    <row r="25" spans="1:12" x14ac:dyDescent="0.25">
      <c r="A25" s="44"/>
      <c r="B25" s="44"/>
      <c r="C25" s="44"/>
      <c r="D25" s="44"/>
      <c r="E25" s="44"/>
      <c r="F25" s="44"/>
      <c r="G25" s="217" t="s">
        <v>26</v>
      </c>
      <c r="H25" s="217"/>
      <c r="I25" s="27" t="e">
        <f>#REF!*1%</f>
        <v>#REF!</v>
      </c>
      <c r="J25" s="26">
        <f>J24*1%</f>
        <v>833976</v>
      </c>
    </row>
    <row r="26" spans="1:12" ht="16.5" thickBot="1" x14ac:dyDescent="0.3">
      <c r="A26" s="44"/>
      <c r="B26" s="44"/>
      <c r="C26" s="44"/>
      <c r="D26" s="44"/>
      <c r="E26" s="44"/>
      <c r="F26" s="44"/>
      <c r="G26" s="217" t="s">
        <v>71</v>
      </c>
      <c r="H26" s="217"/>
      <c r="I26" s="26">
        <f>I22*10%</f>
        <v>0</v>
      </c>
      <c r="J26" s="28">
        <f>J24*2%</f>
        <v>1667952</v>
      </c>
    </row>
    <row r="27" spans="1:12" ht="18.75" x14ac:dyDescent="0.3">
      <c r="E27" s="1"/>
      <c r="F27" s="1"/>
      <c r="G27" s="216" t="s">
        <v>30</v>
      </c>
      <c r="H27" s="216"/>
      <c r="I27" s="51" t="e">
        <f>I21+I25</f>
        <v>#REF!</v>
      </c>
      <c r="J27" s="51">
        <f>J24+J25-J26</f>
        <v>82563624</v>
      </c>
    </row>
    <row r="28" spans="1:12" x14ac:dyDescent="0.25">
      <c r="E28" s="1"/>
      <c r="F28" s="1"/>
      <c r="G28" s="1"/>
      <c r="H28" s="29"/>
      <c r="I28" s="30"/>
      <c r="J28" s="30"/>
    </row>
    <row r="29" spans="1:12" x14ac:dyDescent="0.25">
      <c r="A29" s="1" t="s">
        <v>75</v>
      </c>
      <c r="D29" s="1"/>
      <c r="E29" s="1"/>
      <c r="F29" s="1"/>
      <c r="G29" s="1"/>
      <c r="H29" s="29"/>
      <c r="I29" s="29"/>
      <c r="J29" s="30"/>
    </row>
    <row r="30" spans="1:12" x14ac:dyDescent="0.25">
      <c r="A30" s="210"/>
      <c r="B30" s="210"/>
      <c r="C30" s="44"/>
      <c r="D30" s="44"/>
      <c r="E30" s="44"/>
      <c r="F30" s="44"/>
      <c r="G30" s="44"/>
      <c r="H30" s="25"/>
      <c r="I30" s="25"/>
      <c r="J30" s="26"/>
    </row>
    <row r="31" spans="1:12" x14ac:dyDescent="0.25">
      <c r="D31" s="1"/>
      <c r="E31" s="1"/>
      <c r="F31" s="1"/>
      <c r="G31" s="1"/>
      <c r="H31" s="29"/>
      <c r="I31" s="29"/>
      <c r="J31" s="30"/>
    </row>
    <row r="32" spans="1:12" x14ac:dyDescent="0.25">
      <c r="A32" s="32" t="s">
        <v>31</v>
      </c>
    </row>
    <row r="33" spans="1:10" x14ac:dyDescent="0.25">
      <c r="A33" s="33" t="s">
        <v>32</v>
      </c>
      <c r="B33" s="34"/>
      <c r="C33" s="34"/>
      <c r="D33" s="35"/>
      <c r="E33" s="35"/>
      <c r="F33" s="35"/>
      <c r="G33" s="35"/>
    </row>
    <row r="34" spans="1:10" x14ac:dyDescent="0.25">
      <c r="A34" s="33" t="s">
        <v>33</v>
      </c>
      <c r="B34" s="34"/>
      <c r="C34" s="34"/>
      <c r="D34" s="35"/>
      <c r="E34" s="35"/>
      <c r="F34" s="35"/>
      <c r="G34" s="35"/>
    </row>
    <row r="35" spans="1:10" x14ac:dyDescent="0.25">
      <c r="A35" s="36" t="s">
        <v>34</v>
      </c>
      <c r="B35" s="37"/>
      <c r="C35" s="37"/>
      <c r="D35" s="35"/>
      <c r="E35" s="35"/>
      <c r="F35" s="35"/>
      <c r="G35" s="35"/>
    </row>
    <row r="36" spans="1:10" x14ac:dyDescent="0.25">
      <c r="A36" s="38" t="s">
        <v>0</v>
      </c>
      <c r="B36" s="39"/>
      <c r="C36" s="39"/>
      <c r="D36" s="35"/>
      <c r="E36" s="35"/>
      <c r="F36" s="35"/>
      <c r="G36" s="35"/>
    </row>
    <row r="37" spans="1:10" x14ac:dyDescent="0.25">
      <c r="A37" s="40"/>
      <c r="B37" s="40"/>
      <c r="C37" s="40"/>
    </row>
    <row r="38" spans="1:10" x14ac:dyDescent="0.25">
      <c r="H38" s="41" t="s">
        <v>35</v>
      </c>
      <c r="I38" s="203" t="str">
        <f>+J13</f>
        <v xml:space="preserve"> 06 September 2021</v>
      </c>
      <c r="J38" s="204"/>
    </row>
    <row r="42" spans="1:10" ht="18" customHeight="1" x14ac:dyDescent="0.25"/>
    <row r="43" spans="1:10" ht="17.25" customHeight="1" x14ac:dyDescent="0.25"/>
    <row r="45" spans="1:10" x14ac:dyDescent="0.25">
      <c r="H45" s="205" t="s">
        <v>36</v>
      </c>
      <c r="I45" s="205"/>
      <c r="J45" s="205"/>
    </row>
  </sheetData>
  <mergeCells count="15">
    <mergeCell ref="A21:I21"/>
    <mergeCell ref="A10:J10"/>
    <mergeCell ref="H17:I17"/>
    <mergeCell ref="H18:I18"/>
    <mergeCell ref="H19:I19"/>
    <mergeCell ref="H20:I20"/>
    <mergeCell ref="G27:H27"/>
    <mergeCell ref="A30:B30"/>
    <mergeCell ref="I38:J38"/>
    <mergeCell ref="H45:J45"/>
    <mergeCell ref="A22:B22"/>
    <mergeCell ref="G23:H23"/>
    <mergeCell ref="G24:H24"/>
    <mergeCell ref="G25:H25"/>
    <mergeCell ref="G26:H26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6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336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90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337</v>
      </c>
      <c r="C18" s="16" t="s">
        <v>338</v>
      </c>
      <c r="D18" s="18" t="s">
        <v>341</v>
      </c>
      <c r="E18" s="18" t="s">
        <v>339</v>
      </c>
      <c r="F18" s="19">
        <v>1</v>
      </c>
      <c r="G18" s="250">
        <v>900000</v>
      </c>
      <c r="H18" s="251"/>
      <c r="I18" s="21">
        <f>G18</f>
        <v>900000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900000</v>
      </c>
      <c r="K19" s="2" t="s">
        <v>29</v>
      </c>
    </row>
    <row r="20" spans="1:17" x14ac:dyDescent="0.25">
      <c r="A20" s="210"/>
      <c r="B20" s="210"/>
      <c r="C20" s="189"/>
      <c r="D20" s="189"/>
      <c r="E20" s="189"/>
      <c r="F20" s="189"/>
      <c r="G20" s="25"/>
      <c r="H20" s="25"/>
      <c r="I20" s="26"/>
    </row>
    <row r="21" spans="1:17" x14ac:dyDescent="0.25">
      <c r="A21" s="189"/>
      <c r="B21" s="189"/>
      <c r="C21" s="189"/>
      <c r="D21" s="189"/>
      <c r="E21" s="189"/>
      <c r="F21" s="189"/>
      <c r="G21" s="191" t="s">
        <v>26</v>
      </c>
      <c r="H21" s="27" t="e">
        <f>#REF!*1%</f>
        <v>#REF!</v>
      </c>
      <c r="I21" s="26">
        <f>I19*1%</f>
        <v>9000</v>
      </c>
    </row>
    <row r="22" spans="1:17" x14ac:dyDescent="0.25">
      <c r="A22" s="189"/>
      <c r="B22" s="189"/>
      <c r="C22" s="189"/>
      <c r="D22" s="189"/>
      <c r="E22" s="189"/>
      <c r="F22" s="189"/>
      <c r="G22" s="191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909000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340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345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90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5" t="s">
        <v>343</v>
      </c>
      <c r="C18" s="16" t="s">
        <v>344</v>
      </c>
      <c r="D18" s="18" t="s">
        <v>347</v>
      </c>
      <c r="E18" s="18" t="s">
        <v>342</v>
      </c>
      <c r="F18" s="19">
        <v>1</v>
      </c>
      <c r="G18" s="250">
        <v>1800000</v>
      </c>
      <c r="H18" s="251"/>
      <c r="I18" s="21">
        <f>G18</f>
        <v>1800000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1800000</v>
      </c>
      <c r="K19" s="2" t="s">
        <v>29</v>
      </c>
    </row>
    <row r="20" spans="1:17" x14ac:dyDescent="0.25">
      <c r="A20" s="210"/>
      <c r="B20" s="210"/>
      <c r="C20" s="189"/>
      <c r="D20" s="189"/>
      <c r="E20" s="189"/>
      <c r="F20" s="189"/>
      <c r="G20" s="25"/>
      <c r="H20" s="25"/>
      <c r="I20" s="26"/>
    </row>
    <row r="21" spans="1:17" x14ac:dyDescent="0.25">
      <c r="A21" s="189"/>
      <c r="B21" s="189"/>
      <c r="C21" s="189"/>
      <c r="D21" s="189"/>
      <c r="E21" s="189"/>
      <c r="F21" s="189"/>
      <c r="G21" s="191" t="s">
        <v>26</v>
      </c>
      <c r="H21" s="27" t="e">
        <f>#REF!*1%</f>
        <v>#REF!</v>
      </c>
      <c r="I21" s="26">
        <f>I19*1%</f>
        <v>18000</v>
      </c>
    </row>
    <row r="22" spans="1:17" x14ac:dyDescent="0.25">
      <c r="A22" s="189"/>
      <c r="B22" s="189"/>
      <c r="C22" s="189"/>
      <c r="D22" s="189"/>
      <c r="E22" s="189"/>
      <c r="F22" s="189"/>
      <c r="G22" s="191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1818000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319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346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92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98">
        <v>44434</v>
      </c>
      <c r="C18" s="16" t="s">
        <v>348</v>
      </c>
      <c r="D18" s="18" t="s">
        <v>349</v>
      </c>
      <c r="E18" s="18" t="s">
        <v>350</v>
      </c>
      <c r="F18" s="19">
        <v>1</v>
      </c>
      <c r="G18" s="250">
        <v>687750</v>
      </c>
      <c r="H18" s="251"/>
      <c r="I18" s="21">
        <f>G18</f>
        <v>687750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687750</v>
      </c>
      <c r="K19" s="2" t="s">
        <v>29</v>
      </c>
    </row>
    <row r="20" spans="1:17" x14ac:dyDescent="0.25">
      <c r="A20" s="210"/>
      <c r="B20" s="210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194" t="s">
        <v>26</v>
      </c>
      <c r="H21" s="27" t="e">
        <f>#REF!*1%</f>
        <v>#REF!</v>
      </c>
      <c r="I21" s="26">
        <f>I19*1%</f>
        <v>6877.5</v>
      </c>
    </row>
    <row r="22" spans="1:17" x14ac:dyDescent="0.25">
      <c r="A22" s="193"/>
      <c r="B22" s="193"/>
      <c r="C22" s="193"/>
      <c r="D22" s="193"/>
      <c r="E22" s="193"/>
      <c r="F22" s="193"/>
      <c r="G22" s="194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694627.5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351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355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196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202" t="s">
        <v>358</v>
      </c>
      <c r="C18" s="16" t="s">
        <v>353</v>
      </c>
      <c r="D18" s="18" t="s">
        <v>354</v>
      </c>
      <c r="E18" s="18" t="s">
        <v>352</v>
      </c>
      <c r="F18" s="19">
        <v>1</v>
      </c>
      <c r="G18" s="250">
        <v>1572000</v>
      </c>
      <c r="H18" s="251"/>
      <c r="I18" s="21">
        <f>G18</f>
        <v>1572000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1572000</v>
      </c>
      <c r="K19" s="2" t="s">
        <v>29</v>
      </c>
    </row>
    <row r="20" spans="1:17" x14ac:dyDescent="0.25">
      <c r="A20" s="210"/>
      <c r="B20" s="210"/>
      <c r="C20" s="195"/>
      <c r="D20" s="195"/>
      <c r="E20" s="195"/>
      <c r="F20" s="195"/>
      <c r="G20" s="25"/>
      <c r="H20" s="25"/>
      <c r="I20" s="26"/>
    </row>
    <row r="21" spans="1:17" x14ac:dyDescent="0.25">
      <c r="A21" s="195"/>
      <c r="B21" s="195"/>
      <c r="C21" s="195"/>
      <c r="D21" s="195"/>
      <c r="E21" s="195"/>
      <c r="F21" s="195"/>
      <c r="G21" s="197" t="s">
        <v>26</v>
      </c>
      <c r="H21" s="27" t="e">
        <f>#REF!*1%</f>
        <v>#REF!</v>
      </c>
      <c r="I21" s="26">
        <f>I19*1%</f>
        <v>15720</v>
      </c>
    </row>
    <row r="22" spans="1:17" x14ac:dyDescent="0.25">
      <c r="A22" s="195"/>
      <c r="B22" s="195"/>
      <c r="C22" s="195"/>
      <c r="D22" s="195"/>
      <c r="E22" s="195"/>
      <c r="F22" s="195"/>
      <c r="G22" s="197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1587720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356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357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200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98">
        <v>44446</v>
      </c>
      <c r="C18" s="16" t="s">
        <v>359</v>
      </c>
      <c r="D18" s="18" t="s">
        <v>360</v>
      </c>
      <c r="E18" s="18" t="s">
        <v>361</v>
      </c>
      <c r="F18" s="19">
        <v>1</v>
      </c>
      <c r="G18" s="250">
        <v>950000</v>
      </c>
      <c r="H18" s="251"/>
      <c r="I18" s="21">
        <f>G18</f>
        <v>950000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950000</v>
      </c>
      <c r="K19" s="2" t="s">
        <v>29</v>
      </c>
    </row>
    <row r="20" spans="1:17" x14ac:dyDescent="0.25">
      <c r="A20" s="210"/>
      <c r="B20" s="210"/>
      <c r="C20" s="199"/>
      <c r="D20" s="199"/>
      <c r="E20" s="199"/>
      <c r="F20" s="199"/>
      <c r="G20" s="25"/>
      <c r="H20" s="25"/>
      <c r="I20" s="26"/>
    </row>
    <row r="21" spans="1:17" x14ac:dyDescent="0.25">
      <c r="A21" s="199"/>
      <c r="B21" s="199"/>
      <c r="C21" s="199"/>
      <c r="D21" s="199"/>
      <c r="E21" s="199"/>
      <c r="F21" s="199"/>
      <c r="G21" s="201" t="s">
        <v>26</v>
      </c>
      <c r="H21" s="27" t="e">
        <f>#REF!*1%</f>
        <v>#REF!</v>
      </c>
      <c r="I21" s="26">
        <f>I19*1%</f>
        <v>9500</v>
      </c>
    </row>
    <row r="22" spans="1:17" x14ac:dyDescent="0.25">
      <c r="A22" s="199"/>
      <c r="B22" s="199"/>
      <c r="C22" s="199"/>
      <c r="D22" s="199"/>
      <c r="E22" s="199"/>
      <c r="F22" s="199"/>
      <c r="G22" s="201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959500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362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364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200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98" t="s">
        <v>363</v>
      </c>
      <c r="C18" s="16" t="s">
        <v>366</v>
      </c>
      <c r="D18" s="18" t="s">
        <v>365</v>
      </c>
      <c r="E18" s="18" t="s">
        <v>335</v>
      </c>
      <c r="F18" s="19">
        <v>1</v>
      </c>
      <c r="G18" s="250">
        <v>1000000</v>
      </c>
      <c r="H18" s="251"/>
      <c r="I18" s="21">
        <f>G18</f>
        <v>1000000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1000000</v>
      </c>
      <c r="K19" s="2" t="s">
        <v>29</v>
      </c>
    </row>
    <row r="20" spans="1:17" x14ac:dyDescent="0.25">
      <c r="A20" s="210"/>
      <c r="B20" s="210"/>
      <c r="C20" s="199"/>
      <c r="D20" s="199"/>
      <c r="E20" s="199"/>
      <c r="F20" s="199"/>
      <c r="G20" s="25"/>
      <c r="H20" s="25"/>
      <c r="I20" s="26"/>
    </row>
    <row r="21" spans="1:17" x14ac:dyDescent="0.25">
      <c r="A21" s="199"/>
      <c r="B21" s="199"/>
      <c r="C21" s="199"/>
      <c r="D21" s="199"/>
      <c r="E21" s="199"/>
      <c r="F21" s="199"/>
      <c r="G21" s="201" t="s">
        <v>26</v>
      </c>
      <c r="H21" s="27" t="e">
        <f>#REF!*1%</f>
        <v>#REF!</v>
      </c>
      <c r="I21" s="26">
        <f>I19*1%</f>
        <v>10000</v>
      </c>
    </row>
    <row r="22" spans="1:17" x14ac:dyDescent="0.25">
      <c r="A22" s="199"/>
      <c r="B22" s="199"/>
      <c r="C22" s="199"/>
      <c r="D22" s="199"/>
      <c r="E22" s="199"/>
      <c r="F22" s="199"/>
      <c r="G22" s="201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1010000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325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L13" sqref="L13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304</v>
      </c>
      <c r="G12" s="3" t="s">
        <v>9</v>
      </c>
      <c r="H12" s="7" t="s">
        <v>10</v>
      </c>
      <c r="I12" s="8" t="s">
        <v>367</v>
      </c>
    </row>
    <row r="13" spans="1:9" x14ac:dyDescent="0.25">
      <c r="G13" s="3" t="s">
        <v>11</v>
      </c>
      <c r="H13" s="7" t="s">
        <v>10</v>
      </c>
      <c r="I13" s="9" t="s">
        <v>241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200" t="s">
        <v>305</v>
      </c>
      <c r="G17" s="214" t="s">
        <v>23</v>
      </c>
      <c r="H17" s="215"/>
      <c r="I17" s="13" t="s">
        <v>24</v>
      </c>
    </row>
    <row r="18" spans="1:17" ht="78.75" customHeight="1" x14ac:dyDescent="0.25">
      <c r="A18" s="14">
        <v>1</v>
      </c>
      <c r="B18" s="198" t="s">
        <v>363</v>
      </c>
      <c r="C18" s="16" t="s">
        <v>368</v>
      </c>
      <c r="D18" s="18" t="s">
        <v>369</v>
      </c>
      <c r="E18" s="18" t="s">
        <v>370</v>
      </c>
      <c r="F18" s="19">
        <v>1</v>
      </c>
      <c r="G18" s="250">
        <v>1375500</v>
      </c>
      <c r="H18" s="251"/>
      <c r="I18" s="21">
        <f>G18</f>
        <v>1375500</v>
      </c>
      <c r="K18"/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SUM(I18:I18)</f>
        <v>1375500</v>
      </c>
      <c r="K19" s="2" t="s">
        <v>29</v>
      </c>
    </row>
    <row r="20" spans="1:17" x14ac:dyDescent="0.25">
      <c r="A20" s="210"/>
      <c r="B20" s="210"/>
      <c r="C20" s="199"/>
      <c r="D20" s="199"/>
      <c r="E20" s="199"/>
      <c r="F20" s="199"/>
      <c r="G20" s="25"/>
      <c r="H20" s="25"/>
      <c r="I20" s="26"/>
    </row>
    <row r="21" spans="1:17" x14ac:dyDescent="0.25">
      <c r="A21" s="199"/>
      <c r="B21" s="199"/>
      <c r="C21" s="199"/>
      <c r="D21" s="199"/>
      <c r="E21" s="199"/>
      <c r="F21" s="199"/>
      <c r="G21" s="201" t="s">
        <v>26</v>
      </c>
      <c r="H21" s="27" t="e">
        <f>#REF!*1%</f>
        <v>#REF!</v>
      </c>
      <c r="I21" s="26">
        <f>I19*1%</f>
        <v>13755</v>
      </c>
    </row>
    <row r="22" spans="1:17" x14ac:dyDescent="0.25">
      <c r="A22" s="199"/>
      <c r="B22" s="199"/>
      <c r="C22" s="199"/>
      <c r="D22" s="199"/>
      <c r="E22" s="199"/>
      <c r="F22" s="199"/>
      <c r="G22" s="201" t="s">
        <v>27</v>
      </c>
      <c r="H22" s="26">
        <f>H20*10%</f>
        <v>0</v>
      </c>
      <c r="I22" s="26"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f>I22</f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 t="e">
        <f>H19+H21</f>
        <v>#REF!</v>
      </c>
      <c r="I24" s="30">
        <f>I19+I21</f>
        <v>1389255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371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29 September 2021</v>
      </c>
      <c r="I36" s="204"/>
    </row>
    <row r="40" spans="1:9" ht="18" customHeight="1" x14ac:dyDescent="0.25"/>
    <row r="41" spans="1:9" ht="17.25" customHeight="1" x14ac:dyDescent="0.25"/>
    <row r="43" spans="1:9" x14ac:dyDescent="0.25">
      <c r="G43" s="205" t="s">
        <v>36</v>
      </c>
      <c r="H43" s="205"/>
      <c r="I43" s="20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5"/>
  <sheetViews>
    <sheetView topLeftCell="A49" zoomScaleNormal="100" workbookViewId="0">
      <selection activeCell="N53" sqref="N53"/>
    </sheetView>
  </sheetViews>
  <sheetFormatPr defaultRowHeight="15" x14ac:dyDescent="0.25"/>
  <cols>
    <col min="1" max="1" width="5" customWidth="1"/>
    <col min="2" max="2" width="12" customWidth="1"/>
    <col min="3" max="3" width="8.85546875" customWidth="1"/>
    <col min="4" max="4" width="17" customWidth="1"/>
    <col min="5" max="5" width="12.7109375" customWidth="1"/>
    <col min="6" max="6" width="6.85546875" customWidth="1"/>
    <col min="7" max="7" width="8.5703125" customWidth="1"/>
    <col min="8" max="8" width="11" customWidth="1"/>
    <col min="9" max="9" width="1.7109375" customWidth="1"/>
    <col min="10" max="10" width="18" customWidth="1"/>
    <col min="18" max="18" width="1.42578125" bestFit="1" customWidth="1"/>
  </cols>
  <sheetData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t="s">
        <v>2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5</v>
      </c>
    </row>
    <row r="10" spans="1:10" x14ac:dyDescent="0.25">
      <c r="A10" t="s">
        <v>6</v>
      </c>
    </row>
    <row r="12" spans="1:10" x14ac:dyDescent="0.25">
      <c r="A12" t="s">
        <v>7</v>
      </c>
      <c r="B12" t="s">
        <v>8</v>
      </c>
      <c r="H12" t="s">
        <v>9</v>
      </c>
      <c r="I12" t="s">
        <v>10</v>
      </c>
      <c r="J12" t="s">
        <v>200</v>
      </c>
    </row>
    <row r="13" spans="1:10" x14ac:dyDescent="0.25">
      <c r="H13" t="s">
        <v>11</v>
      </c>
      <c r="I13" t="s">
        <v>10</v>
      </c>
      <c r="J13" t="s">
        <v>154</v>
      </c>
    </row>
    <row r="14" spans="1:10" x14ac:dyDescent="0.25">
      <c r="H14" t="s">
        <v>12</v>
      </c>
      <c r="I14" t="s">
        <v>10</v>
      </c>
      <c r="J14" t="s">
        <v>201</v>
      </c>
    </row>
    <row r="15" spans="1:10" x14ac:dyDescent="0.25">
      <c r="A15" t="s">
        <v>14</v>
      </c>
      <c r="B15" t="s">
        <v>15</v>
      </c>
    </row>
    <row r="17" spans="1:10" s="144" customFormat="1" x14ac:dyDescent="0.25">
      <c r="A17" s="148" t="s">
        <v>16</v>
      </c>
      <c r="B17" s="148" t="s">
        <v>17</v>
      </c>
      <c r="C17" s="148" t="s">
        <v>18</v>
      </c>
      <c r="D17" s="148" t="s">
        <v>19</v>
      </c>
      <c r="E17" s="148" t="s">
        <v>20</v>
      </c>
      <c r="F17" s="148" t="s">
        <v>21</v>
      </c>
      <c r="G17" s="148" t="s">
        <v>22</v>
      </c>
      <c r="H17" s="153" t="s">
        <v>23</v>
      </c>
      <c r="I17" s="155"/>
      <c r="J17" s="148" t="s">
        <v>24</v>
      </c>
    </row>
    <row r="18" spans="1:10" ht="45" x14ac:dyDescent="0.25">
      <c r="A18" s="105">
        <v>1</v>
      </c>
      <c r="B18" s="149">
        <v>44414</v>
      </c>
      <c r="C18" s="150" t="s">
        <v>160</v>
      </c>
      <c r="D18" s="150" t="s">
        <v>161</v>
      </c>
      <c r="E18" s="150" t="s">
        <v>162</v>
      </c>
      <c r="F18" s="151">
        <v>25</v>
      </c>
      <c r="G18" s="151">
        <v>250</v>
      </c>
      <c r="H18" s="154">
        <v>3000</v>
      </c>
      <c r="I18" s="156"/>
      <c r="J18" s="151">
        <v>750000</v>
      </c>
    </row>
    <row r="19" spans="1:10" ht="45" x14ac:dyDescent="0.25">
      <c r="A19" s="105">
        <v>2</v>
      </c>
      <c r="B19" s="149">
        <v>44415</v>
      </c>
      <c r="C19" s="150" t="s">
        <v>163</v>
      </c>
      <c r="D19" s="150" t="s">
        <v>161</v>
      </c>
      <c r="E19" s="150" t="s">
        <v>164</v>
      </c>
      <c r="F19" s="151">
        <v>108</v>
      </c>
      <c r="G19" s="151">
        <v>3218</v>
      </c>
      <c r="H19" s="154">
        <v>3000</v>
      </c>
      <c r="I19" s="156"/>
      <c r="J19" s="151">
        <v>9654000</v>
      </c>
    </row>
    <row r="20" spans="1:10" ht="45" x14ac:dyDescent="0.25">
      <c r="A20" s="105">
        <v>3</v>
      </c>
      <c r="B20" s="149">
        <v>44415</v>
      </c>
      <c r="C20" s="150" t="s">
        <v>165</v>
      </c>
      <c r="D20" s="150" t="s">
        <v>161</v>
      </c>
      <c r="E20" s="150" t="s">
        <v>164</v>
      </c>
      <c r="F20" s="151">
        <v>133</v>
      </c>
      <c r="G20" s="151">
        <v>3739</v>
      </c>
      <c r="H20" s="154">
        <v>3000</v>
      </c>
      <c r="I20" s="156"/>
      <c r="J20" s="151">
        <v>11217000</v>
      </c>
    </row>
    <row r="21" spans="1:10" ht="45" x14ac:dyDescent="0.25">
      <c r="A21" s="105">
        <v>4</v>
      </c>
      <c r="B21" s="149">
        <v>44415</v>
      </c>
      <c r="C21" s="150" t="s">
        <v>166</v>
      </c>
      <c r="D21" s="150" t="s">
        <v>161</v>
      </c>
      <c r="E21" s="150" t="s">
        <v>162</v>
      </c>
      <c r="F21" s="151">
        <v>189</v>
      </c>
      <c r="G21" s="151">
        <v>3972</v>
      </c>
      <c r="H21" s="154">
        <v>3000</v>
      </c>
      <c r="I21" s="156"/>
      <c r="J21" s="151">
        <v>11916000</v>
      </c>
    </row>
    <row r="22" spans="1:10" ht="45" x14ac:dyDescent="0.25">
      <c r="A22" s="105">
        <v>5</v>
      </c>
      <c r="B22" s="149">
        <v>44415</v>
      </c>
      <c r="C22" s="150" t="s">
        <v>167</v>
      </c>
      <c r="D22" s="150" t="s">
        <v>161</v>
      </c>
      <c r="E22" s="150" t="s">
        <v>162</v>
      </c>
      <c r="F22" s="151">
        <v>13</v>
      </c>
      <c r="G22" s="151">
        <v>144</v>
      </c>
      <c r="H22" s="154">
        <v>3000</v>
      </c>
      <c r="I22" s="156"/>
      <c r="J22" s="151">
        <v>432000</v>
      </c>
    </row>
    <row r="23" spans="1:10" ht="45" x14ac:dyDescent="0.25">
      <c r="A23" s="105">
        <v>6</v>
      </c>
      <c r="B23" s="149">
        <v>44416</v>
      </c>
      <c r="C23" s="150" t="s">
        <v>168</v>
      </c>
      <c r="D23" s="150" t="s">
        <v>161</v>
      </c>
      <c r="E23" s="150" t="s">
        <v>164</v>
      </c>
      <c r="F23" s="151">
        <v>30</v>
      </c>
      <c r="G23" s="151">
        <v>1214</v>
      </c>
      <c r="H23" s="154">
        <v>3000</v>
      </c>
      <c r="I23" s="156"/>
      <c r="J23" s="151">
        <v>3642000</v>
      </c>
    </row>
    <row r="24" spans="1:10" ht="45" x14ac:dyDescent="0.25">
      <c r="A24" s="105">
        <v>7</v>
      </c>
      <c r="B24" s="149">
        <v>44416</v>
      </c>
      <c r="C24" s="150" t="s">
        <v>169</v>
      </c>
      <c r="D24" s="150" t="s">
        <v>161</v>
      </c>
      <c r="E24" s="150" t="s">
        <v>164</v>
      </c>
      <c r="F24" s="151">
        <v>201</v>
      </c>
      <c r="G24" s="151">
        <v>5078</v>
      </c>
      <c r="H24" s="154">
        <v>3000</v>
      </c>
      <c r="I24" s="156"/>
      <c r="J24" s="151">
        <v>15234000</v>
      </c>
    </row>
    <row r="25" spans="1:10" ht="45" x14ac:dyDescent="0.25">
      <c r="A25" s="105">
        <v>8</v>
      </c>
      <c r="B25" s="149">
        <v>44416</v>
      </c>
      <c r="C25" s="150" t="s">
        <v>170</v>
      </c>
      <c r="D25" s="150" t="s">
        <v>161</v>
      </c>
      <c r="E25" s="150" t="s">
        <v>162</v>
      </c>
      <c r="F25" s="151">
        <v>211</v>
      </c>
      <c r="G25" s="151">
        <v>4909</v>
      </c>
      <c r="H25" s="154">
        <v>3000</v>
      </c>
      <c r="I25" s="156"/>
      <c r="J25" s="151">
        <v>14727000</v>
      </c>
    </row>
    <row r="26" spans="1:10" ht="45" x14ac:dyDescent="0.25">
      <c r="A26" s="105">
        <v>9</v>
      </c>
      <c r="B26" s="149">
        <v>44417</v>
      </c>
      <c r="C26" s="150" t="s">
        <v>171</v>
      </c>
      <c r="D26" s="150" t="s">
        <v>161</v>
      </c>
      <c r="E26" s="150" t="s">
        <v>164</v>
      </c>
      <c r="F26" s="151">
        <v>154</v>
      </c>
      <c r="G26" s="151">
        <v>4644</v>
      </c>
      <c r="H26" s="154">
        <v>3000</v>
      </c>
      <c r="I26" s="156"/>
      <c r="J26" s="151">
        <v>13932000</v>
      </c>
    </row>
    <row r="27" spans="1:10" ht="45" x14ac:dyDescent="0.25">
      <c r="A27" s="105">
        <v>10</v>
      </c>
      <c r="B27" s="149">
        <v>44417</v>
      </c>
      <c r="C27" s="150" t="s">
        <v>172</v>
      </c>
      <c r="D27" s="150" t="s">
        <v>161</v>
      </c>
      <c r="E27" s="150" t="s">
        <v>162</v>
      </c>
      <c r="F27" s="151">
        <v>142</v>
      </c>
      <c r="G27" s="151">
        <v>4119</v>
      </c>
      <c r="H27" s="154">
        <v>3000</v>
      </c>
      <c r="I27" s="156"/>
      <c r="J27" s="151">
        <v>12357000</v>
      </c>
    </row>
    <row r="28" spans="1:10" ht="45" x14ac:dyDescent="0.25">
      <c r="A28" s="105">
        <v>11</v>
      </c>
      <c r="B28" s="149">
        <v>44417</v>
      </c>
      <c r="C28" s="150" t="s">
        <v>173</v>
      </c>
      <c r="D28" s="150" t="s">
        <v>161</v>
      </c>
      <c r="E28" s="150" t="s">
        <v>162</v>
      </c>
      <c r="F28" s="151">
        <v>2</v>
      </c>
      <c r="G28" s="151">
        <v>30</v>
      </c>
      <c r="H28" s="154">
        <v>3000</v>
      </c>
      <c r="I28" s="156"/>
      <c r="J28" s="151">
        <v>90000</v>
      </c>
    </row>
    <row r="29" spans="1:10" ht="45" x14ac:dyDescent="0.25">
      <c r="A29" s="105">
        <v>12</v>
      </c>
      <c r="B29" s="149">
        <v>44417</v>
      </c>
      <c r="C29" s="150" t="s">
        <v>174</v>
      </c>
      <c r="D29" s="150" t="s">
        <v>161</v>
      </c>
      <c r="E29" s="150" t="s">
        <v>164</v>
      </c>
      <c r="F29" s="151">
        <v>2</v>
      </c>
      <c r="G29" s="151">
        <v>11</v>
      </c>
      <c r="H29" s="154">
        <v>3000</v>
      </c>
      <c r="I29" s="156"/>
      <c r="J29" s="151">
        <v>33000</v>
      </c>
    </row>
    <row r="30" spans="1:10" ht="45" x14ac:dyDescent="0.25">
      <c r="A30" s="105">
        <v>13</v>
      </c>
      <c r="B30" s="149">
        <v>44418</v>
      </c>
      <c r="C30" s="150" t="s">
        <v>175</v>
      </c>
      <c r="D30" s="150" t="s">
        <v>161</v>
      </c>
      <c r="E30" s="150" t="s">
        <v>162</v>
      </c>
      <c r="F30" s="151">
        <v>255</v>
      </c>
      <c r="G30" s="151">
        <v>6973</v>
      </c>
      <c r="H30" s="154">
        <v>3000</v>
      </c>
      <c r="I30" s="156"/>
      <c r="J30" s="151">
        <v>20919000</v>
      </c>
    </row>
    <row r="31" spans="1:10" ht="45" x14ac:dyDescent="0.25">
      <c r="A31" s="105">
        <v>14</v>
      </c>
      <c r="B31" s="149">
        <v>44418</v>
      </c>
      <c r="C31" s="150" t="s">
        <v>176</v>
      </c>
      <c r="D31" s="150" t="s">
        <v>161</v>
      </c>
      <c r="E31" s="150" t="s">
        <v>164</v>
      </c>
      <c r="F31" s="151">
        <v>311</v>
      </c>
      <c r="G31" s="151">
        <v>8981</v>
      </c>
      <c r="H31" s="154">
        <v>3000</v>
      </c>
      <c r="I31" s="156"/>
      <c r="J31" s="151">
        <v>26943000</v>
      </c>
    </row>
    <row r="32" spans="1:10" ht="45" x14ac:dyDescent="0.25">
      <c r="A32" s="105">
        <v>15</v>
      </c>
      <c r="B32" s="149">
        <v>44419</v>
      </c>
      <c r="C32" s="150" t="s">
        <v>177</v>
      </c>
      <c r="D32" s="150" t="s">
        <v>161</v>
      </c>
      <c r="E32" s="150" t="s">
        <v>164</v>
      </c>
      <c r="F32" s="151">
        <v>178</v>
      </c>
      <c r="G32" s="151">
        <v>5782</v>
      </c>
      <c r="H32" s="154">
        <v>3000</v>
      </c>
      <c r="I32" s="156"/>
      <c r="J32" s="151">
        <v>17346000</v>
      </c>
    </row>
    <row r="33" spans="1:10" ht="45" x14ac:dyDescent="0.25">
      <c r="A33" s="105">
        <v>16</v>
      </c>
      <c r="B33" s="149">
        <v>44419</v>
      </c>
      <c r="C33" s="150" t="s">
        <v>178</v>
      </c>
      <c r="D33" s="150" t="s">
        <v>161</v>
      </c>
      <c r="E33" s="150" t="s">
        <v>162</v>
      </c>
      <c r="F33" s="151">
        <v>12</v>
      </c>
      <c r="G33" s="151">
        <v>473</v>
      </c>
      <c r="H33" s="154">
        <v>3000</v>
      </c>
      <c r="I33" s="156"/>
      <c r="J33" s="151">
        <v>1419000</v>
      </c>
    </row>
    <row r="34" spans="1:10" ht="45" x14ac:dyDescent="0.25">
      <c r="A34" s="105">
        <v>17</v>
      </c>
      <c r="B34" s="149">
        <v>44419</v>
      </c>
      <c r="C34" s="150" t="s">
        <v>179</v>
      </c>
      <c r="D34" s="150" t="s">
        <v>161</v>
      </c>
      <c r="E34" s="150" t="s">
        <v>162</v>
      </c>
      <c r="F34" s="151">
        <v>265</v>
      </c>
      <c r="G34" s="151">
        <v>6911</v>
      </c>
      <c r="H34" s="154">
        <v>3000</v>
      </c>
      <c r="I34" s="156"/>
      <c r="J34" s="151">
        <v>20733000</v>
      </c>
    </row>
    <row r="35" spans="1:10" ht="45" x14ac:dyDescent="0.25">
      <c r="A35" s="105">
        <v>18</v>
      </c>
      <c r="B35" s="149">
        <v>44420</v>
      </c>
      <c r="C35" s="150" t="s">
        <v>180</v>
      </c>
      <c r="D35" s="150" t="s">
        <v>161</v>
      </c>
      <c r="E35" s="150" t="s">
        <v>164</v>
      </c>
      <c r="F35" s="151">
        <v>186</v>
      </c>
      <c r="G35" s="151">
        <v>4916</v>
      </c>
      <c r="H35" s="154">
        <v>3000</v>
      </c>
      <c r="I35" s="156"/>
      <c r="J35" s="151">
        <v>14748000</v>
      </c>
    </row>
    <row r="36" spans="1:10" ht="45" x14ac:dyDescent="0.25">
      <c r="A36" s="105">
        <v>19</v>
      </c>
      <c r="B36" s="149">
        <v>44420</v>
      </c>
      <c r="C36" s="150" t="s">
        <v>181</v>
      </c>
      <c r="D36" s="150" t="s">
        <v>161</v>
      </c>
      <c r="E36" s="150" t="s">
        <v>162</v>
      </c>
      <c r="F36" s="151">
        <v>43</v>
      </c>
      <c r="G36" s="151">
        <v>695</v>
      </c>
      <c r="H36" s="154">
        <v>3000</v>
      </c>
      <c r="I36" s="156"/>
      <c r="J36" s="151">
        <v>2085000</v>
      </c>
    </row>
    <row r="37" spans="1:10" ht="45" x14ac:dyDescent="0.25">
      <c r="A37" s="105">
        <v>20</v>
      </c>
      <c r="B37" s="149">
        <v>44421</v>
      </c>
      <c r="C37" s="150" t="s">
        <v>182</v>
      </c>
      <c r="D37" s="150" t="s">
        <v>161</v>
      </c>
      <c r="E37" s="150" t="s">
        <v>162</v>
      </c>
      <c r="F37" s="151">
        <v>31</v>
      </c>
      <c r="G37" s="151">
        <v>325</v>
      </c>
      <c r="H37" s="154">
        <v>3000</v>
      </c>
      <c r="I37" s="156"/>
      <c r="J37" s="151">
        <v>975000</v>
      </c>
    </row>
    <row r="38" spans="1:10" ht="45" x14ac:dyDescent="0.25">
      <c r="A38" s="105">
        <v>21</v>
      </c>
      <c r="B38" s="149">
        <v>44421</v>
      </c>
      <c r="C38" s="150" t="s">
        <v>183</v>
      </c>
      <c r="D38" s="150" t="s">
        <v>161</v>
      </c>
      <c r="E38" s="150" t="s">
        <v>164</v>
      </c>
      <c r="F38" s="151">
        <v>6</v>
      </c>
      <c r="G38" s="151">
        <v>354</v>
      </c>
      <c r="H38" s="154">
        <v>3000</v>
      </c>
      <c r="I38" s="156"/>
      <c r="J38" s="151">
        <v>1062000</v>
      </c>
    </row>
    <row r="39" spans="1:10" ht="45" x14ac:dyDescent="0.25">
      <c r="A39" s="105">
        <v>22</v>
      </c>
      <c r="B39" s="149">
        <v>44421</v>
      </c>
      <c r="C39" s="150" t="s">
        <v>184</v>
      </c>
      <c r="D39" s="150" t="s">
        <v>161</v>
      </c>
      <c r="E39" s="150" t="s">
        <v>164</v>
      </c>
      <c r="F39" s="151">
        <v>249</v>
      </c>
      <c r="G39" s="151">
        <v>6202</v>
      </c>
      <c r="H39" s="154">
        <v>3000</v>
      </c>
      <c r="I39" s="156"/>
      <c r="J39" s="151">
        <v>18606000</v>
      </c>
    </row>
    <row r="40" spans="1:10" ht="45" x14ac:dyDescent="0.25">
      <c r="A40" s="105">
        <v>23</v>
      </c>
      <c r="B40" s="149">
        <v>44421</v>
      </c>
      <c r="C40" s="150" t="s">
        <v>185</v>
      </c>
      <c r="D40" s="150" t="s">
        <v>161</v>
      </c>
      <c r="E40" s="150" t="s">
        <v>162</v>
      </c>
      <c r="F40" s="151">
        <v>282</v>
      </c>
      <c r="G40" s="151">
        <v>6363</v>
      </c>
      <c r="H40" s="154">
        <v>3000</v>
      </c>
      <c r="I40" s="156"/>
      <c r="J40" s="151">
        <v>19089000</v>
      </c>
    </row>
    <row r="41" spans="1:10" ht="45" x14ac:dyDescent="0.25">
      <c r="A41" s="105">
        <v>24</v>
      </c>
      <c r="B41" s="149">
        <v>44422</v>
      </c>
      <c r="C41" s="150" t="s">
        <v>186</v>
      </c>
      <c r="D41" s="150" t="s">
        <v>161</v>
      </c>
      <c r="E41" s="150" t="s">
        <v>164</v>
      </c>
      <c r="F41" s="151">
        <v>31</v>
      </c>
      <c r="G41" s="151">
        <v>559</v>
      </c>
      <c r="H41" s="154">
        <v>3000</v>
      </c>
      <c r="I41" s="156"/>
      <c r="J41" s="151">
        <v>1677000</v>
      </c>
    </row>
    <row r="42" spans="1:10" ht="45" x14ac:dyDescent="0.25">
      <c r="A42" s="105">
        <v>25</v>
      </c>
      <c r="B42" s="149">
        <v>44422</v>
      </c>
      <c r="C42" s="150" t="s">
        <v>187</v>
      </c>
      <c r="D42" s="150" t="s">
        <v>161</v>
      </c>
      <c r="E42" s="150" t="s">
        <v>162</v>
      </c>
      <c r="F42" s="151">
        <v>239</v>
      </c>
      <c r="G42" s="151">
        <v>5712</v>
      </c>
      <c r="H42" s="154">
        <v>3000</v>
      </c>
      <c r="I42" s="156"/>
      <c r="J42" s="151">
        <v>17136000</v>
      </c>
    </row>
    <row r="43" spans="1:10" ht="45" x14ac:dyDescent="0.25">
      <c r="A43" s="105">
        <v>26</v>
      </c>
      <c r="B43" s="149">
        <v>44423</v>
      </c>
      <c r="C43" s="150" t="s">
        <v>188</v>
      </c>
      <c r="D43" s="150" t="s">
        <v>161</v>
      </c>
      <c r="E43" s="150" t="s">
        <v>162</v>
      </c>
      <c r="F43" s="151">
        <v>127</v>
      </c>
      <c r="G43" s="151">
        <v>4909</v>
      </c>
      <c r="H43" s="154">
        <v>3000</v>
      </c>
      <c r="I43" s="156"/>
      <c r="J43" s="151">
        <v>14727000</v>
      </c>
    </row>
    <row r="44" spans="1:10" ht="45" x14ac:dyDescent="0.25">
      <c r="A44" s="105">
        <v>27</v>
      </c>
      <c r="B44" s="149">
        <v>44423</v>
      </c>
      <c r="C44" s="150" t="s">
        <v>189</v>
      </c>
      <c r="D44" s="150" t="s">
        <v>161</v>
      </c>
      <c r="E44" s="150" t="s">
        <v>162</v>
      </c>
      <c r="F44" s="151">
        <v>161</v>
      </c>
      <c r="G44" s="151">
        <v>3451</v>
      </c>
      <c r="H44" s="154">
        <v>3000</v>
      </c>
      <c r="I44" s="156"/>
      <c r="J44" s="151">
        <v>10353000</v>
      </c>
    </row>
    <row r="45" spans="1:10" ht="45" x14ac:dyDescent="0.25">
      <c r="A45" s="105">
        <v>28</v>
      </c>
      <c r="B45" s="149">
        <v>44424</v>
      </c>
      <c r="C45" s="150" t="s">
        <v>190</v>
      </c>
      <c r="D45" s="150" t="s">
        <v>161</v>
      </c>
      <c r="E45" s="150" t="s">
        <v>162</v>
      </c>
      <c r="F45" s="151">
        <v>74</v>
      </c>
      <c r="G45" s="151">
        <v>1418</v>
      </c>
      <c r="H45" s="154">
        <v>3000</v>
      </c>
      <c r="I45" s="156"/>
      <c r="J45" s="151">
        <v>4254000</v>
      </c>
    </row>
    <row r="46" spans="1:10" ht="45" x14ac:dyDescent="0.25">
      <c r="A46" s="105">
        <v>29</v>
      </c>
      <c r="B46" s="149">
        <v>44424</v>
      </c>
      <c r="C46" s="150" t="s">
        <v>191</v>
      </c>
      <c r="D46" s="150" t="s">
        <v>161</v>
      </c>
      <c r="E46" s="150" t="s">
        <v>164</v>
      </c>
      <c r="F46" s="151">
        <v>84</v>
      </c>
      <c r="G46" s="151">
        <v>1550</v>
      </c>
      <c r="H46" s="154">
        <v>3000</v>
      </c>
      <c r="I46" s="156"/>
      <c r="J46" s="151">
        <v>4650000</v>
      </c>
    </row>
    <row r="47" spans="1:10" ht="45" x14ac:dyDescent="0.25">
      <c r="A47" s="105">
        <v>30</v>
      </c>
      <c r="B47" s="149">
        <v>44425</v>
      </c>
      <c r="C47" s="150" t="s">
        <v>192</v>
      </c>
      <c r="D47" s="150" t="s">
        <v>161</v>
      </c>
      <c r="E47" s="150" t="s">
        <v>162</v>
      </c>
      <c r="F47" s="151">
        <v>29</v>
      </c>
      <c r="G47" s="151">
        <v>332</v>
      </c>
      <c r="H47" s="154">
        <v>3000</v>
      </c>
      <c r="I47" s="156"/>
      <c r="J47" s="151">
        <v>996000</v>
      </c>
    </row>
    <row r="48" spans="1:10" ht="45" x14ac:dyDescent="0.25">
      <c r="A48" s="105">
        <v>31</v>
      </c>
      <c r="B48" s="149">
        <v>44425</v>
      </c>
      <c r="C48" s="150" t="s">
        <v>193</v>
      </c>
      <c r="D48" s="150" t="s">
        <v>161</v>
      </c>
      <c r="E48" s="150" t="s">
        <v>164</v>
      </c>
      <c r="F48" s="151">
        <v>146</v>
      </c>
      <c r="G48" s="151">
        <v>3080</v>
      </c>
      <c r="H48" s="154">
        <v>3000</v>
      </c>
      <c r="I48" s="156"/>
      <c r="J48" s="151">
        <v>9240000</v>
      </c>
    </row>
    <row r="49" spans="1:18" ht="45" x14ac:dyDescent="0.25">
      <c r="A49" s="105">
        <v>32</v>
      </c>
      <c r="B49" s="149">
        <v>44425</v>
      </c>
      <c r="C49" s="150" t="s">
        <v>194</v>
      </c>
      <c r="D49" s="150" t="s">
        <v>161</v>
      </c>
      <c r="E49" s="150" t="s">
        <v>164</v>
      </c>
      <c r="F49" s="151">
        <v>135</v>
      </c>
      <c r="G49" s="151">
        <v>4138</v>
      </c>
      <c r="H49" s="154">
        <v>3000</v>
      </c>
      <c r="I49" s="156"/>
      <c r="J49" s="151">
        <v>12414000</v>
      </c>
    </row>
    <row r="50" spans="1:18" ht="45" x14ac:dyDescent="0.25">
      <c r="A50" s="105">
        <v>33</v>
      </c>
      <c r="B50" s="149">
        <v>44425</v>
      </c>
      <c r="C50" s="150" t="s">
        <v>196</v>
      </c>
      <c r="D50" s="150" t="s">
        <v>161</v>
      </c>
      <c r="E50" s="150" t="s">
        <v>162</v>
      </c>
      <c r="F50" s="151">
        <v>262</v>
      </c>
      <c r="G50" s="151">
        <v>6744</v>
      </c>
      <c r="H50" s="154">
        <v>3000</v>
      </c>
      <c r="I50" s="156"/>
      <c r="J50" s="151">
        <v>20232000</v>
      </c>
    </row>
    <row r="51" spans="1:18" ht="45" x14ac:dyDescent="0.25">
      <c r="A51" s="105">
        <v>34</v>
      </c>
      <c r="B51" s="149">
        <v>44426</v>
      </c>
      <c r="C51" s="150" t="s">
        <v>195</v>
      </c>
      <c r="D51" s="150" t="s">
        <v>161</v>
      </c>
      <c r="E51" s="150" t="s">
        <v>164</v>
      </c>
      <c r="F51" s="151">
        <v>1</v>
      </c>
      <c r="G51" s="151">
        <v>60</v>
      </c>
      <c r="H51" s="154">
        <v>3000</v>
      </c>
      <c r="I51" s="156"/>
      <c r="J51" s="151">
        <v>180000</v>
      </c>
    </row>
    <row r="52" spans="1:18" ht="45" x14ac:dyDescent="0.25">
      <c r="A52" s="105">
        <v>35</v>
      </c>
      <c r="B52" s="149">
        <v>44426</v>
      </c>
      <c r="C52" s="150" t="s">
        <v>197</v>
      </c>
      <c r="D52" s="150" t="s">
        <v>161</v>
      </c>
      <c r="E52" s="150" t="s">
        <v>162</v>
      </c>
      <c r="F52" s="151">
        <v>146</v>
      </c>
      <c r="G52" s="151">
        <v>4319</v>
      </c>
      <c r="H52" s="154">
        <v>3000</v>
      </c>
      <c r="I52" s="156"/>
      <c r="J52" s="151">
        <v>12957000</v>
      </c>
    </row>
    <row r="53" spans="1:18" ht="45" x14ac:dyDescent="0.25">
      <c r="A53" s="105">
        <v>36</v>
      </c>
      <c r="B53" s="149">
        <v>44427</v>
      </c>
      <c r="C53" s="150" t="s">
        <v>198</v>
      </c>
      <c r="D53" s="150" t="s">
        <v>161</v>
      </c>
      <c r="E53" s="150" t="s">
        <v>164</v>
      </c>
      <c r="F53" s="151">
        <v>480</v>
      </c>
      <c r="G53" s="151">
        <v>13797</v>
      </c>
      <c r="H53" s="154">
        <v>3000</v>
      </c>
      <c r="I53" s="156"/>
      <c r="J53" s="151">
        <v>41391000</v>
      </c>
    </row>
    <row r="54" spans="1:18" x14ac:dyDescent="0.25">
      <c r="A54" s="262" t="s">
        <v>25</v>
      </c>
      <c r="B54" s="263"/>
      <c r="C54" s="263"/>
      <c r="D54" s="263"/>
      <c r="E54" s="263"/>
      <c r="F54" s="263"/>
      <c r="G54" s="263"/>
      <c r="H54" s="263"/>
      <c r="I54" s="264"/>
      <c r="J54" s="152">
        <f>SUM(J18:J53)</f>
        <v>388116000</v>
      </c>
    </row>
    <row r="56" spans="1:18" x14ac:dyDescent="0.25">
      <c r="G56" s="157" t="s">
        <v>61</v>
      </c>
      <c r="H56" s="159"/>
      <c r="I56" s="158"/>
      <c r="J56" s="152">
        <f>J54*10%</f>
        <v>38811600</v>
      </c>
    </row>
    <row r="57" spans="1:18" x14ac:dyDescent="0.25">
      <c r="G57" s="157" t="s">
        <v>66</v>
      </c>
      <c r="H57" s="159"/>
      <c r="I57" s="158"/>
      <c r="J57" s="152">
        <f>J54-J56</f>
        <v>349304400</v>
      </c>
    </row>
    <row r="58" spans="1:18" x14ac:dyDescent="0.25">
      <c r="G58" s="157" t="s">
        <v>26</v>
      </c>
      <c r="H58" s="159"/>
      <c r="I58" s="158"/>
      <c r="J58" s="152">
        <f>J57*1%</f>
        <v>3493044</v>
      </c>
    </row>
    <row r="59" spans="1:18" x14ac:dyDescent="0.25">
      <c r="G59" s="157" t="s">
        <v>71</v>
      </c>
      <c r="H59" s="159"/>
      <c r="I59" s="158"/>
      <c r="J59" s="152">
        <f>J57*2%</f>
        <v>6986088</v>
      </c>
      <c r="R59" t="s">
        <v>29</v>
      </c>
    </row>
    <row r="60" spans="1:18" x14ac:dyDescent="0.25">
      <c r="G60" s="157" t="s">
        <v>30</v>
      </c>
      <c r="H60" s="159"/>
      <c r="I60" s="158"/>
      <c r="J60" s="152">
        <f>J57+J58-J59</f>
        <v>345811356</v>
      </c>
    </row>
    <row r="62" spans="1:18" x14ac:dyDescent="0.25">
      <c r="A62" t="s">
        <v>202</v>
      </c>
    </row>
    <row r="65" spans="1:9" x14ac:dyDescent="0.25">
      <c r="A65" t="s">
        <v>31</v>
      </c>
    </row>
    <row r="66" spans="1:9" x14ac:dyDescent="0.25">
      <c r="A66" t="s">
        <v>32</v>
      </c>
    </row>
    <row r="67" spans="1:9" x14ac:dyDescent="0.25">
      <c r="A67" t="s">
        <v>33</v>
      </c>
    </row>
    <row r="68" spans="1:9" x14ac:dyDescent="0.25">
      <c r="A68" t="s">
        <v>34</v>
      </c>
    </row>
    <row r="69" spans="1:9" x14ac:dyDescent="0.25">
      <c r="A69" t="s">
        <v>0</v>
      </c>
    </row>
    <row r="70" spans="1:9" x14ac:dyDescent="0.25">
      <c r="H70" t="s">
        <v>35</v>
      </c>
      <c r="I70" t="s">
        <v>154</v>
      </c>
    </row>
    <row r="75" spans="1:9" x14ac:dyDescent="0.25">
      <c r="H75" t="s">
        <v>36</v>
      </c>
    </row>
  </sheetData>
  <mergeCells count="1">
    <mergeCell ref="A54:I54"/>
  </mergeCells>
  <printOptions horizontalCentered="1"/>
  <pageMargins left="0.25" right="0.25" top="0.75" bottom="0.75" header="0.3" footer="0.3"/>
  <pageSetup paperSize="9" scale="80" orientation="portrait" horizontalDpi="4294967293" verticalDpi="0" r:id="rId1"/>
  <rowBreaks count="1" manualBreakCount="1">
    <brk id="45" max="9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J19" sqref="J19"/>
    </sheetView>
  </sheetViews>
  <sheetFormatPr defaultRowHeight="15" x14ac:dyDescent="0.25"/>
  <cols>
    <col min="1" max="1" width="5.140625" style="87" customWidth="1"/>
    <col min="2" max="2" width="9.85546875" style="87" customWidth="1"/>
    <col min="3" max="3" width="8.85546875" style="87" customWidth="1"/>
    <col min="4" max="4" width="26.28515625" style="87" customWidth="1"/>
    <col min="5" max="5" width="12.42578125" style="87" customWidth="1"/>
    <col min="6" max="7" width="5.28515625" style="87" customWidth="1"/>
    <col min="8" max="8" width="13.5703125" style="88" customWidth="1"/>
    <col min="9" max="9" width="1.42578125" style="88" customWidth="1"/>
    <col min="10" max="10" width="19" style="87" customWidth="1"/>
    <col min="11" max="11" width="9.140625" style="87"/>
    <col min="12" max="12" width="10.5703125" style="87" customWidth="1"/>
    <col min="13" max="16384" width="9.140625" style="87"/>
  </cols>
  <sheetData>
    <row r="2" spans="1:15" ht="15.75" x14ac:dyDescent="0.25">
      <c r="A2" s="1" t="s">
        <v>0</v>
      </c>
      <c r="B2" s="86"/>
      <c r="C2" s="86"/>
    </row>
    <row r="3" spans="1:15" x14ac:dyDescent="0.25">
      <c r="A3" s="4" t="s">
        <v>1</v>
      </c>
      <c r="B3" s="4"/>
      <c r="C3" s="4"/>
    </row>
    <row r="4" spans="1:15" x14ac:dyDescent="0.25">
      <c r="A4" s="4" t="s">
        <v>2</v>
      </c>
      <c r="B4" s="4"/>
      <c r="C4" s="4"/>
    </row>
    <row r="5" spans="1:15" x14ac:dyDescent="0.25">
      <c r="A5" s="4" t="s">
        <v>3</v>
      </c>
      <c r="B5" s="4"/>
      <c r="C5" s="4"/>
    </row>
    <row r="6" spans="1:15" x14ac:dyDescent="0.25">
      <c r="A6" s="4" t="s">
        <v>4</v>
      </c>
      <c r="B6" s="4"/>
      <c r="C6" s="4"/>
    </row>
    <row r="7" spans="1:15" x14ac:dyDescent="0.25">
      <c r="A7" s="4" t="s">
        <v>5</v>
      </c>
      <c r="B7" s="4"/>
      <c r="C7" s="4"/>
    </row>
    <row r="8" spans="1:15" ht="15.75" thickBot="1" x14ac:dyDescent="0.3">
      <c r="A8" s="89"/>
      <c r="B8" s="89"/>
      <c r="C8" s="89"/>
      <c r="D8" s="89"/>
      <c r="E8" s="89"/>
      <c r="F8" s="89"/>
      <c r="G8" s="89"/>
      <c r="H8" s="90"/>
      <c r="I8" s="90"/>
      <c r="J8" s="89"/>
    </row>
    <row r="9" spans="1:15" ht="29.25" customHeight="1" thickBot="1" x14ac:dyDescent="0.3">
      <c r="A9" s="223" t="s">
        <v>6</v>
      </c>
      <c r="B9" s="224"/>
      <c r="C9" s="224"/>
      <c r="D9" s="224"/>
      <c r="E9" s="224"/>
      <c r="F9" s="224"/>
      <c r="G9" s="224"/>
      <c r="H9" s="224"/>
      <c r="I9" s="224"/>
      <c r="J9" s="225"/>
    </row>
    <row r="11" spans="1:15" ht="15.75" x14ac:dyDescent="0.25">
      <c r="A11" s="87" t="s">
        <v>7</v>
      </c>
      <c r="B11" s="87" t="s">
        <v>81</v>
      </c>
      <c r="H11" s="88" t="s">
        <v>9</v>
      </c>
      <c r="I11" s="91" t="s">
        <v>10</v>
      </c>
      <c r="J11" s="8" t="s">
        <v>86</v>
      </c>
    </row>
    <row r="12" spans="1:15" ht="15.75" x14ac:dyDescent="0.25">
      <c r="B12" s="92"/>
      <c r="C12" s="92"/>
      <c r="D12" s="92"/>
      <c r="E12" s="92"/>
      <c r="H12" s="88" t="s">
        <v>11</v>
      </c>
      <c r="I12" s="91" t="s">
        <v>10</v>
      </c>
      <c r="J12" s="9" t="s">
        <v>85</v>
      </c>
      <c r="O12" s="87" t="s">
        <v>29</v>
      </c>
    </row>
    <row r="13" spans="1:15" ht="15.75" x14ac:dyDescent="0.25">
      <c r="B13" s="92"/>
      <c r="C13" s="92"/>
      <c r="D13" s="92"/>
      <c r="E13" s="92"/>
      <c r="H13" s="88" t="s">
        <v>12</v>
      </c>
      <c r="I13" s="91" t="s">
        <v>10</v>
      </c>
      <c r="J13" s="9" t="s">
        <v>13</v>
      </c>
    </row>
    <row r="14" spans="1:15" x14ac:dyDescent="0.25">
      <c r="A14" s="87" t="s">
        <v>14</v>
      </c>
      <c r="B14" s="87" t="s">
        <v>15</v>
      </c>
      <c r="C14" s="92"/>
      <c r="D14" s="92"/>
      <c r="E14" s="92"/>
      <c r="J14" s="93"/>
    </row>
    <row r="15" spans="1:15" ht="9.75" customHeight="1" thickBot="1" x14ac:dyDescent="0.3">
      <c r="L15" s="94"/>
      <c r="M15" s="95"/>
      <c r="N15" s="95"/>
    </row>
    <row r="16" spans="1:15" ht="15.75" x14ac:dyDescent="0.25">
      <c r="A16" s="96" t="s">
        <v>16</v>
      </c>
      <c r="B16" s="97" t="s">
        <v>17</v>
      </c>
      <c r="C16" s="97" t="s">
        <v>18</v>
      </c>
      <c r="D16" s="98" t="s">
        <v>19</v>
      </c>
      <c r="E16" s="98" t="s">
        <v>20</v>
      </c>
      <c r="F16" s="97" t="s">
        <v>21</v>
      </c>
      <c r="G16" s="99" t="s">
        <v>22</v>
      </c>
      <c r="H16" s="226" t="s">
        <v>23</v>
      </c>
      <c r="I16" s="227"/>
      <c r="J16" s="100" t="s">
        <v>24</v>
      </c>
      <c r="L16" s="94"/>
      <c r="M16" s="95"/>
      <c r="N16" s="95"/>
      <c r="O16" s="95"/>
    </row>
    <row r="17" spans="1:18" ht="42.75" customHeight="1" x14ac:dyDescent="0.25">
      <c r="A17" s="101">
        <v>1</v>
      </c>
      <c r="B17" s="102">
        <v>44356</v>
      </c>
      <c r="C17" s="103" t="s">
        <v>87</v>
      </c>
      <c r="D17" s="104" t="s">
        <v>88</v>
      </c>
      <c r="E17" s="104" t="s">
        <v>82</v>
      </c>
      <c r="F17" s="105">
        <v>2</v>
      </c>
      <c r="G17" s="106">
        <v>15</v>
      </c>
      <c r="H17" s="221">
        <v>6500</v>
      </c>
      <c r="I17" s="222"/>
      <c r="J17" s="107">
        <f>+G17*H17</f>
        <v>97500</v>
      </c>
      <c r="L17" s="94"/>
      <c r="M17" s="95"/>
      <c r="N17" s="95"/>
      <c r="O17" s="95"/>
    </row>
    <row r="18" spans="1:18" ht="42.75" customHeight="1" x14ac:dyDescent="0.25">
      <c r="A18" s="101">
        <v>2</v>
      </c>
      <c r="B18" s="102">
        <v>44356</v>
      </c>
      <c r="C18" s="103" t="s">
        <v>91</v>
      </c>
      <c r="D18" s="104" t="s">
        <v>89</v>
      </c>
      <c r="E18" s="104" t="s">
        <v>90</v>
      </c>
      <c r="F18" s="105">
        <v>2</v>
      </c>
      <c r="G18" s="106">
        <v>27</v>
      </c>
      <c r="H18" s="221">
        <v>7000</v>
      </c>
      <c r="I18" s="222"/>
      <c r="J18" s="107">
        <f>+G18*H18</f>
        <v>189000</v>
      </c>
      <c r="L18" s="94"/>
      <c r="M18" s="95"/>
      <c r="N18" s="95"/>
      <c r="O18" s="95"/>
    </row>
    <row r="19" spans="1:18" ht="24" customHeight="1" thickBot="1" x14ac:dyDescent="0.3">
      <c r="A19" s="228" t="s">
        <v>25</v>
      </c>
      <c r="B19" s="229"/>
      <c r="C19" s="229"/>
      <c r="D19" s="229"/>
      <c r="E19" s="229"/>
      <c r="F19" s="229"/>
      <c r="G19" s="229"/>
      <c r="H19" s="229"/>
      <c r="I19" s="230"/>
      <c r="J19" s="108">
        <f>SUM(J17:J18)</f>
        <v>286500</v>
      </c>
    </row>
    <row r="20" spans="1:18" x14ac:dyDescent="0.25">
      <c r="A20" s="231"/>
      <c r="B20" s="231"/>
      <c r="C20" s="231"/>
      <c r="D20" s="231"/>
      <c r="E20" s="109"/>
      <c r="F20" s="109"/>
      <c r="G20" s="109"/>
      <c r="H20" s="110"/>
      <c r="I20" s="110"/>
      <c r="J20" s="111"/>
    </row>
    <row r="21" spans="1:18" ht="15.75" x14ac:dyDescent="0.25">
      <c r="A21" s="109"/>
      <c r="B21" s="109"/>
      <c r="C21" s="109"/>
      <c r="D21" s="109"/>
      <c r="E21" s="109"/>
      <c r="F21" s="109"/>
      <c r="G21" s="109"/>
      <c r="H21" s="50" t="s">
        <v>83</v>
      </c>
      <c r="I21" s="50"/>
      <c r="J21" s="26">
        <f>J19*1%</f>
        <v>2865</v>
      </c>
    </row>
    <row r="22" spans="1:18" ht="16.5" thickBot="1" x14ac:dyDescent="0.3">
      <c r="F22" s="86"/>
      <c r="G22" s="86"/>
      <c r="H22" s="112" t="s">
        <v>27</v>
      </c>
      <c r="I22" s="112"/>
      <c r="J22" s="113">
        <v>0</v>
      </c>
      <c r="K22" s="114"/>
      <c r="R22" s="87" t="s">
        <v>29</v>
      </c>
    </row>
    <row r="23" spans="1:18" ht="15.75" x14ac:dyDescent="0.25">
      <c r="F23" s="86"/>
      <c r="G23" s="86"/>
      <c r="H23" s="29" t="s">
        <v>30</v>
      </c>
      <c r="I23" s="29"/>
      <c r="J23" s="30">
        <f>J19+J21</f>
        <v>289365</v>
      </c>
    </row>
    <row r="24" spans="1:18" ht="15.75" x14ac:dyDescent="0.25">
      <c r="F24" s="86"/>
      <c r="G24" s="86"/>
      <c r="H24" s="29"/>
      <c r="I24" s="29"/>
      <c r="J24" s="30"/>
    </row>
    <row r="25" spans="1:18" ht="15.75" x14ac:dyDescent="0.25">
      <c r="A25" s="1" t="s">
        <v>92</v>
      </c>
      <c r="B25" s="86"/>
      <c r="C25" s="86"/>
      <c r="F25" s="86"/>
      <c r="G25" s="86"/>
      <c r="H25" s="115"/>
      <c r="I25" s="115"/>
      <c r="J25" s="116"/>
    </row>
    <row r="26" spans="1:18" ht="9" customHeight="1" x14ac:dyDescent="0.25">
      <c r="F26" s="86"/>
      <c r="G26" s="86"/>
      <c r="H26" s="115"/>
      <c r="I26" s="115"/>
      <c r="J26" s="116"/>
    </row>
    <row r="27" spans="1:18" x14ac:dyDescent="0.25">
      <c r="A27" s="117" t="s">
        <v>31</v>
      </c>
    </row>
    <row r="28" spans="1:18" x14ac:dyDescent="0.25">
      <c r="A28" s="86" t="s">
        <v>32</v>
      </c>
      <c r="B28" s="86"/>
      <c r="C28" s="86"/>
      <c r="D28" s="86"/>
      <c r="E28" s="86"/>
    </row>
    <row r="29" spans="1:18" x14ac:dyDescent="0.25">
      <c r="A29" s="118" t="s">
        <v>33</v>
      </c>
      <c r="B29" s="86"/>
      <c r="C29" s="86"/>
    </row>
    <row r="30" spans="1:18" x14ac:dyDescent="0.25">
      <c r="A30" s="119" t="s">
        <v>34</v>
      </c>
      <c r="B30" s="118"/>
      <c r="C30" s="118"/>
      <c r="D30" s="118"/>
      <c r="E30" s="118"/>
    </row>
    <row r="31" spans="1:18" x14ac:dyDescent="0.25">
      <c r="A31" s="86" t="s">
        <v>0</v>
      </c>
      <c r="B31" s="119"/>
      <c r="C31" s="119"/>
      <c r="D31" s="120"/>
      <c r="E31" s="120"/>
    </row>
    <row r="32" spans="1:18" ht="9" customHeight="1" x14ac:dyDescent="0.25">
      <c r="A32" s="119"/>
      <c r="B32" s="119"/>
      <c r="C32" s="119"/>
      <c r="D32" s="121"/>
      <c r="E32" s="121"/>
    </row>
    <row r="33" spans="8:10" x14ac:dyDescent="0.25">
      <c r="H33" s="122" t="s">
        <v>84</v>
      </c>
      <c r="I33" s="232" t="str">
        <f>+J12</f>
        <v xml:space="preserve"> 07 September 2021</v>
      </c>
      <c r="J33" s="233"/>
    </row>
    <row r="40" spans="8:10" ht="15.75" x14ac:dyDescent="0.25">
      <c r="H40" s="205" t="s">
        <v>36</v>
      </c>
      <c r="I40" s="205"/>
      <c r="J40" s="205"/>
    </row>
  </sheetData>
  <mergeCells count="8">
    <mergeCell ref="H40:J40"/>
    <mergeCell ref="H18:I18"/>
    <mergeCell ref="A9:J9"/>
    <mergeCell ref="H16:I16"/>
    <mergeCell ref="H17:I17"/>
    <mergeCell ref="A19:I19"/>
    <mergeCell ref="A20:D20"/>
    <mergeCell ref="I33:J33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E19" sqref="E19"/>
    </sheetView>
  </sheetViews>
  <sheetFormatPr defaultRowHeight="15" x14ac:dyDescent="0.25"/>
  <cols>
    <col min="1" max="1" width="4.85546875" customWidth="1"/>
    <col min="2" max="3" width="10.28515625" customWidth="1"/>
    <col min="4" max="4" width="25.5703125" customWidth="1"/>
    <col min="5" max="5" width="15.7109375" customWidth="1"/>
    <col min="6" max="6" width="4.42578125" customWidth="1"/>
    <col min="7" max="7" width="13" style="53" customWidth="1"/>
    <col min="8" max="8" width="1.85546875" style="53" customWidth="1"/>
    <col min="9" max="9" width="19.140625" customWidth="1"/>
  </cols>
  <sheetData>
    <row r="2" spans="1:15" x14ac:dyDescent="0.25">
      <c r="A2" s="52" t="s">
        <v>0</v>
      </c>
      <c r="B2" s="52"/>
      <c r="C2" s="52"/>
    </row>
    <row r="3" spans="1:15" x14ac:dyDescent="0.25">
      <c r="A3" s="4" t="s">
        <v>1</v>
      </c>
      <c r="B3" s="54"/>
      <c r="C3" s="54"/>
    </row>
    <row r="4" spans="1:15" x14ac:dyDescent="0.25">
      <c r="A4" s="4" t="s">
        <v>2</v>
      </c>
      <c r="B4" s="54"/>
      <c r="C4" s="54"/>
    </row>
    <row r="5" spans="1:15" x14ac:dyDescent="0.25">
      <c r="A5" s="4" t="s">
        <v>3</v>
      </c>
      <c r="B5" s="54"/>
      <c r="C5" s="54"/>
    </row>
    <row r="6" spans="1:15" x14ac:dyDescent="0.25">
      <c r="A6" s="4" t="s">
        <v>4</v>
      </c>
      <c r="B6" s="54"/>
      <c r="C6" s="54"/>
      <c r="D6" s="54"/>
    </row>
    <row r="7" spans="1:15" x14ac:dyDescent="0.25">
      <c r="A7" s="4" t="s">
        <v>5</v>
      </c>
      <c r="B7" s="54"/>
      <c r="C7" s="54"/>
      <c r="D7" s="54"/>
    </row>
    <row r="9" spans="1:15" ht="15.75" thickBot="1" x14ac:dyDescent="0.3">
      <c r="A9" s="55"/>
      <c r="B9" s="55"/>
      <c r="C9" s="55"/>
      <c r="D9" s="55"/>
      <c r="E9" s="55"/>
      <c r="F9" s="55"/>
      <c r="G9" s="56"/>
      <c r="H9" s="56"/>
      <c r="I9" s="55"/>
    </row>
    <row r="10" spans="1:15" ht="24" thickBot="1" x14ac:dyDescent="0.4">
      <c r="A10" s="240" t="s">
        <v>6</v>
      </c>
      <c r="B10" s="241"/>
      <c r="C10" s="241"/>
      <c r="D10" s="241"/>
      <c r="E10" s="241"/>
      <c r="F10" s="241"/>
      <c r="G10" s="241"/>
      <c r="H10" s="241"/>
      <c r="I10" s="242"/>
    </row>
    <row r="12" spans="1:15" ht="15.75" x14ac:dyDescent="0.25">
      <c r="A12" t="s">
        <v>7</v>
      </c>
      <c r="B12" t="s">
        <v>76</v>
      </c>
      <c r="G12" s="53" t="s">
        <v>9</v>
      </c>
      <c r="H12" s="57" t="s">
        <v>10</v>
      </c>
      <c r="I12" s="8" t="s">
        <v>95</v>
      </c>
    </row>
    <row r="13" spans="1:15" ht="15.75" x14ac:dyDescent="0.25">
      <c r="B13" s="58" t="s">
        <v>77</v>
      </c>
      <c r="C13" s="58"/>
      <c r="E13" s="58"/>
      <c r="G13" s="53" t="s">
        <v>11</v>
      </c>
      <c r="H13" s="57" t="s">
        <v>10</v>
      </c>
      <c r="I13" s="9" t="s">
        <v>85</v>
      </c>
      <c r="O13" t="s">
        <v>29</v>
      </c>
    </row>
    <row r="14" spans="1:15" ht="15.75" x14ac:dyDescent="0.25">
      <c r="B14" s="58" t="s">
        <v>78</v>
      </c>
      <c r="C14" s="58"/>
      <c r="E14" s="58"/>
      <c r="G14" s="53" t="s">
        <v>12</v>
      </c>
      <c r="H14" s="57" t="s">
        <v>10</v>
      </c>
      <c r="I14" s="9" t="s">
        <v>102</v>
      </c>
    </row>
    <row r="15" spans="1:15" x14ac:dyDescent="0.25">
      <c r="B15" s="58"/>
      <c r="C15" s="58"/>
      <c r="E15" s="58"/>
      <c r="I15" s="59"/>
    </row>
    <row r="16" spans="1:15" x14ac:dyDescent="0.25">
      <c r="A16" t="s">
        <v>14</v>
      </c>
      <c r="B16" t="s">
        <v>15</v>
      </c>
    </row>
    <row r="17" spans="1:18" ht="15.75" thickBot="1" x14ac:dyDescent="0.3"/>
    <row r="18" spans="1:18" x14ac:dyDescent="0.25">
      <c r="A18" s="60" t="s">
        <v>16</v>
      </c>
      <c r="B18" s="61" t="s">
        <v>17</v>
      </c>
      <c r="C18" s="61" t="s">
        <v>18</v>
      </c>
      <c r="D18" s="61" t="s">
        <v>19</v>
      </c>
      <c r="E18" s="61" t="s">
        <v>20</v>
      </c>
      <c r="F18" s="61" t="s">
        <v>22</v>
      </c>
      <c r="G18" s="243" t="s">
        <v>23</v>
      </c>
      <c r="H18" s="244"/>
      <c r="I18" s="62" t="s">
        <v>24</v>
      </c>
    </row>
    <row r="19" spans="1:18" ht="36" customHeight="1" x14ac:dyDescent="0.25">
      <c r="A19" s="63">
        <v>1</v>
      </c>
      <c r="B19" s="64">
        <v>44424</v>
      </c>
      <c r="C19" s="65" t="s">
        <v>103</v>
      </c>
      <c r="D19" s="66" t="s">
        <v>104</v>
      </c>
      <c r="E19" s="66" t="s">
        <v>105</v>
      </c>
      <c r="F19" s="67">
        <v>3</v>
      </c>
      <c r="G19" s="245">
        <v>1600000</v>
      </c>
      <c r="H19" s="246"/>
      <c r="I19" s="68">
        <f>G19</f>
        <v>1600000</v>
      </c>
    </row>
    <row r="20" spans="1:18" ht="29.25" customHeight="1" thickBot="1" x14ac:dyDescent="0.3">
      <c r="A20" s="234" t="s">
        <v>25</v>
      </c>
      <c r="B20" s="235"/>
      <c r="C20" s="235"/>
      <c r="D20" s="235"/>
      <c r="E20" s="235"/>
      <c r="F20" s="235"/>
      <c r="G20" s="235"/>
      <c r="H20" s="236"/>
      <c r="I20" s="69">
        <f>SUM(I19:I19)</f>
        <v>1600000</v>
      </c>
    </row>
    <row r="21" spans="1:18" x14ac:dyDescent="0.25">
      <c r="A21" s="237"/>
      <c r="B21" s="237"/>
      <c r="C21" s="237"/>
      <c r="D21" s="237"/>
      <c r="E21" s="237"/>
      <c r="F21" s="70"/>
      <c r="G21" s="71"/>
      <c r="H21" s="71"/>
      <c r="I21" s="72"/>
    </row>
    <row r="22" spans="1:18" x14ac:dyDescent="0.25">
      <c r="A22" s="73"/>
      <c r="B22" s="73"/>
      <c r="C22" s="73"/>
      <c r="D22" s="73"/>
      <c r="E22" s="73"/>
      <c r="F22" s="70"/>
      <c r="G22" s="74" t="s">
        <v>80</v>
      </c>
      <c r="H22" s="71"/>
      <c r="I22" s="72">
        <f>I20*1%</f>
        <v>16000</v>
      </c>
    </row>
    <row r="23" spans="1:18" x14ac:dyDescent="0.25">
      <c r="A23" s="70"/>
      <c r="B23" s="70"/>
      <c r="C23" s="70"/>
      <c r="D23" s="70"/>
      <c r="E23" s="70"/>
      <c r="F23" s="70"/>
      <c r="G23" s="74" t="s">
        <v>27</v>
      </c>
      <c r="H23" s="74"/>
      <c r="I23" s="72">
        <v>0</v>
      </c>
    </row>
    <row r="24" spans="1:18" ht="15.75" thickBot="1" x14ac:dyDescent="0.3">
      <c r="F24" s="52"/>
      <c r="G24" s="75" t="s">
        <v>28</v>
      </c>
      <c r="H24" s="75"/>
      <c r="I24" s="76">
        <v>0</v>
      </c>
      <c r="J24" s="77"/>
      <c r="R24" t="s">
        <v>29</v>
      </c>
    </row>
    <row r="25" spans="1:18" x14ac:dyDescent="0.25">
      <c r="F25" s="52"/>
      <c r="G25" s="78" t="s">
        <v>30</v>
      </c>
      <c r="H25" s="78"/>
      <c r="I25" s="79">
        <f>I20+I22</f>
        <v>1616000</v>
      </c>
    </row>
    <row r="26" spans="1:18" ht="21" customHeight="1" x14ac:dyDescent="0.25">
      <c r="A26" s="80" t="s">
        <v>110</v>
      </c>
      <c r="B26" s="52"/>
      <c r="C26" s="52"/>
      <c r="F26" s="52"/>
      <c r="G26" s="78"/>
      <c r="H26" s="78"/>
      <c r="I26" s="79"/>
    </row>
    <row r="27" spans="1:18" x14ac:dyDescent="0.25">
      <c r="F27" s="52"/>
      <c r="G27" s="78"/>
      <c r="H27" s="78"/>
      <c r="I27" s="79"/>
    </row>
    <row r="28" spans="1:18" ht="15.75" x14ac:dyDescent="0.25">
      <c r="A28" s="32" t="s">
        <v>31</v>
      </c>
      <c r="B28" s="81"/>
      <c r="C28" s="81"/>
      <c r="D28" s="81"/>
    </row>
    <row r="29" spans="1:18" ht="15.75" x14ac:dyDescent="0.25">
      <c r="A29" s="33" t="s">
        <v>32</v>
      </c>
      <c r="B29" s="52"/>
      <c r="C29" s="52"/>
      <c r="D29" s="52"/>
    </row>
    <row r="30" spans="1:18" ht="15.75" x14ac:dyDescent="0.25">
      <c r="A30" s="33" t="s">
        <v>33</v>
      </c>
      <c r="B30" s="52"/>
      <c r="C30" s="52"/>
      <c r="D30" s="52"/>
    </row>
    <row r="31" spans="1:18" ht="15.75" x14ac:dyDescent="0.25">
      <c r="A31" s="36" t="s">
        <v>34</v>
      </c>
      <c r="B31" s="82"/>
      <c r="C31" s="82"/>
      <c r="D31" s="83"/>
    </row>
    <row r="32" spans="1:18" ht="15.75" x14ac:dyDescent="0.25">
      <c r="A32" s="38" t="s">
        <v>0</v>
      </c>
      <c r="B32" s="84"/>
      <c r="C32" s="84"/>
      <c r="D32" s="84"/>
    </row>
    <row r="33" spans="1:9" x14ac:dyDescent="0.25">
      <c r="A33" s="83"/>
      <c r="B33" s="83"/>
      <c r="C33" s="83"/>
      <c r="D33" s="83"/>
    </row>
    <row r="34" spans="1:9" x14ac:dyDescent="0.25">
      <c r="A34" s="84"/>
      <c r="B34" s="84"/>
      <c r="C34" s="84"/>
      <c r="D34" s="84"/>
    </row>
    <row r="35" spans="1:9" x14ac:dyDescent="0.25">
      <c r="G35" s="85" t="s">
        <v>35</v>
      </c>
      <c r="H35" s="238" t="str">
        <f>+I13</f>
        <v xml:space="preserve"> 07 September 2021</v>
      </c>
      <c r="I35" s="239"/>
    </row>
    <row r="42" spans="1:9" ht="15.75" x14ac:dyDescent="0.25">
      <c r="G42" s="205" t="s">
        <v>36</v>
      </c>
      <c r="H42" s="205"/>
      <c r="I42" s="205"/>
    </row>
  </sheetData>
  <mergeCells count="7">
    <mergeCell ref="A20:H20"/>
    <mergeCell ref="A21:E21"/>
    <mergeCell ref="H35:I35"/>
    <mergeCell ref="G42:I42"/>
    <mergeCell ref="A10:I10"/>
    <mergeCell ref="G18:H18"/>
    <mergeCell ref="G19:H19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6" workbookViewId="0">
      <selection activeCell="K29" sqref="K29"/>
    </sheetView>
  </sheetViews>
  <sheetFormatPr defaultRowHeight="15" x14ac:dyDescent="0.25"/>
  <cols>
    <col min="1" max="1" width="4.85546875" customWidth="1"/>
    <col min="2" max="3" width="10.28515625" customWidth="1"/>
    <col min="4" max="4" width="25.5703125" customWidth="1"/>
    <col min="5" max="5" width="15.7109375" customWidth="1"/>
    <col min="6" max="6" width="4.42578125" customWidth="1"/>
    <col min="7" max="7" width="13" style="53" customWidth="1"/>
    <col min="8" max="8" width="1.85546875" style="53" customWidth="1"/>
    <col min="9" max="9" width="19.140625" customWidth="1"/>
  </cols>
  <sheetData>
    <row r="2" spans="1:15" x14ac:dyDescent="0.25">
      <c r="A2" s="52" t="s">
        <v>0</v>
      </c>
      <c r="B2" s="52"/>
      <c r="C2" s="52"/>
    </row>
    <row r="3" spans="1:15" x14ac:dyDescent="0.25">
      <c r="A3" s="4" t="s">
        <v>1</v>
      </c>
      <c r="B3" s="54"/>
      <c r="C3" s="54"/>
    </row>
    <row r="4" spans="1:15" x14ac:dyDescent="0.25">
      <c r="A4" s="4" t="s">
        <v>2</v>
      </c>
      <c r="B4" s="54"/>
      <c r="C4" s="54"/>
    </row>
    <row r="5" spans="1:15" x14ac:dyDescent="0.25">
      <c r="A5" s="4" t="s">
        <v>3</v>
      </c>
      <c r="B5" s="54"/>
      <c r="C5" s="54"/>
    </row>
    <row r="6" spans="1:15" x14ac:dyDescent="0.25">
      <c r="A6" s="4" t="s">
        <v>4</v>
      </c>
      <c r="B6" s="54"/>
      <c r="C6" s="54"/>
      <c r="D6" s="54"/>
    </row>
    <row r="7" spans="1:15" x14ac:dyDescent="0.25">
      <c r="A7" s="4" t="s">
        <v>5</v>
      </c>
      <c r="B7" s="54"/>
      <c r="C7" s="54"/>
      <c r="D7" s="54"/>
    </row>
    <row r="9" spans="1:15" ht="15.75" thickBot="1" x14ac:dyDescent="0.3">
      <c r="A9" s="55"/>
      <c r="B9" s="55"/>
      <c r="C9" s="55"/>
      <c r="D9" s="55"/>
      <c r="E9" s="55"/>
      <c r="F9" s="55"/>
      <c r="G9" s="56"/>
      <c r="H9" s="56"/>
      <c r="I9" s="55"/>
    </row>
    <row r="10" spans="1:15" ht="24" thickBot="1" x14ac:dyDescent="0.4">
      <c r="A10" s="240" t="s">
        <v>6</v>
      </c>
      <c r="B10" s="241"/>
      <c r="C10" s="241"/>
      <c r="D10" s="241"/>
      <c r="E10" s="241"/>
      <c r="F10" s="241"/>
      <c r="G10" s="241"/>
      <c r="H10" s="241"/>
      <c r="I10" s="242"/>
    </row>
    <row r="12" spans="1:15" ht="15.75" x14ac:dyDescent="0.25">
      <c r="A12" t="s">
        <v>7</v>
      </c>
      <c r="B12" t="s">
        <v>76</v>
      </c>
      <c r="G12" s="53" t="s">
        <v>9</v>
      </c>
      <c r="H12" s="57" t="s">
        <v>10</v>
      </c>
      <c r="I12" s="8" t="s">
        <v>109</v>
      </c>
    </row>
    <row r="13" spans="1:15" ht="15.75" x14ac:dyDescent="0.25">
      <c r="B13" s="58" t="s">
        <v>77</v>
      </c>
      <c r="C13" s="58"/>
      <c r="E13" s="58"/>
      <c r="G13" s="53" t="s">
        <v>11</v>
      </c>
      <c r="H13" s="57" t="s">
        <v>10</v>
      </c>
      <c r="I13" s="9" t="s">
        <v>85</v>
      </c>
      <c r="O13" t="s">
        <v>29</v>
      </c>
    </row>
    <row r="14" spans="1:15" ht="15.75" x14ac:dyDescent="0.25">
      <c r="B14" s="58" t="s">
        <v>78</v>
      </c>
      <c r="C14" s="58"/>
      <c r="E14" s="58"/>
      <c r="G14" s="53" t="s">
        <v>12</v>
      </c>
      <c r="H14" s="57" t="s">
        <v>10</v>
      </c>
      <c r="I14" s="9" t="s">
        <v>102</v>
      </c>
    </row>
    <row r="15" spans="1:15" x14ac:dyDescent="0.25">
      <c r="B15" s="58"/>
      <c r="C15" s="58"/>
      <c r="E15" s="58"/>
      <c r="I15" s="59"/>
    </row>
    <row r="16" spans="1:15" x14ac:dyDescent="0.25">
      <c r="A16" t="s">
        <v>14</v>
      </c>
      <c r="B16" t="s">
        <v>15</v>
      </c>
    </row>
    <row r="17" spans="1:18" ht="15.75" thickBot="1" x14ac:dyDescent="0.3"/>
    <row r="18" spans="1:18" x14ac:dyDescent="0.25">
      <c r="A18" s="60" t="s">
        <v>16</v>
      </c>
      <c r="B18" s="61" t="s">
        <v>17</v>
      </c>
      <c r="C18" s="61" t="s">
        <v>18</v>
      </c>
      <c r="D18" s="61" t="s">
        <v>19</v>
      </c>
      <c r="E18" s="61" t="s">
        <v>20</v>
      </c>
      <c r="F18" s="61" t="s">
        <v>22</v>
      </c>
      <c r="G18" s="243" t="s">
        <v>23</v>
      </c>
      <c r="H18" s="244"/>
      <c r="I18" s="62" t="s">
        <v>24</v>
      </c>
    </row>
    <row r="19" spans="1:18" ht="36" customHeight="1" x14ac:dyDescent="0.25">
      <c r="A19" s="63">
        <v>1</v>
      </c>
      <c r="B19" s="64">
        <v>44426</v>
      </c>
      <c r="C19" s="65"/>
      <c r="D19" s="66" t="s">
        <v>106</v>
      </c>
      <c r="E19" s="66" t="s">
        <v>79</v>
      </c>
      <c r="F19" s="67">
        <v>3</v>
      </c>
      <c r="G19" s="245">
        <v>586170</v>
      </c>
      <c r="H19" s="246"/>
      <c r="I19" s="68">
        <f>G19</f>
        <v>586170</v>
      </c>
    </row>
    <row r="20" spans="1:18" ht="36" customHeight="1" x14ac:dyDescent="0.25">
      <c r="A20" s="63">
        <v>2</v>
      </c>
      <c r="B20" s="64">
        <v>44426</v>
      </c>
      <c r="C20" s="65"/>
      <c r="D20" s="66" t="s">
        <v>107</v>
      </c>
      <c r="E20" s="66" t="s">
        <v>79</v>
      </c>
      <c r="F20" s="67">
        <v>3</v>
      </c>
      <c r="G20" s="245">
        <v>291600</v>
      </c>
      <c r="H20" s="246"/>
      <c r="I20" s="68">
        <f t="shared" ref="I20" si="0">G20</f>
        <v>291600</v>
      </c>
    </row>
    <row r="21" spans="1:18" ht="29.25" customHeight="1" thickBot="1" x14ac:dyDescent="0.3">
      <c r="A21" s="234" t="s">
        <v>25</v>
      </c>
      <c r="B21" s="235"/>
      <c r="C21" s="235"/>
      <c r="D21" s="235"/>
      <c r="E21" s="235"/>
      <c r="F21" s="235"/>
      <c r="G21" s="235"/>
      <c r="H21" s="236"/>
      <c r="I21" s="69">
        <f>SUM(I19:I20)</f>
        <v>877770</v>
      </c>
    </row>
    <row r="22" spans="1:18" x14ac:dyDescent="0.25">
      <c r="A22" s="237"/>
      <c r="B22" s="237"/>
      <c r="C22" s="237"/>
      <c r="D22" s="237"/>
      <c r="E22" s="237"/>
      <c r="F22" s="70"/>
      <c r="G22" s="71"/>
      <c r="H22" s="71"/>
      <c r="I22" s="72"/>
    </row>
    <row r="23" spans="1:18" x14ac:dyDescent="0.25">
      <c r="A23" s="73"/>
      <c r="B23" s="73"/>
      <c r="C23" s="73"/>
      <c r="D23" s="73"/>
      <c r="E23" s="73"/>
      <c r="F23" s="70"/>
      <c r="G23" s="74" t="s">
        <v>80</v>
      </c>
      <c r="H23" s="71"/>
      <c r="I23" s="72">
        <f>I21*1%</f>
        <v>8777.7000000000007</v>
      </c>
    </row>
    <row r="24" spans="1:18" x14ac:dyDescent="0.25">
      <c r="A24" s="70"/>
      <c r="B24" s="70"/>
      <c r="C24" s="70"/>
      <c r="D24" s="70"/>
      <c r="E24" s="70"/>
      <c r="F24" s="70"/>
      <c r="G24" s="74" t="s">
        <v>27</v>
      </c>
      <c r="H24" s="74"/>
      <c r="I24" s="72">
        <v>0</v>
      </c>
    </row>
    <row r="25" spans="1:18" ht="15.75" thickBot="1" x14ac:dyDescent="0.3">
      <c r="F25" s="52"/>
      <c r="G25" s="75" t="s">
        <v>28</v>
      </c>
      <c r="H25" s="75"/>
      <c r="I25" s="76">
        <v>0</v>
      </c>
      <c r="J25" s="77"/>
      <c r="R25" t="s">
        <v>29</v>
      </c>
    </row>
    <row r="26" spans="1:18" x14ac:dyDescent="0.25">
      <c r="F26" s="52"/>
      <c r="G26" s="78" t="s">
        <v>30</v>
      </c>
      <c r="H26" s="78"/>
      <c r="I26" s="79">
        <f>I21+I23</f>
        <v>886547.7</v>
      </c>
    </row>
    <row r="27" spans="1:18" ht="21" customHeight="1" x14ac:dyDescent="0.25">
      <c r="A27" s="80" t="s">
        <v>108</v>
      </c>
      <c r="B27" s="52"/>
      <c r="C27" s="52"/>
      <c r="F27" s="52"/>
      <c r="G27" s="78"/>
      <c r="H27" s="78"/>
      <c r="I27" s="79"/>
    </row>
    <row r="28" spans="1:18" x14ac:dyDescent="0.25">
      <c r="F28" s="52"/>
      <c r="G28" s="78"/>
      <c r="H28" s="78"/>
      <c r="I28" s="79"/>
    </row>
    <row r="29" spans="1:18" ht="15.75" x14ac:dyDescent="0.25">
      <c r="A29" s="32" t="s">
        <v>31</v>
      </c>
      <c r="B29" s="81"/>
      <c r="C29" s="81"/>
      <c r="D29" s="81"/>
    </row>
    <row r="30" spans="1:18" ht="15.75" x14ac:dyDescent="0.25">
      <c r="A30" s="33" t="s">
        <v>32</v>
      </c>
      <c r="B30" s="52"/>
      <c r="C30" s="52"/>
      <c r="D30" s="52"/>
    </row>
    <row r="31" spans="1:18" ht="15.75" x14ac:dyDescent="0.25">
      <c r="A31" s="33" t="s">
        <v>33</v>
      </c>
      <c r="B31" s="52"/>
      <c r="C31" s="52"/>
      <c r="D31" s="52"/>
    </row>
    <row r="32" spans="1:18" ht="15.75" x14ac:dyDescent="0.25">
      <c r="A32" s="36" t="s">
        <v>34</v>
      </c>
      <c r="B32" s="82"/>
      <c r="C32" s="82"/>
      <c r="D32" s="83"/>
    </row>
    <row r="33" spans="1:9" ht="15.75" x14ac:dyDescent="0.25">
      <c r="A33" s="38" t="s">
        <v>0</v>
      </c>
      <c r="B33" s="84"/>
      <c r="C33" s="84"/>
      <c r="D33" s="84"/>
    </row>
    <row r="34" spans="1:9" x14ac:dyDescent="0.25">
      <c r="A34" s="83"/>
      <c r="B34" s="83"/>
      <c r="C34" s="83"/>
      <c r="D34" s="83"/>
    </row>
    <row r="35" spans="1:9" x14ac:dyDescent="0.25">
      <c r="A35" s="84"/>
      <c r="B35" s="84"/>
      <c r="C35" s="84"/>
      <c r="D35" s="84"/>
    </row>
    <row r="36" spans="1:9" x14ac:dyDescent="0.25">
      <c r="G36" s="85" t="s">
        <v>35</v>
      </c>
      <c r="H36" s="238" t="str">
        <f>+I13</f>
        <v xml:space="preserve"> 07 September 2021</v>
      </c>
      <c r="I36" s="239"/>
    </row>
    <row r="43" spans="1:9" ht="15.75" x14ac:dyDescent="0.25">
      <c r="G43" s="205" t="s">
        <v>36</v>
      </c>
      <c r="H43" s="205"/>
      <c r="I43" s="205"/>
    </row>
  </sheetData>
  <mergeCells count="8">
    <mergeCell ref="H36:I36"/>
    <mergeCell ref="G43:I43"/>
    <mergeCell ref="A10:I10"/>
    <mergeCell ref="G18:H18"/>
    <mergeCell ref="G19:H19"/>
    <mergeCell ref="G20:H20"/>
    <mergeCell ref="A21:H21"/>
    <mergeCell ref="A22:E22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7" workbookViewId="0">
      <selection activeCell="J20" sqref="J20"/>
    </sheetView>
  </sheetViews>
  <sheetFormatPr defaultRowHeight="15.75" x14ac:dyDescent="0.25"/>
  <cols>
    <col min="1" max="1" width="4" style="2" customWidth="1"/>
    <col min="2" max="2" width="12" style="2" customWidth="1"/>
    <col min="3" max="3" width="10.42578125" style="2" customWidth="1"/>
    <col min="4" max="4" width="24.140625" style="2" customWidth="1"/>
    <col min="5" max="5" width="13.28515625" style="2" customWidth="1"/>
    <col min="6" max="6" width="6.5703125" style="2" customWidth="1"/>
    <col min="7" max="7" width="5.140625" style="2" customWidth="1"/>
    <col min="8" max="8" width="13.42578125" style="3" customWidth="1"/>
    <col min="9" max="9" width="1.42578125" style="3" customWidth="1"/>
    <col min="10" max="10" width="19" style="2" customWidth="1"/>
    <col min="11" max="11" width="19.42578125" style="2" customWidth="1"/>
    <col min="12" max="12" width="17.28515625" style="2" customWidth="1"/>
    <col min="13" max="16384" width="9.140625" style="2"/>
  </cols>
  <sheetData>
    <row r="1" spans="1:10" ht="6.75" customHeight="1" x14ac:dyDescent="0.25"/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9" customHeight="1" thickBot="1" x14ac:dyDescent="0.3"/>
    <row r="9" spans="1:10" ht="18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2"/>
      <c r="J9" s="213"/>
    </row>
    <row r="10" spans="1:10" ht="9.75" customHeight="1" x14ac:dyDescent="0.25"/>
    <row r="11" spans="1:10" x14ac:dyDescent="0.25">
      <c r="A11" s="2" t="s">
        <v>7</v>
      </c>
      <c r="B11" s="2" t="s">
        <v>111</v>
      </c>
      <c r="H11" s="3" t="s">
        <v>9</v>
      </c>
      <c r="I11" s="7" t="s">
        <v>10</v>
      </c>
      <c r="J11" s="8" t="s">
        <v>127</v>
      </c>
    </row>
    <row r="12" spans="1:10" x14ac:dyDescent="0.25">
      <c r="H12" s="3" t="s">
        <v>11</v>
      </c>
      <c r="I12" s="7" t="s">
        <v>10</v>
      </c>
      <c r="J12" s="9" t="s">
        <v>85</v>
      </c>
    </row>
    <row r="13" spans="1:10" x14ac:dyDescent="0.25">
      <c r="H13" s="3" t="s">
        <v>112</v>
      </c>
      <c r="I13" s="7" t="s">
        <v>10</v>
      </c>
      <c r="J13" s="9" t="s">
        <v>118</v>
      </c>
    </row>
    <row r="14" spans="1:10" x14ac:dyDescent="0.25">
      <c r="A14" s="2" t="s">
        <v>14</v>
      </c>
      <c r="B14" s="2" t="s">
        <v>113</v>
      </c>
    </row>
    <row r="15" spans="1:10" ht="6" customHeight="1" thickBot="1" x14ac:dyDescent="0.3">
      <c r="F15" s="35"/>
      <c r="G15" s="35"/>
    </row>
    <row r="16" spans="1:10" ht="19.5" customHeight="1" x14ac:dyDescent="0.25">
      <c r="A16" s="10" t="s">
        <v>16</v>
      </c>
      <c r="B16" s="11" t="s">
        <v>17</v>
      </c>
      <c r="C16" s="11" t="s">
        <v>18</v>
      </c>
      <c r="D16" s="11" t="s">
        <v>19</v>
      </c>
      <c r="E16" s="11" t="s">
        <v>20</v>
      </c>
      <c r="F16" s="48" t="s">
        <v>21</v>
      </c>
      <c r="G16" s="48" t="s">
        <v>22</v>
      </c>
      <c r="H16" s="248" t="s">
        <v>23</v>
      </c>
      <c r="I16" s="249"/>
      <c r="J16" s="13" t="s">
        <v>24</v>
      </c>
    </row>
    <row r="17" spans="1:18" ht="35.25" customHeight="1" x14ac:dyDescent="0.25">
      <c r="A17" s="14">
        <v>1</v>
      </c>
      <c r="B17" s="126" t="s">
        <v>120</v>
      </c>
      <c r="C17" s="127" t="s">
        <v>119</v>
      </c>
      <c r="D17" s="128" t="s">
        <v>115</v>
      </c>
      <c r="E17" s="129" t="s">
        <v>121</v>
      </c>
      <c r="F17" s="130">
        <v>2</v>
      </c>
      <c r="G17" s="131">
        <v>50</v>
      </c>
      <c r="H17" s="250">
        <v>8000</v>
      </c>
      <c r="I17" s="251"/>
      <c r="J17" s="132">
        <f>G17*H17</f>
        <v>400000</v>
      </c>
      <c r="L17" s="133"/>
    </row>
    <row r="18" spans="1:18" ht="35.25" customHeight="1" x14ac:dyDescent="0.25">
      <c r="A18" s="14">
        <f>A17+1</f>
        <v>2</v>
      </c>
      <c r="B18" s="126" t="s">
        <v>114</v>
      </c>
      <c r="C18" s="127" t="s">
        <v>122</v>
      </c>
      <c r="D18" s="128" t="s">
        <v>115</v>
      </c>
      <c r="E18" s="129" t="s">
        <v>123</v>
      </c>
      <c r="F18" s="130">
        <v>1</v>
      </c>
      <c r="G18" s="134">
        <v>55</v>
      </c>
      <c r="H18" s="219">
        <v>9000</v>
      </c>
      <c r="I18" s="220"/>
      <c r="J18" s="132">
        <f t="shared" ref="J18" si="0">G18*H18</f>
        <v>495000</v>
      </c>
      <c r="L18" s="133"/>
    </row>
    <row r="19" spans="1:18" ht="35.25" customHeight="1" x14ac:dyDescent="0.25">
      <c r="A19" s="14">
        <f t="shared" ref="A19" si="1">A18+1</f>
        <v>3</v>
      </c>
      <c r="B19" s="126" t="s">
        <v>120</v>
      </c>
      <c r="C19" s="127" t="s">
        <v>124</v>
      </c>
      <c r="D19" s="128" t="s">
        <v>115</v>
      </c>
      <c r="E19" s="129" t="s">
        <v>125</v>
      </c>
      <c r="F19" s="130">
        <v>2</v>
      </c>
      <c r="G19" s="134">
        <v>84</v>
      </c>
      <c r="H19" s="219">
        <v>5000</v>
      </c>
      <c r="I19" s="220"/>
      <c r="J19" s="132">
        <f>G19*H19</f>
        <v>420000</v>
      </c>
      <c r="L19" s="133"/>
    </row>
    <row r="20" spans="1:18" ht="23.25" customHeight="1" thickBot="1" x14ac:dyDescent="0.3">
      <c r="A20" s="207" t="s">
        <v>25</v>
      </c>
      <c r="B20" s="208"/>
      <c r="C20" s="208"/>
      <c r="D20" s="208"/>
      <c r="E20" s="208"/>
      <c r="F20" s="208"/>
      <c r="G20" s="208"/>
      <c r="H20" s="208"/>
      <c r="I20" s="209"/>
      <c r="J20" s="23">
        <f>SUM(J17:J19)</f>
        <v>1315000</v>
      </c>
    </row>
    <row r="21" spans="1:18" ht="8.25" customHeight="1" x14ac:dyDescent="0.25">
      <c r="A21" s="210"/>
      <c r="B21" s="210"/>
      <c r="C21" s="210"/>
      <c r="D21" s="210"/>
      <c r="E21" s="49"/>
      <c r="F21" s="49"/>
      <c r="G21" s="49"/>
      <c r="H21" s="25"/>
      <c r="I21" s="25"/>
      <c r="J21" s="26"/>
    </row>
    <row r="22" spans="1:18" x14ac:dyDescent="0.25">
      <c r="A22" s="49"/>
      <c r="B22" s="49"/>
      <c r="C22" s="49"/>
      <c r="D22" s="49"/>
      <c r="E22" s="49"/>
      <c r="F22" s="49"/>
      <c r="G22" s="49"/>
      <c r="H22" s="50" t="s">
        <v>26</v>
      </c>
      <c r="I22" s="27" t="e">
        <f>#REF!*1%</f>
        <v>#REF!</v>
      </c>
      <c r="J22" s="26">
        <f>J20*1%</f>
        <v>13150</v>
      </c>
    </row>
    <row r="23" spans="1:18" x14ac:dyDescent="0.25">
      <c r="A23" s="49"/>
      <c r="B23" s="49"/>
      <c r="C23" s="49"/>
      <c r="D23" s="49"/>
      <c r="E23" s="49"/>
      <c r="F23" s="49"/>
      <c r="G23" s="49"/>
      <c r="H23" s="50" t="s">
        <v>116</v>
      </c>
      <c r="I23" s="26">
        <f>I21*10%</f>
        <v>0</v>
      </c>
      <c r="J23" s="26">
        <v>0</v>
      </c>
    </row>
    <row r="24" spans="1:18" ht="16.5" thickBot="1" x14ac:dyDescent="0.3">
      <c r="E24" s="1"/>
      <c r="F24" s="1"/>
      <c r="G24" s="1"/>
      <c r="H24" s="112" t="s">
        <v>117</v>
      </c>
      <c r="I24" s="28">
        <v>0</v>
      </c>
      <c r="J24" s="28">
        <v>0</v>
      </c>
      <c r="R24" s="2" t="s">
        <v>29</v>
      </c>
    </row>
    <row r="25" spans="1:18" x14ac:dyDescent="0.25">
      <c r="E25" s="1"/>
      <c r="F25" s="1"/>
      <c r="G25" s="1"/>
      <c r="H25" s="29" t="s">
        <v>30</v>
      </c>
      <c r="I25" s="30" t="e">
        <f>I20+I22</f>
        <v>#REF!</v>
      </c>
      <c r="J25" s="30">
        <f>J20+J22</f>
        <v>1328150</v>
      </c>
    </row>
    <row r="26" spans="1:18" ht="16.5" customHeight="1" x14ac:dyDescent="0.25">
      <c r="E26" s="1"/>
      <c r="F26" s="1"/>
      <c r="G26" s="1"/>
      <c r="H26" s="29"/>
      <c r="I26" s="29"/>
      <c r="J26" s="30"/>
    </row>
    <row r="27" spans="1:18" ht="16.5" customHeight="1" x14ac:dyDescent="0.25">
      <c r="A27" s="1" t="s">
        <v>126</v>
      </c>
      <c r="E27" s="1"/>
      <c r="F27" s="1"/>
      <c r="G27" s="1"/>
      <c r="H27" s="29"/>
      <c r="I27" s="29"/>
      <c r="J27" s="30"/>
    </row>
    <row r="28" spans="1:18" ht="8.25" customHeight="1" x14ac:dyDescent="0.25">
      <c r="A28" s="124"/>
      <c r="E28" s="1"/>
      <c r="F28" s="1"/>
      <c r="G28" s="1"/>
      <c r="H28" s="29"/>
      <c r="I28" s="29"/>
      <c r="J28" s="30"/>
    </row>
    <row r="29" spans="1:18" x14ac:dyDescent="0.25">
      <c r="A29" s="32" t="s">
        <v>31</v>
      </c>
    </row>
    <row r="30" spans="1:18" x14ac:dyDescent="0.25">
      <c r="A30" s="33" t="s">
        <v>32</v>
      </c>
      <c r="B30" s="34"/>
      <c r="C30" s="34"/>
      <c r="D30" s="34"/>
      <c r="E30" s="35"/>
    </row>
    <row r="31" spans="1:18" x14ac:dyDescent="0.25">
      <c r="A31" s="33" t="s">
        <v>33</v>
      </c>
      <c r="B31" s="34"/>
      <c r="C31" s="34"/>
      <c r="D31" s="35"/>
      <c r="E31" s="35"/>
    </row>
    <row r="32" spans="1:18" x14ac:dyDescent="0.25">
      <c r="A32" s="36" t="s">
        <v>34</v>
      </c>
      <c r="B32" s="37"/>
      <c r="C32" s="37"/>
      <c r="D32" s="135"/>
      <c r="E32" s="35"/>
    </row>
    <row r="33" spans="1:10" x14ac:dyDescent="0.25">
      <c r="A33" s="38" t="s">
        <v>0</v>
      </c>
      <c r="B33" s="39"/>
      <c r="C33" s="39"/>
      <c r="D33" s="37"/>
      <c r="E33" s="35"/>
    </row>
    <row r="34" spans="1:10" ht="8.25" customHeight="1" x14ac:dyDescent="0.25">
      <c r="A34" s="40"/>
      <c r="B34" s="40"/>
      <c r="C34" s="40"/>
      <c r="D34" s="136"/>
    </row>
    <row r="35" spans="1:10" x14ac:dyDescent="0.25">
      <c r="H35" s="41" t="s">
        <v>84</v>
      </c>
      <c r="I35" s="203" t="str">
        <f>+J12</f>
        <v xml:space="preserve"> 07 September 2021</v>
      </c>
      <c r="J35" s="204"/>
    </row>
    <row r="39" spans="1:10" x14ac:dyDescent="0.25">
      <c r="I39" s="3" t="s">
        <v>29</v>
      </c>
    </row>
    <row r="41" spans="1:10" x14ac:dyDescent="0.25">
      <c r="H41" s="247" t="s">
        <v>36</v>
      </c>
      <c r="I41" s="247"/>
      <c r="J41" s="247"/>
    </row>
  </sheetData>
  <mergeCells count="9">
    <mergeCell ref="I35:J35"/>
    <mergeCell ref="H41:J41"/>
    <mergeCell ref="A20:I20"/>
    <mergeCell ref="A21:D21"/>
    <mergeCell ref="A9:J9"/>
    <mergeCell ref="H16:I16"/>
    <mergeCell ref="H17:I17"/>
    <mergeCell ref="H18:I18"/>
    <mergeCell ref="H19:I19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10" workbookViewId="0">
      <selection activeCell="F22" sqref="F2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9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128</v>
      </c>
      <c r="G12" s="3" t="s">
        <v>9</v>
      </c>
      <c r="H12" s="7" t="s">
        <v>10</v>
      </c>
      <c r="I12" s="8" t="s">
        <v>133</v>
      </c>
    </row>
    <row r="13" spans="1:9" x14ac:dyDescent="0.25">
      <c r="G13" s="3" t="s">
        <v>11</v>
      </c>
      <c r="H13" s="7" t="s">
        <v>10</v>
      </c>
      <c r="I13" s="9" t="s">
        <v>85</v>
      </c>
    </row>
    <row r="14" spans="1:9" x14ac:dyDescent="0.25">
      <c r="G14" s="3" t="s">
        <v>12</v>
      </c>
      <c r="H14" s="7" t="s">
        <v>10</v>
      </c>
      <c r="I14" s="2" t="s">
        <v>94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0" t="s">
        <v>16</v>
      </c>
      <c r="B17" s="11" t="s">
        <v>17</v>
      </c>
      <c r="C17" s="11" t="s">
        <v>18</v>
      </c>
      <c r="D17" s="11" t="s">
        <v>19</v>
      </c>
      <c r="E17" s="11" t="s">
        <v>20</v>
      </c>
      <c r="F17" s="48" t="s">
        <v>21</v>
      </c>
      <c r="G17" s="214" t="s">
        <v>23</v>
      </c>
      <c r="H17" s="215"/>
      <c r="I17" s="13" t="s">
        <v>24</v>
      </c>
    </row>
    <row r="18" spans="1:17" ht="53.25" customHeight="1" x14ac:dyDescent="0.25">
      <c r="A18" s="14">
        <v>1</v>
      </c>
      <c r="B18" s="15">
        <v>44427</v>
      </c>
      <c r="C18" s="16" t="s">
        <v>129</v>
      </c>
      <c r="D18" s="18" t="s">
        <v>130</v>
      </c>
      <c r="E18" s="18" t="s">
        <v>131</v>
      </c>
      <c r="F18" s="19">
        <v>8</v>
      </c>
      <c r="G18" s="250">
        <v>583218</v>
      </c>
      <c r="H18" s="251"/>
      <c r="I18" s="21">
        <f>G18</f>
        <v>583218</v>
      </c>
    </row>
    <row r="19" spans="1:17" ht="25.5" customHeight="1" thickBot="1" x14ac:dyDescent="0.3">
      <c r="A19" s="207" t="s">
        <v>25</v>
      </c>
      <c r="B19" s="208"/>
      <c r="C19" s="208"/>
      <c r="D19" s="208"/>
      <c r="E19" s="208"/>
      <c r="F19" s="208"/>
      <c r="G19" s="208"/>
      <c r="H19" s="209"/>
      <c r="I19" s="23">
        <f>SUM(I18)</f>
        <v>583218</v>
      </c>
    </row>
    <row r="20" spans="1:17" x14ac:dyDescent="0.25">
      <c r="A20" s="210"/>
      <c r="B20" s="210"/>
      <c r="C20" s="49"/>
      <c r="D20" s="49"/>
      <c r="E20" s="49"/>
      <c r="F20" s="49"/>
      <c r="G20" s="25"/>
      <c r="H20" s="25"/>
      <c r="I20" s="26"/>
    </row>
    <row r="21" spans="1:17" x14ac:dyDescent="0.25">
      <c r="A21" s="49"/>
      <c r="B21" s="49"/>
      <c r="C21" s="49"/>
      <c r="D21" s="49"/>
      <c r="E21" s="49"/>
      <c r="F21" s="49"/>
      <c r="G21" s="50" t="s">
        <v>26</v>
      </c>
      <c r="H21" s="27">
        <f>H18*1%</f>
        <v>0</v>
      </c>
      <c r="I21" s="26">
        <f>I19*1%</f>
        <v>5832.18</v>
      </c>
    </row>
    <row r="22" spans="1:17" x14ac:dyDescent="0.25">
      <c r="A22" s="49"/>
      <c r="B22" s="49"/>
      <c r="C22" s="49"/>
      <c r="D22" s="49"/>
      <c r="E22" s="49"/>
      <c r="F22" s="49"/>
      <c r="G22" s="50" t="s">
        <v>27</v>
      </c>
      <c r="H22" s="26">
        <f>H20*10%</f>
        <v>0</v>
      </c>
      <c r="I22" s="26">
        <f>I20*10%</f>
        <v>0</v>
      </c>
    </row>
    <row r="23" spans="1:17" ht="16.5" thickBot="1" x14ac:dyDescent="0.3">
      <c r="E23" s="1"/>
      <c r="F23" s="1"/>
      <c r="G23" s="112" t="s">
        <v>28</v>
      </c>
      <c r="H23" s="28">
        <v>0</v>
      </c>
      <c r="I23" s="28">
        <v>0</v>
      </c>
      <c r="Q23" s="2" t="s">
        <v>29</v>
      </c>
    </row>
    <row r="24" spans="1:17" x14ac:dyDescent="0.25">
      <c r="E24" s="1"/>
      <c r="F24" s="1"/>
      <c r="G24" s="29" t="s">
        <v>30</v>
      </c>
      <c r="H24" s="30">
        <f>H19+H21</f>
        <v>0</v>
      </c>
      <c r="I24" s="30">
        <f>I19+I21</f>
        <v>589050.18000000005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132</v>
      </c>
      <c r="D26" s="1"/>
      <c r="E26" s="1"/>
      <c r="F26" s="1"/>
      <c r="G26" s="29"/>
      <c r="H26" s="29"/>
      <c r="I26" s="30"/>
    </row>
    <row r="27" spans="1:17" x14ac:dyDescent="0.25">
      <c r="A27" s="124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31</v>
      </c>
    </row>
    <row r="30" spans="1:17" x14ac:dyDescent="0.25">
      <c r="A30" s="33" t="s">
        <v>32</v>
      </c>
      <c r="B30" s="34"/>
      <c r="C30" s="34"/>
      <c r="D30" s="35"/>
      <c r="E30" s="35"/>
      <c r="F30" s="35"/>
    </row>
    <row r="31" spans="1:17" x14ac:dyDescent="0.25">
      <c r="A31" s="33" t="s">
        <v>33</v>
      </c>
      <c r="B31" s="34"/>
      <c r="C31" s="34"/>
      <c r="D31" s="35"/>
      <c r="E31" s="35"/>
      <c r="F31" s="35"/>
    </row>
    <row r="32" spans="1:17" x14ac:dyDescent="0.25">
      <c r="A32" s="36" t="s">
        <v>34</v>
      </c>
      <c r="B32" s="37"/>
      <c r="C32" s="37"/>
      <c r="D32" s="35"/>
      <c r="E32" s="35"/>
      <c r="F32" s="35"/>
    </row>
    <row r="33" spans="1:9" x14ac:dyDescent="0.25">
      <c r="A33" s="38" t="s">
        <v>0</v>
      </c>
      <c r="B33" s="39"/>
      <c r="C33" s="39"/>
      <c r="D33" s="35"/>
      <c r="E33" s="35"/>
      <c r="F33" s="35"/>
    </row>
    <row r="34" spans="1:9" x14ac:dyDescent="0.25">
      <c r="A34" s="125"/>
      <c r="B34" s="125"/>
      <c r="C34" s="125"/>
    </row>
    <row r="35" spans="1:9" x14ac:dyDescent="0.25">
      <c r="A35" s="40"/>
      <c r="B35" s="40"/>
      <c r="C35" s="40"/>
    </row>
    <row r="36" spans="1:9" x14ac:dyDescent="0.25">
      <c r="G36" s="41" t="s">
        <v>35</v>
      </c>
      <c r="H36" s="203" t="str">
        <f>+I13</f>
        <v xml:space="preserve"> 07 September 2021</v>
      </c>
      <c r="I36" s="204"/>
    </row>
    <row r="39" spans="1:9" ht="18" customHeight="1" x14ac:dyDescent="0.25"/>
    <row r="40" spans="1:9" ht="17.25" customHeight="1" x14ac:dyDescent="0.25"/>
    <row r="42" spans="1:9" x14ac:dyDescent="0.25">
      <c r="G42" s="205" t="s">
        <v>36</v>
      </c>
      <c r="H42" s="205"/>
      <c r="I42" s="205"/>
    </row>
  </sheetData>
  <mergeCells count="7">
    <mergeCell ref="H36:I36"/>
    <mergeCell ref="G42:I42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2" workbookViewId="0">
      <selection activeCell="J25" sqref="J25"/>
    </sheetView>
  </sheetViews>
  <sheetFormatPr defaultRowHeight="15.75" x14ac:dyDescent="0.25"/>
  <cols>
    <col min="1" max="1" width="4" style="2" customWidth="1"/>
    <col min="2" max="2" width="12" style="2" customWidth="1"/>
    <col min="3" max="3" width="10.42578125" style="2" customWidth="1"/>
    <col min="4" max="4" width="24.140625" style="2" customWidth="1"/>
    <col min="5" max="5" width="13.28515625" style="2" customWidth="1"/>
    <col min="6" max="6" width="6.5703125" style="2" customWidth="1"/>
    <col min="7" max="7" width="5.140625" style="2" customWidth="1"/>
    <col min="8" max="8" width="13.42578125" style="3" customWidth="1"/>
    <col min="9" max="9" width="1.42578125" style="3" customWidth="1"/>
    <col min="10" max="10" width="19" style="2" customWidth="1"/>
    <col min="11" max="11" width="19.42578125" style="2" customWidth="1"/>
    <col min="12" max="12" width="17.28515625" style="2" customWidth="1"/>
    <col min="13" max="16384" width="9.140625" style="2"/>
  </cols>
  <sheetData>
    <row r="1" spans="1:10" ht="6.75" customHeight="1" x14ac:dyDescent="0.25"/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9" customHeight="1" thickBot="1" x14ac:dyDescent="0.3"/>
    <row r="9" spans="1:10" ht="18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2"/>
      <c r="J9" s="213"/>
    </row>
    <row r="10" spans="1:10" ht="9.75" customHeight="1" x14ac:dyDescent="0.25"/>
    <row r="11" spans="1:10" x14ac:dyDescent="0.25">
      <c r="A11" s="2" t="s">
        <v>7</v>
      </c>
      <c r="B11" s="2" t="s">
        <v>111</v>
      </c>
      <c r="H11" s="3" t="s">
        <v>9</v>
      </c>
      <c r="I11" s="7" t="s">
        <v>10</v>
      </c>
      <c r="J11" s="8" t="s">
        <v>153</v>
      </c>
    </row>
    <row r="12" spans="1:10" x14ac:dyDescent="0.25">
      <c r="H12" s="3" t="s">
        <v>11</v>
      </c>
      <c r="I12" s="7" t="s">
        <v>10</v>
      </c>
      <c r="J12" s="9" t="s">
        <v>154</v>
      </c>
    </row>
    <row r="13" spans="1:10" x14ac:dyDescent="0.25">
      <c r="H13" s="3" t="s">
        <v>112</v>
      </c>
      <c r="I13" s="7" t="s">
        <v>10</v>
      </c>
      <c r="J13" s="9" t="s">
        <v>152</v>
      </c>
    </row>
    <row r="14" spans="1:10" x14ac:dyDescent="0.25">
      <c r="A14" s="2" t="s">
        <v>14</v>
      </c>
      <c r="B14" s="2" t="s">
        <v>113</v>
      </c>
    </row>
    <row r="15" spans="1:10" ht="6" customHeight="1" thickBot="1" x14ac:dyDescent="0.3">
      <c r="F15" s="35"/>
      <c r="G15" s="35"/>
    </row>
    <row r="16" spans="1:10" ht="27.75" customHeight="1" x14ac:dyDescent="0.25">
      <c r="A16" s="10" t="s">
        <v>16</v>
      </c>
      <c r="B16" s="11" t="s">
        <v>17</v>
      </c>
      <c r="C16" s="11" t="s">
        <v>18</v>
      </c>
      <c r="D16" s="11" t="s">
        <v>19</v>
      </c>
      <c r="E16" s="11" t="s">
        <v>20</v>
      </c>
      <c r="F16" s="137" t="s">
        <v>21</v>
      </c>
      <c r="G16" s="137" t="s">
        <v>22</v>
      </c>
      <c r="H16" s="248" t="s">
        <v>23</v>
      </c>
      <c r="I16" s="249"/>
      <c r="J16" s="13" t="s">
        <v>24</v>
      </c>
    </row>
    <row r="17" spans="1:18" ht="43.5" customHeight="1" x14ac:dyDescent="0.25">
      <c r="A17" s="164">
        <v>1</v>
      </c>
      <c r="B17" s="165" t="s">
        <v>120</v>
      </c>
      <c r="C17" s="166" t="s">
        <v>137</v>
      </c>
      <c r="D17" s="167" t="s">
        <v>115</v>
      </c>
      <c r="E17" s="168" t="s">
        <v>134</v>
      </c>
      <c r="F17" s="169">
        <v>2</v>
      </c>
      <c r="G17" s="170">
        <v>16</v>
      </c>
      <c r="H17" s="252">
        <v>43000</v>
      </c>
      <c r="I17" s="253"/>
      <c r="J17" s="132">
        <f t="shared" ref="J17:J24" si="0">G17*H17</f>
        <v>688000</v>
      </c>
      <c r="L17" s="133"/>
    </row>
    <row r="18" spans="1:18" ht="43.5" customHeight="1" x14ac:dyDescent="0.25">
      <c r="A18" s="164">
        <f>A17+1</f>
        <v>2</v>
      </c>
      <c r="B18" s="165" t="s">
        <v>135</v>
      </c>
      <c r="C18" s="166" t="s">
        <v>136</v>
      </c>
      <c r="D18" s="167" t="s">
        <v>115</v>
      </c>
      <c r="E18" s="168" t="s">
        <v>139</v>
      </c>
      <c r="F18" s="169">
        <v>6</v>
      </c>
      <c r="G18" s="171">
        <v>384</v>
      </c>
      <c r="H18" s="257">
        <v>3000</v>
      </c>
      <c r="I18" s="258"/>
      <c r="J18" s="132">
        <f t="shared" si="0"/>
        <v>1152000</v>
      </c>
      <c r="L18" s="133"/>
    </row>
    <row r="19" spans="1:18" ht="43.5" customHeight="1" x14ac:dyDescent="0.25">
      <c r="A19" s="164">
        <f t="shared" ref="A19:A24" si="1">A18+1</f>
        <v>3</v>
      </c>
      <c r="B19" s="172" t="s">
        <v>135</v>
      </c>
      <c r="C19" s="166" t="s">
        <v>138</v>
      </c>
      <c r="D19" s="167" t="s">
        <v>115</v>
      </c>
      <c r="E19" s="168" t="s">
        <v>145</v>
      </c>
      <c r="F19" s="169">
        <v>1</v>
      </c>
      <c r="G19" s="171">
        <v>127</v>
      </c>
      <c r="H19" s="257">
        <v>7000</v>
      </c>
      <c r="I19" s="258"/>
      <c r="J19" s="132">
        <f t="shared" si="0"/>
        <v>889000</v>
      </c>
      <c r="L19" s="133"/>
    </row>
    <row r="20" spans="1:18" ht="43.5" customHeight="1" x14ac:dyDescent="0.25">
      <c r="A20" s="164">
        <f t="shared" si="1"/>
        <v>4</v>
      </c>
      <c r="B20" s="173" t="s">
        <v>135</v>
      </c>
      <c r="C20" s="166" t="s">
        <v>140</v>
      </c>
      <c r="D20" s="167" t="s">
        <v>115</v>
      </c>
      <c r="E20" s="168" t="s">
        <v>141</v>
      </c>
      <c r="F20" s="169">
        <v>1</v>
      </c>
      <c r="G20" s="171">
        <v>87</v>
      </c>
      <c r="H20" s="257">
        <v>6000</v>
      </c>
      <c r="I20" s="258"/>
      <c r="J20" s="132">
        <f t="shared" si="0"/>
        <v>522000</v>
      </c>
      <c r="L20" s="133"/>
    </row>
    <row r="21" spans="1:18" ht="43.5" customHeight="1" x14ac:dyDescent="0.25">
      <c r="A21" s="164">
        <f t="shared" si="1"/>
        <v>5</v>
      </c>
      <c r="B21" s="165" t="s">
        <v>143</v>
      </c>
      <c r="C21" s="166" t="s">
        <v>142</v>
      </c>
      <c r="D21" s="167" t="s">
        <v>115</v>
      </c>
      <c r="E21" s="168" t="s">
        <v>144</v>
      </c>
      <c r="F21" s="169">
        <v>4</v>
      </c>
      <c r="G21" s="171">
        <v>137</v>
      </c>
      <c r="H21" s="257">
        <v>7000</v>
      </c>
      <c r="I21" s="258"/>
      <c r="J21" s="132">
        <f t="shared" si="0"/>
        <v>959000</v>
      </c>
      <c r="L21" s="133"/>
    </row>
    <row r="22" spans="1:18" ht="43.5" customHeight="1" x14ac:dyDescent="0.25">
      <c r="A22" s="164">
        <f t="shared" si="1"/>
        <v>6</v>
      </c>
      <c r="B22" s="165" t="s">
        <v>120</v>
      </c>
      <c r="C22" s="166" t="s">
        <v>146</v>
      </c>
      <c r="D22" s="167" t="s">
        <v>115</v>
      </c>
      <c r="E22" s="168" t="s">
        <v>147</v>
      </c>
      <c r="F22" s="169">
        <v>2</v>
      </c>
      <c r="G22" s="171">
        <v>25</v>
      </c>
      <c r="H22" s="257">
        <v>43000</v>
      </c>
      <c r="I22" s="258"/>
      <c r="J22" s="132">
        <f t="shared" si="0"/>
        <v>1075000</v>
      </c>
      <c r="L22" s="133"/>
    </row>
    <row r="23" spans="1:18" ht="43.5" customHeight="1" x14ac:dyDescent="0.25">
      <c r="A23" s="164">
        <f t="shared" si="1"/>
        <v>7</v>
      </c>
      <c r="B23" s="165" t="s">
        <v>120</v>
      </c>
      <c r="C23" s="166" t="s">
        <v>148</v>
      </c>
      <c r="D23" s="167" t="s">
        <v>115</v>
      </c>
      <c r="E23" s="168" t="s">
        <v>149</v>
      </c>
      <c r="F23" s="169">
        <v>2</v>
      </c>
      <c r="G23" s="171">
        <v>24</v>
      </c>
      <c r="H23" s="257">
        <v>43000</v>
      </c>
      <c r="I23" s="258"/>
      <c r="J23" s="132">
        <f t="shared" si="0"/>
        <v>1032000</v>
      </c>
      <c r="L23" s="133"/>
    </row>
    <row r="24" spans="1:18" ht="43.5" customHeight="1" x14ac:dyDescent="0.25">
      <c r="A24" s="164">
        <f t="shared" si="1"/>
        <v>8</v>
      </c>
      <c r="B24" s="172" t="s">
        <v>120</v>
      </c>
      <c r="C24" s="141" t="s">
        <v>150</v>
      </c>
      <c r="D24" s="167" t="s">
        <v>115</v>
      </c>
      <c r="E24" s="174" t="s">
        <v>151</v>
      </c>
      <c r="F24" s="169">
        <v>2</v>
      </c>
      <c r="G24" s="171">
        <v>92</v>
      </c>
      <c r="H24" s="257">
        <v>8000</v>
      </c>
      <c r="I24" s="258"/>
      <c r="J24" s="140">
        <f t="shared" si="0"/>
        <v>736000</v>
      </c>
      <c r="L24" s="133"/>
    </row>
    <row r="25" spans="1:18" ht="23.25" customHeight="1" thickBot="1" x14ac:dyDescent="0.3">
      <c r="A25" s="254" t="s">
        <v>25</v>
      </c>
      <c r="B25" s="255"/>
      <c r="C25" s="255"/>
      <c r="D25" s="255"/>
      <c r="E25" s="255"/>
      <c r="F25" s="255"/>
      <c r="G25" s="255"/>
      <c r="H25" s="255"/>
      <c r="I25" s="256"/>
      <c r="J25" s="23">
        <f>SUM(J17:J24)</f>
        <v>7053000</v>
      </c>
    </row>
    <row r="26" spans="1:18" ht="8.25" customHeight="1" x14ac:dyDescent="0.25">
      <c r="A26" s="210"/>
      <c r="B26" s="210"/>
      <c r="C26" s="210"/>
      <c r="D26" s="210"/>
      <c r="E26" s="138"/>
      <c r="F26" s="138"/>
      <c r="G26" s="138"/>
      <c r="H26" s="25"/>
      <c r="I26" s="25"/>
      <c r="J26" s="26"/>
    </row>
    <row r="27" spans="1:18" x14ac:dyDescent="0.25">
      <c r="A27" s="138"/>
      <c r="B27" s="138"/>
      <c r="C27" s="138"/>
      <c r="D27" s="138"/>
      <c r="E27" s="138"/>
      <c r="F27" s="138"/>
      <c r="G27" s="138"/>
      <c r="H27" s="139" t="s">
        <v>26</v>
      </c>
      <c r="I27" s="27" t="e">
        <f>#REF!*1%</f>
        <v>#REF!</v>
      </c>
      <c r="J27" s="26">
        <f>J25*1%</f>
        <v>70530</v>
      </c>
    </row>
    <row r="28" spans="1:18" x14ac:dyDescent="0.25">
      <c r="A28" s="138"/>
      <c r="B28" s="138"/>
      <c r="C28" s="138"/>
      <c r="D28" s="138"/>
      <c r="E28" s="138"/>
      <c r="F28" s="138"/>
      <c r="G28" s="138"/>
      <c r="H28" s="139" t="s">
        <v>116</v>
      </c>
      <c r="I28" s="26">
        <f>I26*10%</f>
        <v>0</v>
      </c>
      <c r="J28" s="26">
        <v>0</v>
      </c>
    </row>
    <row r="29" spans="1:18" ht="16.5" thickBot="1" x14ac:dyDescent="0.3">
      <c r="E29" s="1"/>
      <c r="F29" s="1"/>
      <c r="G29" s="1"/>
      <c r="H29" s="112" t="s">
        <v>117</v>
      </c>
      <c r="I29" s="28">
        <v>0</v>
      </c>
      <c r="J29" s="28">
        <v>0</v>
      </c>
      <c r="R29" s="2" t="s">
        <v>29</v>
      </c>
    </row>
    <row r="30" spans="1:18" x14ac:dyDescent="0.25">
      <c r="E30" s="1"/>
      <c r="F30" s="1"/>
      <c r="G30" s="1"/>
      <c r="H30" s="29" t="s">
        <v>30</v>
      </c>
      <c r="I30" s="30" t="e">
        <f>I25+I27</f>
        <v>#REF!</v>
      </c>
      <c r="J30" s="30">
        <f>J25+J27</f>
        <v>7123530</v>
      </c>
    </row>
    <row r="31" spans="1:18" ht="16.5" customHeight="1" x14ac:dyDescent="0.25">
      <c r="E31" s="1"/>
      <c r="F31" s="1"/>
      <c r="G31" s="1"/>
      <c r="H31" s="29"/>
      <c r="I31" s="29"/>
      <c r="J31" s="30"/>
    </row>
    <row r="32" spans="1:18" ht="16.5" customHeight="1" x14ac:dyDescent="0.25">
      <c r="A32" s="1" t="s">
        <v>242</v>
      </c>
      <c r="E32" s="1"/>
      <c r="F32" s="1"/>
      <c r="G32" s="1"/>
      <c r="H32" s="29"/>
      <c r="I32" s="29"/>
      <c r="J32" s="30"/>
    </row>
    <row r="33" spans="1:10" ht="8.25" customHeight="1" x14ac:dyDescent="0.25">
      <c r="A33" s="124"/>
      <c r="E33" s="1"/>
      <c r="F33" s="1"/>
      <c r="G33" s="1"/>
      <c r="H33" s="29"/>
      <c r="I33" s="29"/>
      <c r="J33" s="30"/>
    </row>
    <row r="34" spans="1:10" x14ac:dyDescent="0.25">
      <c r="A34" s="32" t="s">
        <v>31</v>
      </c>
    </row>
    <row r="35" spans="1:10" x14ac:dyDescent="0.25">
      <c r="A35" s="33" t="s">
        <v>32</v>
      </c>
      <c r="B35" s="34"/>
      <c r="C35" s="34"/>
      <c r="D35" s="34"/>
      <c r="E35" s="35"/>
    </row>
    <row r="36" spans="1:10" x14ac:dyDescent="0.25">
      <c r="A36" s="33" t="s">
        <v>33</v>
      </c>
      <c r="B36" s="34"/>
      <c r="C36" s="34"/>
      <c r="D36" s="35"/>
      <c r="E36" s="35"/>
    </row>
    <row r="37" spans="1:10" x14ac:dyDescent="0.25">
      <c r="A37" s="36" t="s">
        <v>34</v>
      </c>
      <c r="B37" s="37"/>
      <c r="C37" s="37"/>
      <c r="D37" s="135"/>
      <c r="E37" s="35"/>
    </row>
    <row r="38" spans="1:10" x14ac:dyDescent="0.25">
      <c r="A38" s="38" t="s">
        <v>0</v>
      </c>
      <c r="B38" s="39"/>
      <c r="C38" s="39"/>
      <c r="D38" s="37"/>
      <c r="E38" s="35"/>
    </row>
    <row r="39" spans="1:10" ht="8.25" customHeight="1" x14ac:dyDescent="0.25">
      <c r="A39" s="40"/>
      <c r="B39" s="40"/>
      <c r="C39" s="40"/>
      <c r="D39" s="136"/>
    </row>
    <row r="40" spans="1:10" x14ac:dyDescent="0.25">
      <c r="H40" s="41" t="s">
        <v>84</v>
      </c>
      <c r="I40" s="203" t="str">
        <f>+J12</f>
        <v xml:space="preserve"> 10 September 2021</v>
      </c>
      <c r="J40" s="204"/>
    </row>
    <row r="45" spans="1:10" x14ac:dyDescent="0.25">
      <c r="I45" s="3" t="s">
        <v>29</v>
      </c>
    </row>
    <row r="47" spans="1:10" x14ac:dyDescent="0.25">
      <c r="H47" s="247" t="s">
        <v>36</v>
      </c>
      <c r="I47" s="247"/>
      <c r="J47" s="247"/>
    </row>
  </sheetData>
  <mergeCells count="14">
    <mergeCell ref="A26:D26"/>
    <mergeCell ref="I40:J40"/>
    <mergeCell ref="H47:J47"/>
    <mergeCell ref="H18:I18"/>
    <mergeCell ref="H19:I19"/>
    <mergeCell ref="H20:I20"/>
    <mergeCell ref="H21:I21"/>
    <mergeCell ref="H22:I22"/>
    <mergeCell ref="A9:J9"/>
    <mergeCell ref="H16:I16"/>
    <mergeCell ref="H17:I17"/>
    <mergeCell ref="A25:I25"/>
    <mergeCell ref="H23:I23"/>
    <mergeCell ref="H24:I24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10" workbookViewId="0">
      <selection activeCell="E17" sqref="E17"/>
    </sheetView>
  </sheetViews>
  <sheetFormatPr defaultRowHeight="15.75" x14ac:dyDescent="0.25"/>
  <cols>
    <col min="1" max="1" width="4" style="2" customWidth="1"/>
    <col min="2" max="2" width="12" style="2" customWidth="1"/>
    <col min="3" max="3" width="10.42578125" style="2" customWidth="1"/>
    <col min="4" max="4" width="24.140625" style="2" customWidth="1"/>
    <col min="5" max="5" width="13.28515625" style="2" customWidth="1"/>
    <col min="6" max="6" width="6.5703125" style="2" customWidth="1"/>
    <col min="7" max="7" width="5.140625" style="2" customWidth="1"/>
    <col min="8" max="8" width="13.42578125" style="3" customWidth="1"/>
    <col min="9" max="9" width="1.42578125" style="3" customWidth="1"/>
    <col min="10" max="10" width="19" style="2" customWidth="1"/>
    <col min="11" max="11" width="19.42578125" style="2" customWidth="1"/>
    <col min="12" max="12" width="17.28515625" style="2" customWidth="1"/>
    <col min="13" max="16384" width="9.140625" style="2"/>
  </cols>
  <sheetData>
    <row r="1" spans="1:10" ht="6.75" customHeight="1" x14ac:dyDescent="0.25"/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9" customHeight="1" thickBot="1" x14ac:dyDescent="0.3"/>
    <row r="9" spans="1:10" ht="18" customHeight="1" thickBot="1" x14ac:dyDescent="0.3">
      <c r="A9" s="211" t="s">
        <v>6</v>
      </c>
      <c r="B9" s="212"/>
      <c r="C9" s="212"/>
      <c r="D9" s="212"/>
      <c r="E9" s="212"/>
      <c r="F9" s="212"/>
      <c r="G9" s="212"/>
      <c r="H9" s="212"/>
      <c r="I9" s="212"/>
      <c r="J9" s="213"/>
    </row>
    <row r="10" spans="1:10" ht="9.75" customHeight="1" x14ac:dyDescent="0.25"/>
    <row r="11" spans="1:10" x14ac:dyDescent="0.25">
      <c r="A11" s="2" t="s">
        <v>7</v>
      </c>
      <c r="B11" s="2" t="s">
        <v>111</v>
      </c>
      <c r="H11" s="3" t="s">
        <v>9</v>
      </c>
      <c r="I11" s="7" t="s">
        <v>10</v>
      </c>
      <c r="J11" s="8" t="s">
        <v>159</v>
      </c>
    </row>
    <row r="12" spans="1:10" x14ac:dyDescent="0.25">
      <c r="H12" s="3" t="s">
        <v>11</v>
      </c>
      <c r="I12" s="7" t="s">
        <v>10</v>
      </c>
      <c r="J12" s="9" t="s">
        <v>154</v>
      </c>
    </row>
    <row r="13" spans="1:10" x14ac:dyDescent="0.25">
      <c r="H13" s="3" t="s">
        <v>112</v>
      </c>
      <c r="I13" s="7" t="s">
        <v>10</v>
      </c>
      <c r="J13" s="9" t="s">
        <v>155</v>
      </c>
    </row>
    <row r="14" spans="1:10" x14ac:dyDescent="0.25">
      <c r="A14" s="2" t="s">
        <v>14</v>
      </c>
      <c r="B14" s="2" t="s">
        <v>113</v>
      </c>
    </row>
    <row r="15" spans="1:10" ht="6" customHeight="1" thickBot="1" x14ac:dyDescent="0.3">
      <c r="F15" s="35"/>
      <c r="G15" s="35"/>
    </row>
    <row r="16" spans="1:10" ht="27.75" customHeight="1" x14ac:dyDescent="0.25">
      <c r="A16" s="10" t="s">
        <v>16</v>
      </c>
      <c r="B16" s="11" t="s">
        <v>17</v>
      </c>
      <c r="C16" s="11" t="s">
        <v>18</v>
      </c>
      <c r="D16" s="11" t="s">
        <v>19</v>
      </c>
      <c r="E16" s="11" t="s">
        <v>20</v>
      </c>
      <c r="F16" s="137" t="s">
        <v>21</v>
      </c>
      <c r="G16" s="137" t="s">
        <v>22</v>
      </c>
      <c r="H16" s="248" t="s">
        <v>23</v>
      </c>
      <c r="I16" s="249"/>
      <c r="J16" s="13" t="s">
        <v>24</v>
      </c>
    </row>
    <row r="17" spans="1:18" ht="43.5" customHeight="1" x14ac:dyDescent="0.25">
      <c r="A17" s="14">
        <v>1</v>
      </c>
      <c r="B17" s="126" t="s">
        <v>120</v>
      </c>
      <c r="C17" s="127" t="s">
        <v>156</v>
      </c>
      <c r="D17" s="128" t="s">
        <v>115</v>
      </c>
      <c r="E17" s="129" t="s">
        <v>157</v>
      </c>
      <c r="F17" s="130">
        <v>2</v>
      </c>
      <c r="G17" s="131">
        <v>42</v>
      </c>
      <c r="H17" s="250">
        <v>43000</v>
      </c>
      <c r="I17" s="251"/>
      <c r="J17" s="132">
        <f>G17*H17</f>
        <v>1806000</v>
      </c>
      <c r="L17" s="133"/>
    </row>
    <row r="18" spans="1:18" ht="23.25" customHeight="1" thickBot="1" x14ac:dyDescent="0.3">
      <c r="A18" s="207" t="s">
        <v>25</v>
      </c>
      <c r="B18" s="208"/>
      <c r="C18" s="208"/>
      <c r="D18" s="208"/>
      <c r="E18" s="208"/>
      <c r="F18" s="208"/>
      <c r="G18" s="208"/>
      <c r="H18" s="208"/>
      <c r="I18" s="209"/>
      <c r="J18" s="23">
        <f>SUM(J17:J17)</f>
        <v>1806000</v>
      </c>
    </row>
    <row r="19" spans="1:18" ht="8.25" customHeight="1" x14ac:dyDescent="0.25">
      <c r="A19" s="210"/>
      <c r="B19" s="210"/>
      <c r="C19" s="210"/>
      <c r="D19" s="210"/>
      <c r="E19" s="138"/>
      <c r="F19" s="138"/>
      <c r="G19" s="138"/>
      <c r="H19" s="25"/>
      <c r="I19" s="25"/>
      <c r="J19" s="26"/>
    </row>
    <row r="20" spans="1:18" x14ac:dyDescent="0.25">
      <c r="A20" s="138"/>
      <c r="B20" s="138"/>
      <c r="C20" s="138"/>
      <c r="D20" s="138"/>
      <c r="E20" s="138"/>
      <c r="F20" s="138"/>
      <c r="G20" s="138"/>
      <c r="H20" s="139" t="s">
        <v>26</v>
      </c>
      <c r="I20" s="27" t="e">
        <f>#REF!*1%</f>
        <v>#REF!</v>
      </c>
      <c r="J20" s="26">
        <f>J18*1%</f>
        <v>18060</v>
      </c>
    </row>
    <row r="21" spans="1:18" x14ac:dyDescent="0.25">
      <c r="A21" s="138"/>
      <c r="B21" s="138"/>
      <c r="C21" s="138"/>
      <c r="D21" s="138"/>
      <c r="E21" s="138"/>
      <c r="F21" s="138"/>
      <c r="G21" s="138"/>
      <c r="H21" s="139" t="s">
        <v>116</v>
      </c>
      <c r="I21" s="26">
        <f>I19*10%</f>
        <v>0</v>
      </c>
      <c r="J21" s="26">
        <v>0</v>
      </c>
    </row>
    <row r="22" spans="1:18" ht="16.5" thickBot="1" x14ac:dyDescent="0.3">
      <c r="E22" s="1"/>
      <c r="F22" s="1"/>
      <c r="G22" s="1"/>
      <c r="H22" s="112" t="s">
        <v>117</v>
      </c>
      <c r="I22" s="28">
        <v>0</v>
      </c>
      <c r="J22" s="28">
        <v>0</v>
      </c>
      <c r="R22" s="2" t="s">
        <v>29</v>
      </c>
    </row>
    <row r="23" spans="1:18" x14ac:dyDescent="0.25">
      <c r="E23" s="1"/>
      <c r="F23" s="1"/>
      <c r="G23" s="1"/>
      <c r="H23" s="29" t="s">
        <v>30</v>
      </c>
      <c r="I23" s="30" t="e">
        <f>I18+I20</f>
        <v>#REF!</v>
      </c>
      <c r="J23" s="30">
        <f>J18+J20</f>
        <v>1824060</v>
      </c>
    </row>
    <row r="24" spans="1:18" ht="16.5" customHeight="1" x14ac:dyDescent="0.25">
      <c r="E24" s="1"/>
      <c r="F24" s="1"/>
      <c r="G24" s="1"/>
      <c r="H24" s="29"/>
      <c r="I24" s="29"/>
      <c r="J24" s="30"/>
    </row>
    <row r="25" spans="1:18" ht="16.5" customHeight="1" x14ac:dyDescent="0.25">
      <c r="A25" s="1" t="s">
        <v>158</v>
      </c>
      <c r="E25" s="1"/>
      <c r="F25" s="1"/>
      <c r="G25" s="1"/>
      <c r="H25" s="29"/>
      <c r="I25" s="29"/>
      <c r="J25" s="30"/>
    </row>
    <row r="26" spans="1:18" ht="8.25" customHeight="1" x14ac:dyDescent="0.25">
      <c r="A26" s="124"/>
      <c r="E26" s="1"/>
      <c r="F26" s="1"/>
      <c r="G26" s="1"/>
      <c r="H26" s="29"/>
      <c r="I26" s="29"/>
      <c r="J26" s="30"/>
    </row>
    <row r="27" spans="1:18" x14ac:dyDescent="0.25">
      <c r="A27" s="32" t="s">
        <v>31</v>
      </c>
    </row>
    <row r="28" spans="1:18" x14ac:dyDescent="0.25">
      <c r="A28" s="33" t="s">
        <v>32</v>
      </c>
      <c r="B28" s="34"/>
      <c r="C28" s="34"/>
      <c r="D28" s="34"/>
      <c r="E28" s="35"/>
    </row>
    <row r="29" spans="1:18" x14ac:dyDescent="0.25">
      <c r="A29" s="33" t="s">
        <v>33</v>
      </c>
      <c r="B29" s="34"/>
      <c r="C29" s="34"/>
      <c r="D29" s="35"/>
      <c r="E29" s="35"/>
    </row>
    <row r="30" spans="1:18" x14ac:dyDescent="0.25">
      <c r="A30" s="36" t="s">
        <v>34</v>
      </c>
      <c r="B30" s="37"/>
      <c r="C30" s="37"/>
      <c r="D30" s="135"/>
      <c r="E30" s="35"/>
    </row>
    <row r="31" spans="1:18" x14ac:dyDescent="0.25">
      <c r="A31" s="38" t="s">
        <v>0</v>
      </c>
      <c r="B31" s="39"/>
      <c r="C31" s="39"/>
      <c r="D31" s="37"/>
      <c r="E31" s="35"/>
    </row>
    <row r="32" spans="1:18" ht="8.25" customHeight="1" x14ac:dyDescent="0.25">
      <c r="A32" s="40"/>
      <c r="B32" s="40"/>
      <c r="C32" s="40"/>
      <c r="D32" s="136"/>
    </row>
    <row r="33" spans="8:10" x14ac:dyDescent="0.25">
      <c r="H33" s="41" t="s">
        <v>84</v>
      </c>
      <c r="I33" s="203" t="str">
        <f>+J12</f>
        <v xml:space="preserve"> 10 September 2021</v>
      </c>
      <c r="J33" s="204"/>
    </row>
    <row r="38" spans="8:10" x14ac:dyDescent="0.25">
      <c r="I38" s="3" t="s">
        <v>29</v>
      </c>
    </row>
    <row r="40" spans="8:10" x14ac:dyDescent="0.25">
      <c r="H40" s="247" t="s">
        <v>36</v>
      </c>
      <c r="I40" s="247"/>
      <c r="J40" s="247"/>
    </row>
  </sheetData>
  <mergeCells count="7">
    <mergeCell ref="I33:J33"/>
    <mergeCell ref="H40:J40"/>
    <mergeCell ref="A18:I18"/>
    <mergeCell ref="A19:D19"/>
    <mergeCell ref="A9:J9"/>
    <mergeCell ref="H16:I16"/>
    <mergeCell ref="H17:I17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13</vt:i4>
      </vt:variant>
    </vt:vector>
  </HeadingPairs>
  <TitlesOfParts>
    <vt:vector size="41" baseType="lpstr">
      <vt:lpstr>268_Sicepat_Pontianak_4-19 Agus</vt:lpstr>
      <vt:lpstr>269_Sicepat_Merauke 2506-0808</vt:lpstr>
      <vt:lpstr>270_Java Books_Jogja&amp;Surabaya</vt:lpstr>
      <vt:lpstr>271_Link pasifik_</vt:lpstr>
      <vt:lpstr>272_Link pasifik_Biaya Lain2</vt:lpstr>
      <vt:lpstr>273_Grantika_Mix</vt:lpstr>
      <vt:lpstr>274_Marugame_Bandung</vt:lpstr>
      <vt:lpstr>275_Grantika_Mix</vt:lpstr>
      <vt:lpstr>276_Grantika_Pematang siantar</vt:lpstr>
      <vt:lpstr>277_Sicepat_Makasar_06-19Aguss</vt:lpstr>
      <vt:lpstr>278_Sicepat_Banjarmasin 05-17 </vt:lpstr>
      <vt:lpstr>279_Japfa_Mix</vt:lpstr>
      <vt:lpstr>280_Sicepat_BPN_1-27 agust</vt:lpstr>
      <vt:lpstr>281_Link pasifik_Mix</vt:lpstr>
      <vt:lpstr>282_W6_sukabumi</vt:lpstr>
      <vt:lpstr>283_W6_Bandung</vt:lpstr>
      <vt:lpstr>284_W6_Pondok Ungu Bekasi</vt:lpstr>
      <vt:lpstr>285_W6_CAS Pulogadung</vt:lpstr>
      <vt:lpstr>286_W6_Cakung</vt:lpstr>
      <vt:lpstr>287_W6_Keb Baru Jkt</vt:lpstr>
      <vt:lpstr>288_W6_TASIK</vt:lpstr>
      <vt:lpstr>289_W6_KEMBANGAN JKT</vt:lpstr>
      <vt:lpstr>290_W6_CIREBON</vt:lpstr>
      <vt:lpstr>291_W6_DEPOK</vt:lpstr>
      <vt:lpstr>292_W6_Pulogadung</vt:lpstr>
      <vt:lpstr>293_W6_BANDUNG</vt:lpstr>
      <vt:lpstr>Sheet2</vt:lpstr>
      <vt:lpstr>Sheet1</vt:lpstr>
      <vt:lpstr>'271_Link pasifik_'!Print_Area</vt:lpstr>
      <vt:lpstr>'272_Link pasifik_Biaya Lain2'!Print_Area</vt:lpstr>
      <vt:lpstr>'281_Link pasifik_Mix'!Print_Area</vt:lpstr>
      <vt:lpstr>Sheet2!Print_Area</vt:lpstr>
      <vt:lpstr>'268_Sicepat_Pontianak_4-19 Agus'!Print_Titles</vt:lpstr>
      <vt:lpstr>'269_Sicepat_Merauke 2506-0808'!Print_Titles</vt:lpstr>
      <vt:lpstr>'273_Grantika_Mix'!Print_Titles</vt:lpstr>
      <vt:lpstr>'275_Grantika_Mix'!Print_Titles</vt:lpstr>
      <vt:lpstr>'276_Grantika_Pematang siantar'!Print_Titles</vt:lpstr>
      <vt:lpstr>'277_Sicepat_Makasar_06-19Aguss'!Print_Titles</vt:lpstr>
      <vt:lpstr>'278_Sicepat_Banjarmasin 05-17 '!Print_Titles</vt:lpstr>
      <vt:lpstr>'280_Sicepat_BPN_1-27 agust'!Print_Titles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2021-12-24T10:10:42Z</dcterms:modified>
</cp:coreProperties>
</file>