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firstSheet="24" activeTab="26"/>
  </bookViews>
  <sheets>
    <sheet name="396_IGM_Mix" sheetId="2" r:id="rId1"/>
    <sheet name="397_Freyssinet_Manado" sheetId="3" r:id="rId2"/>
    <sheet name="398_Adyawinsay_Kendari" sheetId="4" r:id="rId3"/>
    <sheet name="399_Fokus_Banjarmasin" sheetId="5" r:id="rId4"/>
    <sheet name="400_Sicepat_Batam 01-20 Nov" sheetId="6" r:id="rId5"/>
    <sheet name="401_Sicepat_Jayapura" sheetId="7" r:id="rId6"/>
    <sheet name="402_Winson_ Mix" sheetId="8" r:id="rId7"/>
    <sheet name="403_W6_Jatinegara" sheetId="1" r:id="rId8"/>
    <sheet name="404_W6_Surabaya" sheetId="10" r:id="rId9"/>
    <sheet name="405_W6_Pondok Ungu" sheetId="11" r:id="rId10"/>
    <sheet name="406_W6_Kapuk Kamal Jakarta" sheetId="12" r:id="rId11"/>
    <sheet name="407_W6_Bandung" sheetId="13" r:id="rId12"/>
    <sheet name="408_W6_Tangerang" sheetId="14" r:id="rId13"/>
    <sheet name="409_W6_Bandung" sheetId="15" r:id="rId14"/>
    <sheet name="410_W6_Surabaya" sheetId="16" r:id="rId15"/>
    <sheet name="411_W6_Surabaya" sheetId="17" r:id="rId16"/>
    <sheet name="412_W6_Tangerang" sheetId="18" r:id="rId17"/>
    <sheet name="413_W6_Tangerang" sheetId="19" r:id="rId18"/>
    <sheet name="414_W6_Bandung" sheetId="20" r:id="rId19"/>
    <sheet name="415_W6_Kamal Muara Jakarta" sheetId="21" r:id="rId20"/>
    <sheet name="416_W6_Daan Mogot Jakarta" sheetId="22" r:id="rId21"/>
    <sheet name="417_W6_Kosambi JakTim" sheetId="23" r:id="rId22"/>
    <sheet name="418_W6_Cilacap" sheetId="25" r:id="rId23"/>
    <sheet name="419_W6_Palembang" sheetId="26" r:id="rId24"/>
    <sheet name="420_W6_Tebet JakSel" sheetId="27" r:id="rId25"/>
    <sheet name="421_W6_SOLO Sukoharjo" sheetId="28" r:id="rId26"/>
    <sheet name="422_W6_Mandailing Natal" sheetId="29" r:id="rId27"/>
    <sheet name="Sheet2" sheetId="9" r:id="rId28"/>
  </sheets>
  <externalReferences>
    <externalReference r:id="rId29"/>
    <externalReference r:id="rId30"/>
  </externalReferences>
  <definedNames>
    <definedName name="_xlnm.Print_Area" localSheetId="7">'403_W6_Jatinegara'!$A$1:$I$43</definedName>
    <definedName name="_xlnm.Print_Area" localSheetId="8">'404_W6_Surabaya'!$A$1:$I$43</definedName>
    <definedName name="_xlnm.Print_Area" localSheetId="9">'405_W6_Pondok Ungu'!$A$1:$I$43</definedName>
    <definedName name="_xlnm.Print_Area" localSheetId="10">'406_W6_Kapuk Kamal Jakarta'!$A$1:$I$43</definedName>
    <definedName name="_xlnm.Print_Area" localSheetId="11">'407_W6_Bandung'!$A$1:$I$43</definedName>
    <definedName name="_xlnm.Print_Area" localSheetId="12">'408_W6_Tangerang'!$A$1:$I$43</definedName>
    <definedName name="_xlnm.Print_Area" localSheetId="13">'409_W6_Bandung'!$A$1:$I$43</definedName>
    <definedName name="_xlnm.Print_Area" localSheetId="14">'410_W6_Surabaya'!$A$1:$I$43</definedName>
    <definedName name="_xlnm.Print_Area" localSheetId="15">'411_W6_Surabaya'!$A$1:$I$43</definedName>
    <definedName name="_xlnm.Print_Area" localSheetId="16">'412_W6_Tangerang'!$A$1:$I$43</definedName>
    <definedName name="_xlnm.Print_Area" localSheetId="17">'413_W6_Tangerang'!$A$1:$I$43</definedName>
    <definedName name="_xlnm.Print_Area" localSheetId="18">'414_W6_Bandung'!$A$1:$I$43</definedName>
    <definedName name="_xlnm.Print_Area" localSheetId="19">'415_W6_Kamal Muara Jakarta'!$A$1:$I$43</definedName>
    <definedName name="_xlnm.Print_Area" localSheetId="20">'416_W6_Daan Mogot Jakarta'!$A$1:$I$43</definedName>
    <definedName name="_xlnm.Print_Area" localSheetId="21">'417_W6_Kosambi JakTim'!$A$1:$I$43</definedName>
    <definedName name="_xlnm.Print_Area" localSheetId="22">'418_W6_Cilacap'!$A$1:$I$43</definedName>
    <definedName name="_xlnm.Print_Area" localSheetId="23">'419_W6_Palembang'!$A$1:$I$43</definedName>
    <definedName name="_xlnm.Print_Area" localSheetId="24">'420_W6_Tebet JakSel'!$A$1:$I$43</definedName>
    <definedName name="_xlnm.Print_Area" localSheetId="25">'421_W6_SOLO Sukoharjo'!$A$1:$I$43</definedName>
    <definedName name="_xlnm.Print_Area" localSheetId="26">'422_W6_Mandailing Natal'!$A$1:$I$43</definedName>
    <definedName name="_xlnm.Print_Titles" localSheetId="4">'400_Sicepat_Batam 01-20 Nov'!$2:$17</definedName>
    <definedName name="_xlnm.Print_Titles" localSheetId="5">'401_Sicepat_Jayapura'!$2:$17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29" l="1"/>
  <c r="H22" i="29"/>
  <c r="H21" i="29"/>
  <c r="H24" i="29" s="1"/>
  <c r="I18" i="29"/>
  <c r="I19" i="29" s="1"/>
  <c r="H36" i="28"/>
  <c r="H22" i="28"/>
  <c r="H21" i="28"/>
  <c r="H24" i="28" s="1"/>
  <c r="I18" i="28"/>
  <c r="I19" i="28" s="1"/>
  <c r="H36" i="27"/>
  <c r="H22" i="27"/>
  <c r="H21" i="27"/>
  <c r="H24" i="27" s="1"/>
  <c r="I18" i="27"/>
  <c r="I19" i="27" s="1"/>
  <c r="H36" i="26"/>
  <c r="H22" i="26"/>
  <c r="H21" i="26"/>
  <c r="H24" i="26" s="1"/>
  <c r="I18" i="26"/>
  <c r="I19" i="26" s="1"/>
  <c r="H36" i="25"/>
  <c r="H22" i="25"/>
  <c r="H21" i="25"/>
  <c r="H24" i="25" s="1"/>
  <c r="I18" i="25"/>
  <c r="I19" i="25" s="1"/>
  <c r="I22" i="25" s="1"/>
  <c r="H36" i="23"/>
  <c r="H22" i="23"/>
  <c r="H21" i="23"/>
  <c r="H24" i="23" s="1"/>
  <c r="I18" i="23"/>
  <c r="I19" i="23" s="1"/>
  <c r="H36" i="22"/>
  <c r="H22" i="22"/>
  <c r="H21" i="22"/>
  <c r="H24" i="22" s="1"/>
  <c r="I18" i="22"/>
  <c r="I19" i="22" s="1"/>
  <c r="H36" i="21"/>
  <c r="H22" i="21"/>
  <c r="H21" i="21"/>
  <c r="H24" i="21" s="1"/>
  <c r="I18" i="21"/>
  <c r="I19" i="21" s="1"/>
  <c r="I21" i="21" s="1"/>
  <c r="H36" i="20"/>
  <c r="H22" i="20"/>
  <c r="H21" i="20"/>
  <c r="H24" i="20" s="1"/>
  <c r="I18" i="20"/>
  <c r="I19" i="20" s="1"/>
  <c r="H36" i="19"/>
  <c r="H22" i="19"/>
  <c r="H21" i="19"/>
  <c r="H24" i="19" s="1"/>
  <c r="I18" i="19"/>
  <c r="I19" i="19" s="1"/>
  <c r="I21" i="19" s="1"/>
  <c r="H36" i="18"/>
  <c r="H22" i="18"/>
  <c r="H21" i="18"/>
  <c r="H24" i="18" s="1"/>
  <c r="I18" i="18"/>
  <c r="I19" i="18" s="1"/>
  <c r="H36" i="17"/>
  <c r="H22" i="17"/>
  <c r="H21" i="17"/>
  <c r="H24" i="17" s="1"/>
  <c r="I18" i="17"/>
  <c r="I19" i="17" s="1"/>
  <c r="I22" i="17" s="1"/>
  <c r="H36" i="16"/>
  <c r="H22" i="16"/>
  <c r="H21" i="16"/>
  <c r="H24" i="16" s="1"/>
  <c r="I18" i="16"/>
  <c r="I19" i="16" s="1"/>
  <c r="I21" i="16" s="1"/>
  <c r="I23" i="29" l="1"/>
  <c r="I21" i="29"/>
  <c r="I23" i="28"/>
  <c r="I21" i="28"/>
  <c r="I21" i="27"/>
  <c r="I23" i="27"/>
  <c r="I24" i="27" s="1"/>
  <c r="I22" i="26"/>
  <c r="I23" i="26" s="1"/>
  <c r="I21" i="26"/>
  <c r="I23" i="25"/>
  <c r="I21" i="25"/>
  <c r="I23" i="23"/>
  <c r="I21" i="23"/>
  <c r="I23" i="22"/>
  <c r="I21" i="22"/>
  <c r="I23" i="21"/>
  <c r="I24" i="21" s="1"/>
  <c r="I23" i="20"/>
  <c r="I21" i="20"/>
  <c r="I23" i="19"/>
  <c r="I24" i="19" s="1"/>
  <c r="I21" i="18"/>
  <c r="I23" i="18"/>
  <c r="I24" i="18" s="1"/>
  <c r="I21" i="17"/>
  <c r="I23" i="17"/>
  <c r="I24" i="17" s="1"/>
  <c r="I23" i="16"/>
  <c r="I24" i="16" s="1"/>
  <c r="I24" i="23" l="1"/>
  <c r="I24" i="29"/>
  <c r="I24" i="28"/>
  <c r="I24" i="26"/>
  <c r="I24" i="25"/>
  <c r="I24" i="22"/>
  <c r="I24" i="20"/>
  <c r="H36" i="15" l="1"/>
  <c r="H22" i="15"/>
  <c r="H21" i="15"/>
  <c r="H24" i="15" s="1"/>
  <c r="I18" i="15"/>
  <c r="I19" i="15" s="1"/>
  <c r="H36" i="14"/>
  <c r="H22" i="14"/>
  <c r="H21" i="14"/>
  <c r="H24" i="14" s="1"/>
  <c r="I18" i="14"/>
  <c r="I19" i="14" s="1"/>
  <c r="H36" i="13"/>
  <c r="H22" i="13"/>
  <c r="H21" i="13"/>
  <c r="H24" i="13" s="1"/>
  <c r="I18" i="13"/>
  <c r="I19" i="13" s="1"/>
  <c r="I22" i="13" s="1"/>
  <c r="H36" i="12"/>
  <c r="H22" i="12"/>
  <c r="H21" i="12"/>
  <c r="H24" i="12" s="1"/>
  <c r="I18" i="12"/>
  <c r="I19" i="12" s="1"/>
  <c r="I21" i="15" l="1"/>
  <c r="I23" i="15"/>
  <c r="I23" i="14"/>
  <c r="I21" i="14"/>
  <c r="I21" i="13"/>
  <c r="I23" i="13"/>
  <c r="I21" i="12"/>
  <c r="I23" i="12"/>
  <c r="I24" i="12" s="1"/>
  <c r="I24" i="15" l="1"/>
  <c r="I24" i="14"/>
  <c r="I24" i="13"/>
  <c r="H36" i="11" l="1"/>
  <c r="H22" i="11"/>
  <c r="H21" i="11"/>
  <c r="H24" i="11" s="1"/>
  <c r="I18" i="11"/>
  <c r="I19" i="11" s="1"/>
  <c r="I23" i="11" l="1"/>
  <c r="I21" i="11"/>
  <c r="I24" i="11" l="1"/>
  <c r="H36" i="10"/>
  <c r="H22" i="10"/>
  <c r="H21" i="10"/>
  <c r="H24" i="10" s="1"/>
  <c r="I18" i="10"/>
  <c r="I19" i="10" s="1"/>
  <c r="H36" i="1"/>
  <c r="H22" i="1"/>
  <c r="H21" i="1"/>
  <c r="H24" i="1" s="1"/>
  <c r="I18" i="1"/>
  <c r="I19" i="1" s="1"/>
  <c r="I21" i="10" l="1"/>
  <c r="I23" i="10"/>
  <c r="I21" i="1"/>
  <c r="I23" i="1"/>
  <c r="I24" i="10" l="1"/>
  <c r="I24" i="1"/>
  <c r="I18" i="8" l="1"/>
  <c r="I19" i="8"/>
  <c r="I20" i="8"/>
  <c r="I21" i="8"/>
  <c r="I22" i="8"/>
  <c r="H37" i="8"/>
  <c r="I26" i="8"/>
  <c r="I23" i="8" l="1"/>
  <c r="I25" i="8" s="1"/>
  <c r="I27" i="8" s="1"/>
  <c r="I37" i="7"/>
  <c r="I25" i="7"/>
  <c r="I24" i="7"/>
  <c r="I26" i="7" s="1"/>
  <c r="J19" i="7"/>
  <c r="E19" i="7"/>
  <c r="C19" i="7"/>
  <c r="B19" i="7"/>
  <c r="A19" i="7"/>
  <c r="G18" i="7"/>
  <c r="J18" i="7" s="1"/>
  <c r="J20" i="7" s="1"/>
  <c r="E18" i="7"/>
  <c r="C18" i="7"/>
  <c r="B18" i="7"/>
  <c r="J22" i="7" l="1"/>
  <c r="J23" i="7" s="1"/>
  <c r="J25" i="7" l="1"/>
  <c r="J24" i="7"/>
  <c r="J26" i="7" l="1"/>
  <c r="A19" i="6" l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I76" i="6"/>
  <c r="I64" i="6"/>
  <c r="I63" i="6"/>
  <c r="I65" i="6" s="1"/>
  <c r="G58" i="6"/>
  <c r="J58" i="6" s="1"/>
  <c r="C58" i="6"/>
  <c r="B58" i="6"/>
  <c r="G57" i="6"/>
  <c r="J57" i="6" s="1"/>
  <c r="C57" i="6"/>
  <c r="B57" i="6"/>
  <c r="G56" i="6"/>
  <c r="J56" i="6" s="1"/>
  <c r="C56" i="6"/>
  <c r="B56" i="6"/>
  <c r="G55" i="6"/>
  <c r="J55" i="6" s="1"/>
  <c r="C55" i="6"/>
  <c r="B55" i="6"/>
  <c r="G54" i="6"/>
  <c r="J54" i="6" s="1"/>
  <c r="C54" i="6"/>
  <c r="B54" i="6"/>
  <c r="G53" i="6"/>
  <c r="J53" i="6" s="1"/>
  <c r="C53" i="6"/>
  <c r="B53" i="6"/>
  <c r="G52" i="6"/>
  <c r="J52" i="6" s="1"/>
  <c r="C52" i="6"/>
  <c r="B52" i="6"/>
  <c r="G51" i="6"/>
  <c r="J51" i="6" s="1"/>
  <c r="C51" i="6"/>
  <c r="B51" i="6"/>
  <c r="G50" i="6"/>
  <c r="J50" i="6" s="1"/>
  <c r="C50" i="6"/>
  <c r="B50" i="6"/>
  <c r="G49" i="6"/>
  <c r="J49" i="6" s="1"/>
  <c r="C49" i="6"/>
  <c r="B49" i="6"/>
  <c r="G48" i="6"/>
  <c r="J48" i="6" s="1"/>
  <c r="C48" i="6"/>
  <c r="B48" i="6"/>
  <c r="G47" i="6"/>
  <c r="J47" i="6" s="1"/>
  <c r="C47" i="6"/>
  <c r="B47" i="6"/>
  <c r="G46" i="6"/>
  <c r="J46" i="6" s="1"/>
  <c r="C46" i="6"/>
  <c r="B46" i="6"/>
  <c r="G45" i="6"/>
  <c r="J45" i="6" s="1"/>
  <c r="C45" i="6"/>
  <c r="B45" i="6"/>
  <c r="G44" i="6"/>
  <c r="J44" i="6" s="1"/>
  <c r="C44" i="6"/>
  <c r="B44" i="6"/>
  <c r="G43" i="6"/>
  <c r="J43" i="6" s="1"/>
  <c r="C43" i="6"/>
  <c r="B43" i="6"/>
  <c r="G42" i="6"/>
  <c r="J42" i="6" s="1"/>
  <c r="C42" i="6"/>
  <c r="B42" i="6"/>
  <c r="G41" i="6"/>
  <c r="J41" i="6" s="1"/>
  <c r="C41" i="6"/>
  <c r="B41" i="6"/>
  <c r="G40" i="6"/>
  <c r="J40" i="6" s="1"/>
  <c r="C40" i="6"/>
  <c r="B40" i="6"/>
  <c r="G39" i="6"/>
  <c r="J39" i="6" s="1"/>
  <c r="C39" i="6"/>
  <c r="B39" i="6"/>
  <c r="G38" i="6"/>
  <c r="J38" i="6" s="1"/>
  <c r="C38" i="6"/>
  <c r="B38" i="6"/>
  <c r="G37" i="6"/>
  <c r="J37" i="6" s="1"/>
  <c r="C37" i="6"/>
  <c r="B37" i="6"/>
  <c r="G36" i="6"/>
  <c r="J36" i="6" s="1"/>
  <c r="C36" i="6"/>
  <c r="B36" i="6"/>
  <c r="G35" i="6"/>
  <c r="J35" i="6" s="1"/>
  <c r="C35" i="6"/>
  <c r="B35" i="6"/>
  <c r="G34" i="6"/>
  <c r="J34" i="6" s="1"/>
  <c r="C34" i="6"/>
  <c r="B34" i="6"/>
  <c r="G33" i="6"/>
  <c r="J33" i="6" s="1"/>
  <c r="C33" i="6"/>
  <c r="B33" i="6"/>
  <c r="G32" i="6"/>
  <c r="J32" i="6" s="1"/>
  <c r="C32" i="6"/>
  <c r="B32" i="6"/>
  <c r="G31" i="6"/>
  <c r="J31" i="6" s="1"/>
  <c r="C31" i="6"/>
  <c r="B31" i="6"/>
  <c r="G30" i="6"/>
  <c r="J30" i="6" s="1"/>
  <c r="C30" i="6"/>
  <c r="B30" i="6"/>
  <c r="G29" i="6"/>
  <c r="J29" i="6" s="1"/>
  <c r="C29" i="6"/>
  <c r="B29" i="6"/>
  <c r="G28" i="6"/>
  <c r="J28" i="6" s="1"/>
  <c r="C28" i="6"/>
  <c r="B28" i="6"/>
  <c r="G27" i="6"/>
  <c r="J27" i="6" s="1"/>
  <c r="C27" i="6"/>
  <c r="B27" i="6"/>
  <c r="G26" i="6"/>
  <c r="J26" i="6" s="1"/>
  <c r="C26" i="6"/>
  <c r="B26" i="6"/>
  <c r="G25" i="6"/>
  <c r="J25" i="6" s="1"/>
  <c r="C25" i="6"/>
  <c r="B25" i="6"/>
  <c r="G24" i="6"/>
  <c r="J24" i="6" s="1"/>
  <c r="C24" i="6"/>
  <c r="B24" i="6"/>
  <c r="G23" i="6"/>
  <c r="J23" i="6" s="1"/>
  <c r="C23" i="6"/>
  <c r="B23" i="6"/>
  <c r="G22" i="6"/>
  <c r="J22" i="6" s="1"/>
  <c r="C22" i="6"/>
  <c r="B22" i="6"/>
  <c r="G21" i="6"/>
  <c r="J21" i="6" s="1"/>
  <c r="C21" i="6"/>
  <c r="B21" i="6"/>
  <c r="G20" i="6"/>
  <c r="J20" i="6" s="1"/>
  <c r="C20" i="6"/>
  <c r="B20" i="6"/>
  <c r="G19" i="6"/>
  <c r="J19" i="6" s="1"/>
  <c r="C19" i="6"/>
  <c r="B19" i="6"/>
  <c r="G18" i="6"/>
  <c r="J18" i="6" s="1"/>
  <c r="C18" i="6"/>
  <c r="B18" i="6"/>
  <c r="J59" i="6" l="1"/>
  <c r="J62" i="6" s="1"/>
  <c r="I36" i="5"/>
  <c r="J20" i="5"/>
  <c r="J21" i="5" s="1"/>
  <c r="J64" i="6" l="1"/>
  <c r="J63" i="6"/>
  <c r="J24" i="5"/>
  <c r="J23" i="5"/>
  <c r="J25" i="5" s="1"/>
  <c r="I37" i="4"/>
  <c r="J21" i="4"/>
  <c r="J20" i="4"/>
  <c r="J65" i="6" l="1"/>
  <c r="J22" i="4"/>
  <c r="J24" i="4" s="1"/>
  <c r="J26" i="4" s="1"/>
  <c r="J25" i="4"/>
  <c r="J21" i="3" l="1"/>
  <c r="I36" i="3"/>
  <c r="J20" i="3"/>
  <c r="J22" i="3" s="1"/>
  <c r="J24" i="3" l="1"/>
  <c r="J25" i="3"/>
  <c r="J26" i="3" l="1"/>
  <c r="I37" i="2" l="1"/>
  <c r="I23" i="2"/>
  <c r="I25" i="2" s="1"/>
  <c r="J20" i="2"/>
  <c r="J19" i="2"/>
  <c r="J21" i="2" s="1"/>
  <c r="J23" i="2" l="1"/>
  <c r="J24" i="2"/>
  <c r="J25" i="2" l="1"/>
</calcChain>
</file>

<file path=xl/sharedStrings.xml><?xml version="1.0" encoding="utf-8"?>
<sst xmlns="http://schemas.openxmlformats.org/spreadsheetml/2006/main" count="1348" uniqueCount="209">
  <si>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</si>
  <si>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</si>
  <si>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</si>
  <si>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</si>
  <si>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</si>
  <si>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</si>
  <si>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INVOICE</t>
  </si>
  <si>
    <t>To</t>
  </si>
  <si>
    <t>: PT. Indofarma Global Medika</t>
  </si>
  <si>
    <t>Invoice No</t>
  </si>
  <si>
    <t>:</t>
  </si>
  <si>
    <t>Invoice Date</t>
  </si>
  <si>
    <t>Due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</si>
  <si>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</si>
  <si>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</si>
  <si>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</si>
  <si>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</si>
  <si>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</si>
  <si>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</si>
  <si>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</si>
  <si>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</si>
  <si>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</si>
  <si>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</si>
  <si>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</si>
  <si>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</si>
  <si>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</si>
  <si>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PPh 23 2%</t>
  </si>
  <si>
    <t xml:space="preserve"> 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</si>
  <si>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</si>
  <si>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</si>
  <si>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</si>
  <si>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</si>
  <si>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</si>
  <si>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</si>
  <si>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</si>
  <si>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JO</t>
  </si>
  <si>
    <t xml:space="preserve"> 396/PCI/K1/XII/21</t>
  </si>
  <si>
    <t>02 Desember 2021</t>
  </si>
  <si>
    <t>03 Januari 2022</t>
  </si>
  <si>
    <t>085,0120</t>
  </si>
  <si>
    <t>BKI032210038794</t>
  </si>
  <si>
    <t>BKI032210038786</t>
  </si>
  <si>
    <t>PENGIRIMAN BARANG TUJUAN PT INDOFARMA GLOBAL SOLO</t>
  </si>
  <si>
    <t>PENGIRIMAN BARANG TUJUAN PT INDOFARMA GLOBAL YOGYAKARTA</t>
  </si>
  <si>
    <t>SOLO</t>
  </si>
  <si>
    <t xml:space="preserve"> YOGYAKARTA</t>
  </si>
  <si>
    <t>Say : Satu Juta Tiga Puluh Delapan Ribu Lima Belas Rupiah.</t>
  </si>
  <si>
    <t>:  PT. Freyssinet Total Technology</t>
  </si>
  <si>
    <t xml:space="preserve">   Metropolitan Tower 9th Floor,</t>
  </si>
  <si>
    <t xml:space="preserve">   JL. R.A. Kartini Kav. 14, Cilandak</t>
  </si>
  <si>
    <t xml:space="preserve">   Jakarta 12430 </t>
  </si>
  <si>
    <t>NO. PO</t>
  </si>
  <si>
    <t>QTY</t>
  </si>
  <si>
    <t>PPN 1 %</t>
  </si>
  <si>
    <t xml:space="preserve">Bekasi, </t>
  </si>
  <si>
    <t xml:space="preserve"> 397/PCI/K1/XII/21</t>
  </si>
  <si>
    <t>BKI032210038554</t>
  </si>
  <si>
    <t>BKI032210038562</t>
  </si>
  <si>
    <t>MANADO</t>
  </si>
  <si>
    <t>079</t>
  </si>
  <si>
    <t>Pengiriman Barang Tujuan Manado ( Fuso 20ft )</t>
  </si>
  <si>
    <r>
      <t xml:space="preserve">Say </t>
    </r>
    <r>
      <rPr>
        <b/>
        <i/>
        <sz val="11"/>
        <color theme="2" tint="-0.749992370372631"/>
        <rFont val="Calibri"/>
        <family val="2"/>
        <scheme val="minor"/>
      </rPr>
      <t>: Tiga Puluh Tujuh Juta Enam Ratus Dua Puluh Ribu Rupiah.</t>
    </r>
  </si>
  <si>
    <t>0102, 0103</t>
  </si>
  <si>
    <t xml:space="preserve">  Jl. Industri Selatan Blok LL 4</t>
  </si>
  <si>
    <t xml:space="preserve">  Kaw. Industri Jababeka II, Kel. Pasirsari, Kec. Cikarang selatan</t>
  </si>
  <si>
    <t xml:space="preserve">  Bekasi, Jawa Barat 17550</t>
  </si>
  <si>
    <t>BKI032210037085</t>
  </si>
  <si>
    <t>PENGIRIMAN BARANG PJUTS INDONESIA 3</t>
  </si>
  <si>
    <t>KENDARI</t>
  </si>
  <si>
    <t>BKI032210037093</t>
  </si>
  <si>
    <t>PENGIRIMAN BARANG PJUTS INDONESIA 3 GUDANG MAHAKAM HULU</t>
  </si>
  <si>
    <t>SAMARINDA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</si>
  <si>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Puluh Lima Juta Tujuh Ratus Empat Puluh Ribu Rupiah.</t>
    </r>
  </si>
  <si>
    <t xml:space="preserve"> 398/PCI/K1/XII/21</t>
  </si>
  <si>
    <t>BKI032210025320</t>
  </si>
  <si>
    <t>Pengiriman Barang Tujuan CV. TIRTO MULYO</t>
  </si>
  <si>
    <t>Banjarmasin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</si>
  <si>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Delapan Ratus Delapan Puluh Satu Ribu Rupiah.</t>
    </r>
  </si>
  <si>
    <t xml:space="preserve"> 399/PCI/K1/XII/21</t>
  </si>
  <si>
    <t>: PT. ADYWINSA ELECTRICAL AND POWER</t>
  </si>
  <si>
    <t xml:space="preserve"> 02 Desember 2021</t>
  </si>
  <si>
    <t>: PT. Sicepat Express Indonesia</t>
  </si>
  <si>
    <t>Invoice Performa</t>
  </si>
  <si>
    <t>Periode</t>
  </si>
  <si>
    <t>BATAM</t>
  </si>
  <si>
    <t>01 -20 November 21</t>
  </si>
  <si>
    <t>PENGIRIMAN BARANG TUJUAN BATAMM</t>
  </si>
  <si>
    <t>DMP BTH (BATAM)</t>
  </si>
  <si>
    <t>Discount 10%</t>
  </si>
  <si>
    <t>Total Setelah Discount</t>
  </si>
  <si>
    <t>TOTAL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</si>
  <si>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Puluh Tujuh Juta Lima Ratus Sembilan Puluh Satu Ribu Seratus Delapan Rupiah.</t>
    </r>
  </si>
  <si>
    <t xml:space="preserve"> 400/PCI/K1/XII/21</t>
  </si>
  <si>
    <t xml:space="preserve"> 06 Desember 2021</t>
  </si>
  <si>
    <t>JAYAPURA</t>
  </si>
  <si>
    <t>OKTOBER</t>
  </si>
  <si>
    <t>PENGIRIMAN BARANG TUJUAN JAYAPURA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</si>
  <si>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Belas Juta Delapan Puluh Empat Ribu Tiga Ratus Sembilan Puluh Rupiah.</t>
    </r>
  </si>
  <si>
    <t xml:space="preserve"> 401/PCI/K1/XII/21</t>
  </si>
  <si>
    <t>: PT. Winson Express Transindo</t>
  </si>
  <si>
    <t>:  Bpk. Fuad</t>
  </si>
  <si>
    <t>0492</t>
  </si>
  <si>
    <t xml:space="preserve"> 402/PCI/K1/XII/21</t>
  </si>
  <si>
    <t>09 Desember 2021</t>
  </si>
  <si>
    <t>17 Desember 2021</t>
  </si>
  <si>
    <t>PPh 23%</t>
  </si>
  <si>
    <t>Makassar</t>
  </si>
  <si>
    <t>Pengiriman Barang Tujuan PT. Rosenberg Takalar</t>
  </si>
  <si>
    <t>Pengiriman Barang Tujuan PT. Rosenberg Maros</t>
  </si>
  <si>
    <t>Pengiriman Barang Tujuan PT. Rosenberg Janeponto</t>
  </si>
  <si>
    <t>Pengiriman Barang Tujuan PT. Rosenberg Pangkajenne</t>
  </si>
  <si>
    <t>Pengiriman Barang Tujuan Makassar - Jakarta</t>
  </si>
  <si>
    <t>Jakarta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</si>
  <si>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Sebelas Juta Sembilan Ratus Delapan Belas Ribu Rupiah.</t>
    </r>
  </si>
  <si>
    <t>: PT. Tibeka Logistik Indonesia</t>
  </si>
  <si>
    <t>Pelunasan</t>
  </si>
  <si>
    <t>402600</t>
  </si>
  <si>
    <t>Jatinegara</t>
  </si>
  <si>
    <t xml:space="preserve">Pengiriman Barang ke KIP Jatinegara      (DO/W6/2021/11/008A8)    CDD Box  JO. 0308/11/2021                                          </t>
  </si>
  <si>
    <t>DP 50%</t>
  </si>
  <si>
    <t xml:space="preserve"> 403/PCI/K1/XII/21</t>
  </si>
  <si>
    <t xml:space="preserve"> 09 Desember 2021</t>
  </si>
  <si>
    <t xml:space="preserve"> 29 Desember 2021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</si>
  <si>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Delapan Ribu Rupiah</t>
    </r>
  </si>
  <si>
    <t>403657</t>
  </si>
  <si>
    <t xml:space="preserve">Pengiriman Barang ke DEXTER Surabaya      (DO/W6/2021/11/00AB9)    CDD Box  JO. 0283/11/2021                                          </t>
  </si>
  <si>
    <t>Surabaya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</si>
  <si>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Dua Ratus Tiga Puluh Dua Ribu Rupiah</t>
    </r>
  </si>
  <si>
    <t xml:space="preserve"> 404/PCI/K1/XII/21</t>
  </si>
  <si>
    <t xml:space="preserve"> 405/PCI/K1/XII/21</t>
  </si>
  <si>
    <t>403664</t>
  </si>
  <si>
    <t>Pondok Ungu</t>
  </si>
  <si>
    <t xml:space="preserve">Pengiriman Barang ke Pondok Ungu      (DO/W6/2021/11/00FD7)    FUSO Box  JO. 0381/11/2021        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</si>
  <si>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Lima Ratus Lima Belas Ribu Rupiah</t>
    </r>
  </si>
  <si>
    <t xml:space="preserve"> 406/PCI/K1/XII/21</t>
  </si>
  <si>
    <t xml:space="preserve"> 11 Desember 2021</t>
  </si>
  <si>
    <t>403666</t>
  </si>
  <si>
    <t xml:space="preserve">Pengiriman Barang ke Kapuk Kamal Jakarta      (DO/W6/2021/11/0108D)    FUSO Box  JO. 0406/11/2021                                          </t>
  </si>
  <si>
    <t>Kapuk Kamal Jakarta</t>
  </si>
  <si>
    <t xml:space="preserve"> 30 Desember 2021</t>
  </si>
  <si>
    <t xml:space="preserve"> 407/PCI/K1/XII/21</t>
  </si>
  <si>
    <t>402597</t>
  </si>
  <si>
    <t xml:space="preserve">Pengiriman Barang ke Bandung      (DO/W6/2021/11/00814)    CDD Box  JO. 0257/11/2021                                          </t>
  </si>
  <si>
    <t>Bandung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</si>
  <si>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Delapan Ratus Enam Puluh Tujuh Ribu Rupiah</t>
    </r>
  </si>
  <si>
    <t xml:space="preserve"> 408/PCI/K1/XII/21</t>
  </si>
  <si>
    <t>403671</t>
  </si>
  <si>
    <t xml:space="preserve">Pengiriman Barang ke Tangerang      (DO/W6/2021/11/0120F)    CDD Long Box  JO. 0432/11/2021                                          </t>
  </si>
  <si>
    <t xml:space="preserve">Tangerang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</si>
  <si>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Seratus Sebelas Ribu Rupiah</t>
    </r>
  </si>
  <si>
    <t>403665</t>
  </si>
  <si>
    <t xml:space="preserve">Pengiriman Barang ke Bandung      (DO/W6/2021/11/00EA8)    CDD Box  JO. 0395/11/2021                                          </t>
  </si>
  <si>
    <t xml:space="preserve"> 409/PCI/K1/XII/21</t>
  </si>
  <si>
    <t xml:space="preserve"> 410/PCI/K1/XII/21</t>
  </si>
  <si>
    <t>403678</t>
  </si>
  <si>
    <t xml:space="preserve">Pengiriman Barang ke Surabaya      (DO/W6/2021/11/0137D/R/01)    CDE Box  JO. 0447/11/2021        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</si>
  <si>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Tiga Puluh Ribu Rupiah</t>
    </r>
  </si>
  <si>
    <t xml:space="preserve"> 411/PCI/K1/XII/21</t>
  </si>
  <si>
    <t>403676</t>
  </si>
  <si>
    <t xml:space="preserve">Pengiriman Barang ke Surabaya      (DO/W6/2021/11/01399)    CDE Box  JO. 0446/11/2021        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</si>
  <si>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Sembilan Ratus Delapan Puluh Sembilan Ribu Rupiah</t>
    </r>
  </si>
  <si>
    <t xml:space="preserve"> 412/PCI/K1/XII/21</t>
  </si>
  <si>
    <t>403679</t>
  </si>
  <si>
    <t xml:space="preserve">Pengiriman Barang ke Tangerang      (DO/W6/2021/11/01426)    CDE Box  JO. 0476/11/2021                                          </t>
  </si>
  <si>
    <t>Tangerang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</si>
  <si>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Tujuh Ratus Lima Puluh Tujuh Ribu Lima Ratus Rupiah</t>
    </r>
  </si>
  <si>
    <t xml:space="preserve"> 413/PCI/K1/XII/21</t>
  </si>
  <si>
    <t>403670</t>
  </si>
  <si>
    <t xml:space="preserve">Pengiriman Barang ke Tangerang      (DO/W6/2021/11/011BD)    CDD Box  JO. 0431/11/2021        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</si>
  <si>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Sembilan Ratus Sembilan Ribu Rupiah</t>
    </r>
  </si>
  <si>
    <t xml:space="preserve"> 414/PCI/K1/XII/21</t>
  </si>
  <si>
    <t>403688</t>
  </si>
  <si>
    <t xml:space="preserve">Pengiriman Barang ke Bandung      (DO/W6/2021/11/01244)    CDE Box  JO. 0445/11/2021                                       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</si>
  <si>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Tiga Belas Ribu Rupiah</t>
    </r>
  </si>
  <si>
    <t xml:space="preserve"> 415/PCI/K1/XII/21</t>
  </si>
  <si>
    <t>403680</t>
  </si>
  <si>
    <t xml:space="preserve">Pengiriman Barang ke  Kamal Muara Jakarta      (DO/W6/2021/11/015CO)    CDE Box  JO. 0498/11/2021                                          </t>
  </si>
  <si>
    <t>Kamal Muara Jakarta</t>
  </si>
  <si>
    <t xml:space="preserve"> 416/PCI/K1/XII/21</t>
  </si>
  <si>
    <t>403682</t>
  </si>
  <si>
    <t>Daan Mogot Jakarta</t>
  </si>
  <si>
    <t xml:space="preserve"> 417/PCI/K1/XII/21</t>
  </si>
  <si>
    <t>403681</t>
  </si>
  <si>
    <t>Kosambi Jakarta Timur</t>
  </si>
  <si>
    <t xml:space="preserve">Pengiriman Barang ke  Kosambi Jakarta Timur      (DO/W6/2021/11/01571/R/1)    CDE Box  JO. 0499/11/2021                                          </t>
  </si>
  <si>
    <t xml:space="preserve"> 418/PCI/K1/XII/21</t>
  </si>
  <si>
    <t>403685</t>
  </si>
  <si>
    <t>Cilacap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</si>
  <si>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Dua Puluh Ribu Rupiah</t>
    </r>
  </si>
  <si>
    <t xml:space="preserve"> 419/PCI/K1/XII/21</t>
  </si>
  <si>
    <t>403677</t>
  </si>
  <si>
    <t xml:space="preserve">Pengiriman Barang ke  Daan Mogot Jakarta      (DO/W6/2021/12/00037)    CDE Box  JO. 0500/12/2021                                          </t>
  </si>
  <si>
    <t xml:space="preserve">Pengiriman Barang ke  Cilacap      (DO/W6/2021/12/000C0/R/02)    CDE Box  JO. 0508/12/2021                                          </t>
  </si>
  <si>
    <t xml:space="preserve">Pengiriman Barang ke  Tanjung Api-Api Palembang      (DO/W6/2021/11/01404)    CDD Long Box  JO. 0453/11/2021                                          </t>
  </si>
  <si>
    <t>Tanjung Api-Api Palembang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</si>
  <si>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Juta Lima Ratus Tujuh Puluh Ribu Rupiah</t>
    </r>
  </si>
  <si>
    <t xml:space="preserve"> 420/PCI/K1/XII/21</t>
  </si>
  <si>
    <t>403686</t>
  </si>
  <si>
    <t xml:space="preserve">Pengiriman Barang ke  Tebet Jak Sel     (DO/W6/2021/12/001A8)    CDD Box  JO. 0528/12/2021                                          </t>
  </si>
  <si>
    <t xml:space="preserve">Tebet Jak Sel    </t>
  </si>
  <si>
    <t xml:space="preserve"> 421/PCI/K1/XII/21</t>
  </si>
  <si>
    <t>BKI032210031393</t>
  </si>
  <si>
    <t xml:space="preserve">Pengiriman Barang ke  Sukoharjo Solo     (DO/W6/2021/08/0127E)    CDE Box                            </t>
  </si>
  <si>
    <t>Sukoharjo Solo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</si>
  <si>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Dua Juta  Seratus Dua Puluh Satu Ribu Rupiah</t>
    </r>
  </si>
  <si>
    <t xml:space="preserve"> 422/PCI/K1/XII/21</t>
  </si>
  <si>
    <t xml:space="preserve">Pengiriman Barang ke  Mandailing Natal     (DO/W6/2021/11/00AF2)    BlindVan                            </t>
  </si>
  <si>
    <t xml:space="preserve"> Mandailing Natal   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</si>
  <si>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Satu Juta Tiga Ratus Enam Puluh Tiga Ribu Lima Ratus Rupiah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</si>
</sst>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(* #,##0_);_(* \(#,##0\);_(* &quot;-&quot;_);_(@_)"/>
    <numFmt numFmtId="165" formatCode="_(* #,##0.00_);_(* \(#,##0.00\);_(* &quot;-&quot;??_);_(@_)"/>
    <numFmt numFmtId="166" formatCode="_(* #,##0_);_(* \(#,##0\);_(* &quot;-&quot;??_);_(@_)"/>
    <numFmt numFmtId="167" formatCode="[$-F800]dddd\,\ mmmm\ dd\,\ yyyy"/>
    <numFmt numFmtId="168" formatCode="_(&quot;Rp&quot;* #,##0_);_(&quot;Rp&quot;* \(#,##0\);_(&quot;Rp&quot;* &quot;-&quot;_);_(@_)"/>
    <numFmt numFmtId="169" formatCode="[$-421]dd\ mmmm\ yyyy;@"/>
    <numFmt numFmtId="170" formatCode="dd/mm/yy;@"/>
    <numFmt numFmtId="171" formatCode="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1"/>
      <color theme="2" tint="-0.749992370372631"/>
      <name val="Calibri"/>
      <family val="2"/>
      <scheme val="minor"/>
    </font>
    <font>
      <b/>
      <sz val="18"/>
      <color theme="2" tint="-0.749992370372631"/>
      <name val="Calibri"/>
      <family val="2"/>
      <scheme val="minor"/>
    </font>
    <font>
      <b/>
      <i/>
      <sz val="11"/>
      <color theme="2" tint="-0.749992370372631"/>
      <name val="Calibri"/>
      <family val="2"/>
      <scheme val="minor"/>
    </font>
    <font>
      <sz val="11"/>
      <color theme="8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 tint="0.249977111117893"/>
      <name val="Calibri"/>
      <family val="2"/>
      <scheme val="minor"/>
    </font>
    <font>
      <sz val="12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71">
    <xf numFmtId="0" fontId="0" fillId="0" borderId="0" xfId="0"/>
    <xf numFmtId="0" fontId="2" fillId="0" borderId="0" xfId="0" applyFont="1"/>
    <xf numFmtId="0" fontId="3" fillId="0" borderId="0" xfId="0" applyFont="1"/>
    <xf numFmtId="166" fontId="3" fillId="0" borderId="0" xfId="1" applyNumberFormat="1" applyFont="1"/>
    <xf numFmtId="0" fontId="4" fillId="0" borderId="0" xfId="0" applyFont="1"/>
    <xf numFmtId="0" fontId="3" fillId="0" borderId="1" xfId="0" applyFont="1" applyBorder="1"/>
    <xf numFmtId="166" fontId="3" fillId="0" borderId="1" xfId="1" applyNumberFormat="1" applyFont="1" applyBorder="1"/>
    <xf numFmtId="166" fontId="3" fillId="0" borderId="0" xfId="1" applyNumberFormat="1" applyFont="1" applyAlignment="1">
      <alignment horizontal="center"/>
    </xf>
    <xf numFmtId="0" fontId="6" fillId="0" borderId="0" xfId="0" applyFont="1"/>
    <xf numFmtId="167" fontId="3" fillId="0" borderId="0" xfId="0" quotePrefix="1" applyNumberFormat="1" applyFont="1"/>
    <xf numFmtId="0" fontId="3" fillId="0" borderId="0" xfId="0" applyFont="1" applyBorder="1"/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/>
    </xf>
    <xf numFmtId="15" fontId="3" fillId="3" borderId="11" xfId="0" quotePrefix="1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6" fontId="3" fillId="3" borderId="11" xfId="1" applyNumberFormat="1" applyFont="1" applyFill="1" applyBorder="1" applyAlignment="1">
      <alignment horizontal="center" vertical="center" wrapText="1"/>
    </xf>
    <xf numFmtId="0" fontId="3" fillId="3" borderId="12" xfId="1" applyNumberFormat="1" applyFont="1" applyFill="1" applyBorder="1" applyAlignment="1">
      <alignment horizontal="center" vertical="center" wrapText="1"/>
    </xf>
    <xf numFmtId="0" fontId="3" fillId="3" borderId="12" xfId="1" applyNumberFormat="1" applyFont="1" applyFill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3" fillId="0" borderId="0" xfId="1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6" fontId="2" fillId="0" borderId="0" xfId="1" applyNumberFormat="1" applyFont="1" applyAlignment="1">
      <alignment horizontal="left" vertical="center"/>
    </xf>
    <xf numFmtId="164" fontId="3" fillId="0" borderId="0" xfId="0" applyNumberFormat="1" applyFont="1"/>
    <xf numFmtId="166" fontId="2" fillId="0" borderId="1" xfId="1" applyNumberFormat="1" applyFont="1" applyBorder="1"/>
    <xf numFmtId="168" fontId="3" fillId="0" borderId="1" xfId="0" applyNumberFormat="1" applyFont="1" applyBorder="1" applyAlignment="1">
      <alignment horizontal="center" vertical="center"/>
    </xf>
    <xf numFmtId="166" fontId="2" fillId="0" borderId="0" xfId="1" applyNumberFormat="1" applyFont="1"/>
    <xf numFmtId="168" fontId="2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 applyBorder="1"/>
    <xf numFmtId="0" fontId="9" fillId="0" borderId="0" xfId="0" applyFont="1" applyAlignment="1">
      <alignment horizontal="left"/>
    </xf>
    <xf numFmtId="0" fontId="3" fillId="0" borderId="0" xfId="0" applyFont="1" applyBorder="1" applyAlignment="1">
      <alignment horizontal="left"/>
    </xf>
    <xf numFmtId="0" fontId="9" fillId="0" borderId="0" xfId="0" quotePrefix="1" applyFont="1" applyAlignment="1">
      <alignment horizontal="left"/>
    </xf>
    <xf numFmtId="0" fontId="2" fillId="0" borderId="0" xfId="0" quotePrefix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0" fontId="3" fillId="0" borderId="0" xfId="0" applyFont="1" applyAlignment="1">
      <alignment horizontal="right"/>
    </xf>
    <xf numFmtId="167" fontId="2" fillId="0" borderId="0" xfId="0" quotePrefix="1" applyNumberFormat="1" applyFont="1"/>
    <xf numFmtId="0" fontId="10" fillId="0" borderId="0" xfId="0" applyFont="1"/>
    <xf numFmtId="0" fontId="11" fillId="0" borderId="0" xfId="0" applyFont="1"/>
    <xf numFmtId="166" fontId="11" fillId="0" borderId="0" xfId="1" applyNumberFormat="1" applyFont="1"/>
    <xf numFmtId="0" fontId="11" fillId="0" borderId="1" xfId="0" applyFont="1" applyBorder="1"/>
    <xf numFmtId="166" fontId="11" fillId="0" borderId="1" xfId="1" applyNumberFormat="1" applyFont="1" applyBorder="1"/>
    <xf numFmtId="166" fontId="11" fillId="0" borderId="0" xfId="1" applyNumberFormat="1" applyFont="1" applyAlignment="1">
      <alignment horizontal="center"/>
    </xf>
    <xf numFmtId="0" fontId="11" fillId="0" borderId="0" xfId="0" applyFont="1" applyAlignment="1"/>
    <xf numFmtId="167" fontId="11" fillId="0" borderId="0" xfId="0" applyNumberFormat="1" applyFont="1"/>
    <xf numFmtId="0" fontId="10" fillId="2" borderId="5" xfId="0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1" fillId="3" borderId="20" xfId="0" applyFont="1" applyFill="1" applyBorder="1" applyAlignment="1">
      <alignment horizontal="center" vertical="center"/>
    </xf>
    <xf numFmtId="15" fontId="11" fillId="3" borderId="21" xfId="0" quotePrefix="1" applyNumberFormat="1" applyFont="1" applyFill="1" applyBorder="1" applyAlignment="1">
      <alignment horizontal="center" vertical="center"/>
    </xf>
    <xf numFmtId="0" fontId="11" fillId="3" borderId="21" xfId="0" quotePrefix="1" applyNumberFormat="1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0" fillId="0" borderId="21" xfId="0" applyBorder="1" applyAlignment="1">
      <alignment horizontal="center" vertical="center"/>
    </xf>
    <xf numFmtId="166" fontId="11" fillId="3" borderId="15" xfId="0" applyNumberFormat="1" applyFont="1" applyFill="1" applyBorder="1" applyAlignment="1">
      <alignment horizontal="center" vertical="center"/>
    </xf>
    <xf numFmtId="168" fontId="10" fillId="0" borderId="19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6" fontId="11" fillId="0" borderId="0" xfId="1" applyNumberFormat="1" applyFont="1" applyAlignment="1">
      <alignment horizontal="center" vertical="center"/>
    </xf>
    <xf numFmtId="168" fontId="11" fillId="0" borderId="0" xfId="0" applyNumberFormat="1" applyFont="1" applyAlignment="1">
      <alignment horizontal="center" vertical="center"/>
    </xf>
    <xf numFmtId="166" fontId="2" fillId="0" borderId="1" xfId="1" applyNumberFormat="1" applyFont="1" applyBorder="1" applyAlignment="1">
      <alignment horizontal="left" vertical="center"/>
    </xf>
    <xf numFmtId="166" fontId="10" fillId="0" borderId="0" xfId="1" applyNumberFormat="1" applyFont="1"/>
    <xf numFmtId="168" fontId="10" fillId="0" borderId="0" xfId="0" applyNumberFormat="1" applyFont="1"/>
    <xf numFmtId="0" fontId="14" fillId="0" borderId="0" xfId="0" applyFont="1"/>
    <xf numFmtId="0" fontId="10" fillId="0" borderId="0" xfId="0" applyFont="1" applyAlignment="1">
      <alignment horizontal="left"/>
    </xf>
    <xf numFmtId="0" fontId="10" fillId="0" borderId="0" xfId="0" quotePrefix="1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quotePrefix="1" applyFont="1" applyAlignment="1">
      <alignment horizontal="left"/>
    </xf>
    <xf numFmtId="0" fontId="11" fillId="0" borderId="0" xfId="0" applyFont="1" applyAlignment="1">
      <alignment horizontal="right"/>
    </xf>
    <xf numFmtId="167" fontId="10" fillId="0" borderId="0" xfId="0" quotePrefix="1" applyNumberFormat="1" applyFont="1"/>
    <xf numFmtId="0" fontId="15" fillId="0" borderId="0" xfId="0" applyFont="1"/>
    <xf numFmtId="169" fontId="3" fillId="0" borderId="0" xfId="0" quotePrefix="1" applyNumberFormat="1" applyFont="1"/>
    <xf numFmtId="169" fontId="3" fillId="0" borderId="0" xfId="0" applyNumberFormat="1" applyFont="1"/>
    <xf numFmtId="0" fontId="3" fillId="0" borderId="0" xfId="0" applyFont="1" applyAlignment="1"/>
    <xf numFmtId="167" fontId="3" fillId="0" borderId="0" xfId="0" applyNumberFormat="1" applyFont="1"/>
    <xf numFmtId="0" fontId="2" fillId="2" borderId="5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70" fontId="3" fillId="3" borderId="11" xfId="0" quotePrefix="1" applyNumberFormat="1" applyFont="1" applyFill="1" applyBorder="1" applyAlignment="1">
      <alignment horizontal="center" vertical="center"/>
    </xf>
    <xf numFmtId="0" fontId="3" fillId="3" borderId="11" xfId="0" quotePrefix="1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1" xfId="1" applyNumberFormat="1" applyFont="1" applyFill="1" applyBorder="1" applyAlignment="1">
      <alignment horizontal="center" vertical="center"/>
    </xf>
    <xf numFmtId="166" fontId="3" fillId="3" borderId="15" xfId="0" applyNumberFormat="1" applyFont="1" applyFill="1" applyBorder="1" applyAlignment="1">
      <alignment horizontal="center" vertical="center"/>
    </xf>
    <xf numFmtId="0" fontId="3" fillId="3" borderId="24" xfId="1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3" fillId="0" borderId="0" xfId="0" quotePrefix="1" applyFont="1" applyAlignment="1">
      <alignment horizontal="left"/>
    </xf>
    <xf numFmtId="166" fontId="3" fillId="3" borderId="11" xfId="1" applyNumberFormat="1" applyFont="1" applyFill="1" applyBorder="1" applyAlignment="1">
      <alignment horizontal="center" vertical="center"/>
    </xf>
    <xf numFmtId="9" fontId="3" fillId="0" borderId="0" xfId="0" applyNumberFormat="1" applyFont="1"/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16" fillId="0" borderId="0" xfId="0" applyFont="1"/>
    <xf numFmtId="166" fontId="16" fillId="0" borderId="0" xfId="1" applyNumberFormat="1" applyFont="1" applyAlignment="1">
      <alignment horizontal="center"/>
    </xf>
    <xf numFmtId="166" fontId="16" fillId="0" borderId="0" xfId="1" applyNumberFormat="1" applyFont="1"/>
    <xf numFmtId="0" fontId="17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0" fontId="17" fillId="2" borderId="9" xfId="0" applyFont="1" applyFill="1" applyBorder="1" applyAlignment="1">
      <alignment horizontal="center" vertical="center"/>
    </xf>
    <xf numFmtId="0" fontId="3" fillId="3" borderId="11" xfId="0" quotePrefix="1" applyNumberFormat="1" applyFont="1" applyFill="1" applyBorder="1" applyAlignment="1">
      <alignment horizontal="center" vertical="center" wrapText="1"/>
    </xf>
    <xf numFmtId="1" fontId="3" fillId="3" borderId="11" xfId="1" applyNumberFormat="1" applyFont="1" applyFill="1" applyBorder="1" applyAlignment="1">
      <alignment horizontal="center" vertical="center" wrapText="1"/>
    </xf>
    <xf numFmtId="1" fontId="3" fillId="3" borderId="12" xfId="1" applyNumberFormat="1" applyFont="1" applyFill="1" applyBorder="1" applyAlignment="1">
      <alignment horizontal="center" vertical="center" wrapText="1"/>
    </xf>
    <xf numFmtId="0" fontId="3" fillId="3" borderId="11" xfId="1" applyNumberFormat="1" applyFont="1" applyFill="1" applyBorder="1" applyAlignment="1">
      <alignment horizontal="center" vertical="center" wrapText="1"/>
    </xf>
    <xf numFmtId="166" fontId="10" fillId="0" borderId="0" xfId="1" applyNumberFormat="1" applyFont="1" applyBorder="1" applyAlignment="1">
      <alignment horizontal="left" vertical="center"/>
    </xf>
    <xf numFmtId="166" fontId="3" fillId="0" borderId="0" xfId="1" applyNumberFormat="1" applyFont="1" applyBorder="1" applyAlignment="1">
      <alignment horizontal="center" vertical="center"/>
    </xf>
    <xf numFmtId="168" fontId="2" fillId="0" borderId="0" xfId="0" applyNumberFormat="1" applyFont="1" applyBorder="1" applyAlignment="1">
      <alignment horizontal="center" vertical="center"/>
    </xf>
    <xf numFmtId="166" fontId="3" fillId="0" borderId="25" xfId="1" applyNumberFormat="1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15" fontId="3" fillId="3" borderId="21" xfId="0" quotePrefix="1" applyNumberFormat="1" applyFont="1" applyFill="1" applyBorder="1" applyAlignment="1">
      <alignment horizontal="center" vertical="center"/>
    </xf>
    <xf numFmtId="0" fontId="3" fillId="3" borderId="21" xfId="0" quotePrefix="1" applyFont="1" applyFill="1" applyBorder="1" applyAlignment="1">
      <alignment horizontal="center" vertical="center"/>
    </xf>
    <xf numFmtId="166" fontId="3" fillId="3" borderId="21" xfId="1" applyNumberFormat="1" applyFont="1" applyFill="1" applyBorder="1" applyAlignment="1">
      <alignment horizontal="center" vertical="center" wrapText="1"/>
    </xf>
    <xf numFmtId="166" fontId="3" fillId="3" borderId="25" xfId="0" applyNumberFormat="1" applyFont="1" applyFill="1" applyBorder="1" applyAlignment="1">
      <alignment vertical="center"/>
    </xf>
    <xf numFmtId="0" fontId="2" fillId="0" borderId="0" xfId="0" quotePrefix="1" applyFont="1"/>
    <xf numFmtId="171" fontId="0" fillId="0" borderId="24" xfId="0" applyNumberFormat="1" applyFont="1" applyBorder="1" applyAlignment="1">
      <alignment horizontal="center" vertical="center" wrapText="1"/>
    </xf>
    <xf numFmtId="49" fontId="3" fillId="3" borderId="11" xfId="0" quotePrefix="1" applyNumberFormat="1" applyFont="1" applyFill="1" applyBorder="1" applyAlignment="1">
      <alignment horizontal="center" vertical="center" wrapText="1"/>
    </xf>
    <xf numFmtId="171" fontId="0" fillId="0" borderId="2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 vertical="center"/>
    </xf>
    <xf numFmtId="166" fontId="3" fillId="0" borderId="14" xfId="1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6" fontId="11" fillId="3" borderId="22" xfId="0" applyNumberFormat="1" applyFont="1" applyFill="1" applyBorder="1" applyAlignment="1">
      <alignment horizontal="center" vertical="center"/>
    </xf>
    <xf numFmtId="166" fontId="11" fillId="3" borderId="23" xfId="0" applyNumberFormat="1" applyFont="1" applyFill="1" applyBorder="1" applyAlignment="1">
      <alignment horizontal="center" vertical="center"/>
    </xf>
    <xf numFmtId="0" fontId="11" fillId="3" borderId="21" xfId="0" quotePrefix="1" applyNumberFormat="1" applyFont="1" applyFill="1" applyBorder="1" applyAlignment="1">
      <alignment horizontal="center" vertical="center"/>
    </xf>
    <xf numFmtId="0" fontId="11" fillId="3" borderId="12" xfId="0" quotePrefix="1" applyNumberFormat="1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166" fontId="10" fillId="2" borderId="7" xfId="1" applyNumberFormat="1" applyFont="1" applyFill="1" applyBorder="1" applyAlignment="1">
      <alignment horizontal="center"/>
    </xf>
    <xf numFmtId="166" fontId="10" fillId="2" borderId="8" xfId="1" applyNumberFormat="1" applyFont="1" applyFill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6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169" fontId="3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166" fontId="2" fillId="2" borderId="7" xfId="1" applyNumberFormat="1" applyFont="1" applyFill="1" applyBorder="1" applyAlignment="1">
      <alignment horizontal="center"/>
    </xf>
    <xf numFmtId="166" fontId="2" fillId="2" borderId="8" xfId="1" applyNumberFormat="1" applyFont="1" applyFill="1" applyBorder="1" applyAlignment="1">
      <alignment horizontal="center"/>
    </xf>
    <xf numFmtId="166" fontId="3" fillId="0" borderId="11" xfId="1" applyNumberFormat="1" applyFont="1" applyBorder="1" applyAlignment="1">
      <alignment horizontal="center" vertical="center"/>
    </xf>
    <xf numFmtId="166" fontId="3" fillId="0" borderId="22" xfId="1" applyNumberFormat="1" applyFont="1" applyBorder="1" applyAlignment="1">
      <alignment horizontal="center" vertical="center"/>
    </xf>
    <xf numFmtId="166" fontId="3" fillId="0" borderId="23" xfId="1" applyNumberFormat="1" applyFont="1" applyBorder="1" applyAlignment="1">
      <alignment horizontal="center" vertical="center"/>
    </xf>
    <xf numFmtId="166" fontId="16" fillId="0" borderId="0" xfId="1" applyNumberFormat="1" applyFont="1" applyAlignment="1">
      <alignment horizontal="left"/>
    </xf>
    <xf numFmtId="0" fontId="17" fillId="2" borderId="7" xfId="0" applyFont="1" applyFill="1" applyBorder="1" applyAlignment="1">
      <alignment horizontal="center" vertical="center"/>
    </xf>
    <xf numFmtId="0" fontId="17" fillId="2" borderId="8" xfId="0" applyFont="1" applyFill="1" applyBorder="1" applyAlignment="1">
      <alignment horizontal="center" vertical="center"/>
    </xf>
    <xf numFmtId="166" fontId="3" fillId="0" borderId="0" xfId="1" applyNumberFormat="1" applyFont="1" applyAlignment="1">
      <alignment horizontal="left"/>
    </xf>
    <xf numFmtId="166" fontId="2" fillId="2" borderId="7" xfId="1" applyNumberFormat="1" applyFont="1" applyFill="1" applyBorder="1" applyAlignment="1">
      <alignment horizontal="center" vertical="center"/>
    </xf>
    <xf numFmtId="166" fontId="2" fillId="2" borderId="8" xfId="1" applyNumberFormat="1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microsoft.com/office/2007/relationships/hdphoto" Target="../media/hdphoto1.wdp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171450</xdr:colOff>
      <xdr:row>1</xdr:row>
      <xdr:rowOff>79563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10150" y="279588"/>
          <a:ext cx="2333625" cy="116205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123825</xdr:colOff>
      <xdr:row>1</xdr:row>
      <xdr:rowOff>50988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72025" y="241488"/>
          <a:ext cx="2333625" cy="1162050"/>
        </a:xfrm>
        <a:prstGeom prst="rect">
          <a:avLst/>
        </a:prstGeom>
      </xdr:spPr>
    </xdr:pic>
    <xdr:clientData/>
  </xdr:oneCellAnchor>
  <xdr:oneCellAnchor>
    <xdr:from>
      <xdr:col>13</xdr:col>
      <xdr:colOff>428625</xdr:colOff>
      <xdr:row>36</xdr:row>
      <xdr:rowOff>161925</xdr:rowOff>
    </xdr:from>
    <xdr:ext cx="1850091" cy="1058263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05950" y="7610475"/>
          <a:ext cx="1850091" cy="1058263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3821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5172075"/>
          <a:ext cx="2124075" cy="1028699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49100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48875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115925" y="4972050"/>
          <a:ext cx="2124075" cy="10286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247650</xdr:colOff>
      <xdr:row>1</xdr:row>
      <xdr:rowOff>108138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3925" y="3081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142875</xdr:colOff>
      <xdr:row>36</xdr:row>
      <xdr:rowOff>95250</xdr:rowOff>
    </xdr:from>
    <xdr:to>
      <xdr:col>16</xdr:col>
      <xdr:colOff>219075</xdr:colOff>
      <xdr:row>42</xdr:row>
      <xdr:rowOff>73173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53450" y="8705850"/>
          <a:ext cx="2514600" cy="117807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0</xdr:row>
      <xdr:rowOff>193863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81525" y="19386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12</xdr:col>
      <xdr:colOff>314325</xdr:colOff>
      <xdr:row>32</xdr:row>
      <xdr:rowOff>190500</xdr:rowOff>
    </xdr:from>
    <xdr:to>
      <xdr:col>15</xdr:col>
      <xdr:colOff>335616</xdr:colOff>
      <xdr:row>38</xdr:row>
      <xdr:rowOff>48613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39175" y="7381875"/>
          <a:ext cx="1850091" cy="105826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14</xdr:col>
      <xdr:colOff>238125</xdr:colOff>
      <xdr:row>71</xdr:row>
      <xdr:rowOff>67979</xdr:rowOff>
    </xdr:from>
    <xdr:to>
      <xdr:col>18</xdr:col>
      <xdr:colOff>561975</xdr:colOff>
      <xdr:row>77</xdr:row>
      <xdr:rowOff>161924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06125" y="31529054"/>
          <a:ext cx="2762250" cy="129409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12</xdr:col>
      <xdr:colOff>142875</xdr:colOff>
      <xdr:row>37</xdr:row>
      <xdr:rowOff>67979</xdr:rowOff>
    </xdr:from>
    <xdr:to>
      <xdr:col>16</xdr:col>
      <xdr:colOff>466725</xdr:colOff>
      <xdr:row>43</xdr:row>
      <xdr:rowOff>114299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91675" y="8754779"/>
          <a:ext cx="2762250" cy="129409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190500</xdr:colOff>
      <xdr:row>1</xdr:row>
      <xdr:rowOff>89088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19600" y="289113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152400</xdr:colOff>
      <xdr:row>37</xdr:row>
      <xdr:rowOff>142875</xdr:rowOff>
    </xdr:from>
    <xdr:to>
      <xdr:col>16</xdr:col>
      <xdr:colOff>173691</xdr:colOff>
      <xdr:row>43</xdr:row>
      <xdr:rowOff>988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20225" y="9086850"/>
          <a:ext cx="1850091" cy="105826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8" name="Picture 7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267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219450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11" name="Picture 10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267825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5057775"/>
          <a:ext cx="2124075" cy="10286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2" name="Picture 1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16</xdr:col>
      <xdr:colOff>171450</xdr:colOff>
      <xdr:row>15</xdr:row>
      <xdr:rowOff>76200</xdr:rowOff>
    </xdr:from>
    <xdr:to>
      <xdr:col>19</xdr:col>
      <xdr:colOff>466725</xdr:colOff>
      <xdr:row>17</xdr:row>
      <xdr:rowOff>695324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1801475" y="3133725"/>
          <a:ext cx="2124075" cy="1028699"/>
        </a:xfrm>
        <a:prstGeom prst="rect">
          <a:avLst/>
        </a:prstGeom>
      </xdr:spPr>
    </xdr:pic>
    <xdr:clientData/>
  </xdr:twoCellAnchor>
  <xdr:oneCellAnchor>
    <xdr:from>
      <xdr:col>5</xdr:col>
      <xdr:colOff>142875</xdr:colOff>
      <xdr:row>1</xdr:row>
      <xdr:rowOff>60513</xdr:rowOff>
    </xdr:from>
    <xdr:ext cx="2333625" cy="1162050"/>
    <xdr:pic>
      <xdr:nvPicPr>
        <xdr:cNvPr id="5" name="Picture 4">
          <a:extLst>
            <a:ext uri="{FF2B5EF4-FFF2-40B4-BE49-F238E27FC236}">
              <a16:creationId xmlns:a16="http://schemas.microsoft.com/office/drawing/2014/main" id="{42F65DE4-0EA0-41F4-844C-65C38D4AE1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95850" y="260538"/>
          <a:ext cx="2333625" cy="1162050"/>
        </a:xfrm>
        <a:prstGeom prst="rect">
          <a:avLst/>
        </a:prstGeom>
      </xdr:spPr>
    </xdr:pic>
    <xdr:clientData/>
  </xdr:oneCellAnchor>
  <xdr:twoCellAnchor editAs="oneCell">
    <xdr:from>
      <xdr:col>13</xdr:col>
      <xdr:colOff>200025</xdr:colOff>
      <xdr:row>42</xdr:row>
      <xdr:rowOff>95250</xdr:rowOff>
    </xdr:from>
    <xdr:to>
      <xdr:col>16</xdr:col>
      <xdr:colOff>221316</xdr:colOff>
      <xdr:row>47</xdr:row>
      <xdr:rowOff>153388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9182100"/>
          <a:ext cx="1850091" cy="1058263"/>
        </a:xfrm>
        <a:prstGeom prst="rect">
          <a:avLst/>
        </a:prstGeom>
      </xdr:spPr>
    </xdr:pic>
    <xdr:clientData/>
  </xdr:twoCellAnchor>
  <xdr:twoCellAnchor editAs="oneCell">
    <xdr:from>
      <xdr:col>18</xdr:col>
      <xdr:colOff>219075</xdr:colOff>
      <xdr:row>21</xdr:row>
      <xdr:rowOff>95250</xdr:rowOff>
    </xdr:from>
    <xdr:to>
      <xdr:col>21</xdr:col>
      <xdr:colOff>514350</xdr:colOff>
      <xdr:row>26</xdr:row>
      <xdr:rowOff>114299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rightnessContrast bright="20000" contrast="4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13068300" y="4972050"/>
          <a:ext cx="2124075" cy="102869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Performa%20yang%20sudah%20ter%20invoice/39_Performa%20Invoice%20Sicepat_BATAM_Priode%2001-20%20November%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/2021/INVOICE/Performa/Sicepat/41_Performa%20Invoice%20Sicepat%20Periode%20%20Oktober_JAYAPUR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39_Sicepat_Batam"/>
      <sheetName val="403451"/>
      <sheetName val="402442"/>
      <sheetName val="402447"/>
      <sheetName val="402320"/>
      <sheetName val="403936"/>
      <sheetName val="402325"/>
      <sheetName val="403282"/>
      <sheetName val="402326"/>
      <sheetName val="404008"/>
      <sheetName val="402331"/>
      <sheetName val="404010"/>
      <sheetName val="402334"/>
      <sheetName val="404015"/>
      <sheetName val="402338"/>
      <sheetName val="404016"/>
      <sheetName val="402324"/>
      <sheetName val="404018"/>
      <sheetName val="402346"/>
      <sheetName val="404020"/>
      <sheetName val="402349"/>
      <sheetName val="404022"/>
      <sheetName val="403854"/>
      <sheetName val="403940"/>
      <sheetName val="403858"/>
      <sheetName val="403860"/>
      <sheetName val="403942"/>
      <sheetName val="403864"/>
      <sheetName val="403866"/>
      <sheetName val="403211"/>
      <sheetName val="403870"/>
      <sheetName val="404025"/>
      <sheetName val="403872"/>
      <sheetName val="403214"/>
      <sheetName val="403874"/>
      <sheetName val="406053"/>
      <sheetName val="403876"/>
      <sheetName val="403217"/>
      <sheetName val="403882"/>
      <sheetName val="404029"/>
      <sheetName val="403888"/>
      <sheetName val="403894"/>
    </sheetNames>
    <sheetDataSet>
      <sheetData sheetId="0"/>
      <sheetData sheetId="1">
        <row r="3">
          <cell r="A3">
            <v>403451</v>
          </cell>
          <cell r="E3">
            <v>44501</v>
          </cell>
        </row>
        <row r="4">
          <cell r="N4">
            <v>9.1</v>
          </cell>
        </row>
      </sheetData>
      <sheetData sheetId="2">
        <row r="3">
          <cell r="A3">
            <v>402442</v>
          </cell>
          <cell r="E3">
            <v>44501</v>
          </cell>
        </row>
        <row r="11">
          <cell r="N11">
            <v>137.88624999999999</v>
          </cell>
        </row>
      </sheetData>
      <sheetData sheetId="3">
        <row r="3">
          <cell r="A3">
            <v>402447</v>
          </cell>
          <cell r="E3">
            <v>44502</v>
          </cell>
        </row>
        <row r="25">
          <cell r="N25">
            <v>333.5865</v>
          </cell>
        </row>
      </sheetData>
      <sheetData sheetId="4">
        <row r="3">
          <cell r="A3">
            <v>402320</v>
          </cell>
          <cell r="E3">
            <v>44502</v>
          </cell>
        </row>
        <row r="9">
          <cell r="N9">
            <v>111.68499999999999</v>
          </cell>
        </row>
      </sheetData>
      <sheetData sheetId="5">
        <row r="3">
          <cell r="A3">
            <v>403936</v>
          </cell>
          <cell r="E3">
            <v>44503</v>
          </cell>
        </row>
        <row r="4">
          <cell r="N4">
            <v>7</v>
          </cell>
        </row>
      </sheetData>
      <sheetData sheetId="6">
        <row r="3">
          <cell r="A3">
            <v>402325</v>
          </cell>
          <cell r="E3">
            <v>44503</v>
          </cell>
        </row>
        <row r="46">
          <cell r="N46">
            <v>978.7170000000001</v>
          </cell>
        </row>
      </sheetData>
      <sheetData sheetId="7">
        <row r="3">
          <cell r="A3">
            <v>403282</v>
          </cell>
          <cell r="E3">
            <v>44504</v>
          </cell>
        </row>
        <row r="17">
          <cell r="N17">
            <v>367.77424999999999</v>
          </cell>
        </row>
      </sheetData>
      <sheetData sheetId="8">
        <row r="3">
          <cell r="A3">
            <v>402326</v>
          </cell>
          <cell r="E3">
            <v>44504</v>
          </cell>
        </row>
        <row r="39">
          <cell r="N39">
            <v>546.08050000000003</v>
          </cell>
        </row>
      </sheetData>
      <sheetData sheetId="9">
        <row r="3">
          <cell r="A3">
            <v>404008</v>
          </cell>
          <cell r="E3">
            <v>44505</v>
          </cell>
        </row>
        <row r="8">
          <cell r="N8">
            <v>74.547499999999999</v>
          </cell>
        </row>
      </sheetData>
      <sheetData sheetId="10">
        <row r="3">
          <cell r="A3">
            <v>402331</v>
          </cell>
          <cell r="E3">
            <v>44505</v>
          </cell>
        </row>
        <row r="48">
          <cell r="N48">
            <v>1003.1329999999999</v>
          </cell>
        </row>
      </sheetData>
      <sheetData sheetId="11">
        <row r="3">
          <cell r="A3">
            <v>404010</v>
          </cell>
          <cell r="E3">
            <v>44506</v>
          </cell>
        </row>
        <row r="9">
          <cell r="N9">
            <v>84.731999999999999</v>
          </cell>
        </row>
      </sheetData>
      <sheetData sheetId="12">
        <row r="3">
          <cell r="A3">
            <v>402334</v>
          </cell>
          <cell r="E3">
            <v>44506</v>
          </cell>
        </row>
        <row r="41">
          <cell r="N41">
            <v>982.31575000000009</v>
          </cell>
        </row>
      </sheetData>
      <sheetData sheetId="13">
        <row r="3">
          <cell r="A3">
            <v>404015</v>
          </cell>
          <cell r="E3">
            <v>44507</v>
          </cell>
        </row>
        <row r="16">
          <cell r="N16">
            <v>285.66700000000003</v>
          </cell>
        </row>
      </sheetData>
      <sheetData sheetId="14">
        <row r="3">
          <cell r="A3">
            <v>402338</v>
          </cell>
          <cell r="E3">
            <v>44507</v>
          </cell>
        </row>
        <row r="15">
          <cell r="N15">
            <v>253.45599999999999</v>
          </cell>
        </row>
      </sheetData>
      <sheetData sheetId="15">
        <row r="3">
          <cell r="A3">
            <v>404016</v>
          </cell>
          <cell r="E3">
            <v>44508</v>
          </cell>
        </row>
        <row r="5">
          <cell r="N5">
            <v>23.852</v>
          </cell>
        </row>
      </sheetData>
      <sheetData sheetId="16">
        <row r="3">
          <cell r="A3">
            <v>402324</v>
          </cell>
          <cell r="E3">
            <v>44508</v>
          </cell>
        </row>
        <row r="16">
          <cell r="N16">
            <v>226.57374999999996</v>
          </cell>
        </row>
      </sheetData>
      <sheetData sheetId="17">
        <row r="3">
          <cell r="A3">
            <v>404018</v>
          </cell>
          <cell r="E3">
            <v>44509</v>
          </cell>
        </row>
        <row r="9">
          <cell r="N9">
            <v>213.24799999999999</v>
          </cell>
        </row>
      </sheetData>
      <sheetData sheetId="18">
        <row r="3">
          <cell r="A3">
            <v>402346</v>
          </cell>
          <cell r="E3">
            <v>44509</v>
          </cell>
        </row>
        <row r="30">
          <cell r="N30">
            <v>411.67124999999999</v>
          </cell>
        </row>
      </sheetData>
      <sheetData sheetId="19">
        <row r="3">
          <cell r="A3">
            <v>404020</v>
          </cell>
          <cell r="E3">
            <v>44510</v>
          </cell>
        </row>
        <row r="8">
          <cell r="N8">
            <v>56.859000000000002</v>
          </cell>
        </row>
      </sheetData>
      <sheetData sheetId="20">
        <row r="3">
          <cell r="A3">
            <v>402349</v>
          </cell>
          <cell r="E3">
            <v>44510</v>
          </cell>
        </row>
        <row r="23">
          <cell r="N23">
            <v>396.29325</v>
          </cell>
        </row>
      </sheetData>
      <sheetData sheetId="21">
        <row r="3">
          <cell r="A3">
            <v>404022</v>
          </cell>
          <cell r="E3">
            <v>44511</v>
          </cell>
        </row>
        <row r="4">
          <cell r="N4">
            <v>8.64</v>
          </cell>
        </row>
      </sheetData>
      <sheetData sheetId="22">
        <row r="3">
          <cell r="A3">
            <v>403854</v>
          </cell>
          <cell r="E3">
            <v>44511</v>
          </cell>
        </row>
        <row r="29">
          <cell r="N29">
            <v>504.87900000000008</v>
          </cell>
        </row>
      </sheetData>
      <sheetData sheetId="23">
        <row r="3">
          <cell r="A3">
            <v>403940</v>
          </cell>
          <cell r="E3">
            <v>44512</v>
          </cell>
        </row>
        <row r="6">
          <cell r="N6">
            <v>45.932000000000002</v>
          </cell>
        </row>
      </sheetData>
      <sheetData sheetId="24">
        <row r="3">
          <cell r="A3">
            <v>403858</v>
          </cell>
          <cell r="E3">
            <v>44512</v>
          </cell>
        </row>
        <row r="44">
          <cell r="N44">
            <v>794.56725000000029</v>
          </cell>
        </row>
      </sheetData>
      <sheetData sheetId="25">
        <row r="3">
          <cell r="A3">
            <v>403860</v>
          </cell>
          <cell r="E3">
            <v>44512</v>
          </cell>
        </row>
        <row r="10">
          <cell r="N10">
            <v>113.14775</v>
          </cell>
        </row>
      </sheetData>
      <sheetData sheetId="26">
        <row r="3">
          <cell r="A3">
            <v>403942</v>
          </cell>
          <cell r="E3">
            <v>44513</v>
          </cell>
        </row>
        <row r="9">
          <cell r="N9">
            <v>124.702</v>
          </cell>
        </row>
      </sheetData>
      <sheetData sheetId="27">
        <row r="3">
          <cell r="A3">
            <v>403864</v>
          </cell>
          <cell r="E3">
            <v>44513</v>
          </cell>
        </row>
        <row r="49">
          <cell r="N49">
            <v>874.76925000000006</v>
          </cell>
        </row>
      </sheetData>
      <sheetData sheetId="28">
        <row r="3">
          <cell r="A3">
            <v>403866</v>
          </cell>
          <cell r="E3">
            <v>44513</v>
          </cell>
        </row>
        <row r="29">
          <cell r="N29">
            <v>272.75125000000003</v>
          </cell>
        </row>
      </sheetData>
      <sheetData sheetId="29">
        <row r="3">
          <cell r="A3">
            <v>403211</v>
          </cell>
          <cell r="E3">
            <v>44514</v>
          </cell>
        </row>
        <row r="5">
          <cell r="N5">
            <v>47.304249999999996</v>
          </cell>
        </row>
      </sheetData>
      <sheetData sheetId="30">
        <row r="3">
          <cell r="A3">
            <v>403870</v>
          </cell>
          <cell r="E3">
            <v>44514</v>
          </cell>
        </row>
        <row r="37">
          <cell r="N37">
            <v>700.14375000000007</v>
          </cell>
        </row>
      </sheetData>
      <sheetData sheetId="31">
        <row r="3">
          <cell r="A3">
            <v>404025</v>
          </cell>
          <cell r="E3">
            <v>44515</v>
          </cell>
        </row>
        <row r="7">
          <cell r="N7">
            <v>60.25</v>
          </cell>
        </row>
      </sheetData>
      <sheetData sheetId="32">
        <row r="3">
          <cell r="A3">
            <v>403872</v>
          </cell>
          <cell r="E3">
            <v>44515</v>
          </cell>
        </row>
        <row r="19">
          <cell r="N19">
            <v>288.70299999999997</v>
          </cell>
        </row>
      </sheetData>
      <sheetData sheetId="33">
        <row r="3">
          <cell r="A3">
            <v>403214</v>
          </cell>
          <cell r="E3">
            <v>44516</v>
          </cell>
        </row>
        <row r="10">
          <cell r="N10">
            <v>143</v>
          </cell>
        </row>
      </sheetData>
      <sheetData sheetId="34">
        <row r="3">
          <cell r="A3">
            <v>403874</v>
          </cell>
          <cell r="E3">
            <v>44516</v>
          </cell>
        </row>
        <row r="33">
          <cell r="N33">
            <v>544.58325000000002</v>
          </cell>
        </row>
      </sheetData>
      <sheetData sheetId="35">
        <row r="3">
          <cell r="A3">
            <v>406053</v>
          </cell>
          <cell r="E3">
            <v>44517</v>
          </cell>
        </row>
        <row r="6">
          <cell r="N6">
            <v>44.127000000000002</v>
          </cell>
        </row>
      </sheetData>
      <sheetData sheetId="36">
        <row r="3">
          <cell r="A3">
            <v>403876</v>
          </cell>
          <cell r="E3">
            <v>44517</v>
          </cell>
        </row>
        <row r="60">
          <cell r="N60">
            <v>1225.3450000000003</v>
          </cell>
        </row>
      </sheetData>
      <sheetData sheetId="37">
        <row r="3">
          <cell r="A3">
            <v>403217</v>
          </cell>
          <cell r="E3">
            <v>44518</v>
          </cell>
        </row>
        <row r="10">
          <cell r="N10">
            <v>76.635000000000005</v>
          </cell>
        </row>
      </sheetData>
      <sheetData sheetId="38">
        <row r="3">
          <cell r="A3">
            <v>403882</v>
          </cell>
          <cell r="E3">
            <v>44518</v>
          </cell>
        </row>
        <row r="48">
          <cell r="N48">
            <v>672.6557499999999</v>
          </cell>
        </row>
      </sheetData>
      <sheetData sheetId="39">
        <row r="3">
          <cell r="A3">
            <v>404029</v>
          </cell>
          <cell r="E3">
            <v>44519</v>
          </cell>
        </row>
        <row r="5">
          <cell r="N5">
            <v>37</v>
          </cell>
        </row>
      </sheetData>
      <sheetData sheetId="40">
        <row r="3">
          <cell r="A3">
            <v>403888</v>
          </cell>
          <cell r="E3">
            <v>44519</v>
          </cell>
        </row>
        <row r="43">
          <cell r="N43">
            <v>570.15150000000006</v>
          </cell>
        </row>
      </sheetData>
      <sheetData sheetId="41">
        <row r="3">
          <cell r="A3">
            <v>403894</v>
          </cell>
          <cell r="E3">
            <v>44520</v>
          </cell>
        </row>
        <row r="31">
          <cell r="N31">
            <v>428.94600000000003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1_Sicepat_Jayapura"/>
      <sheetName val="402548"/>
      <sheetName val="402550"/>
    </sheetNames>
    <sheetDataSet>
      <sheetData sheetId="0"/>
      <sheetData sheetId="1">
        <row r="3">
          <cell r="A3">
            <v>402548</v>
          </cell>
          <cell r="D3" t="str">
            <v>DMP DJJ (JAYAPURA)</v>
          </cell>
          <cell r="E3">
            <v>44487</v>
          </cell>
        </row>
        <row r="4">
          <cell r="D4" t="str">
            <v>DMP DJJ (JAYAPURA)</v>
          </cell>
        </row>
        <row r="34">
          <cell r="N34">
            <v>729.93299999999988</v>
          </cell>
        </row>
      </sheetData>
      <sheetData sheetId="2">
        <row r="3">
          <cell r="A3">
            <v>402550</v>
          </cell>
          <cell r="E3" t="str">
            <v>26-Okt-21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10" workbookViewId="0">
      <selection activeCell="J21" sqref="J21"/>
    </sheetView>
  </sheetViews>
  <sheetFormatPr defaultRowHeight="15.75" x14ac:dyDescent="0.25"/>
  <cols>
    <col min="1" max="1" width="4.85546875" style="2" customWidth="1"/>
    <col min="2" max="2" width="11" style="2" customWidth="1"/>
    <col min="3" max="3" width="9.7109375" style="2" customWidth="1"/>
    <col min="4" max="4" width="25" style="2" customWidth="1"/>
    <col min="5" max="5" width="13.42578125" style="2" customWidth="1"/>
    <col min="6" max="7" width="6.140625" style="2" customWidth="1"/>
    <col min="8" max="8" width="14.140625" style="3" bestFit="1" customWidth="1"/>
    <col min="9" max="9" width="1.5703125" style="3" customWidth="1"/>
    <col min="10" max="10" width="19.42578125" style="2" customWidth="1"/>
    <col min="11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2" spans="1:10" x14ac:dyDescent="0.25">
      <c r="A12" s="2" t="s">
        <v>7</v>
      </c>
      <c r="B12" s="2" t="s">
        <v>8</v>
      </c>
      <c r="H12" s="3" t="s">
        <v>9</v>
      </c>
      <c r="I12" s="7" t="s">
        <v>10</v>
      </c>
      <c r="J12" s="8" t="s">
        <v>36</v>
      </c>
    </row>
    <row r="13" spans="1:10" x14ac:dyDescent="0.25">
      <c r="H13" s="3" t="s">
        <v>11</v>
      </c>
      <c r="I13" s="7" t="s">
        <v>10</v>
      </c>
      <c r="J13" s="9" t="s">
        <v>37</v>
      </c>
    </row>
    <row r="14" spans="1:10" x14ac:dyDescent="0.25">
      <c r="H14" s="3" t="s">
        <v>12</v>
      </c>
      <c r="I14" s="7" t="s">
        <v>10</v>
      </c>
      <c r="J14" s="9" t="s">
        <v>38</v>
      </c>
    </row>
    <row r="15" spans="1:10" x14ac:dyDescent="0.25">
      <c r="H15" s="3" t="s">
        <v>35</v>
      </c>
      <c r="I15" s="7" t="s">
        <v>10</v>
      </c>
      <c r="J15" s="44" t="s">
        <v>39</v>
      </c>
    </row>
    <row r="16" spans="1:10" x14ac:dyDescent="0.25">
      <c r="A16" s="2" t="s">
        <v>13</v>
      </c>
      <c r="B16" s="8" t="s">
        <v>14</v>
      </c>
      <c r="C16" s="8"/>
      <c r="I16" s="7"/>
    </row>
    <row r="17" spans="1:18" ht="16.5" thickBot="1" x14ac:dyDescent="0.3">
      <c r="G17" s="10"/>
    </row>
    <row r="18" spans="1:18" ht="20.100000000000001" customHeight="1" x14ac:dyDescent="0.25">
      <c r="A18" s="11" t="s">
        <v>15</v>
      </c>
      <c r="B18" s="12" t="s">
        <v>16</v>
      </c>
      <c r="C18" s="12" t="s">
        <v>17</v>
      </c>
      <c r="D18" s="12" t="s">
        <v>18</v>
      </c>
      <c r="E18" s="12" t="s">
        <v>19</v>
      </c>
      <c r="F18" s="13" t="s">
        <v>20</v>
      </c>
      <c r="G18" s="13" t="s">
        <v>21</v>
      </c>
      <c r="H18" s="136" t="s">
        <v>22</v>
      </c>
      <c r="I18" s="137"/>
      <c r="J18" s="14" t="s">
        <v>23</v>
      </c>
    </row>
    <row r="19" spans="1:18" ht="53.25" customHeight="1" x14ac:dyDescent="0.25">
      <c r="A19" s="15">
        <v>1</v>
      </c>
      <c r="B19" s="16">
        <v>44497</v>
      </c>
      <c r="C19" s="17" t="s">
        <v>40</v>
      </c>
      <c r="D19" s="18" t="s">
        <v>42</v>
      </c>
      <c r="E19" s="19" t="s">
        <v>44</v>
      </c>
      <c r="F19" s="20">
        <v>70</v>
      </c>
      <c r="G19" s="21">
        <v>299</v>
      </c>
      <c r="H19" s="138">
        <v>1500</v>
      </c>
      <c r="I19" s="139"/>
      <c r="J19" s="22">
        <f>G19*H19</f>
        <v>448500</v>
      </c>
    </row>
    <row r="20" spans="1:18" ht="53.25" customHeight="1" x14ac:dyDescent="0.25">
      <c r="A20" s="15">
        <v>2</v>
      </c>
      <c r="B20" s="16">
        <v>44497</v>
      </c>
      <c r="C20" s="17" t="s">
        <v>41</v>
      </c>
      <c r="D20" s="18" t="s">
        <v>43</v>
      </c>
      <c r="E20" s="19" t="s">
        <v>45</v>
      </c>
      <c r="F20" s="20">
        <v>49</v>
      </c>
      <c r="G20" s="21">
        <v>300</v>
      </c>
      <c r="H20" s="138">
        <v>2000</v>
      </c>
      <c r="I20" s="139"/>
      <c r="J20" s="22">
        <f t="shared" ref="J20" si="0">G20*H20</f>
        <v>600000</v>
      </c>
    </row>
    <row r="21" spans="1:18" ht="25.5" customHeight="1" thickBot="1" x14ac:dyDescent="0.3">
      <c r="A21" s="140" t="s">
        <v>24</v>
      </c>
      <c r="B21" s="141"/>
      <c r="C21" s="141"/>
      <c r="D21" s="141"/>
      <c r="E21" s="141"/>
      <c r="F21" s="141"/>
      <c r="G21" s="141"/>
      <c r="H21" s="141"/>
      <c r="I21" s="142"/>
      <c r="J21" s="23">
        <f>SUM(J19:J20)</f>
        <v>1048500</v>
      </c>
    </row>
    <row r="22" spans="1:18" x14ac:dyDescent="0.25">
      <c r="A22" s="129"/>
      <c r="B22" s="129"/>
      <c r="C22" s="24"/>
      <c r="D22" s="24"/>
      <c r="E22" s="24"/>
      <c r="F22" s="24"/>
      <c r="G22" s="24"/>
      <c r="H22" s="25"/>
      <c r="I22" s="25"/>
      <c r="J22" s="26"/>
    </row>
    <row r="23" spans="1:18" x14ac:dyDescent="0.25">
      <c r="A23" s="24"/>
      <c r="B23" s="24"/>
      <c r="C23" s="24"/>
      <c r="D23" s="24"/>
      <c r="E23" s="24"/>
      <c r="F23" s="24"/>
      <c r="H23" s="27" t="s">
        <v>25</v>
      </c>
      <c r="I23" s="28">
        <f>I19*1%</f>
        <v>0</v>
      </c>
      <c r="J23" s="26">
        <f>J21*1%</f>
        <v>10485</v>
      </c>
    </row>
    <row r="24" spans="1:18" ht="16.5" thickBot="1" x14ac:dyDescent="0.3">
      <c r="E24" s="1"/>
      <c r="F24" s="1"/>
      <c r="H24" s="29" t="s">
        <v>26</v>
      </c>
      <c r="I24" s="30">
        <v>0</v>
      </c>
      <c r="J24" s="30">
        <f>J21*2%</f>
        <v>20970</v>
      </c>
      <c r="R24" s="2" t="s">
        <v>27</v>
      </c>
    </row>
    <row r="25" spans="1:18" x14ac:dyDescent="0.25">
      <c r="E25" s="1"/>
      <c r="F25" s="1"/>
      <c r="H25" s="31" t="s">
        <v>28</v>
      </c>
      <c r="I25" s="32">
        <f>I21+I23</f>
        <v>0</v>
      </c>
      <c r="J25" s="32">
        <f>J21+J23-J24</f>
        <v>1038015</v>
      </c>
    </row>
    <row r="26" spans="1:18" x14ac:dyDescent="0.25">
      <c r="E26" s="1"/>
      <c r="F26" s="1"/>
      <c r="H26" s="31"/>
      <c r="I26" s="32"/>
      <c r="J26" s="32"/>
    </row>
    <row r="27" spans="1:18" x14ac:dyDescent="0.25">
      <c r="A27" s="33" t="s">
        <v>46</v>
      </c>
      <c r="D27" s="1"/>
      <c r="E27" s="1"/>
      <c r="F27" s="1"/>
      <c r="G27" s="1"/>
      <c r="H27" s="31"/>
      <c r="I27" s="31"/>
      <c r="J27" s="32"/>
    </row>
    <row r="28" spans="1:18" x14ac:dyDescent="0.25">
      <c r="A28" s="33"/>
      <c r="D28" s="1"/>
      <c r="E28" s="1"/>
      <c r="F28" s="1"/>
      <c r="G28" s="1"/>
      <c r="H28" s="31"/>
      <c r="I28" s="31"/>
      <c r="J28" s="32"/>
    </row>
    <row r="29" spans="1:18" x14ac:dyDescent="0.25">
      <c r="D29" s="1"/>
      <c r="E29" s="1"/>
      <c r="F29" s="1"/>
      <c r="G29" s="1"/>
      <c r="H29" s="31"/>
      <c r="I29" s="31"/>
      <c r="J29" s="32"/>
    </row>
    <row r="30" spans="1:18" x14ac:dyDescent="0.25">
      <c r="A30" s="34" t="s">
        <v>29</v>
      </c>
    </row>
    <row r="31" spans="1:18" x14ac:dyDescent="0.25">
      <c r="A31" s="35" t="s">
        <v>30</v>
      </c>
      <c r="B31" s="36"/>
      <c r="C31" s="36"/>
      <c r="D31" s="10"/>
      <c r="E31" s="10"/>
      <c r="F31" s="10"/>
    </row>
    <row r="32" spans="1:18" x14ac:dyDescent="0.25">
      <c r="A32" s="35" t="s">
        <v>31</v>
      </c>
      <c r="B32" s="36"/>
      <c r="C32" s="36"/>
      <c r="D32" s="10"/>
      <c r="E32" s="10"/>
      <c r="F32" s="10"/>
    </row>
    <row r="33" spans="1:10" x14ac:dyDescent="0.25">
      <c r="A33" s="37" t="s">
        <v>32</v>
      </c>
      <c r="B33" s="38"/>
      <c r="C33" s="38"/>
      <c r="D33" s="10"/>
      <c r="E33" s="10"/>
      <c r="F33" s="10"/>
    </row>
    <row r="34" spans="1:10" x14ac:dyDescent="0.25">
      <c r="A34" s="39" t="s">
        <v>0</v>
      </c>
      <c r="B34" s="40"/>
      <c r="C34" s="40"/>
      <c r="D34" s="10"/>
      <c r="E34" s="10"/>
      <c r="F34" s="10"/>
    </row>
    <row r="35" spans="1:10" x14ac:dyDescent="0.25">
      <c r="A35" s="41"/>
      <c r="B35" s="41"/>
      <c r="C35" s="41"/>
    </row>
    <row r="36" spans="1:10" x14ac:dyDescent="0.25">
      <c r="A36" s="42"/>
      <c r="B36" s="42"/>
      <c r="C36" s="42"/>
    </row>
    <row r="37" spans="1:10" x14ac:dyDescent="0.25">
      <c r="H37" s="43" t="s">
        <v>33</v>
      </c>
      <c r="I37" s="130" t="str">
        <f>+J13</f>
        <v>02 Desember 2021</v>
      </c>
      <c r="J37" s="131"/>
    </row>
    <row r="40" spans="1:10" ht="18" customHeight="1" x14ac:dyDescent="0.25"/>
    <row r="41" spans="1:10" ht="17.25" customHeight="1" x14ac:dyDescent="0.25"/>
    <row r="43" spans="1:10" x14ac:dyDescent="0.25">
      <c r="H43" s="132" t="s">
        <v>34</v>
      </c>
      <c r="I43" s="132"/>
      <c r="J43" s="132"/>
    </row>
  </sheetData>
  <mergeCells count="8">
    <mergeCell ref="A22:B22"/>
    <mergeCell ref="I37:J37"/>
    <mergeCell ref="H43:J43"/>
    <mergeCell ref="A10:J10"/>
    <mergeCell ref="H18:I18"/>
    <mergeCell ref="H19:I19"/>
    <mergeCell ref="H20:I20"/>
    <mergeCell ref="A21:I21"/>
  </mergeCells>
  <printOptions horizontalCentered="1"/>
  <pageMargins left="0.39370078740157483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workbookViewId="0">
      <selection activeCell="E14" sqref="E14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129</v>
      </c>
    </row>
    <row r="13" spans="1:9" x14ac:dyDescent="0.25">
      <c r="G13" s="3" t="s">
        <v>11</v>
      </c>
      <c r="H13" s="7" t="s">
        <v>10</v>
      </c>
      <c r="I13" s="9" t="s">
        <v>121</v>
      </c>
    </row>
    <row r="14" spans="1:9" x14ac:dyDescent="0.25">
      <c r="G14" s="3" t="s">
        <v>12</v>
      </c>
      <c r="H14" s="7" t="s">
        <v>10</v>
      </c>
      <c r="I14" s="9" t="s">
        <v>122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15" t="s">
        <v>52</v>
      </c>
      <c r="G17" s="136" t="s">
        <v>22</v>
      </c>
      <c r="H17" s="137"/>
      <c r="I17" s="14" t="s">
        <v>23</v>
      </c>
    </row>
    <row r="18" spans="1:17" ht="63" x14ac:dyDescent="0.25">
      <c r="A18" s="15">
        <v>1</v>
      </c>
      <c r="B18" s="124">
        <v>44521</v>
      </c>
      <c r="C18" s="123" t="s">
        <v>130</v>
      </c>
      <c r="D18" s="19" t="s">
        <v>132</v>
      </c>
      <c r="E18" s="19" t="s">
        <v>131</v>
      </c>
      <c r="F18" s="107">
        <v>1</v>
      </c>
      <c r="G18" s="163">
        <v>1500000</v>
      </c>
      <c r="H18" s="164"/>
      <c r="I18" s="111">
        <f>G18</f>
        <v>1500000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1500000</v>
      </c>
      <c r="K19" s="2" t="s">
        <v>27</v>
      </c>
    </row>
    <row r="20" spans="1:17" x14ac:dyDescent="0.25">
      <c r="A20" s="129"/>
      <c r="B20" s="129"/>
      <c r="C20" s="114"/>
      <c r="D20" s="114"/>
      <c r="E20" s="114"/>
      <c r="F20" s="114"/>
      <c r="G20" s="25"/>
      <c r="H20" s="25"/>
      <c r="I20" s="26"/>
    </row>
    <row r="21" spans="1:17" x14ac:dyDescent="0.25">
      <c r="A21" s="114"/>
      <c r="B21" s="114"/>
      <c r="C21" s="114"/>
      <c r="D21" s="114"/>
      <c r="E21" s="114"/>
      <c r="F21" s="114"/>
      <c r="G21" s="27" t="s">
        <v>25</v>
      </c>
      <c r="H21" s="28" t="e">
        <f>#REF!*1%</f>
        <v>#REF!</v>
      </c>
      <c r="I21" s="26">
        <f>I19*1%</f>
        <v>15000</v>
      </c>
    </row>
    <row r="22" spans="1:17" x14ac:dyDescent="0.25">
      <c r="A22" s="114"/>
      <c r="B22" s="114"/>
      <c r="C22" s="114"/>
      <c r="D22" s="114"/>
      <c r="E22" s="114"/>
      <c r="F22" s="114"/>
      <c r="G22" s="27" t="s">
        <v>119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1500000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1515000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133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09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134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52</v>
      </c>
      <c r="G17" s="136" t="s">
        <v>22</v>
      </c>
      <c r="H17" s="137"/>
      <c r="I17" s="14" t="s">
        <v>23</v>
      </c>
    </row>
    <row r="18" spans="1:17" ht="63" x14ac:dyDescent="0.25">
      <c r="A18" s="15">
        <v>1</v>
      </c>
      <c r="B18" s="124">
        <v>44523</v>
      </c>
      <c r="C18" s="123" t="s">
        <v>136</v>
      </c>
      <c r="D18" s="19" t="s">
        <v>137</v>
      </c>
      <c r="E18" s="19" t="s">
        <v>138</v>
      </c>
      <c r="F18" s="107">
        <v>1</v>
      </c>
      <c r="G18" s="163">
        <v>1500000</v>
      </c>
      <c r="H18" s="164"/>
      <c r="I18" s="111">
        <f>G18</f>
        <v>1500000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1500000</v>
      </c>
      <c r="K19" s="2" t="s">
        <v>27</v>
      </c>
    </row>
    <row r="20" spans="1:17" x14ac:dyDescent="0.25">
      <c r="A20" s="129"/>
      <c r="B20" s="129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15000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119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1500000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1515000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133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140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52</v>
      </c>
      <c r="G17" s="136" t="s">
        <v>22</v>
      </c>
      <c r="H17" s="137"/>
      <c r="I17" s="14" t="s">
        <v>23</v>
      </c>
    </row>
    <row r="18" spans="1:17" ht="63" x14ac:dyDescent="0.25">
      <c r="A18" s="15">
        <v>1</v>
      </c>
      <c r="B18" s="124">
        <v>44510</v>
      </c>
      <c r="C18" s="123" t="s">
        <v>141</v>
      </c>
      <c r="D18" s="19" t="s">
        <v>142</v>
      </c>
      <c r="E18" s="19" t="s">
        <v>143</v>
      </c>
      <c r="F18" s="107">
        <v>1</v>
      </c>
      <c r="G18" s="163">
        <v>1700000</v>
      </c>
      <c r="H18" s="164"/>
      <c r="I18" s="111">
        <f>G18</f>
        <v>1700000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1700000</v>
      </c>
      <c r="K19" s="2" t="s">
        <v>27</v>
      </c>
    </row>
    <row r="20" spans="1:17" x14ac:dyDescent="0.25">
      <c r="A20" s="129"/>
      <c r="B20" s="129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17000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119</v>
      </c>
      <c r="H22" s="26">
        <f>H20*10%</f>
        <v>0</v>
      </c>
      <c r="I22" s="26">
        <f>I19*50%</f>
        <v>850000</v>
      </c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850000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867000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144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145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52</v>
      </c>
      <c r="G17" s="136" t="s">
        <v>22</v>
      </c>
      <c r="H17" s="137"/>
      <c r="I17" s="14" t="s">
        <v>23</v>
      </c>
    </row>
    <row r="18" spans="1:17" ht="78.75" x14ac:dyDescent="0.25">
      <c r="A18" s="15">
        <v>1</v>
      </c>
      <c r="B18" s="124">
        <v>44525</v>
      </c>
      <c r="C18" s="123" t="s">
        <v>146</v>
      </c>
      <c r="D18" s="19" t="s">
        <v>147</v>
      </c>
      <c r="E18" s="19" t="s">
        <v>148</v>
      </c>
      <c r="F18" s="107">
        <v>1</v>
      </c>
      <c r="G18" s="163">
        <v>1100000</v>
      </c>
      <c r="H18" s="164"/>
      <c r="I18" s="111">
        <f>G18</f>
        <v>1100000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1100000</v>
      </c>
      <c r="K19" s="2" t="s">
        <v>27</v>
      </c>
    </row>
    <row r="20" spans="1:17" x14ac:dyDescent="0.25">
      <c r="A20" s="129"/>
      <c r="B20" s="129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11000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119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1100000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1111000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149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152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6" t="s">
        <v>52</v>
      </c>
      <c r="G17" s="136" t="s">
        <v>22</v>
      </c>
      <c r="H17" s="137"/>
      <c r="I17" s="14" t="s">
        <v>23</v>
      </c>
    </row>
    <row r="18" spans="1:17" ht="63" x14ac:dyDescent="0.25">
      <c r="A18" s="15">
        <v>1</v>
      </c>
      <c r="B18" s="124">
        <v>44519</v>
      </c>
      <c r="C18" s="123" t="s">
        <v>150</v>
      </c>
      <c r="D18" s="19" t="s">
        <v>151</v>
      </c>
      <c r="E18" s="19" t="s">
        <v>143</v>
      </c>
      <c r="F18" s="107">
        <v>1</v>
      </c>
      <c r="G18" s="163">
        <v>1500000</v>
      </c>
      <c r="H18" s="164"/>
      <c r="I18" s="111">
        <f>G18</f>
        <v>1500000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1500000</v>
      </c>
      <c r="K19" s="2" t="s">
        <v>27</v>
      </c>
    </row>
    <row r="20" spans="1:17" x14ac:dyDescent="0.25">
      <c r="A20" s="129"/>
      <c r="B20" s="129"/>
      <c r="C20" s="125"/>
      <c r="D20" s="125"/>
      <c r="E20" s="125"/>
      <c r="F20" s="125"/>
      <c r="G20" s="25"/>
      <c r="H20" s="25"/>
      <c r="I20" s="26"/>
    </row>
    <row r="21" spans="1:17" x14ac:dyDescent="0.25">
      <c r="A21" s="125"/>
      <c r="B21" s="125"/>
      <c r="C21" s="125"/>
      <c r="D21" s="125"/>
      <c r="E21" s="125"/>
      <c r="F21" s="125"/>
      <c r="G21" s="27" t="s">
        <v>25</v>
      </c>
      <c r="H21" s="28" t="e">
        <f>#REF!*1%</f>
        <v>#REF!</v>
      </c>
      <c r="I21" s="26">
        <f>I19*1%</f>
        <v>15000</v>
      </c>
    </row>
    <row r="22" spans="1:17" x14ac:dyDescent="0.25">
      <c r="A22" s="125"/>
      <c r="B22" s="125"/>
      <c r="C22" s="125"/>
      <c r="D22" s="125"/>
      <c r="E22" s="125"/>
      <c r="F22" s="125"/>
      <c r="G22" s="27" t="s">
        <v>119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1500000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1515000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133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153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8" t="s">
        <v>52</v>
      </c>
      <c r="G17" s="136" t="s">
        <v>22</v>
      </c>
      <c r="H17" s="137"/>
      <c r="I17" s="14" t="s">
        <v>23</v>
      </c>
    </row>
    <row r="18" spans="1:17" ht="78.75" x14ac:dyDescent="0.25">
      <c r="A18" s="15">
        <v>1</v>
      </c>
      <c r="B18" s="124">
        <v>44526</v>
      </c>
      <c r="C18" s="123" t="s">
        <v>154</v>
      </c>
      <c r="D18" s="19" t="s">
        <v>155</v>
      </c>
      <c r="E18" s="19" t="s">
        <v>126</v>
      </c>
      <c r="F18" s="107">
        <v>1</v>
      </c>
      <c r="G18" s="163">
        <v>3000000</v>
      </c>
      <c r="H18" s="164"/>
      <c r="I18" s="111">
        <f>G18</f>
        <v>3000000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3000000</v>
      </c>
      <c r="K19" s="2" t="s">
        <v>27</v>
      </c>
    </row>
    <row r="20" spans="1:17" x14ac:dyDescent="0.25">
      <c r="A20" s="129"/>
      <c r="B20" s="129"/>
      <c r="C20" s="127"/>
      <c r="D20" s="127"/>
      <c r="E20" s="127"/>
      <c r="F20" s="127"/>
      <c r="G20" s="25"/>
      <c r="H20" s="25"/>
      <c r="I20" s="26"/>
    </row>
    <row r="21" spans="1:17" x14ac:dyDescent="0.25">
      <c r="A21" s="127"/>
      <c r="B21" s="127"/>
      <c r="C21" s="127"/>
      <c r="D21" s="127"/>
      <c r="E21" s="127"/>
      <c r="F21" s="127"/>
      <c r="G21" s="27" t="s">
        <v>25</v>
      </c>
      <c r="H21" s="28" t="e">
        <f>#REF!*1%</f>
        <v>#REF!</v>
      </c>
      <c r="I21" s="26">
        <f>I19*1%</f>
        <v>30000</v>
      </c>
    </row>
    <row r="22" spans="1:17" x14ac:dyDescent="0.25">
      <c r="A22" s="127"/>
      <c r="B22" s="127"/>
      <c r="C22" s="127"/>
      <c r="D22" s="127"/>
      <c r="E22" s="127"/>
      <c r="F22" s="127"/>
      <c r="G22" s="27" t="s">
        <v>119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3000000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3030000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156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topLeftCell="A5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157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8" t="s">
        <v>52</v>
      </c>
      <c r="G17" s="136" t="s">
        <v>22</v>
      </c>
      <c r="H17" s="137"/>
      <c r="I17" s="14" t="s">
        <v>23</v>
      </c>
    </row>
    <row r="18" spans="1:17" ht="63" x14ac:dyDescent="0.25">
      <c r="A18" s="15">
        <v>1</v>
      </c>
      <c r="B18" s="124">
        <v>44526</v>
      </c>
      <c r="C18" s="123" t="s">
        <v>158</v>
      </c>
      <c r="D18" s="19" t="s">
        <v>159</v>
      </c>
      <c r="E18" s="19" t="s">
        <v>126</v>
      </c>
      <c r="F18" s="107">
        <v>1</v>
      </c>
      <c r="G18" s="163">
        <v>3900000</v>
      </c>
      <c r="H18" s="164"/>
      <c r="I18" s="111">
        <f>G18</f>
        <v>3900000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3900000</v>
      </c>
      <c r="K19" s="2" t="s">
        <v>27</v>
      </c>
    </row>
    <row r="20" spans="1:17" x14ac:dyDescent="0.25">
      <c r="A20" s="129"/>
      <c r="B20" s="129"/>
      <c r="C20" s="127"/>
      <c r="D20" s="127"/>
      <c r="E20" s="127"/>
      <c r="F20" s="127"/>
      <c r="G20" s="25"/>
      <c r="H20" s="25"/>
      <c r="I20" s="26"/>
    </row>
    <row r="21" spans="1:17" x14ac:dyDescent="0.25">
      <c r="A21" s="127"/>
      <c r="B21" s="127"/>
      <c r="C21" s="127"/>
      <c r="D21" s="127"/>
      <c r="E21" s="127"/>
      <c r="F21" s="127"/>
      <c r="G21" s="27" t="s">
        <v>25</v>
      </c>
      <c r="H21" s="28" t="e">
        <f>#REF!*1%</f>
        <v>#REF!</v>
      </c>
      <c r="I21" s="26">
        <f>I19*1%</f>
        <v>39000</v>
      </c>
    </row>
    <row r="22" spans="1:17" x14ac:dyDescent="0.25">
      <c r="A22" s="127"/>
      <c r="B22" s="127"/>
      <c r="C22" s="127"/>
      <c r="D22" s="127"/>
      <c r="E22" s="127"/>
      <c r="F22" s="127"/>
      <c r="G22" s="27" t="s">
        <v>119</v>
      </c>
      <c r="H22" s="26">
        <f>H20*10%</f>
        <v>0</v>
      </c>
      <c r="I22" s="26">
        <f>I19*50%</f>
        <v>1950000</v>
      </c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1950000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1989000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160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161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8" t="s">
        <v>52</v>
      </c>
      <c r="G17" s="136" t="s">
        <v>22</v>
      </c>
      <c r="H17" s="137"/>
      <c r="I17" s="14" t="s">
        <v>23</v>
      </c>
    </row>
    <row r="18" spans="1:17" ht="63" x14ac:dyDescent="0.25">
      <c r="A18" s="15">
        <v>1</v>
      </c>
      <c r="B18" s="124">
        <v>44528</v>
      </c>
      <c r="C18" s="123" t="s">
        <v>162</v>
      </c>
      <c r="D18" s="19" t="s">
        <v>163</v>
      </c>
      <c r="E18" s="19" t="s">
        <v>164</v>
      </c>
      <c r="F18" s="107">
        <v>1</v>
      </c>
      <c r="G18" s="163">
        <v>750000</v>
      </c>
      <c r="H18" s="164"/>
      <c r="I18" s="111">
        <f>G18</f>
        <v>750000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750000</v>
      </c>
      <c r="K19" s="2" t="s">
        <v>27</v>
      </c>
    </row>
    <row r="20" spans="1:17" x14ac:dyDescent="0.25">
      <c r="A20" s="129"/>
      <c r="B20" s="129"/>
      <c r="C20" s="127"/>
      <c r="D20" s="127"/>
      <c r="E20" s="127"/>
      <c r="F20" s="127"/>
      <c r="G20" s="25"/>
      <c r="H20" s="25"/>
      <c r="I20" s="26"/>
    </row>
    <row r="21" spans="1:17" x14ac:dyDescent="0.25">
      <c r="A21" s="127"/>
      <c r="B21" s="127"/>
      <c r="C21" s="127"/>
      <c r="D21" s="127"/>
      <c r="E21" s="127"/>
      <c r="F21" s="127"/>
      <c r="G21" s="27" t="s">
        <v>25</v>
      </c>
      <c r="H21" s="28" t="e">
        <f>#REF!*1%</f>
        <v>#REF!</v>
      </c>
      <c r="I21" s="26">
        <f>I19*1%</f>
        <v>7500</v>
      </c>
    </row>
    <row r="22" spans="1:17" x14ac:dyDescent="0.25">
      <c r="A22" s="127"/>
      <c r="B22" s="127"/>
      <c r="C22" s="127"/>
      <c r="D22" s="127"/>
      <c r="E22" s="127"/>
      <c r="F22" s="127"/>
      <c r="G22" s="27" t="s">
        <v>119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750000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757500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165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166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8" t="s">
        <v>52</v>
      </c>
      <c r="G17" s="136" t="s">
        <v>22</v>
      </c>
      <c r="H17" s="137"/>
      <c r="I17" s="14" t="s">
        <v>23</v>
      </c>
    </row>
    <row r="18" spans="1:17" ht="63" x14ac:dyDescent="0.25">
      <c r="A18" s="15">
        <v>1</v>
      </c>
      <c r="B18" s="124">
        <v>44525</v>
      </c>
      <c r="C18" s="123" t="s">
        <v>167</v>
      </c>
      <c r="D18" s="19" t="s">
        <v>168</v>
      </c>
      <c r="E18" s="19" t="s">
        <v>164</v>
      </c>
      <c r="F18" s="107">
        <v>1</v>
      </c>
      <c r="G18" s="163">
        <v>900000</v>
      </c>
      <c r="H18" s="164"/>
      <c r="I18" s="111">
        <f>G18</f>
        <v>900000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900000</v>
      </c>
      <c r="K19" s="2" t="s">
        <v>27</v>
      </c>
    </row>
    <row r="20" spans="1:17" x14ac:dyDescent="0.25">
      <c r="A20" s="129"/>
      <c r="B20" s="129"/>
      <c r="C20" s="127"/>
      <c r="D20" s="127"/>
      <c r="E20" s="127"/>
      <c r="F20" s="127"/>
      <c r="G20" s="25"/>
      <c r="H20" s="25"/>
      <c r="I20" s="26"/>
    </row>
    <row r="21" spans="1:17" x14ac:dyDescent="0.25">
      <c r="A21" s="127"/>
      <c r="B21" s="127"/>
      <c r="C21" s="127"/>
      <c r="D21" s="127"/>
      <c r="E21" s="127"/>
      <c r="F21" s="127"/>
      <c r="G21" s="27" t="s">
        <v>25</v>
      </c>
      <c r="H21" s="28" t="e">
        <f>#REF!*1%</f>
        <v>#REF!</v>
      </c>
      <c r="I21" s="26">
        <f>I19*1%</f>
        <v>9000</v>
      </c>
    </row>
    <row r="22" spans="1:17" x14ac:dyDescent="0.25">
      <c r="A22" s="127"/>
      <c r="B22" s="127"/>
      <c r="C22" s="127"/>
      <c r="D22" s="127"/>
      <c r="E22" s="127"/>
      <c r="F22" s="127"/>
      <c r="G22" s="27" t="s">
        <v>119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900000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909000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169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170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8" t="s">
        <v>52</v>
      </c>
      <c r="G17" s="136" t="s">
        <v>22</v>
      </c>
      <c r="H17" s="137"/>
      <c r="I17" s="14" t="s">
        <v>23</v>
      </c>
    </row>
    <row r="18" spans="1:17" ht="63" x14ac:dyDescent="0.25">
      <c r="A18" s="15">
        <v>1</v>
      </c>
      <c r="B18" s="124">
        <v>44526</v>
      </c>
      <c r="C18" s="123" t="s">
        <v>171</v>
      </c>
      <c r="D18" s="19" t="s">
        <v>172</v>
      </c>
      <c r="E18" s="19" t="s">
        <v>143</v>
      </c>
      <c r="F18" s="107">
        <v>1</v>
      </c>
      <c r="G18" s="163">
        <v>1300000</v>
      </c>
      <c r="H18" s="164"/>
      <c r="I18" s="111">
        <f>G18</f>
        <v>1300000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1300000</v>
      </c>
      <c r="K19" s="2" t="s">
        <v>27</v>
      </c>
    </row>
    <row r="20" spans="1:17" x14ac:dyDescent="0.25">
      <c r="A20" s="129"/>
      <c r="B20" s="129"/>
      <c r="C20" s="127"/>
      <c r="D20" s="127"/>
      <c r="E20" s="127"/>
      <c r="F20" s="127"/>
      <c r="G20" s="25"/>
      <c r="H20" s="25"/>
      <c r="I20" s="26"/>
    </row>
    <row r="21" spans="1:17" x14ac:dyDescent="0.25">
      <c r="A21" s="127"/>
      <c r="B21" s="127"/>
      <c r="C21" s="127"/>
      <c r="D21" s="127"/>
      <c r="E21" s="127"/>
      <c r="F21" s="127"/>
      <c r="G21" s="27" t="s">
        <v>25</v>
      </c>
      <c r="H21" s="28" t="e">
        <f>#REF!*1%</f>
        <v>#REF!</v>
      </c>
      <c r="I21" s="26">
        <f>I19*1%</f>
        <v>13000</v>
      </c>
    </row>
    <row r="22" spans="1:17" x14ac:dyDescent="0.25">
      <c r="A22" s="127"/>
      <c r="B22" s="127"/>
      <c r="C22" s="127"/>
      <c r="D22" s="127"/>
      <c r="E22" s="127"/>
      <c r="F22" s="127"/>
      <c r="G22" s="27" t="s">
        <v>119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1300000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1313000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173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4"/>
  <sheetViews>
    <sheetView topLeftCell="A10" workbookViewId="0">
      <selection activeCell="H12" sqref="H12:J15"/>
    </sheetView>
  </sheetViews>
  <sheetFormatPr defaultRowHeight="15" x14ac:dyDescent="0.25"/>
  <cols>
    <col min="1" max="1" width="5.140625" style="46" customWidth="1"/>
    <col min="2" max="2" width="9.85546875" style="46" customWidth="1"/>
    <col min="3" max="3" width="8.85546875" style="46" customWidth="1"/>
    <col min="4" max="4" width="7.5703125" style="46" customWidth="1"/>
    <col min="5" max="5" width="25.85546875" style="46" customWidth="1"/>
    <col min="6" max="6" width="12.42578125" style="46" customWidth="1"/>
    <col min="7" max="7" width="5.28515625" style="46" customWidth="1"/>
    <col min="8" max="8" width="13.5703125" style="47" customWidth="1"/>
    <col min="9" max="9" width="1.42578125" style="47" customWidth="1"/>
    <col min="10" max="10" width="18.7109375" style="46" customWidth="1"/>
    <col min="11" max="16384" width="9.140625" style="46"/>
  </cols>
  <sheetData>
    <row r="2" spans="1:16" ht="15.75" x14ac:dyDescent="0.25">
      <c r="A2" s="1" t="s">
        <v>0</v>
      </c>
      <c r="B2" s="45"/>
      <c r="C2" s="45"/>
      <c r="D2" s="45"/>
    </row>
    <row r="3" spans="1:16" x14ac:dyDescent="0.25">
      <c r="A3" s="4" t="s">
        <v>1</v>
      </c>
      <c r="B3" s="4"/>
      <c r="C3" s="4"/>
      <c r="D3" s="4"/>
    </row>
    <row r="4" spans="1:16" x14ac:dyDescent="0.25">
      <c r="A4" s="4" t="s">
        <v>2</v>
      </c>
      <c r="B4" s="4"/>
      <c r="C4" s="4"/>
      <c r="D4" s="4"/>
    </row>
    <row r="5" spans="1:16" x14ac:dyDescent="0.25">
      <c r="A5" s="4" t="s">
        <v>3</v>
      </c>
      <c r="B5" s="4"/>
      <c r="C5" s="4"/>
      <c r="D5" s="4"/>
    </row>
    <row r="6" spans="1:16" x14ac:dyDescent="0.25">
      <c r="A6" s="4" t="s">
        <v>4</v>
      </c>
      <c r="B6" s="4"/>
      <c r="C6" s="4"/>
      <c r="D6" s="4"/>
    </row>
    <row r="7" spans="1:16" x14ac:dyDescent="0.25">
      <c r="A7" s="4" t="s">
        <v>5</v>
      </c>
      <c r="B7" s="4"/>
      <c r="C7" s="4"/>
      <c r="D7" s="4"/>
    </row>
    <row r="9" spans="1:16" ht="15.75" thickBot="1" x14ac:dyDescent="0.3">
      <c r="A9" s="48"/>
      <c r="B9" s="48"/>
      <c r="C9" s="48"/>
      <c r="D9" s="48"/>
      <c r="E9" s="48"/>
      <c r="F9" s="48"/>
      <c r="G9" s="48"/>
      <c r="H9" s="49"/>
      <c r="I9" s="49"/>
      <c r="J9" s="48"/>
    </row>
    <row r="10" spans="1:16" ht="24" thickBot="1" x14ac:dyDescent="0.4">
      <c r="A10" s="147" t="s">
        <v>6</v>
      </c>
      <c r="B10" s="148"/>
      <c r="C10" s="148"/>
      <c r="D10" s="148"/>
      <c r="E10" s="148"/>
      <c r="F10" s="148"/>
      <c r="G10" s="148"/>
      <c r="H10" s="148"/>
      <c r="I10" s="148"/>
      <c r="J10" s="149"/>
    </row>
    <row r="12" spans="1:16" ht="15.75" x14ac:dyDescent="0.25">
      <c r="A12" s="46" t="s">
        <v>7</v>
      </c>
      <c r="B12" s="46" t="s">
        <v>47</v>
      </c>
      <c r="H12" s="47" t="s">
        <v>9</v>
      </c>
      <c r="I12" s="50" t="s">
        <v>10</v>
      </c>
      <c r="J12" s="8" t="s">
        <v>55</v>
      </c>
    </row>
    <row r="13" spans="1:16" ht="15.75" x14ac:dyDescent="0.25">
      <c r="B13" s="51" t="s">
        <v>48</v>
      </c>
      <c r="C13" s="51"/>
      <c r="D13" s="51"/>
      <c r="E13" s="51"/>
      <c r="F13" s="51"/>
      <c r="H13" s="47" t="s">
        <v>11</v>
      </c>
      <c r="I13" s="50" t="s">
        <v>10</v>
      </c>
      <c r="J13" s="9" t="s">
        <v>37</v>
      </c>
      <c r="P13" s="46" t="s">
        <v>27</v>
      </c>
    </row>
    <row r="14" spans="1:16" ht="15.75" x14ac:dyDescent="0.25">
      <c r="B14" s="51" t="s">
        <v>49</v>
      </c>
      <c r="C14" s="51"/>
      <c r="D14" s="51"/>
      <c r="E14" s="51"/>
      <c r="F14" s="51"/>
      <c r="H14" s="47" t="s">
        <v>12</v>
      </c>
      <c r="I14" s="50" t="s">
        <v>10</v>
      </c>
      <c r="J14" s="9" t="s">
        <v>38</v>
      </c>
    </row>
    <row r="15" spans="1:16" x14ac:dyDescent="0.25">
      <c r="B15" s="51" t="s">
        <v>50</v>
      </c>
      <c r="C15" s="51"/>
      <c r="D15" s="51"/>
      <c r="E15" s="51"/>
      <c r="F15" s="51"/>
      <c r="H15" s="47" t="s">
        <v>35</v>
      </c>
      <c r="I15" s="47" t="s">
        <v>10</v>
      </c>
      <c r="J15" s="76" t="s">
        <v>62</v>
      </c>
    </row>
    <row r="16" spans="1:16" x14ac:dyDescent="0.25">
      <c r="B16" s="51"/>
      <c r="C16" s="51"/>
      <c r="D16" s="51"/>
      <c r="E16" s="51"/>
      <c r="F16" s="51"/>
      <c r="J16" s="52"/>
    </row>
    <row r="17" spans="1:10" x14ac:dyDescent="0.25">
      <c r="A17" s="46" t="s">
        <v>13</v>
      </c>
      <c r="B17" s="46" t="s">
        <v>14</v>
      </c>
      <c r="H17" s="46"/>
      <c r="I17" s="46"/>
    </row>
    <row r="18" spans="1:10" ht="15.75" thickBot="1" x14ac:dyDescent="0.3"/>
    <row r="19" spans="1:10" ht="15.75" x14ac:dyDescent="0.25">
      <c r="A19" s="53" t="s">
        <v>15</v>
      </c>
      <c r="B19" s="54" t="s">
        <v>16</v>
      </c>
      <c r="C19" s="54" t="s">
        <v>17</v>
      </c>
      <c r="D19" s="54" t="s">
        <v>51</v>
      </c>
      <c r="E19" s="55" t="s">
        <v>18</v>
      </c>
      <c r="F19" s="55" t="s">
        <v>19</v>
      </c>
      <c r="G19" s="54" t="s">
        <v>52</v>
      </c>
      <c r="H19" s="150" t="s">
        <v>22</v>
      </c>
      <c r="I19" s="151"/>
      <c r="J19" s="56" t="s">
        <v>23</v>
      </c>
    </row>
    <row r="20" spans="1:10" ht="51.75" customHeight="1" x14ac:dyDescent="0.25">
      <c r="A20" s="57">
        <v>1</v>
      </c>
      <c r="B20" s="58">
        <v>44497</v>
      </c>
      <c r="C20" s="59" t="s">
        <v>56</v>
      </c>
      <c r="D20" s="145" t="s">
        <v>59</v>
      </c>
      <c r="E20" s="60" t="s">
        <v>60</v>
      </c>
      <c r="F20" s="60" t="s">
        <v>58</v>
      </c>
      <c r="G20" s="61">
        <v>1</v>
      </c>
      <c r="H20" s="143">
        <v>19000000</v>
      </c>
      <c r="I20" s="144"/>
      <c r="J20" s="62">
        <f>+G20*H20</f>
        <v>19000000</v>
      </c>
    </row>
    <row r="21" spans="1:10" ht="51.75" customHeight="1" x14ac:dyDescent="0.25">
      <c r="A21" s="57">
        <v>2</v>
      </c>
      <c r="B21" s="58">
        <v>44496</v>
      </c>
      <c r="C21" s="59" t="s">
        <v>57</v>
      </c>
      <c r="D21" s="146"/>
      <c r="E21" s="60" t="s">
        <v>60</v>
      </c>
      <c r="F21" s="60" t="s">
        <v>58</v>
      </c>
      <c r="G21" s="61">
        <v>1</v>
      </c>
      <c r="H21" s="143">
        <v>19000000</v>
      </c>
      <c r="I21" s="144"/>
      <c r="J21" s="62">
        <f>+G21*H21</f>
        <v>19000000</v>
      </c>
    </row>
    <row r="22" spans="1:10" ht="22.5" customHeight="1" thickBot="1" x14ac:dyDescent="0.3">
      <c r="A22" s="152" t="s">
        <v>24</v>
      </c>
      <c r="B22" s="153"/>
      <c r="C22" s="153"/>
      <c r="D22" s="153"/>
      <c r="E22" s="153"/>
      <c r="F22" s="153"/>
      <c r="G22" s="153"/>
      <c r="H22" s="153"/>
      <c r="I22" s="154"/>
      <c r="J22" s="63">
        <f>J20+J21</f>
        <v>38000000</v>
      </c>
    </row>
    <row r="23" spans="1:10" x14ac:dyDescent="0.25">
      <c r="A23" s="155"/>
      <c r="B23" s="155"/>
      <c r="C23" s="155"/>
      <c r="D23" s="155"/>
      <c r="E23" s="155"/>
      <c r="F23" s="64"/>
      <c r="G23" s="64"/>
      <c r="H23" s="65"/>
      <c r="I23" s="65"/>
      <c r="J23" s="66"/>
    </row>
    <row r="24" spans="1:10" s="2" customFormat="1" ht="15.75" x14ac:dyDescent="0.25">
      <c r="A24" s="24"/>
      <c r="B24" s="24"/>
      <c r="C24" s="24"/>
      <c r="D24" s="24"/>
      <c r="E24" s="24"/>
      <c r="F24" s="24"/>
      <c r="G24" s="24"/>
      <c r="H24" s="27" t="s">
        <v>53</v>
      </c>
      <c r="I24" s="27"/>
      <c r="J24" s="26">
        <f>J22*1%</f>
        <v>380000</v>
      </c>
    </row>
    <row r="25" spans="1:10" s="2" customFormat="1" ht="16.5" thickBot="1" x14ac:dyDescent="0.3">
      <c r="A25" s="24"/>
      <c r="B25" s="24"/>
      <c r="C25" s="24"/>
      <c r="D25" s="24"/>
      <c r="E25" s="24"/>
      <c r="F25" s="24"/>
      <c r="G25" s="24"/>
      <c r="H25" s="67" t="s">
        <v>26</v>
      </c>
      <c r="I25" s="67"/>
      <c r="J25" s="30">
        <f>J22*2%</f>
        <v>760000</v>
      </c>
    </row>
    <row r="26" spans="1:10" s="2" customFormat="1" ht="15.75" x14ac:dyDescent="0.25">
      <c r="E26" s="1"/>
      <c r="F26" s="1"/>
      <c r="G26" s="1"/>
      <c r="H26" s="31" t="s">
        <v>28</v>
      </c>
      <c r="I26" s="31"/>
      <c r="J26" s="32">
        <f>J22+J24-J25</f>
        <v>37620000</v>
      </c>
    </row>
    <row r="27" spans="1:10" x14ac:dyDescent="0.25">
      <c r="A27" s="45" t="s">
        <v>61</v>
      </c>
      <c r="B27" s="45"/>
      <c r="C27" s="45"/>
      <c r="D27" s="45"/>
      <c r="G27" s="45"/>
      <c r="H27" s="68"/>
      <c r="I27" s="68"/>
      <c r="J27" s="69"/>
    </row>
    <row r="28" spans="1:10" x14ac:dyDescent="0.25">
      <c r="G28" s="45"/>
      <c r="H28" s="68"/>
      <c r="I28" s="68"/>
      <c r="J28" s="69"/>
    </row>
    <row r="29" spans="1:10" x14ac:dyDescent="0.25">
      <c r="A29" s="70" t="s">
        <v>29</v>
      </c>
    </row>
    <row r="30" spans="1:10" x14ac:dyDescent="0.25">
      <c r="A30" s="45" t="s">
        <v>30</v>
      </c>
      <c r="B30" s="45"/>
      <c r="C30" s="45"/>
      <c r="D30" s="45"/>
      <c r="E30" s="45"/>
      <c r="F30" s="45"/>
    </row>
    <row r="31" spans="1:10" x14ac:dyDescent="0.25">
      <c r="A31" s="71" t="s">
        <v>31</v>
      </c>
      <c r="B31" s="45"/>
      <c r="C31" s="45"/>
      <c r="D31" s="45"/>
    </row>
    <row r="32" spans="1:10" x14ac:dyDescent="0.25">
      <c r="A32" s="72" t="s">
        <v>32</v>
      </c>
      <c r="B32" s="71"/>
      <c r="C32" s="71"/>
      <c r="D32" s="71"/>
      <c r="E32" s="71"/>
      <c r="F32" s="71"/>
    </row>
    <row r="33" spans="1:10" x14ac:dyDescent="0.25">
      <c r="A33" s="45" t="s">
        <v>0</v>
      </c>
      <c r="B33" s="72"/>
      <c r="C33" s="72"/>
      <c r="D33" s="72"/>
      <c r="E33" s="73"/>
      <c r="F33" s="73"/>
    </row>
    <row r="34" spans="1:10" x14ac:dyDescent="0.25">
      <c r="A34" s="73"/>
      <c r="B34" s="73"/>
      <c r="C34" s="73"/>
      <c r="D34" s="73"/>
      <c r="E34" s="73"/>
      <c r="F34" s="73"/>
    </row>
    <row r="35" spans="1:10" x14ac:dyDescent="0.25">
      <c r="A35" s="72"/>
      <c r="B35" s="72"/>
      <c r="C35" s="72"/>
      <c r="D35" s="72"/>
      <c r="E35" s="74"/>
      <c r="F35" s="74"/>
    </row>
    <row r="36" spans="1:10" x14ac:dyDescent="0.25">
      <c r="H36" s="75" t="s">
        <v>54</v>
      </c>
      <c r="I36" s="156" t="str">
        <f>+J13</f>
        <v>02 Desember 2021</v>
      </c>
      <c r="J36" s="157"/>
    </row>
    <row r="44" spans="1:10" ht="15.75" x14ac:dyDescent="0.25">
      <c r="H44" s="132" t="s">
        <v>34</v>
      </c>
      <c r="I44" s="132"/>
      <c r="J44" s="132"/>
    </row>
  </sheetData>
  <mergeCells count="9">
    <mergeCell ref="H44:J44"/>
    <mergeCell ref="H21:I21"/>
    <mergeCell ref="D20:D21"/>
    <mergeCell ref="A10:J10"/>
    <mergeCell ref="H19:I19"/>
    <mergeCell ref="H20:I20"/>
    <mergeCell ref="A22:I22"/>
    <mergeCell ref="A23:E23"/>
    <mergeCell ref="I36:J36"/>
  </mergeCells>
  <pageMargins left="0.45" right="0" top="0.75" bottom="0.75" header="0.3" footer="0.3"/>
  <pageSetup paperSize="9" scale="90" orientation="portrait" horizontalDpi="4294967293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174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8" t="s">
        <v>52</v>
      </c>
      <c r="G17" s="136" t="s">
        <v>22</v>
      </c>
      <c r="H17" s="137"/>
      <c r="I17" s="14" t="s">
        <v>23</v>
      </c>
    </row>
    <row r="18" spans="1:17" ht="63" x14ac:dyDescent="0.25">
      <c r="A18" s="15">
        <v>1</v>
      </c>
      <c r="B18" s="124">
        <v>44530</v>
      </c>
      <c r="C18" s="123" t="s">
        <v>175</v>
      </c>
      <c r="D18" s="19" t="s">
        <v>176</v>
      </c>
      <c r="E18" s="19" t="s">
        <v>177</v>
      </c>
      <c r="F18" s="107">
        <v>1</v>
      </c>
      <c r="G18" s="163">
        <v>800000</v>
      </c>
      <c r="H18" s="164"/>
      <c r="I18" s="111">
        <f>G18</f>
        <v>800000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800000</v>
      </c>
      <c r="K19" s="2" t="s">
        <v>27</v>
      </c>
    </row>
    <row r="20" spans="1:17" x14ac:dyDescent="0.25">
      <c r="A20" s="129"/>
      <c r="B20" s="129"/>
      <c r="C20" s="127"/>
      <c r="D20" s="127"/>
      <c r="E20" s="127"/>
      <c r="F20" s="127"/>
      <c r="G20" s="25"/>
      <c r="H20" s="25"/>
      <c r="I20" s="26"/>
    </row>
    <row r="21" spans="1:17" x14ac:dyDescent="0.25">
      <c r="A21" s="127"/>
      <c r="B21" s="127"/>
      <c r="C21" s="127"/>
      <c r="D21" s="127"/>
      <c r="E21" s="127"/>
      <c r="F21" s="127"/>
      <c r="G21" s="27" t="s">
        <v>25</v>
      </c>
      <c r="H21" s="28" t="e">
        <f>#REF!*1%</f>
        <v>#REF!</v>
      </c>
      <c r="I21" s="26">
        <f>I19*1%</f>
        <v>8000</v>
      </c>
    </row>
    <row r="22" spans="1:17" x14ac:dyDescent="0.25">
      <c r="A22" s="127"/>
      <c r="B22" s="127"/>
      <c r="C22" s="127"/>
      <c r="D22" s="127"/>
      <c r="E22" s="127"/>
      <c r="F22" s="127"/>
      <c r="G22" s="27" t="s">
        <v>119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800000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808000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123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178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8" t="s">
        <v>52</v>
      </c>
      <c r="G17" s="136" t="s">
        <v>22</v>
      </c>
      <c r="H17" s="137"/>
      <c r="I17" s="14" t="s">
        <v>23</v>
      </c>
    </row>
    <row r="18" spans="1:17" ht="63" x14ac:dyDescent="0.25">
      <c r="A18" s="15">
        <v>1</v>
      </c>
      <c r="B18" s="124">
        <v>44531</v>
      </c>
      <c r="C18" s="123" t="s">
        <v>179</v>
      </c>
      <c r="D18" s="19" t="s">
        <v>191</v>
      </c>
      <c r="E18" s="19" t="s">
        <v>180</v>
      </c>
      <c r="F18" s="107">
        <v>1</v>
      </c>
      <c r="G18" s="163">
        <v>900000</v>
      </c>
      <c r="H18" s="164"/>
      <c r="I18" s="111">
        <f>G18</f>
        <v>900000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900000</v>
      </c>
      <c r="K19" s="2" t="s">
        <v>27</v>
      </c>
    </row>
    <row r="20" spans="1:17" x14ac:dyDescent="0.25">
      <c r="A20" s="129"/>
      <c r="B20" s="129"/>
      <c r="C20" s="127"/>
      <c r="D20" s="127"/>
      <c r="E20" s="127"/>
      <c r="F20" s="127"/>
      <c r="G20" s="25"/>
      <c r="H20" s="25"/>
      <c r="I20" s="26"/>
    </row>
    <row r="21" spans="1:17" x14ac:dyDescent="0.25">
      <c r="A21" s="127"/>
      <c r="B21" s="127"/>
      <c r="C21" s="127"/>
      <c r="D21" s="127"/>
      <c r="E21" s="127"/>
      <c r="F21" s="127"/>
      <c r="G21" s="27" t="s">
        <v>25</v>
      </c>
      <c r="H21" s="28" t="e">
        <f>#REF!*1%</f>
        <v>#REF!</v>
      </c>
      <c r="I21" s="26">
        <f>I19*1%</f>
        <v>9000</v>
      </c>
    </row>
    <row r="22" spans="1:17" x14ac:dyDescent="0.25">
      <c r="A22" s="127"/>
      <c r="B22" s="127"/>
      <c r="C22" s="127"/>
      <c r="D22" s="127"/>
      <c r="E22" s="127"/>
      <c r="F22" s="127"/>
      <c r="G22" s="27" t="s">
        <v>119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900000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909000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169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181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8" t="s">
        <v>52</v>
      </c>
      <c r="G17" s="136" t="s">
        <v>22</v>
      </c>
      <c r="H17" s="137"/>
      <c r="I17" s="14" t="s">
        <v>23</v>
      </c>
    </row>
    <row r="18" spans="1:17" ht="63" x14ac:dyDescent="0.25">
      <c r="A18" s="15">
        <v>1</v>
      </c>
      <c r="B18" s="124">
        <v>44530</v>
      </c>
      <c r="C18" s="123" t="s">
        <v>182</v>
      </c>
      <c r="D18" s="19" t="s">
        <v>184</v>
      </c>
      <c r="E18" s="19" t="s">
        <v>183</v>
      </c>
      <c r="F18" s="107">
        <v>1</v>
      </c>
      <c r="G18" s="163">
        <v>750000</v>
      </c>
      <c r="H18" s="164"/>
      <c r="I18" s="111">
        <f>G18</f>
        <v>750000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750000</v>
      </c>
      <c r="K19" s="2" t="s">
        <v>27</v>
      </c>
    </row>
    <row r="20" spans="1:17" x14ac:dyDescent="0.25">
      <c r="A20" s="129"/>
      <c r="B20" s="129"/>
      <c r="C20" s="127"/>
      <c r="D20" s="127"/>
      <c r="E20" s="127"/>
      <c r="F20" s="127"/>
      <c r="G20" s="25"/>
      <c r="H20" s="25"/>
      <c r="I20" s="26"/>
    </row>
    <row r="21" spans="1:17" x14ac:dyDescent="0.25">
      <c r="A21" s="127"/>
      <c r="B21" s="127"/>
      <c r="C21" s="127"/>
      <c r="D21" s="127"/>
      <c r="E21" s="127"/>
      <c r="F21" s="127"/>
      <c r="G21" s="27" t="s">
        <v>25</v>
      </c>
      <c r="H21" s="28" t="e">
        <f>#REF!*1%</f>
        <v>#REF!</v>
      </c>
      <c r="I21" s="26">
        <f>I19*1%</f>
        <v>7500</v>
      </c>
    </row>
    <row r="22" spans="1:17" x14ac:dyDescent="0.25">
      <c r="A22" s="127"/>
      <c r="B22" s="127"/>
      <c r="C22" s="127"/>
      <c r="D22" s="127"/>
      <c r="E22" s="127"/>
      <c r="F22" s="127"/>
      <c r="G22" s="27" t="s">
        <v>119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750000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757500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165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185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8" t="s">
        <v>52</v>
      </c>
      <c r="G17" s="136" t="s">
        <v>22</v>
      </c>
      <c r="H17" s="137"/>
      <c r="I17" s="14" t="s">
        <v>23</v>
      </c>
    </row>
    <row r="18" spans="1:17" ht="78.75" x14ac:dyDescent="0.25">
      <c r="A18" s="15">
        <v>1</v>
      </c>
      <c r="B18" s="124">
        <v>44533</v>
      </c>
      <c r="C18" s="123" t="s">
        <v>186</v>
      </c>
      <c r="D18" s="19" t="s">
        <v>192</v>
      </c>
      <c r="E18" s="19" t="s">
        <v>187</v>
      </c>
      <c r="F18" s="107">
        <v>1</v>
      </c>
      <c r="G18" s="163">
        <v>2000000</v>
      </c>
      <c r="H18" s="164"/>
      <c r="I18" s="111">
        <f>G18</f>
        <v>2000000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2000000</v>
      </c>
      <c r="K19" s="2" t="s">
        <v>27</v>
      </c>
    </row>
    <row r="20" spans="1:17" x14ac:dyDescent="0.25">
      <c r="A20" s="129"/>
      <c r="B20" s="129"/>
      <c r="C20" s="127"/>
      <c r="D20" s="127"/>
      <c r="E20" s="127"/>
      <c r="F20" s="127"/>
      <c r="G20" s="25"/>
      <c r="H20" s="25"/>
      <c r="I20" s="26"/>
    </row>
    <row r="21" spans="1:17" x14ac:dyDescent="0.25">
      <c r="A21" s="127"/>
      <c r="B21" s="127"/>
      <c r="C21" s="127"/>
      <c r="D21" s="127"/>
      <c r="E21" s="127"/>
      <c r="F21" s="127"/>
      <c r="G21" s="27" t="s">
        <v>25</v>
      </c>
      <c r="H21" s="28" t="e">
        <f>#REF!*1%</f>
        <v>#REF!</v>
      </c>
      <c r="I21" s="26">
        <f>I19*1%</f>
        <v>20000</v>
      </c>
    </row>
    <row r="22" spans="1:17" x14ac:dyDescent="0.25">
      <c r="A22" s="127"/>
      <c r="B22" s="127"/>
      <c r="C22" s="127"/>
      <c r="D22" s="127"/>
      <c r="E22" s="127"/>
      <c r="F22" s="127"/>
      <c r="G22" s="27" t="s">
        <v>119</v>
      </c>
      <c r="H22" s="26">
        <f>H20*10%</f>
        <v>0</v>
      </c>
      <c r="I22" s="26">
        <f>I19*50%</f>
        <v>1000000</v>
      </c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1000000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1020000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188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189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8" t="s">
        <v>52</v>
      </c>
      <c r="G17" s="136" t="s">
        <v>22</v>
      </c>
      <c r="H17" s="137"/>
      <c r="I17" s="14" t="s">
        <v>23</v>
      </c>
    </row>
    <row r="18" spans="1:17" ht="78.75" x14ac:dyDescent="0.25">
      <c r="A18" s="15">
        <v>1</v>
      </c>
      <c r="B18" s="124">
        <v>44527</v>
      </c>
      <c r="C18" s="123" t="s">
        <v>190</v>
      </c>
      <c r="D18" s="19" t="s">
        <v>193</v>
      </c>
      <c r="E18" s="19" t="s">
        <v>194</v>
      </c>
      <c r="F18" s="107">
        <v>1</v>
      </c>
      <c r="G18" s="163">
        <v>7000000</v>
      </c>
      <c r="H18" s="164"/>
      <c r="I18" s="111">
        <f>G18</f>
        <v>7000000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7000000</v>
      </c>
      <c r="K19" s="2" t="s">
        <v>27</v>
      </c>
    </row>
    <row r="20" spans="1:17" x14ac:dyDescent="0.25">
      <c r="A20" s="129"/>
      <c r="B20" s="129"/>
      <c r="C20" s="127"/>
      <c r="D20" s="127"/>
      <c r="E20" s="127"/>
      <c r="F20" s="127"/>
      <c r="G20" s="25"/>
      <c r="H20" s="25"/>
      <c r="I20" s="26"/>
    </row>
    <row r="21" spans="1:17" x14ac:dyDescent="0.25">
      <c r="A21" s="127"/>
      <c r="B21" s="127"/>
      <c r="C21" s="127"/>
      <c r="D21" s="127"/>
      <c r="E21" s="127"/>
      <c r="F21" s="127"/>
      <c r="G21" s="27" t="s">
        <v>25</v>
      </c>
      <c r="H21" s="28" t="e">
        <f>#REF!*1%</f>
        <v>#REF!</v>
      </c>
      <c r="I21" s="26">
        <f>I19*1%</f>
        <v>70000</v>
      </c>
    </row>
    <row r="22" spans="1:17" x14ac:dyDescent="0.25">
      <c r="A22" s="127"/>
      <c r="B22" s="127"/>
      <c r="C22" s="127"/>
      <c r="D22" s="127"/>
      <c r="E22" s="127"/>
      <c r="F22" s="127"/>
      <c r="G22" s="27" t="s">
        <v>119</v>
      </c>
      <c r="H22" s="26">
        <f>H20*10%</f>
        <v>0</v>
      </c>
      <c r="I22" s="26">
        <f>I19*50%</f>
        <v>3500000</v>
      </c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3500000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3570000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195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196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8" t="s">
        <v>52</v>
      </c>
      <c r="G17" s="136" t="s">
        <v>22</v>
      </c>
      <c r="H17" s="137"/>
      <c r="I17" s="14" t="s">
        <v>23</v>
      </c>
    </row>
    <row r="18" spans="1:17" ht="63" x14ac:dyDescent="0.25">
      <c r="A18" s="15">
        <v>1</v>
      </c>
      <c r="B18" s="124">
        <v>44534</v>
      </c>
      <c r="C18" s="123" t="s">
        <v>197</v>
      </c>
      <c r="D18" s="19" t="s">
        <v>198</v>
      </c>
      <c r="E18" s="19" t="s">
        <v>199</v>
      </c>
      <c r="F18" s="107">
        <v>1</v>
      </c>
      <c r="G18" s="163">
        <v>800000</v>
      </c>
      <c r="H18" s="164"/>
      <c r="I18" s="111">
        <f>G18</f>
        <v>800000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800000</v>
      </c>
      <c r="K19" s="2" t="s">
        <v>27</v>
      </c>
    </row>
    <row r="20" spans="1:17" x14ac:dyDescent="0.25">
      <c r="A20" s="129"/>
      <c r="B20" s="129"/>
      <c r="C20" s="127"/>
      <c r="D20" s="127"/>
      <c r="E20" s="127"/>
      <c r="F20" s="127"/>
      <c r="G20" s="25"/>
      <c r="H20" s="25"/>
      <c r="I20" s="26"/>
    </row>
    <row r="21" spans="1:17" x14ac:dyDescent="0.25">
      <c r="A21" s="127"/>
      <c r="B21" s="127"/>
      <c r="C21" s="127"/>
      <c r="D21" s="127"/>
      <c r="E21" s="127"/>
      <c r="F21" s="127"/>
      <c r="G21" s="27" t="s">
        <v>25</v>
      </c>
      <c r="H21" s="28" t="e">
        <f>#REF!*1%</f>
        <v>#REF!</v>
      </c>
      <c r="I21" s="26">
        <f>I19*1%</f>
        <v>8000</v>
      </c>
    </row>
    <row r="22" spans="1:17" x14ac:dyDescent="0.25">
      <c r="A22" s="127"/>
      <c r="B22" s="127"/>
      <c r="C22" s="127"/>
      <c r="D22" s="127"/>
      <c r="E22" s="127"/>
      <c r="F22" s="127"/>
      <c r="G22" s="27" t="s">
        <v>119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800000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808000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123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topLeftCell="A7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200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8" t="s">
        <v>52</v>
      </c>
      <c r="G17" s="136" t="s">
        <v>22</v>
      </c>
      <c r="H17" s="137"/>
      <c r="I17" s="14" t="s">
        <v>23</v>
      </c>
    </row>
    <row r="18" spans="1:17" ht="63" x14ac:dyDescent="0.25">
      <c r="A18" s="15">
        <v>1</v>
      </c>
      <c r="B18" s="124">
        <v>44435</v>
      </c>
      <c r="C18" s="123" t="s">
        <v>201</v>
      </c>
      <c r="D18" s="19" t="s">
        <v>202</v>
      </c>
      <c r="E18" s="19" t="s">
        <v>203</v>
      </c>
      <c r="F18" s="107">
        <v>1</v>
      </c>
      <c r="G18" s="163">
        <v>2100000</v>
      </c>
      <c r="H18" s="164"/>
      <c r="I18" s="111">
        <f>G18</f>
        <v>2100000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2100000</v>
      </c>
      <c r="K19" s="2" t="s">
        <v>27</v>
      </c>
    </row>
    <row r="20" spans="1:17" x14ac:dyDescent="0.25">
      <c r="A20" s="129"/>
      <c r="B20" s="129"/>
      <c r="C20" s="127"/>
      <c r="D20" s="127"/>
      <c r="E20" s="127"/>
      <c r="F20" s="127"/>
      <c r="G20" s="25"/>
      <c r="H20" s="25"/>
      <c r="I20" s="26"/>
    </row>
    <row r="21" spans="1:17" x14ac:dyDescent="0.25">
      <c r="A21" s="127"/>
      <c r="B21" s="127"/>
      <c r="C21" s="127"/>
      <c r="D21" s="127"/>
      <c r="E21" s="127"/>
      <c r="F21" s="127"/>
      <c r="G21" s="27" t="s">
        <v>25</v>
      </c>
      <c r="H21" s="28" t="e">
        <f>#REF!*1%</f>
        <v>#REF!</v>
      </c>
      <c r="I21" s="26">
        <f>I19*1%</f>
        <v>21000</v>
      </c>
    </row>
    <row r="22" spans="1:17" x14ac:dyDescent="0.25">
      <c r="A22" s="127"/>
      <c r="B22" s="127"/>
      <c r="C22" s="127"/>
      <c r="D22" s="127"/>
      <c r="E22" s="127"/>
      <c r="F22" s="127"/>
      <c r="G22" s="27" t="s">
        <v>119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2100000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2121000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204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abSelected="1" topLeftCell="A2" workbookViewId="0">
      <selection activeCell="M17" sqref="M17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205</v>
      </c>
    </row>
    <row r="13" spans="1:9" x14ac:dyDescent="0.25">
      <c r="G13" s="3" t="s">
        <v>11</v>
      </c>
      <c r="H13" s="7" t="s">
        <v>10</v>
      </c>
      <c r="I13" s="9" t="s">
        <v>135</v>
      </c>
    </row>
    <row r="14" spans="1:9" x14ac:dyDescent="0.25">
      <c r="G14" s="3" t="s">
        <v>12</v>
      </c>
      <c r="H14" s="7" t="s">
        <v>10</v>
      </c>
      <c r="I14" s="9" t="s">
        <v>139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8" t="s">
        <v>52</v>
      </c>
      <c r="G17" s="136" t="s">
        <v>22</v>
      </c>
      <c r="H17" s="137"/>
      <c r="I17" s="14" t="s">
        <v>23</v>
      </c>
    </row>
    <row r="18" spans="1:17" ht="63" x14ac:dyDescent="0.25">
      <c r="A18" s="15">
        <v>1</v>
      </c>
      <c r="B18" s="124">
        <v>44514</v>
      </c>
      <c r="C18" s="123"/>
      <c r="D18" s="19" t="s">
        <v>206</v>
      </c>
      <c r="E18" s="19" t="s">
        <v>207</v>
      </c>
      <c r="F18" s="107">
        <v>1</v>
      </c>
      <c r="G18" s="163">
        <v>1350000</v>
      </c>
      <c r="H18" s="164"/>
      <c r="I18" s="111">
        <f>G18</f>
        <v>1350000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1350000</v>
      </c>
      <c r="K19" s="2" t="s">
        <v>27</v>
      </c>
    </row>
    <row r="20" spans="1:17" x14ac:dyDescent="0.25">
      <c r="A20" s="129"/>
      <c r="B20" s="129"/>
      <c r="C20" s="127"/>
      <c r="D20" s="127"/>
      <c r="E20" s="127"/>
      <c r="F20" s="127"/>
      <c r="G20" s="25"/>
      <c r="H20" s="25"/>
      <c r="I20" s="26"/>
    </row>
    <row r="21" spans="1:17" x14ac:dyDescent="0.25">
      <c r="A21" s="127"/>
      <c r="B21" s="127"/>
      <c r="C21" s="127"/>
      <c r="D21" s="127"/>
      <c r="E21" s="127"/>
      <c r="F21" s="127"/>
      <c r="G21" s="27" t="s">
        <v>25</v>
      </c>
      <c r="H21" s="28" t="e">
        <f>#REF!*1%</f>
        <v>#REF!</v>
      </c>
      <c r="I21" s="26">
        <f>I19*1%</f>
        <v>13500</v>
      </c>
    </row>
    <row r="22" spans="1:17" x14ac:dyDescent="0.25">
      <c r="A22" s="127"/>
      <c r="B22" s="127"/>
      <c r="C22" s="127"/>
      <c r="D22" s="127"/>
      <c r="E22" s="127"/>
      <c r="F22" s="127"/>
      <c r="G22" s="27" t="s">
        <v>119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1350000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1363500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208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11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P33" sqref="P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44"/>
  <sheetViews>
    <sheetView topLeftCell="A10" workbookViewId="0">
      <selection activeCell="J13" sqref="J13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42578125" style="2" customWidth="1"/>
    <col min="4" max="4" width="23.28515625" style="2" customWidth="1"/>
    <col min="5" max="5" width="13.28515625" style="2" customWidth="1"/>
    <col min="6" max="7" width="6.85546875" style="2" customWidth="1"/>
    <col min="8" max="8" width="13.85546875" style="3" customWidth="1"/>
    <col min="9" max="9" width="1.28515625" style="3" customWidth="1"/>
    <col min="10" max="10" width="18.5703125" style="2" customWidth="1"/>
    <col min="11" max="17" width="9.140625" style="2"/>
    <col min="18" max="18" width="9.42578125" style="2" customWidth="1"/>
    <col min="19" max="16384" width="9.140625" style="2"/>
  </cols>
  <sheetData>
    <row r="2" spans="1:16" x14ac:dyDescent="0.25">
      <c r="A2" s="1" t="s">
        <v>0</v>
      </c>
    </row>
    <row r="3" spans="1:16" x14ac:dyDescent="0.25">
      <c r="A3" s="4" t="s">
        <v>1</v>
      </c>
      <c r="B3" s="77"/>
    </row>
    <row r="4" spans="1:16" x14ac:dyDescent="0.25">
      <c r="A4" s="4" t="s">
        <v>2</v>
      </c>
      <c r="B4" s="77"/>
    </row>
    <row r="5" spans="1:16" x14ac:dyDescent="0.25">
      <c r="A5" s="4" t="s">
        <v>3</v>
      </c>
      <c r="B5" s="77"/>
    </row>
    <row r="6" spans="1:16" x14ac:dyDescent="0.25">
      <c r="A6" s="4" t="s">
        <v>4</v>
      </c>
      <c r="B6" s="77"/>
    </row>
    <row r="7" spans="1:16" x14ac:dyDescent="0.25">
      <c r="A7" s="4" t="s">
        <v>5</v>
      </c>
      <c r="B7" s="77"/>
    </row>
    <row r="9" spans="1:16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6" ht="26.25" customHeight="1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2" spans="1:16" x14ac:dyDescent="0.25">
      <c r="A12" s="2" t="s">
        <v>7</v>
      </c>
      <c r="B12" s="2" t="s">
        <v>79</v>
      </c>
      <c r="H12" s="3" t="s">
        <v>9</v>
      </c>
      <c r="I12" s="7" t="s">
        <v>10</v>
      </c>
      <c r="J12" s="8" t="s">
        <v>73</v>
      </c>
    </row>
    <row r="13" spans="1:16" x14ac:dyDescent="0.25">
      <c r="B13" s="2" t="s">
        <v>63</v>
      </c>
      <c r="H13" s="3" t="s">
        <v>11</v>
      </c>
      <c r="I13" s="7" t="s">
        <v>10</v>
      </c>
      <c r="J13" s="9" t="s">
        <v>37</v>
      </c>
    </row>
    <row r="14" spans="1:16" x14ac:dyDescent="0.25">
      <c r="B14" s="2" t="s">
        <v>64</v>
      </c>
      <c r="H14" s="3" t="s">
        <v>12</v>
      </c>
      <c r="I14" s="7" t="s">
        <v>10</v>
      </c>
      <c r="J14" s="78">
        <v>44550</v>
      </c>
    </row>
    <row r="15" spans="1:16" x14ac:dyDescent="0.25">
      <c r="B15" s="2" t="s">
        <v>65</v>
      </c>
      <c r="J15" s="79"/>
    </row>
    <row r="16" spans="1:16" x14ac:dyDescent="0.25">
      <c r="B16" s="80"/>
      <c r="C16" s="80"/>
      <c r="D16" s="80"/>
      <c r="J16" s="81"/>
      <c r="P16" s="2" t="s">
        <v>27</v>
      </c>
    </row>
    <row r="17" spans="1:10" x14ac:dyDescent="0.25">
      <c r="A17" s="2" t="s">
        <v>13</v>
      </c>
      <c r="B17" s="2" t="s">
        <v>14</v>
      </c>
    </row>
    <row r="18" spans="1:10" ht="16.5" thickBot="1" x14ac:dyDescent="0.3">
      <c r="F18" s="10"/>
      <c r="G18" s="10"/>
    </row>
    <row r="19" spans="1:10" ht="20.100000000000001" customHeight="1" x14ac:dyDescent="0.25">
      <c r="A19" s="82" t="s">
        <v>15</v>
      </c>
      <c r="B19" s="55" t="s">
        <v>16</v>
      </c>
      <c r="C19" s="55" t="s">
        <v>17</v>
      </c>
      <c r="D19" s="55" t="s">
        <v>18</v>
      </c>
      <c r="E19" s="55" t="s">
        <v>19</v>
      </c>
      <c r="F19" s="55" t="s">
        <v>20</v>
      </c>
      <c r="G19" s="83" t="s">
        <v>21</v>
      </c>
      <c r="H19" s="160" t="s">
        <v>22</v>
      </c>
      <c r="I19" s="161"/>
      <c r="J19" s="84" t="s">
        <v>23</v>
      </c>
    </row>
    <row r="20" spans="1:10" ht="55.5" customHeight="1" x14ac:dyDescent="0.25">
      <c r="A20" s="15">
        <v>1</v>
      </c>
      <c r="B20" s="85">
        <v>44482</v>
      </c>
      <c r="C20" s="86" t="s">
        <v>66</v>
      </c>
      <c r="D20" s="87" t="s">
        <v>67</v>
      </c>
      <c r="E20" s="19" t="s">
        <v>68</v>
      </c>
      <c r="F20" s="21">
        <v>44</v>
      </c>
      <c r="G20" s="88">
        <v>165</v>
      </c>
      <c r="H20" s="138">
        <v>17000000</v>
      </c>
      <c r="I20" s="139"/>
      <c r="J20" s="89">
        <f>+H20</f>
        <v>17000000</v>
      </c>
    </row>
    <row r="21" spans="1:10" ht="60.75" customHeight="1" x14ac:dyDescent="0.25">
      <c r="A21" s="15">
        <v>2</v>
      </c>
      <c r="B21" s="85">
        <v>44482</v>
      </c>
      <c r="C21" s="86" t="s">
        <v>69</v>
      </c>
      <c r="D21" s="87" t="s">
        <v>70</v>
      </c>
      <c r="E21" s="19" t="s">
        <v>71</v>
      </c>
      <c r="F21" s="21">
        <v>27</v>
      </c>
      <c r="G21" s="90">
        <v>165</v>
      </c>
      <c r="H21" s="138">
        <v>9000000</v>
      </c>
      <c r="I21" s="139"/>
      <c r="J21" s="89">
        <f>+H21</f>
        <v>9000000</v>
      </c>
    </row>
    <row r="22" spans="1:10" ht="25.5" customHeight="1" thickBot="1" x14ac:dyDescent="0.3">
      <c r="A22" s="140" t="s">
        <v>24</v>
      </c>
      <c r="B22" s="141"/>
      <c r="C22" s="141"/>
      <c r="D22" s="141"/>
      <c r="E22" s="141"/>
      <c r="F22" s="141"/>
      <c r="G22" s="141"/>
      <c r="H22" s="141"/>
      <c r="I22" s="142"/>
      <c r="J22" s="23">
        <f>J20+J21</f>
        <v>26000000</v>
      </c>
    </row>
    <row r="23" spans="1:10" x14ac:dyDescent="0.25">
      <c r="A23" s="129"/>
      <c r="B23" s="129"/>
      <c r="C23" s="129"/>
      <c r="D23" s="129"/>
      <c r="E23" s="24"/>
      <c r="F23" s="24"/>
      <c r="G23" s="24"/>
      <c r="H23" s="25"/>
      <c r="I23" s="25"/>
      <c r="J23" s="26"/>
    </row>
    <row r="24" spans="1:10" x14ac:dyDescent="0.25">
      <c r="A24" s="24"/>
      <c r="B24" s="24"/>
      <c r="C24" s="24"/>
      <c r="D24" s="24"/>
      <c r="E24" s="24"/>
      <c r="F24" s="24"/>
      <c r="G24" s="24"/>
      <c r="H24" s="27" t="s">
        <v>53</v>
      </c>
      <c r="I24" s="27"/>
      <c r="J24" s="26">
        <f>J22*1%</f>
        <v>260000</v>
      </c>
    </row>
    <row r="25" spans="1:10" ht="16.5" thickBot="1" x14ac:dyDescent="0.3">
      <c r="A25" s="24"/>
      <c r="B25" s="24"/>
      <c r="C25" s="24"/>
      <c r="D25" s="24"/>
      <c r="E25" s="24"/>
      <c r="F25" s="24"/>
      <c r="G25" s="24"/>
      <c r="H25" s="67" t="s">
        <v>26</v>
      </c>
      <c r="I25" s="67"/>
      <c r="J25" s="30">
        <f>J22*2%</f>
        <v>520000</v>
      </c>
    </row>
    <row r="26" spans="1:10" x14ac:dyDescent="0.25">
      <c r="E26" s="1"/>
      <c r="F26" s="1"/>
      <c r="G26" s="1"/>
      <c r="H26" s="31" t="s">
        <v>28</v>
      </c>
      <c r="I26" s="31"/>
      <c r="J26" s="32">
        <f>J22+J24-J25</f>
        <v>25740000</v>
      </c>
    </row>
    <row r="27" spans="1:10" x14ac:dyDescent="0.25">
      <c r="A27" s="1" t="s">
        <v>72</v>
      </c>
      <c r="E27" s="1"/>
      <c r="F27" s="1"/>
      <c r="G27" s="1"/>
      <c r="H27" s="31"/>
      <c r="I27" s="31"/>
      <c r="J27" s="32"/>
    </row>
    <row r="28" spans="1:10" x14ac:dyDescent="0.25">
      <c r="A28" s="33"/>
      <c r="E28" s="1"/>
      <c r="F28" s="1"/>
      <c r="G28" s="1"/>
      <c r="H28" s="31"/>
      <c r="I28" s="31"/>
      <c r="J28" s="32"/>
    </row>
    <row r="29" spans="1:10" x14ac:dyDescent="0.25">
      <c r="E29" s="1"/>
      <c r="F29" s="1"/>
      <c r="G29" s="1"/>
      <c r="H29" s="31"/>
      <c r="I29" s="31"/>
      <c r="J29" s="32"/>
    </row>
    <row r="30" spans="1:10" x14ac:dyDescent="0.25">
      <c r="A30" s="70" t="s">
        <v>29</v>
      </c>
    </row>
    <row r="31" spans="1:10" x14ac:dyDescent="0.25">
      <c r="A31" s="45" t="s">
        <v>30</v>
      </c>
      <c r="B31" s="36"/>
      <c r="C31" s="36"/>
      <c r="D31" s="36"/>
      <c r="E31" s="10"/>
    </row>
    <row r="32" spans="1:10" x14ac:dyDescent="0.25">
      <c r="A32" s="71" t="s">
        <v>31</v>
      </c>
      <c r="B32" s="36"/>
      <c r="C32" s="36"/>
      <c r="D32" s="10"/>
      <c r="E32" s="10"/>
    </row>
    <row r="33" spans="1:10" x14ac:dyDescent="0.25">
      <c r="A33" s="72" t="s">
        <v>32</v>
      </c>
      <c r="B33" s="38"/>
      <c r="C33" s="38"/>
      <c r="D33" s="91"/>
      <c r="E33" s="10"/>
    </row>
    <row r="34" spans="1:10" x14ac:dyDescent="0.25">
      <c r="A34" s="45" t="s">
        <v>0</v>
      </c>
      <c r="B34" s="40"/>
      <c r="C34" s="40"/>
      <c r="D34" s="38"/>
      <c r="E34" s="10"/>
    </row>
    <row r="35" spans="1:10" x14ac:dyDescent="0.25">
      <c r="A35" s="41"/>
      <c r="B35" s="41"/>
      <c r="C35" s="41"/>
      <c r="D35" s="41"/>
    </row>
    <row r="36" spans="1:10" x14ac:dyDescent="0.25">
      <c r="A36" s="42"/>
      <c r="B36" s="42"/>
      <c r="C36" s="42"/>
      <c r="D36" s="92"/>
    </row>
    <row r="37" spans="1:10" x14ac:dyDescent="0.25">
      <c r="H37" s="43" t="s">
        <v>54</v>
      </c>
      <c r="I37" s="158" t="str">
        <f>+J13</f>
        <v>02 Desember 2021</v>
      </c>
      <c r="J37" s="158"/>
    </row>
    <row r="44" spans="1:10" x14ac:dyDescent="0.25">
      <c r="H44" s="159" t="s">
        <v>34</v>
      </c>
      <c r="I44" s="159"/>
      <c r="J44" s="159"/>
    </row>
  </sheetData>
  <mergeCells count="8">
    <mergeCell ref="I37:J37"/>
    <mergeCell ref="H44:J44"/>
    <mergeCell ref="A10:J10"/>
    <mergeCell ref="H19:I19"/>
    <mergeCell ref="H20:I20"/>
    <mergeCell ref="H21:I21"/>
    <mergeCell ref="A22:I22"/>
    <mergeCell ref="A23:D23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43"/>
  <sheetViews>
    <sheetView topLeftCell="A4" workbookViewId="0">
      <selection activeCell="H20" sqref="H20:I20"/>
    </sheetView>
  </sheetViews>
  <sheetFormatPr defaultRowHeight="15.75" x14ac:dyDescent="0.25"/>
  <cols>
    <col min="1" max="1" width="4.85546875" style="2" customWidth="1"/>
    <col min="2" max="2" width="9.5703125" style="2" customWidth="1"/>
    <col min="3" max="3" width="9.85546875" style="2" customWidth="1"/>
    <col min="4" max="4" width="22.140625" style="2" customWidth="1"/>
    <col min="5" max="5" width="12.7109375" style="2" customWidth="1"/>
    <col min="6" max="7" width="6.85546875" style="2" customWidth="1"/>
    <col min="8" max="8" width="13.42578125" style="3" customWidth="1"/>
    <col min="9" max="9" width="1.28515625" style="3" customWidth="1"/>
    <col min="10" max="10" width="19" style="2" customWidth="1"/>
    <col min="11" max="16384" width="9.140625" style="2"/>
  </cols>
  <sheetData>
    <row r="2" spans="1:15" x14ac:dyDescent="0.25">
      <c r="A2" s="1" t="s">
        <v>0</v>
      </c>
    </row>
    <row r="3" spans="1:15" x14ac:dyDescent="0.25">
      <c r="A3" s="4" t="s">
        <v>1</v>
      </c>
      <c r="B3" s="77"/>
    </row>
    <row r="4" spans="1:15" x14ac:dyDescent="0.25">
      <c r="A4" s="4" t="s">
        <v>2</v>
      </c>
      <c r="B4" s="77"/>
    </row>
    <row r="5" spans="1:15" x14ac:dyDescent="0.25">
      <c r="A5" s="4" t="s">
        <v>3</v>
      </c>
      <c r="B5" s="77"/>
    </row>
    <row r="6" spans="1:15" x14ac:dyDescent="0.25">
      <c r="A6" s="4" t="s">
        <v>4</v>
      </c>
      <c r="B6" s="77"/>
    </row>
    <row r="7" spans="1:15" x14ac:dyDescent="0.25">
      <c r="A7" s="4" t="s">
        <v>5</v>
      </c>
      <c r="B7" s="77"/>
    </row>
    <row r="9" spans="1:15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5" ht="26.25" customHeight="1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2" spans="1:15" x14ac:dyDescent="0.25">
      <c r="A12" s="2" t="s">
        <v>7</v>
      </c>
      <c r="B12" s="2" t="s">
        <v>79</v>
      </c>
      <c r="H12" s="3" t="s">
        <v>9</v>
      </c>
      <c r="I12" s="7" t="s">
        <v>10</v>
      </c>
      <c r="J12" s="8" t="s">
        <v>78</v>
      </c>
    </row>
    <row r="13" spans="1:15" x14ac:dyDescent="0.25">
      <c r="B13" s="2" t="s">
        <v>63</v>
      </c>
      <c r="H13" s="3" t="s">
        <v>11</v>
      </c>
      <c r="I13" s="7" t="s">
        <v>10</v>
      </c>
      <c r="J13" s="9" t="s">
        <v>80</v>
      </c>
    </row>
    <row r="14" spans="1:15" x14ac:dyDescent="0.25">
      <c r="B14" s="2" t="s">
        <v>64</v>
      </c>
      <c r="H14" s="3" t="s">
        <v>12</v>
      </c>
      <c r="I14" s="7" t="s">
        <v>10</v>
      </c>
      <c r="J14" s="78">
        <v>44550</v>
      </c>
    </row>
    <row r="15" spans="1:15" x14ac:dyDescent="0.25">
      <c r="B15" s="2" t="s">
        <v>65</v>
      </c>
    </row>
    <row r="16" spans="1:15" x14ac:dyDescent="0.25">
      <c r="B16" s="80"/>
      <c r="C16" s="80"/>
      <c r="D16" s="80"/>
      <c r="J16" s="81"/>
      <c r="O16" s="2" t="s">
        <v>27</v>
      </c>
    </row>
    <row r="17" spans="1:18" x14ac:dyDescent="0.25">
      <c r="A17" s="2" t="s">
        <v>13</v>
      </c>
      <c r="B17" s="2" t="s">
        <v>14</v>
      </c>
    </row>
    <row r="18" spans="1:18" ht="16.5" thickBot="1" x14ac:dyDescent="0.3">
      <c r="F18" s="10"/>
      <c r="G18" s="10"/>
    </row>
    <row r="19" spans="1:18" ht="20.100000000000001" customHeight="1" x14ac:dyDescent="0.25">
      <c r="A19" s="82" t="s">
        <v>15</v>
      </c>
      <c r="B19" s="55" t="s">
        <v>16</v>
      </c>
      <c r="C19" s="55" t="s">
        <v>17</v>
      </c>
      <c r="D19" s="55" t="s">
        <v>18</v>
      </c>
      <c r="E19" s="55" t="s">
        <v>19</v>
      </c>
      <c r="F19" s="55" t="s">
        <v>20</v>
      </c>
      <c r="G19" s="83" t="s">
        <v>21</v>
      </c>
      <c r="H19" s="160" t="s">
        <v>22</v>
      </c>
      <c r="I19" s="161"/>
      <c r="J19" s="84" t="s">
        <v>23</v>
      </c>
    </row>
    <row r="20" spans="1:18" ht="51.75" customHeight="1" x14ac:dyDescent="0.25">
      <c r="A20" s="15">
        <v>1</v>
      </c>
      <c r="B20" s="85">
        <v>44386</v>
      </c>
      <c r="C20" s="86" t="s">
        <v>74</v>
      </c>
      <c r="D20" s="87" t="s">
        <v>75</v>
      </c>
      <c r="E20" s="93" t="s">
        <v>76</v>
      </c>
      <c r="F20" s="21">
        <v>36</v>
      </c>
      <c r="G20" s="90">
        <v>360</v>
      </c>
      <c r="H20" s="138">
        <v>1900000</v>
      </c>
      <c r="I20" s="139"/>
      <c r="J20" s="89">
        <f>+H20</f>
        <v>1900000</v>
      </c>
    </row>
    <row r="21" spans="1:18" ht="25.5" customHeight="1" thickBot="1" x14ac:dyDescent="0.3">
      <c r="A21" s="140" t="s">
        <v>24</v>
      </c>
      <c r="B21" s="141"/>
      <c r="C21" s="141"/>
      <c r="D21" s="141"/>
      <c r="E21" s="141"/>
      <c r="F21" s="141"/>
      <c r="G21" s="141"/>
      <c r="H21" s="141"/>
      <c r="I21" s="142"/>
      <c r="J21" s="23">
        <f>J20</f>
        <v>1900000</v>
      </c>
    </row>
    <row r="22" spans="1:18" x14ac:dyDescent="0.25">
      <c r="A22" s="129"/>
      <c r="B22" s="129"/>
      <c r="C22" s="129"/>
      <c r="D22" s="129"/>
      <c r="E22" s="24"/>
      <c r="F22" s="24"/>
      <c r="G22" s="24"/>
      <c r="H22" s="25"/>
      <c r="I22" s="25"/>
      <c r="J22" s="26"/>
    </row>
    <row r="23" spans="1:18" x14ac:dyDescent="0.25">
      <c r="A23" s="24"/>
      <c r="B23" s="24"/>
      <c r="C23" s="24"/>
      <c r="D23" s="24"/>
      <c r="E23" s="24"/>
      <c r="F23" s="24"/>
      <c r="G23" s="24"/>
      <c r="H23" s="27" t="s">
        <v>53</v>
      </c>
      <c r="I23" s="27"/>
      <c r="J23" s="26">
        <f>J21*1%</f>
        <v>19000</v>
      </c>
    </row>
    <row r="24" spans="1:18" ht="16.5" thickBot="1" x14ac:dyDescent="0.3">
      <c r="E24" s="1"/>
      <c r="F24" s="1"/>
      <c r="G24" s="1"/>
      <c r="H24" s="29" t="s">
        <v>26</v>
      </c>
      <c r="I24" s="29"/>
      <c r="J24" s="30">
        <f>J21*2%</f>
        <v>38000</v>
      </c>
      <c r="K24" s="94"/>
      <c r="R24" s="2" t="s">
        <v>27</v>
      </c>
    </row>
    <row r="25" spans="1:18" x14ac:dyDescent="0.25">
      <c r="E25" s="1"/>
      <c r="F25" s="1"/>
      <c r="G25" s="1"/>
      <c r="H25" s="31" t="s">
        <v>28</v>
      </c>
      <c r="I25" s="31"/>
      <c r="J25" s="32">
        <f>J21+J23-J24</f>
        <v>1881000</v>
      </c>
    </row>
    <row r="26" spans="1:18" x14ac:dyDescent="0.25">
      <c r="A26" s="1" t="s">
        <v>77</v>
      </c>
      <c r="E26" s="1"/>
      <c r="F26" s="1"/>
      <c r="G26" s="1"/>
      <c r="H26" s="31"/>
      <c r="I26" s="31"/>
      <c r="J26" s="32"/>
    </row>
    <row r="27" spans="1:18" x14ac:dyDescent="0.25">
      <c r="A27" s="33"/>
      <c r="E27" s="1"/>
      <c r="F27" s="1"/>
      <c r="G27" s="1"/>
      <c r="H27" s="31"/>
      <c r="I27" s="31"/>
      <c r="J27" s="32"/>
    </row>
    <row r="28" spans="1:18" x14ac:dyDescent="0.25">
      <c r="E28" s="1"/>
      <c r="F28" s="1"/>
      <c r="G28" s="1"/>
      <c r="H28" s="31"/>
      <c r="I28" s="31"/>
      <c r="J28" s="32"/>
    </row>
    <row r="29" spans="1:18" x14ac:dyDescent="0.25">
      <c r="A29" s="70" t="s">
        <v>29</v>
      </c>
    </row>
    <row r="30" spans="1:18" x14ac:dyDescent="0.25">
      <c r="A30" s="45" t="s">
        <v>30</v>
      </c>
      <c r="B30" s="36"/>
      <c r="C30" s="36"/>
      <c r="D30" s="36"/>
      <c r="E30" s="10"/>
    </row>
    <row r="31" spans="1:18" x14ac:dyDescent="0.25">
      <c r="A31" s="71" t="s">
        <v>31</v>
      </c>
      <c r="B31" s="36"/>
      <c r="C31" s="36"/>
      <c r="D31" s="10"/>
      <c r="E31" s="10"/>
    </row>
    <row r="32" spans="1:18" x14ac:dyDescent="0.25">
      <c r="A32" s="72" t="s">
        <v>32</v>
      </c>
      <c r="B32" s="38"/>
      <c r="C32" s="38"/>
      <c r="D32" s="91"/>
      <c r="E32" s="10"/>
    </row>
    <row r="33" spans="1:10" x14ac:dyDescent="0.25">
      <c r="A33" s="45" t="s">
        <v>0</v>
      </c>
      <c r="B33" s="40"/>
      <c r="C33" s="40"/>
      <c r="D33" s="38"/>
      <c r="E33" s="10"/>
    </row>
    <row r="34" spans="1:10" x14ac:dyDescent="0.25">
      <c r="A34" s="41"/>
      <c r="B34" s="41"/>
      <c r="C34" s="41"/>
      <c r="D34" s="41"/>
    </row>
    <row r="35" spans="1:10" x14ac:dyDescent="0.25">
      <c r="A35" s="42"/>
      <c r="B35" s="42"/>
      <c r="C35" s="42"/>
      <c r="D35" s="92"/>
    </row>
    <row r="36" spans="1:10" x14ac:dyDescent="0.25">
      <c r="H36" s="43" t="s">
        <v>54</v>
      </c>
      <c r="I36" s="158" t="str">
        <f>+J13</f>
        <v xml:space="preserve"> 02 Desember 2021</v>
      </c>
      <c r="J36" s="158"/>
    </row>
    <row r="43" spans="1:10" x14ac:dyDescent="0.25">
      <c r="H43" s="159" t="s">
        <v>34</v>
      </c>
      <c r="I43" s="159"/>
      <c r="J43" s="159"/>
    </row>
  </sheetData>
  <mergeCells count="7">
    <mergeCell ref="H43:J43"/>
    <mergeCell ref="A10:J10"/>
    <mergeCell ref="H19:I19"/>
    <mergeCell ref="H20:I20"/>
    <mergeCell ref="A21:I21"/>
    <mergeCell ref="A22:D22"/>
    <mergeCell ref="I36:J36"/>
  </mergeCells>
  <pageMargins left="0.45" right="0.2" top="0.75" bottom="0.75" header="0.3" footer="0.3"/>
  <pageSetup paperSize="9" scale="90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83"/>
  <sheetViews>
    <sheetView topLeftCell="A28" workbookViewId="0">
      <selection activeCell="G72" sqref="G72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2" spans="1:10" x14ac:dyDescent="0.25">
      <c r="A12" s="97" t="s">
        <v>7</v>
      </c>
      <c r="B12" s="97" t="s">
        <v>81</v>
      </c>
      <c r="C12" s="97"/>
      <c r="D12" s="97"/>
      <c r="E12" s="97"/>
      <c r="F12" s="97"/>
      <c r="G12" s="165" t="s">
        <v>9</v>
      </c>
      <c r="H12" s="165"/>
      <c r="I12" s="98" t="s">
        <v>10</v>
      </c>
      <c r="J12" s="8" t="s">
        <v>92</v>
      </c>
    </row>
    <row r="13" spans="1:10" x14ac:dyDescent="0.25">
      <c r="A13" s="97"/>
      <c r="B13" s="97"/>
      <c r="C13" s="97"/>
      <c r="D13" s="97"/>
      <c r="E13" s="97"/>
      <c r="F13" s="97"/>
      <c r="G13" s="165" t="s">
        <v>11</v>
      </c>
      <c r="H13" s="165"/>
      <c r="I13" s="98" t="s">
        <v>10</v>
      </c>
      <c r="J13" s="9" t="s">
        <v>93</v>
      </c>
    </row>
    <row r="14" spans="1:10" x14ac:dyDescent="0.25">
      <c r="A14" s="97"/>
      <c r="B14" s="97"/>
      <c r="C14" s="97"/>
      <c r="D14" s="97"/>
      <c r="E14" s="97"/>
      <c r="F14" s="97"/>
      <c r="G14" s="165" t="s">
        <v>83</v>
      </c>
      <c r="H14" s="165"/>
      <c r="I14" s="98" t="s">
        <v>10</v>
      </c>
      <c r="J14" s="97" t="s">
        <v>84</v>
      </c>
    </row>
    <row r="15" spans="1:10" x14ac:dyDescent="0.25">
      <c r="A15" s="97" t="s">
        <v>13</v>
      </c>
      <c r="B15" s="97" t="s">
        <v>14</v>
      </c>
      <c r="C15" s="97"/>
      <c r="D15" s="97"/>
      <c r="E15" s="97"/>
      <c r="F15" s="97"/>
      <c r="G15" s="97"/>
      <c r="H15" s="99"/>
      <c r="I15" s="98"/>
      <c r="J15" s="97" t="s">
        <v>85</v>
      </c>
    </row>
    <row r="16" spans="1:10" ht="16.5" thickBot="1" x14ac:dyDescent="0.3"/>
    <row r="17" spans="1:12" ht="26.25" customHeight="1" x14ac:dyDescent="0.25">
      <c r="A17" s="100" t="s">
        <v>15</v>
      </c>
      <c r="B17" s="101" t="s">
        <v>16</v>
      </c>
      <c r="C17" s="101" t="s">
        <v>17</v>
      </c>
      <c r="D17" s="101" t="s">
        <v>18</v>
      </c>
      <c r="E17" s="101" t="s">
        <v>19</v>
      </c>
      <c r="F17" s="102" t="s">
        <v>20</v>
      </c>
      <c r="G17" s="102" t="s">
        <v>21</v>
      </c>
      <c r="H17" s="166" t="s">
        <v>22</v>
      </c>
      <c r="I17" s="167"/>
      <c r="J17" s="103" t="s">
        <v>23</v>
      </c>
    </row>
    <row r="18" spans="1:12" ht="32.25" customHeight="1" x14ac:dyDescent="0.25">
      <c r="A18" s="15">
        <v>1</v>
      </c>
      <c r="B18" s="16">
        <f>'[1]403451'!E3</f>
        <v>44501</v>
      </c>
      <c r="C18" s="104">
        <f>'[1]403451'!A3</f>
        <v>403451</v>
      </c>
      <c r="D18" s="19" t="s">
        <v>86</v>
      </c>
      <c r="E18" s="19" t="s">
        <v>87</v>
      </c>
      <c r="F18" s="107">
        <v>1</v>
      </c>
      <c r="G18" s="105">
        <f>'[1]403451'!N4</f>
        <v>9.1</v>
      </c>
      <c r="H18" s="163">
        <v>7000</v>
      </c>
      <c r="I18" s="164"/>
      <c r="J18" s="111">
        <f>G18*H18</f>
        <v>63700</v>
      </c>
      <c r="L18"/>
    </row>
    <row r="19" spans="1:12" ht="32.25" customHeight="1" x14ac:dyDescent="0.25">
      <c r="A19" s="15">
        <f>A18+1</f>
        <v>2</v>
      </c>
      <c r="B19" s="16">
        <f>'[1]402442'!E3</f>
        <v>44501</v>
      </c>
      <c r="C19" s="104">
        <f>'[1]402442'!A3</f>
        <v>402442</v>
      </c>
      <c r="D19" s="19" t="s">
        <v>86</v>
      </c>
      <c r="E19" s="19" t="s">
        <v>87</v>
      </c>
      <c r="F19" s="107">
        <v>8</v>
      </c>
      <c r="G19" s="105">
        <f>'[1]402442'!N11</f>
        <v>137.88624999999999</v>
      </c>
      <c r="H19" s="163">
        <v>7000</v>
      </c>
      <c r="I19" s="164"/>
      <c r="J19" s="111">
        <f t="shared" ref="J19:J58" si="0">G19*H19</f>
        <v>965203.74999999988</v>
      </c>
      <c r="L19"/>
    </row>
    <row r="20" spans="1:12" ht="32.25" customHeight="1" x14ac:dyDescent="0.25">
      <c r="A20" s="15">
        <f t="shared" ref="A20:A58" si="1">A19+1</f>
        <v>3</v>
      </c>
      <c r="B20" s="16">
        <f>'[1]402447'!E3</f>
        <v>44502</v>
      </c>
      <c r="C20" s="104">
        <f>'[1]402447'!A3</f>
        <v>402447</v>
      </c>
      <c r="D20" s="19" t="s">
        <v>86</v>
      </c>
      <c r="E20" s="19" t="s">
        <v>87</v>
      </c>
      <c r="F20" s="107">
        <v>22</v>
      </c>
      <c r="G20" s="105">
        <f>'[1]402447'!N25</f>
        <v>333.5865</v>
      </c>
      <c r="H20" s="163">
        <v>7000</v>
      </c>
      <c r="I20" s="164"/>
      <c r="J20" s="111">
        <f t="shared" si="0"/>
        <v>2335105.5</v>
      </c>
      <c r="L20"/>
    </row>
    <row r="21" spans="1:12" ht="32.25" customHeight="1" x14ac:dyDescent="0.25">
      <c r="A21" s="15">
        <f t="shared" si="1"/>
        <v>4</v>
      </c>
      <c r="B21" s="16">
        <f>'[1]402320'!E3</f>
        <v>44502</v>
      </c>
      <c r="C21" s="104">
        <f>'[1]402320'!A3</f>
        <v>402320</v>
      </c>
      <c r="D21" s="19" t="s">
        <v>86</v>
      </c>
      <c r="E21" s="19" t="s">
        <v>87</v>
      </c>
      <c r="F21" s="107">
        <v>6</v>
      </c>
      <c r="G21" s="105">
        <f>'[1]402320'!N9</f>
        <v>111.68499999999999</v>
      </c>
      <c r="H21" s="163">
        <v>7000</v>
      </c>
      <c r="I21" s="164"/>
      <c r="J21" s="111">
        <f t="shared" si="0"/>
        <v>781794.99999999988</v>
      </c>
      <c r="L21"/>
    </row>
    <row r="22" spans="1:12" ht="32.25" customHeight="1" x14ac:dyDescent="0.25">
      <c r="A22" s="15">
        <f t="shared" si="1"/>
        <v>5</v>
      </c>
      <c r="B22" s="16">
        <f>'[1]403936'!E3</f>
        <v>44503</v>
      </c>
      <c r="C22" s="104">
        <f>'[1]403936'!A3</f>
        <v>403936</v>
      </c>
      <c r="D22" s="19" t="s">
        <v>86</v>
      </c>
      <c r="E22" s="19" t="s">
        <v>87</v>
      </c>
      <c r="F22" s="107">
        <v>1</v>
      </c>
      <c r="G22" s="105">
        <f>'[1]403936'!N4</f>
        <v>7</v>
      </c>
      <c r="H22" s="163">
        <v>7000</v>
      </c>
      <c r="I22" s="164"/>
      <c r="J22" s="111">
        <f t="shared" si="0"/>
        <v>49000</v>
      </c>
      <c r="L22"/>
    </row>
    <row r="23" spans="1:12" ht="32.25" customHeight="1" x14ac:dyDescent="0.25">
      <c r="A23" s="15">
        <f t="shared" si="1"/>
        <v>6</v>
      </c>
      <c r="B23" s="16">
        <f>'[1]402325'!E3</f>
        <v>44503</v>
      </c>
      <c r="C23" s="104">
        <f>'[1]402325'!A3</f>
        <v>402325</v>
      </c>
      <c r="D23" s="19" t="s">
        <v>86</v>
      </c>
      <c r="E23" s="19" t="s">
        <v>87</v>
      </c>
      <c r="F23" s="107">
        <v>43</v>
      </c>
      <c r="G23" s="105">
        <f>'[1]402325'!N46</f>
        <v>978.7170000000001</v>
      </c>
      <c r="H23" s="163">
        <v>7000</v>
      </c>
      <c r="I23" s="164"/>
      <c r="J23" s="111">
        <f t="shared" si="0"/>
        <v>6851019.0000000009</v>
      </c>
      <c r="L23"/>
    </row>
    <row r="24" spans="1:12" ht="32.25" customHeight="1" x14ac:dyDescent="0.25">
      <c r="A24" s="15">
        <f t="shared" si="1"/>
        <v>7</v>
      </c>
      <c r="B24" s="16">
        <f>'[1]403282'!E3</f>
        <v>44504</v>
      </c>
      <c r="C24" s="104">
        <f>'[1]403282'!A3</f>
        <v>403282</v>
      </c>
      <c r="D24" s="19" t="s">
        <v>86</v>
      </c>
      <c r="E24" s="19" t="s">
        <v>87</v>
      </c>
      <c r="F24" s="107">
        <v>14</v>
      </c>
      <c r="G24" s="105">
        <f>'[1]403282'!N17</f>
        <v>367.77424999999999</v>
      </c>
      <c r="H24" s="163">
        <v>7000</v>
      </c>
      <c r="I24" s="164"/>
      <c r="J24" s="111">
        <f t="shared" si="0"/>
        <v>2574419.75</v>
      </c>
      <c r="L24"/>
    </row>
    <row r="25" spans="1:12" ht="32.25" customHeight="1" x14ac:dyDescent="0.25">
      <c r="A25" s="15">
        <f t="shared" si="1"/>
        <v>8</v>
      </c>
      <c r="B25" s="16">
        <f>'[1]402326'!E3</f>
        <v>44504</v>
      </c>
      <c r="C25" s="104">
        <f>'[1]402326'!A3</f>
        <v>402326</v>
      </c>
      <c r="D25" s="19" t="s">
        <v>86</v>
      </c>
      <c r="E25" s="19" t="s">
        <v>87</v>
      </c>
      <c r="F25" s="107">
        <v>36</v>
      </c>
      <c r="G25" s="105">
        <f>'[1]402326'!N39</f>
        <v>546.08050000000003</v>
      </c>
      <c r="H25" s="163">
        <v>7000</v>
      </c>
      <c r="I25" s="164"/>
      <c r="J25" s="111">
        <f t="shared" si="0"/>
        <v>3822563.5</v>
      </c>
      <c r="L25"/>
    </row>
    <row r="26" spans="1:12" ht="32.25" customHeight="1" x14ac:dyDescent="0.25">
      <c r="A26" s="15">
        <f t="shared" si="1"/>
        <v>9</v>
      </c>
      <c r="B26" s="16">
        <f>'[1]404008'!E3</f>
        <v>44505</v>
      </c>
      <c r="C26" s="112">
        <f>'[1]404008'!A3</f>
        <v>404008</v>
      </c>
      <c r="D26" s="19" t="s">
        <v>86</v>
      </c>
      <c r="E26" s="19" t="s">
        <v>87</v>
      </c>
      <c r="F26" s="107">
        <v>5</v>
      </c>
      <c r="G26" s="105">
        <f>'[1]404008'!N8</f>
        <v>74.547499999999999</v>
      </c>
      <c r="H26" s="163">
        <v>7000</v>
      </c>
      <c r="I26" s="164"/>
      <c r="J26" s="111">
        <f t="shared" si="0"/>
        <v>521832.5</v>
      </c>
      <c r="L26"/>
    </row>
    <row r="27" spans="1:12" ht="32.25" customHeight="1" x14ac:dyDescent="0.25">
      <c r="A27" s="15">
        <f t="shared" si="1"/>
        <v>10</v>
      </c>
      <c r="B27" s="16">
        <f>'[1]402331'!E3</f>
        <v>44505</v>
      </c>
      <c r="C27" s="104">
        <f>'[1]402331'!A3</f>
        <v>402331</v>
      </c>
      <c r="D27" s="19" t="s">
        <v>86</v>
      </c>
      <c r="E27" s="19" t="s">
        <v>87</v>
      </c>
      <c r="F27" s="107">
        <v>45</v>
      </c>
      <c r="G27" s="105">
        <f>'[1]402331'!N48</f>
        <v>1003.1329999999999</v>
      </c>
      <c r="H27" s="163">
        <v>7000</v>
      </c>
      <c r="I27" s="164"/>
      <c r="J27" s="111">
        <f t="shared" si="0"/>
        <v>7021930.9999999991</v>
      </c>
      <c r="L27"/>
    </row>
    <row r="28" spans="1:12" ht="32.25" customHeight="1" x14ac:dyDescent="0.25">
      <c r="A28" s="15">
        <f t="shared" si="1"/>
        <v>11</v>
      </c>
      <c r="B28" s="16">
        <f>'[1]404010'!E3</f>
        <v>44506</v>
      </c>
      <c r="C28" s="104">
        <f>'[1]404010'!A3</f>
        <v>404010</v>
      </c>
      <c r="D28" s="19" t="s">
        <v>86</v>
      </c>
      <c r="E28" s="19" t="s">
        <v>87</v>
      </c>
      <c r="F28" s="107">
        <v>6</v>
      </c>
      <c r="G28" s="105">
        <f>'[1]404010'!N9</f>
        <v>84.731999999999999</v>
      </c>
      <c r="H28" s="163">
        <v>7000</v>
      </c>
      <c r="I28" s="164"/>
      <c r="J28" s="111">
        <f t="shared" si="0"/>
        <v>593124</v>
      </c>
      <c r="L28"/>
    </row>
    <row r="29" spans="1:12" ht="32.25" customHeight="1" x14ac:dyDescent="0.25">
      <c r="A29" s="15">
        <f t="shared" si="1"/>
        <v>12</v>
      </c>
      <c r="B29" s="16">
        <f>'[1]402334'!E3</f>
        <v>44506</v>
      </c>
      <c r="C29" s="104">
        <f>'[1]402334'!A3</f>
        <v>402334</v>
      </c>
      <c r="D29" s="19" t="s">
        <v>86</v>
      </c>
      <c r="E29" s="19" t="s">
        <v>87</v>
      </c>
      <c r="F29" s="107">
        <v>38</v>
      </c>
      <c r="G29" s="105">
        <f>'[1]402334'!N41</f>
        <v>982.31575000000009</v>
      </c>
      <c r="H29" s="163">
        <v>7000</v>
      </c>
      <c r="I29" s="164"/>
      <c r="J29" s="111">
        <f t="shared" si="0"/>
        <v>6876210.2500000009</v>
      </c>
      <c r="L29"/>
    </row>
    <row r="30" spans="1:12" ht="32.25" customHeight="1" x14ac:dyDescent="0.25">
      <c r="A30" s="15">
        <f t="shared" si="1"/>
        <v>13</v>
      </c>
      <c r="B30" s="16">
        <f>'[1]404015'!E3</f>
        <v>44507</v>
      </c>
      <c r="C30" s="104">
        <f>'[1]404015'!A3</f>
        <v>404015</v>
      </c>
      <c r="D30" s="19" t="s">
        <v>86</v>
      </c>
      <c r="E30" s="19" t="s">
        <v>87</v>
      </c>
      <c r="F30" s="107">
        <v>13</v>
      </c>
      <c r="G30" s="105">
        <f>'[1]404015'!N16</f>
        <v>285.66700000000003</v>
      </c>
      <c r="H30" s="163">
        <v>7000</v>
      </c>
      <c r="I30" s="164"/>
      <c r="J30" s="111">
        <f t="shared" si="0"/>
        <v>1999669.0000000002</v>
      </c>
      <c r="L30"/>
    </row>
    <row r="31" spans="1:12" ht="32.25" customHeight="1" x14ac:dyDescent="0.25">
      <c r="A31" s="15">
        <f t="shared" si="1"/>
        <v>14</v>
      </c>
      <c r="B31" s="16">
        <f>'[1]402338'!E3</f>
        <v>44507</v>
      </c>
      <c r="C31" s="104">
        <f>'[1]402338'!A3</f>
        <v>402338</v>
      </c>
      <c r="D31" s="19" t="s">
        <v>86</v>
      </c>
      <c r="E31" s="19" t="s">
        <v>87</v>
      </c>
      <c r="F31" s="107">
        <v>12</v>
      </c>
      <c r="G31" s="105">
        <f>'[1]402338'!N15</f>
        <v>253.45599999999999</v>
      </c>
      <c r="H31" s="163">
        <v>7000</v>
      </c>
      <c r="I31" s="164"/>
      <c r="J31" s="111">
        <f t="shared" si="0"/>
        <v>1774192</v>
      </c>
      <c r="L31"/>
    </row>
    <row r="32" spans="1:12" ht="32.25" customHeight="1" x14ac:dyDescent="0.25">
      <c r="A32" s="15">
        <f t="shared" si="1"/>
        <v>15</v>
      </c>
      <c r="B32" s="16">
        <f>'[1]404016'!E3</f>
        <v>44508</v>
      </c>
      <c r="C32" s="104">
        <f>'[1]404016'!A3</f>
        <v>404016</v>
      </c>
      <c r="D32" s="19" t="s">
        <v>86</v>
      </c>
      <c r="E32" s="19" t="s">
        <v>87</v>
      </c>
      <c r="F32" s="107">
        <v>2</v>
      </c>
      <c r="G32" s="105">
        <f>'[1]404016'!N5</f>
        <v>23.852</v>
      </c>
      <c r="H32" s="163">
        <v>7000</v>
      </c>
      <c r="I32" s="164"/>
      <c r="J32" s="111">
        <f t="shared" si="0"/>
        <v>166964</v>
      </c>
      <c r="L32"/>
    </row>
    <row r="33" spans="1:12" ht="32.25" customHeight="1" x14ac:dyDescent="0.25">
      <c r="A33" s="15">
        <f t="shared" si="1"/>
        <v>16</v>
      </c>
      <c r="B33" s="16">
        <f>'[1]402324'!E3</f>
        <v>44508</v>
      </c>
      <c r="C33" s="104">
        <f>'[1]402324'!A3</f>
        <v>402324</v>
      </c>
      <c r="D33" s="19" t="s">
        <v>86</v>
      </c>
      <c r="E33" s="19" t="s">
        <v>87</v>
      </c>
      <c r="F33" s="107">
        <v>13</v>
      </c>
      <c r="G33" s="105">
        <f>'[1]402324'!N16</f>
        <v>226.57374999999996</v>
      </c>
      <c r="H33" s="163">
        <v>7000</v>
      </c>
      <c r="I33" s="164"/>
      <c r="J33" s="111">
        <f t="shared" si="0"/>
        <v>1586016.2499999998</v>
      </c>
      <c r="L33"/>
    </row>
    <row r="34" spans="1:12" ht="32.25" customHeight="1" x14ac:dyDescent="0.25">
      <c r="A34" s="15">
        <f t="shared" si="1"/>
        <v>17</v>
      </c>
      <c r="B34" s="16">
        <f>'[1]404018'!E3</f>
        <v>44509</v>
      </c>
      <c r="C34" s="104">
        <f>'[1]404018'!A3</f>
        <v>404018</v>
      </c>
      <c r="D34" s="19" t="s">
        <v>86</v>
      </c>
      <c r="E34" s="19" t="s">
        <v>87</v>
      </c>
      <c r="F34" s="107">
        <v>6</v>
      </c>
      <c r="G34" s="105">
        <f>'[1]404018'!N9</f>
        <v>213.24799999999999</v>
      </c>
      <c r="H34" s="163">
        <v>7000</v>
      </c>
      <c r="I34" s="164"/>
      <c r="J34" s="111">
        <f t="shared" si="0"/>
        <v>1492736</v>
      </c>
      <c r="L34"/>
    </row>
    <row r="35" spans="1:12" ht="32.25" customHeight="1" x14ac:dyDescent="0.25">
      <c r="A35" s="15">
        <f t="shared" si="1"/>
        <v>18</v>
      </c>
      <c r="B35" s="16">
        <f>'[1]402346'!E3</f>
        <v>44509</v>
      </c>
      <c r="C35" s="104">
        <f>'[1]402346'!A3</f>
        <v>402346</v>
      </c>
      <c r="D35" s="19" t="s">
        <v>86</v>
      </c>
      <c r="E35" s="19" t="s">
        <v>87</v>
      </c>
      <c r="F35" s="107">
        <v>27</v>
      </c>
      <c r="G35" s="105">
        <f>'[1]402346'!N30</f>
        <v>411.67124999999999</v>
      </c>
      <c r="H35" s="163">
        <v>7000</v>
      </c>
      <c r="I35" s="164"/>
      <c r="J35" s="111">
        <f t="shared" si="0"/>
        <v>2881698.75</v>
      </c>
      <c r="L35"/>
    </row>
    <row r="36" spans="1:12" ht="32.25" customHeight="1" x14ac:dyDescent="0.25">
      <c r="A36" s="15">
        <f t="shared" si="1"/>
        <v>19</v>
      </c>
      <c r="B36" s="16">
        <f>'[1]404020'!E3</f>
        <v>44510</v>
      </c>
      <c r="C36" s="104">
        <f>'[1]404020'!A3</f>
        <v>404020</v>
      </c>
      <c r="D36" s="19" t="s">
        <v>86</v>
      </c>
      <c r="E36" s="19" t="s">
        <v>87</v>
      </c>
      <c r="F36" s="107">
        <v>5</v>
      </c>
      <c r="G36" s="105">
        <f>'[1]404020'!N8</f>
        <v>56.859000000000002</v>
      </c>
      <c r="H36" s="163">
        <v>7000</v>
      </c>
      <c r="I36" s="164"/>
      <c r="J36" s="111">
        <f t="shared" si="0"/>
        <v>398013</v>
      </c>
      <c r="L36"/>
    </row>
    <row r="37" spans="1:12" ht="32.25" customHeight="1" x14ac:dyDescent="0.25">
      <c r="A37" s="15">
        <f t="shared" si="1"/>
        <v>20</v>
      </c>
      <c r="B37" s="16">
        <f>'[1]402349'!E3</f>
        <v>44510</v>
      </c>
      <c r="C37" s="104">
        <f>'[1]402349'!A3</f>
        <v>402349</v>
      </c>
      <c r="D37" s="19" t="s">
        <v>86</v>
      </c>
      <c r="E37" s="19" t="s">
        <v>87</v>
      </c>
      <c r="F37" s="107">
        <v>20</v>
      </c>
      <c r="G37" s="105">
        <f>'[1]402349'!N23</f>
        <v>396.29325</v>
      </c>
      <c r="H37" s="163">
        <v>7000</v>
      </c>
      <c r="I37" s="164"/>
      <c r="J37" s="111">
        <f t="shared" si="0"/>
        <v>2774052.75</v>
      </c>
      <c r="L37"/>
    </row>
    <row r="38" spans="1:12" ht="32.25" customHeight="1" x14ac:dyDescent="0.25">
      <c r="A38" s="15">
        <f t="shared" si="1"/>
        <v>21</v>
      </c>
      <c r="B38" s="16">
        <f>'[1]404022'!E3</f>
        <v>44511</v>
      </c>
      <c r="C38" s="104">
        <f>'[1]404022'!A3</f>
        <v>404022</v>
      </c>
      <c r="D38" s="19" t="s">
        <v>86</v>
      </c>
      <c r="E38" s="19" t="s">
        <v>87</v>
      </c>
      <c r="F38" s="107">
        <v>1</v>
      </c>
      <c r="G38" s="105">
        <f>'[1]404022'!N4</f>
        <v>8.64</v>
      </c>
      <c r="H38" s="163">
        <v>7000</v>
      </c>
      <c r="I38" s="164"/>
      <c r="J38" s="111">
        <f t="shared" si="0"/>
        <v>60480.000000000007</v>
      </c>
      <c r="L38"/>
    </row>
    <row r="39" spans="1:12" ht="32.25" customHeight="1" x14ac:dyDescent="0.25">
      <c r="A39" s="15">
        <f t="shared" si="1"/>
        <v>22</v>
      </c>
      <c r="B39" s="16">
        <f>'[1]403854'!E3</f>
        <v>44511</v>
      </c>
      <c r="C39" s="104">
        <f>'[1]403854'!A3</f>
        <v>403854</v>
      </c>
      <c r="D39" s="19" t="s">
        <v>86</v>
      </c>
      <c r="E39" s="19" t="s">
        <v>87</v>
      </c>
      <c r="F39" s="107">
        <v>26</v>
      </c>
      <c r="G39" s="105">
        <f>'[1]403854'!N29</f>
        <v>504.87900000000008</v>
      </c>
      <c r="H39" s="163">
        <v>7000</v>
      </c>
      <c r="I39" s="164"/>
      <c r="J39" s="111">
        <f t="shared" si="0"/>
        <v>3534153.0000000005</v>
      </c>
      <c r="L39"/>
    </row>
    <row r="40" spans="1:12" ht="32.25" customHeight="1" x14ac:dyDescent="0.25">
      <c r="A40" s="15">
        <f t="shared" si="1"/>
        <v>23</v>
      </c>
      <c r="B40" s="16">
        <f>'[1]403940'!E3</f>
        <v>44512</v>
      </c>
      <c r="C40" s="104">
        <f>'[1]403940'!A3</f>
        <v>403940</v>
      </c>
      <c r="D40" s="19" t="s">
        <v>86</v>
      </c>
      <c r="E40" s="19" t="s">
        <v>87</v>
      </c>
      <c r="F40" s="107">
        <v>3</v>
      </c>
      <c r="G40" s="105">
        <f>'[1]403940'!N6</f>
        <v>45.932000000000002</v>
      </c>
      <c r="H40" s="163">
        <v>7000</v>
      </c>
      <c r="I40" s="164"/>
      <c r="J40" s="111">
        <f t="shared" si="0"/>
        <v>321524</v>
      </c>
      <c r="L40"/>
    </row>
    <row r="41" spans="1:12" ht="32.25" customHeight="1" x14ac:dyDescent="0.25">
      <c r="A41" s="15">
        <f t="shared" si="1"/>
        <v>24</v>
      </c>
      <c r="B41" s="16">
        <f>'[1]403858'!E3</f>
        <v>44512</v>
      </c>
      <c r="C41" s="104">
        <f>'[1]403858'!A3</f>
        <v>403858</v>
      </c>
      <c r="D41" s="19" t="s">
        <v>86</v>
      </c>
      <c r="E41" s="19" t="s">
        <v>87</v>
      </c>
      <c r="F41" s="107">
        <v>41</v>
      </c>
      <c r="G41" s="105">
        <f>'[1]403858'!N44</f>
        <v>794.56725000000029</v>
      </c>
      <c r="H41" s="163">
        <v>7000</v>
      </c>
      <c r="I41" s="164"/>
      <c r="J41" s="111">
        <f t="shared" si="0"/>
        <v>5561970.7500000019</v>
      </c>
      <c r="L41"/>
    </row>
    <row r="42" spans="1:12" ht="32.25" customHeight="1" x14ac:dyDescent="0.25">
      <c r="A42" s="15">
        <f t="shared" si="1"/>
        <v>25</v>
      </c>
      <c r="B42" s="16">
        <f>'[1]403860'!E3</f>
        <v>44512</v>
      </c>
      <c r="C42" s="104">
        <f>'[1]403860'!A3</f>
        <v>403860</v>
      </c>
      <c r="D42" s="19" t="s">
        <v>86</v>
      </c>
      <c r="E42" s="19" t="s">
        <v>87</v>
      </c>
      <c r="F42" s="107">
        <v>7</v>
      </c>
      <c r="G42" s="105">
        <f>'[1]403860'!N10</f>
        <v>113.14775</v>
      </c>
      <c r="H42" s="163">
        <v>7000</v>
      </c>
      <c r="I42" s="164"/>
      <c r="J42" s="111">
        <f t="shared" si="0"/>
        <v>792034.25</v>
      </c>
      <c r="L42"/>
    </row>
    <row r="43" spans="1:12" ht="32.25" customHeight="1" x14ac:dyDescent="0.25">
      <c r="A43" s="15">
        <f t="shared" si="1"/>
        <v>26</v>
      </c>
      <c r="B43" s="16">
        <f>'[1]403942'!E3</f>
        <v>44513</v>
      </c>
      <c r="C43" s="104">
        <f>'[1]403942'!A3</f>
        <v>403942</v>
      </c>
      <c r="D43" s="19" t="s">
        <v>86</v>
      </c>
      <c r="E43" s="19" t="s">
        <v>87</v>
      </c>
      <c r="F43" s="107">
        <v>6</v>
      </c>
      <c r="G43" s="105">
        <f>'[1]403942'!N9</f>
        <v>124.702</v>
      </c>
      <c r="H43" s="163">
        <v>7000</v>
      </c>
      <c r="I43" s="164"/>
      <c r="J43" s="111">
        <f t="shared" si="0"/>
        <v>872914</v>
      </c>
      <c r="L43"/>
    </row>
    <row r="44" spans="1:12" ht="32.25" customHeight="1" x14ac:dyDescent="0.25">
      <c r="A44" s="15">
        <f t="shared" si="1"/>
        <v>27</v>
      </c>
      <c r="B44" s="16">
        <f>'[1]403864'!E3</f>
        <v>44513</v>
      </c>
      <c r="C44" s="104">
        <f>'[1]403864'!A3</f>
        <v>403864</v>
      </c>
      <c r="D44" s="19" t="s">
        <v>86</v>
      </c>
      <c r="E44" s="19" t="s">
        <v>87</v>
      </c>
      <c r="F44" s="107">
        <v>46</v>
      </c>
      <c r="G44" s="105">
        <f>'[1]403864'!N49</f>
        <v>874.76925000000006</v>
      </c>
      <c r="H44" s="163">
        <v>7000</v>
      </c>
      <c r="I44" s="164"/>
      <c r="J44" s="111">
        <f t="shared" si="0"/>
        <v>6123384.75</v>
      </c>
      <c r="L44"/>
    </row>
    <row r="45" spans="1:12" ht="32.25" customHeight="1" x14ac:dyDescent="0.25">
      <c r="A45" s="15">
        <f t="shared" si="1"/>
        <v>28</v>
      </c>
      <c r="B45" s="16">
        <f>'[1]403866'!E3</f>
        <v>44513</v>
      </c>
      <c r="C45" s="104">
        <f>'[1]403866'!A3</f>
        <v>403866</v>
      </c>
      <c r="D45" s="19" t="s">
        <v>86</v>
      </c>
      <c r="E45" s="19" t="s">
        <v>87</v>
      </c>
      <c r="F45" s="107">
        <v>26</v>
      </c>
      <c r="G45" s="105">
        <f>'[1]403866'!N29</f>
        <v>272.75125000000003</v>
      </c>
      <c r="H45" s="163">
        <v>7000</v>
      </c>
      <c r="I45" s="164"/>
      <c r="J45" s="111">
        <f t="shared" si="0"/>
        <v>1909258.7500000002</v>
      </c>
      <c r="L45"/>
    </row>
    <row r="46" spans="1:12" ht="32.25" customHeight="1" x14ac:dyDescent="0.25">
      <c r="A46" s="15">
        <f t="shared" si="1"/>
        <v>29</v>
      </c>
      <c r="B46" s="16">
        <f>'[1]403211'!E3</f>
        <v>44514</v>
      </c>
      <c r="C46" s="104">
        <f>'[1]403211'!A3</f>
        <v>403211</v>
      </c>
      <c r="D46" s="19" t="s">
        <v>86</v>
      </c>
      <c r="E46" s="19" t="s">
        <v>87</v>
      </c>
      <c r="F46" s="107">
        <v>2</v>
      </c>
      <c r="G46" s="105">
        <f>'[1]403211'!N5</f>
        <v>47.304249999999996</v>
      </c>
      <c r="H46" s="163">
        <v>7000</v>
      </c>
      <c r="I46" s="164"/>
      <c r="J46" s="111">
        <f t="shared" si="0"/>
        <v>331129.75</v>
      </c>
      <c r="L46"/>
    </row>
    <row r="47" spans="1:12" ht="32.25" customHeight="1" x14ac:dyDescent="0.25">
      <c r="A47" s="15">
        <f t="shared" si="1"/>
        <v>30</v>
      </c>
      <c r="B47" s="16">
        <f>'[1]403870'!E3</f>
        <v>44514</v>
      </c>
      <c r="C47" s="104">
        <f>'[1]403870'!A3</f>
        <v>403870</v>
      </c>
      <c r="D47" s="19" t="s">
        <v>86</v>
      </c>
      <c r="E47" s="19" t="s">
        <v>87</v>
      </c>
      <c r="F47" s="107">
        <v>34</v>
      </c>
      <c r="G47" s="105">
        <f>'[1]403870'!N37</f>
        <v>700.14375000000007</v>
      </c>
      <c r="H47" s="163">
        <v>7000</v>
      </c>
      <c r="I47" s="164"/>
      <c r="J47" s="111">
        <f t="shared" si="0"/>
        <v>4901006.2500000009</v>
      </c>
      <c r="L47"/>
    </row>
    <row r="48" spans="1:12" ht="32.25" customHeight="1" x14ac:dyDescent="0.25">
      <c r="A48" s="15">
        <f t="shared" si="1"/>
        <v>31</v>
      </c>
      <c r="B48" s="16">
        <f>'[1]404025'!E3</f>
        <v>44515</v>
      </c>
      <c r="C48" s="104">
        <f>'[1]404025'!A3</f>
        <v>404025</v>
      </c>
      <c r="D48" s="19" t="s">
        <v>86</v>
      </c>
      <c r="E48" s="19" t="s">
        <v>87</v>
      </c>
      <c r="F48" s="107">
        <v>4</v>
      </c>
      <c r="G48" s="105">
        <f>'[1]404025'!N7</f>
        <v>60.25</v>
      </c>
      <c r="H48" s="163">
        <v>7000</v>
      </c>
      <c r="I48" s="164"/>
      <c r="J48" s="111">
        <f t="shared" si="0"/>
        <v>421750</v>
      </c>
      <c r="L48"/>
    </row>
    <row r="49" spans="1:12" ht="32.25" customHeight="1" x14ac:dyDescent="0.25">
      <c r="A49" s="15">
        <f t="shared" si="1"/>
        <v>32</v>
      </c>
      <c r="B49" s="16">
        <f>'[1]403872'!E3</f>
        <v>44515</v>
      </c>
      <c r="C49" s="104">
        <f>'[1]403872'!A3</f>
        <v>403872</v>
      </c>
      <c r="D49" s="19" t="s">
        <v>86</v>
      </c>
      <c r="E49" s="19" t="s">
        <v>87</v>
      </c>
      <c r="F49" s="107">
        <v>16</v>
      </c>
      <c r="G49" s="105">
        <f>'[1]403872'!N19</f>
        <v>288.70299999999997</v>
      </c>
      <c r="H49" s="163">
        <v>7000</v>
      </c>
      <c r="I49" s="164"/>
      <c r="J49" s="111">
        <f t="shared" si="0"/>
        <v>2020920.9999999998</v>
      </c>
      <c r="L49"/>
    </row>
    <row r="50" spans="1:12" ht="32.25" customHeight="1" x14ac:dyDescent="0.25">
      <c r="A50" s="15">
        <f t="shared" si="1"/>
        <v>33</v>
      </c>
      <c r="B50" s="16">
        <f>'[1]403214'!E3</f>
        <v>44516</v>
      </c>
      <c r="C50" s="104">
        <f>'[1]403214'!A3</f>
        <v>403214</v>
      </c>
      <c r="D50" s="19" t="s">
        <v>86</v>
      </c>
      <c r="E50" s="19" t="s">
        <v>87</v>
      </c>
      <c r="F50" s="107">
        <v>7</v>
      </c>
      <c r="G50" s="105">
        <f>'[1]403214'!N10</f>
        <v>143</v>
      </c>
      <c r="H50" s="163">
        <v>7000</v>
      </c>
      <c r="I50" s="164"/>
      <c r="J50" s="111">
        <f t="shared" si="0"/>
        <v>1001000</v>
      </c>
      <c r="L50"/>
    </row>
    <row r="51" spans="1:12" ht="32.25" customHeight="1" x14ac:dyDescent="0.25">
      <c r="A51" s="15">
        <f t="shared" si="1"/>
        <v>34</v>
      </c>
      <c r="B51" s="16">
        <f>'[1]403874'!E3</f>
        <v>44516</v>
      </c>
      <c r="C51" s="104">
        <f>'[1]403874'!A3</f>
        <v>403874</v>
      </c>
      <c r="D51" s="19" t="s">
        <v>86</v>
      </c>
      <c r="E51" s="19" t="s">
        <v>87</v>
      </c>
      <c r="F51" s="107">
        <v>30</v>
      </c>
      <c r="G51" s="105">
        <f>'[1]403874'!N33</f>
        <v>544.58325000000002</v>
      </c>
      <c r="H51" s="162">
        <v>7000</v>
      </c>
      <c r="I51" s="162"/>
      <c r="J51" s="111">
        <f t="shared" si="0"/>
        <v>3812082.75</v>
      </c>
      <c r="L51"/>
    </row>
    <row r="52" spans="1:12" ht="32.25" customHeight="1" x14ac:dyDescent="0.25">
      <c r="A52" s="15">
        <f t="shared" si="1"/>
        <v>35</v>
      </c>
      <c r="B52" s="16">
        <f>'[1]406053'!E3</f>
        <v>44517</v>
      </c>
      <c r="C52" s="104">
        <f>'[1]406053'!A3</f>
        <v>406053</v>
      </c>
      <c r="D52" s="19" t="s">
        <v>86</v>
      </c>
      <c r="E52" s="19" t="s">
        <v>87</v>
      </c>
      <c r="F52" s="107">
        <v>3</v>
      </c>
      <c r="G52" s="105">
        <f>'[1]406053'!N6</f>
        <v>44.127000000000002</v>
      </c>
      <c r="H52" s="162">
        <v>7000</v>
      </c>
      <c r="I52" s="162"/>
      <c r="J52" s="111">
        <f t="shared" si="0"/>
        <v>308889</v>
      </c>
      <c r="L52"/>
    </row>
    <row r="53" spans="1:12" ht="32.25" customHeight="1" x14ac:dyDescent="0.25">
      <c r="A53" s="15">
        <f t="shared" si="1"/>
        <v>36</v>
      </c>
      <c r="B53" s="16">
        <f>'[1]403876'!E3</f>
        <v>44517</v>
      </c>
      <c r="C53" s="104">
        <f>'[1]403876'!A3</f>
        <v>403876</v>
      </c>
      <c r="D53" s="19" t="s">
        <v>86</v>
      </c>
      <c r="E53" s="19" t="s">
        <v>87</v>
      </c>
      <c r="F53" s="107">
        <v>57</v>
      </c>
      <c r="G53" s="105">
        <f>'[1]403876'!N60</f>
        <v>1225.3450000000003</v>
      </c>
      <c r="H53" s="162">
        <v>7000</v>
      </c>
      <c r="I53" s="162"/>
      <c r="J53" s="111">
        <f t="shared" si="0"/>
        <v>8577415.0000000019</v>
      </c>
      <c r="L53"/>
    </row>
    <row r="54" spans="1:12" ht="32.25" customHeight="1" x14ac:dyDescent="0.25">
      <c r="A54" s="15">
        <f t="shared" si="1"/>
        <v>37</v>
      </c>
      <c r="B54" s="16">
        <f>'[1]403217'!E3</f>
        <v>44518</v>
      </c>
      <c r="C54" s="104">
        <f>'[1]403217'!A3</f>
        <v>403217</v>
      </c>
      <c r="D54" s="19" t="s">
        <v>86</v>
      </c>
      <c r="E54" s="19" t="s">
        <v>87</v>
      </c>
      <c r="F54" s="107">
        <v>7</v>
      </c>
      <c r="G54" s="105">
        <f>'[1]403217'!N10</f>
        <v>76.635000000000005</v>
      </c>
      <c r="H54" s="162">
        <v>7000</v>
      </c>
      <c r="I54" s="162"/>
      <c r="J54" s="111">
        <f t="shared" si="0"/>
        <v>536445</v>
      </c>
      <c r="L54"/>
    </row>
    <row r="55" spans="1:12" ht="32.25" customHeight="1" x14ac:dyDescent="0.25">
      <c r="A55" s="15">
        <f t="shared" si="1"/>
        <v>38</v>
      </c>
      <c r="B55" s="16">
        <f>'[1]403882'!E3</f>
        <v>44518</v>
      </c>
      <c r="C55" s="104">
        <f>'[1]403882'!A3</f>
        <v>403882</v>
      </c>
      <c r="D55" s="19" t="s">
        <v>86</v>
      </c>
      <c r="E55" s="19" t="s">
        <v>87</v>
      </c>
      <c r="F55" s="107">
        <v>45</v>
      </c>
      <c r="G55" s="105">
        <f>'[1]403882'!N48</f>
        <v>672.6557499999999</v>
      </c>
      <c r="H55" s="162">
        <v>7000</v>
      </c>
      <c r="I55" s="162"/>
      <c r="J55" s="111">
        <f t="shared" si="0"/>
        <v>4708590.2499999991</v>
      </c>
      <c r="L55"/>
    </row>
    <row r="56" spans="1:12" ht="32.25" customHeight="1" x14ac:dyDescent="0.25">
      <c r="A56" s="15">
        <f t="shared" si="1"/>
        <v>39</v>
      </c>
      <c r="B56" s="16">
        <f>'[1]404029'!E3</f>
        <v>44519</v>
      </c>
      <c r="C56" s="104">
        <f>'[1]404029'!A3</f>
        <v>404029</v>
      </c>
      <c r="D56" s="19" t="s">
        <v>86</v>
      </c>
      <c r="E56" s="19" t="s">
        <v>87</v>
      </c>
      <c r="F56" s="107">
        <v>2</v>
      </c>
      <c r="G56" s="105">
        <f>'[1]404029'!N5</f>
        <v>37</v>
      </c>
      <c r="H56" s="162">
        <v>7000</v>
      </c>
      <c r="I56" s="162"/>
      <c r="J56" s="111">
        <f t="shared" si="0"/>
        <v>259000</v>
      </c>
      <c r="L56"/>
    </row>
    <row r="57" spans="1:12" ht="32.25" customHeight="1" x14ac:dyDescent="0.25">
      <c r="A57" s="15">
        <f t="shared" si="1"/>
        <v>40</v>
      </c>
      <c r="B57" s="16">
        <f>'[1]403888'!E3</f>
        <v>44519</v>
      </c>
      <c r="C57" s="104">
        <f>'[1]403888'!A3</f>
        <v>403888</v>
      </c>
      <c r="D57" s="19" t="s">
        <v>86</v>
      </c>
      <c r="E57" s="19" t="s">
        <v>87</v>
      </c>
      <c r="F57" s="107">
        <v>40</v>
      </c>
      <c r="G57" s="105">
        <f>'[1]403888'!N43</f>
        <v>570.15150000000006</v>
      </c>
      <c r="H57" s="162">
        <v>7000</v>
      </c>
      <c r="I57" s="162"/>
      <c r="J57" s="111">
        <f t="shared" si="0"/>
        <v>3991060.5000000005</v>
      </c>
      <c r="L57"/>
    </row>
    <row r="58" spans="1:12" ht="32.25" customHeight="1" x14ac:dyDescent="0.25">
      <c r="A58" s="15">
        <f t="shared" si="1"/>
        <v>41</v>
      </c>
      <c r="B58" s="16">
        <f>'[1]403894'!E3</f>
        <v>44520</v>
      </c>
      <c r="C58" s="104">
        <f>'[1]403894'!A3</f>
        <v>403894</v>
      </c>
      <c r="D58" s="19" t="s">
        <v>86</v>
      </c>
      <c r="E58" s="19" t="s">
        <v>87</v>
      </c>
      <c r="F58" s="107">
        <v>28</v>
      </c>
      <c r="G58" s="105">
        <f>'[1]403894'!N31</f>
        <v>428.94600000000003</v>
      </c>
      <c r="H58" s="162">
        <v>7000</v>
      </c>
      <c r="I58" s="162"/>
      <c r="J58" s="111">
        <f t="shared" si="0"/>
        <v>3002622</v>
      </c>
      <c r="L58"/>
    </row>
    <row r="59" spans="1:12" ht="32.25" customHeight="1" thickBot="1" x14ac:dyDescent="0.3">
      <c r="A59" s="140" t="s">
        <v>24</v>
      </c>
      <c r="B59" s="141"/>
      <c r="C59" s="141"/>
      <c r="D59" s="141"/>
      <c r="E59" s="141"/>
      <c r="F59" s="141"/>
      <c r="G59" s="141"/>
      <c r="H59" s="141"/>
      <c r="I59" s="142"/>
      <c r="J59" s="23">
        <f>SUM(J18:J58)</f>
        <v>98576877</v>
      </c>
      <c r="L59" s="3"/>
    </row>
    <row r="60" spans="1:12" x14ac:dyDescent="0.25">
      <c r="A60" s="129"/>
      <c r="B60" s="129"/>
      <c r="C60" s="95"/>
      <c r="D60" s="95"/>
      <c r="E60" s="95"/>
      <c r="F60" s="95"/>
      <c r="G60" s="95"/>
      <c r="H60" s="25"/>
      <c r="I60" s="25"/>
      <c r="J60" s="26"/>
    </row>
    <row r="61" spans="1:12" x14ac:dyDescent="0.25">
      <c r="A61" s="95"/>
      <c r="B61" s="95"/>
      <c r="C61" s="95"/>
      <c r="D61" s="95"/>
      <c r="E61" s="95"/>
      <c r="F61" s="95"/>
      <c r="G61" s="27" t="s">
        <v>88</v>
      </c>
      <c r="H61" s="27"/>
      <c r="I61" s="25"/>
      <c r="J61" s="26">
        <v>0</v>
      </c>
      <c r="L61" s="28"/>
    </row>
    <row r="62" spans="1:12" x14ac:dyDescent="0.25">
      <c r="A62" s="95"/>
      <c r="B62" s="95"/>
      <c r="C62" s="95"/>
      <c r="D62" s="95"/>
      <c r="E62" s="95"/>
      <c r="F62" s="95"/>
      <c r="G62" s="108" t="s">
        <v>89</v>
      </c>
      <c r="H62" s="108"/>
      <c r="I62" s="109"/>
      <c r="J62" s="110">
        <f>J59-J61</f>
        <v>98576877</v>
      </c>
      <c r="L62" s="28"/>
    </row>
    <row r="63" spans="1:12" x14ac:dyDescent="0.25">
      <c r="A63" s="95"/>
      <c r="B63" s="95"/>
      <c r="C63" s="95"/>
      <c r="D63" s="95"/>
      <c r="E63" s="95"/>
      <c r="F63" s="95"/>
      <c r="G63" s="27" t="s">
        <v>25</v>
      </c>
      <c r="H63" s="27"/>
      <c r="I63" s="28" t="e">
        <f>#REF!*1%</f>
        <v>#REF!</v>
      </c>
      <c r="J63" s="26">
        <f>J62*1%</f>
        <v>985768.77</v>
      </c>
    </row>
    <row r="64" spans="1:12" ht="16.5" thickBot="1" x14ac:dyDescent="0.3">
      <c r="A64" s="95"/>
      <c r="B64" s="95"/>
      <c r="C64" s="95"/>
      <c r="D64" s="95"/>
      <c r="E64" s="95"/>
      <c r="F64" s="95"/>
      <c r="G64" s="67" t="s">
        <v>26</v>
      </c>
      <c r="H64" s="67"/>
      <c r="I64" s="30">
        <f>I60*10%</f>
        <v>0</v>
      </c>
      <c r="J64" s="30">
        <f>J62*2%</f>
        <v>1971537.54</v>
      </c>
    </row>
    <row r="65" spans="1:10" x14ac:dyDescent="0.25">
      <c r="E65" s="1"/>
      <c r="F65" s="1"/>
      <c r="G65" s="31" t="s">
        <v>90</v>
      </c>
      <c r="H65" s="31"/>
      <c r="I65" s="32" t="e">
        <f>I59+I63</f>
        <v>#REF!</v>
      </c>
      <c r="J65" s="32">
        <f>J62+J63-J64</f>
        <v>97591108.229999989</v>
      </c>
    </row>
    <row r="66" spans="1:10" x14ac:dyDescent="0.25">
      <c r="E66" s="1"/>
      <c r="F66" s="1"/>
      <c r="G66" s="31"/>
      <c r="H66" s="31"/>
      <c r="I66" s="32"/>
      <c r="J66" s="32"/>
    </row>
    <row r="67" spans="1:10" x14ac:dyDescent="0.25">
      <c r="A67" s="1" t="s">
        <v>91</v>
      </c>
      <c r="D67" s="1"/>
      <c r="E67" s="1"/>
      <c r="F67" s="1"/>
      <c r="G67" s="1"/>
      <c r="H67" s="31"/>
      <c r="I67" s="31"/>
      <c r="J67" s="32"/>
    </row>
    <row r="68" spans="1:10" x14ac:dyDescent="0.25">
      <c r="A68" s="33"/>
      <c r="D68" s="1"/>
      <c r="E68" s="1"/>
      <c r="F68" s="1"/>
      <c r="G68" s="1"/>
      <c r="H68" s="31"/>
      <c r="I68" s="31"/>
      <c r="J68" s="32"/>
    </row>
    <row r="69" spans="1:10" x14ac:dyDescent="0.25">
      <c r="D69" s="1"/>
      <c r="E69" s="1"/>
      <c r="F69" s="1"/>
      <c r="G69" s="1"/>
      <c r="H69" s="31"/>
      <c r="I69" s="31"/>
      <c r="J69" s="32"/>
    </row>
    <row r="70" spans="1:10" x14ac:dyDescent="0.25">
      <c r="A70" s="34" t="s">
        <v>29</v>
      </c>
    </row>
    <row r="71" spans="1:10" x14ac:dyDescent="0.25">
      <c r="A71" s="35" t="s">
        <v>30</v>
      </c>
      <c r="B71" s="36"/>
      <c r="C71" s="36"/>
      <c r="D71" s="10"/>
      <c r="E71" s="10"/>
      <c r="F71" s="10"/>
      <c r="G71" s="10"/>
    </row>
    <row r="72" spans="1:10" x14ac:dyDescent="0.25">
      <c r="A72" s="35" t="s">
        <v>31</v>
      </c>
      <c r="B72" s="36"/>
      <c r="C72" s="36"/>
      <c r="D72" s="10"/>
      <c r="E72" s="10"/>
      <c r="F72" s="10"/>
      <c r="G72" s="10"/>
    </row>
    <row r="73" spans="1:10" x14ac:dyDescent="0.25">
      <c r="A73" s="37" t="s">
        <v>32</v>
      </c>
      <c r="B73" s="38"/>
      <c r="C73" s="38"/>
      <c r="D73" s="10"/>
      <c r="E73" s="10"/>
      <c r="F73" s="10"/>
      <c r="G73" s="10"/>
    </row>
    <row r="74" spans="1:10" x14ac:dyDescent="0.25">
      <c r="A74" s="39" t="s">
        <v>0</v>
      </c>
      <c r="B74" s="40"/>
      <c r="C74" s="40"/>
      <c r="D74" s="10"/>
      <c r="E74" s="10"/>
      <c r="F74" s="10"/>
      <c r="G74" s="10"/>
    </row>
    <row r="75" spans="1:10" x14ac:dyDescent="0.25">
      <c r="A75" s="42"/>
      <c r="B75" s="42"/>
      <c r="C75" s="42"/>
    </row>
    <row r="76" spans="1:10" x14ac:dyDescent="0.25">
      <c r="H76" s="43" t="s">
        <v>33</v>
      </c>
      <c r="I76" s="130" t="str">
        <f>+J13</f>
        <v xml:space="preserve"> 06 Desember 2021</v>
      </c>
      <c r="J76" s="131"/>
    </row>
    <row r="80" spans="1:10" ht="18" customHeight="1" x14ac:dyDescent="0.25"/>
    <row r="81" spans="8:10" ht="17.25" customHeight="1" x14ac:dyDescent="0.25"/>
    <row r="83" spans="8:10" x14ac:dyDescent="0.25">
      <c r="H83" s="132" t="s">
        <v>34</v>
      </c>
      <c r="I83" s="132"/>
      <c r="J83" s="132"/>
    </row>
  </sheetData>
  <mergeCells count="50">
    <mergeCell ref="H18:I18"/>
    <mergeCell ref="A10:J10"/>
    <mergeCell ref="G12:H12"/>
    <mergeCell ref="G13:H13"/>
    <mergeCell ref="G14:H14"/>
    <mergeCell ref="H17:I17"/>
    <mergeCell ref="H30:I30"/>
    <mergeCell ref="H19:I19"/>
    <mergeCell ref="H20:I20"/>
    <mergeCell ref="H21:I21"/>
    <mergeCell ref="H22:I22"/>
    <mergeCell ref="H23:I23"/>
    <mergeCell ref="H24:I24"/>
    <mergeCell ref="H25:I25"/>
    <mergeCell ref="H26:I26"/>
    <mergeCell ref="H27:I27"/>
    <mergeCell ref="H28:I28"/>
    <mergeCell ref="H29:I29"/>
    <mergeCell ref="H42:I42"/>
    <mergeCell ref="H31:I31"/>
    <mergeCell ref="H32:I32"/>
    <mergeCell ref="H33:I33"/>
    <mergeCell ref="H34:I34"/>
    <mergeCell ref="H35:I35"/>
    <mergeCell ref="H36:I36"/>
    <mergeCell ref="H37:I37"/>
    <mergeCell ref="H38:I38"/>
    <mergeCell ref="H39:I39"/>
    <mergeCell ref="H40:I40"/>
    <mergeCell ref="H41:I41"/>
    <mergeCell ref="H54:I54"/>
    <mergeCell ref="H43:I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I76:J76"/>
    <mergeCell ref="H83:J83"/>
    <mergeCell ref="H55:I55"/>
    <mergeCell ref="H56:I56"/>
    <mergeCell ref="H57:I57"/>
    <mergeCell ref="H58:I58"/>
    <mergeCell ref="A59:I59"/>
    <mergeCell ref="A60:B60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4"/>
  <sheetViews>
    <sheetView topLeftCell="A7" workbookViewId="0">
      <selection activeCell="B18" sqref="B18"/>
    </sheetView>
  </sheetViews>
  <sheetFormatPr defaultRowHeight="15.75" x14ac:dyDescent="0.25"/>
  <cols>
    <col min="1" max="1" width="6.42578125" style="2" customWidth="1"/>
    <col min="2" max="2" width="11.5703125" style="2" customWidth="1"/>
    <col min="3" max="3" width="10" style="2" customWidth="1"/>
    <col min="4" max="4" width="26.42578125" style="2" customWidth="1"/>
    <col min="5" max="5" width="13.85546875" style="2" customWidth="1"/>
    <col min="6" max="6" width="6.85546875" style="2" bestFit="1" customWidth="1"/>
    <col min="7" max="7" width="6.42578125" style="2" customWidth="1"/>
    <col min="8" max="8" width="14.140625" style="3" bestFit="1" customWidth="1"/>
    <col min="9" max="9" width="1.5703125" style="3" customWidth="1"/>
    <col min="10" max="10" width="19.5703125" style="2" customWidth="1"/>
    <col min="11" max="11" width="9.140625" style="2"/>
    <col min="12" max="12" width="15.7109375" style="2" bestFit="1" customWidth="1"/>
    <col min="13" max="16384" width="9.140625" style="2"/>
  </cols>
  <sheetData>
    <row r="2" spans="1:10" x14ac:dyDescent="0.25">
      <c r="A2" s="1" t="s">
        <v>0</v>
      </c>
    </row>
    <row r="3" spans="1:10" x14ac:dyDescent="0.25">
      <c r="A3" s="4" t="s">
        <v>1</v>
      </c>
    </row>
    <row r="4" spans="1:10" x14ac:dyDescent="0.25">
      <c r="A4" s="4" t="s">
        <v>2</v>
      </c>
    </row>
    <row r="5" spans="1:10" x14ac:dyDescent="0.25">
      <c r="A5" s="4" t="s">
        <v>3</v>
      </c>
    </row>
    <row r="6" spans="1:10" x14ac:dyDescent="0.25">
      <c r="A6" s="4" t="s">
        <v>4</v>
      </c>
    </row>
    <row r="7" spans="1:10" x14ac:dyDescent="0.25">
      <c r="A7" s="4" t="s">
        <v>5</v>
      </c>
    </row>
    <row r="9" spans="1:10" ht="16.5" thickBot="1" x14ac:dyDescent="0.3">
      <c r="A9" s="5"/>
      <c r="B9" s="5"/>
      <c r="C9" s="5"/>
      <c r="D9" s="5"/>
      <c r="E9" s="5"/>
      <c r="F9" s="5"/>
      <c r="G9" s="5"/>
      <c r="H9" s="6"/>
      <c r="I9" s="6"/>
      <c r="J9" s="5"/>
    </row>
    <row r="10" spans="1:10" ht="23.25" customHeight="1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4"/>
      <c r="J10" s="135"/>
    </row>
    <row r="12" spans="1:10" x14ac:dyDescent="0.25">
      <c r="A12" s="2" t="s">
        <v>7</v>
      </c>
      <c r="B12" s="2" t="s">
        <v>81</v>
      </c>
      <c r="G12" s="168" t="s">
        <v>82</v>
      </c>
      <c r="H12" s="168"/>
      <c r="I12" s="7" t="s">
        <v>10</v>
      </c>
      <c r="J12" s="8" t="s">
        <v>98</v>
      </c>
    </row>
    <row r="13" spans="1:10" x14ac:dyDescent="0.25">
      <c r="G13" s="168" t="s">
        <v>11</v>
      </c>
      <c r="H13" s="168"/>
      <c r="I13" s="7" t="s">
        <v>10</v>
      </c>
      <c r="J13" s="9" t="s">
        <v>93</v>
      </c>
    </row>
    <row r="14" spans="1:10" x14ac:dyDescent="0.25">
      <c r="G14" s="168" t="s">
        <v>83</v>
      </c>
      <c r="H14" s="168"/>
      <c r="I14" s="7" t="s">
        <v>10</v>
      </c>
      <c r="J14" s="2" t="s">
        <v>94</v>
      </c>
    </row>
    <row r="15" spans="1:10" x14ac:dyDescent="0.25">
      <c r="A15" s="2" t="s">
        <v>13</v>
      </c>
      <c r="B15" s="8" t="s">
        <v>14</v>
      </c>
      <c r="C15" s="8"/>
      <c r="I15" s="7"/>
      <c r="J15" s="2" t="s">
        <v>95</v>
      </c>
    </row>
    <row r="16" spans="1:10" ht="16.5" thickBot="1" x14ac:dyDescent="0.3"/>
    <row r="17" spans="1:12" ht="26.25" customHeight="1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96" t="s">
        <v>20</v>
      </c>
      <c r="G17" s="96" t="s">
        <v>21</v>
      </c>
      <c r="H17" s="136" t="s">
        <v>22</v>
      </c>
      <c r="I17" s="137"/>
      <c r="J17" s="14" t="s">
        <v>23</v>
      </c>
    </row>
    <row r="18" spans="1:12" ht="48" customHeight="1" x14ac:dyDescent="0.25">
      <c r="A18" s="15">
        <v>1</v>
      </c>
      <c r="B18" s="16">
        <f>'[2]402548'!E3</f>
        <v>44487</v>
      </c>
      <c r="C18" s="104">
        <f>'[2]402548'!A3</f>
        <v>402548</v>
      </c>
      <c r="D18" s="19" t="s">
        <v>96</v>
      </c>
      <c r="E18" s="19" t="str">
        <f>'[2]402548'!D3</f>
        <v>DMP DJJ (JAYAPURA)</v>
      </c>
      <c r="F18" s="20">
        <v>31</v>
      </c>
      <c r="G18" s="105">
        <f>'[2]402548'!N34</f>
        <v>729.93299999999988</v>
      </c>
      <c r="H18" s="163">
        <v>14000</v>
      </c>
      <c r="I18" s="164"/>
      <c r="J18" s="22">
        <f>G18*H18</f>
        <v>10219061.999999998</v>
      </c>
      <c r="L18"/>
    </row>
    <row r="19" spans="1:12" ht="48" customHeight="1" x14ac:dyDescent="0.25">
      <c r="A19" s="15">
        <f>A18+1</f>
        <v>2</v>
      </c>
      <c r="B19" s="16" t="str">
        <f>'[2]402550'!E3</f>
        <v>26-Okt-21</v>
      </c>
      <c r="C19" s="104">
        <f>'[2]402550'!A3</f>
        <v>402550</v>
      </c>
      <c r="D19" s="19" t="s">
        <v>96</v>
      </c>
      <c r="E19" s="19" t="str">
        <f>'[2]402548'!D4</f>
        <v>DMP DJJ (JAYAPURA)</v>
      </c>
      <c r="F19" s="20">
        <v>5</v>
      </c>
      <c r="G19" s="106">
        <v>319</v>
      </c>
      <c r="H19" s="163">
        <v>14000</v>
      </c>
      <c r="I19" s="164"/>
      <c r="J19" s="22">
        <f>G19*H19</f>
        <v>4466000</v>
      </c>
      <c r="L19"/>
    </row>
    <row r="20" spans="1:12" ht="32.25" customHeight="1" thickBot="1" x14ac:dyDescent="0.3">
      <c r="A20" s="140" t="s">
        <v>24</v>
      </c>
      <c r="B20" s="141"/>
      <c r="C20" s="141"/>
      <c r="D20" s="141"/>
      <c r="E20" s="141"/>
      <c r="F20" s="141"/>
      <c r="G20" s="141"/>
      <c r="H20" s="141"/>
      <c r="I20" s="142"/>
      <c r="J20" s="23">
        <f>SUM(J18:J19)</f>
        <v>14685061.999999998</v>
      </c>
      <c r="L20" s="3"/>
    </row>
    <row r="21" spans="1:12" x14ac:dyDescent="0.25">
      <c r="A21" s="129"/>
      <c r="B21" s="129"/>
      <c r="C21" s="95"/>
      <c r="D21" s="95"/>
      <c r="E21" s="95"/>
      <c r="F21" s="95"/>
      <c r="G21" s="95"/>
      <c r="H21" s="25"/>
      <c r="I21" s="25"/>
      <c r="J21" s="26"/>
    </row>
    <row r="22" spans="1:12" x14ac:dyDescent="0.25">
      <c r="A22" s="95"/>
      <c r="B22" s="95"/>
      <c r="C22" s="95"/>
      <c r="D22" s="95"/>
      <c r="E22" s="95"/>
      <c r="F22" s="95"/>
      <c r="G22" s="27" t="s">
        <v>88</v>
      </c>
      <c r="H22" s="27"/>
      <c r="I22" s="25"/>
      <c r="J22" s="26">
        <f>J20*10%</f>
        <v>1468506.2</v>
      </c>
      <c r="L22" s="28"/>
    </row>
    <row r="23" spans="1:12" x14ac:dyDescent="0.25">
      <c r="A23" s="95"/>
      <c r="B23" s="95"/>
      <c r="C23" s="95"/>
      <c r="D23" s="95"/>
      <c r="E23" s="95"/>
      <c r="F23" s="95"/>
      <c r="G23" s="108" t="s">
        <v>89</v>
      </c>
      <c r="H23" s="108"/>
      <c r="I23" s="109"/>
      <c r="J23" s="110">
        <f>J20-J22</f>
        <v>13216555.799999999</v>
      </c>
      <c r="L23" s="28"/>
    </row>
    <row r="24" spans="1:12" x14ac:dyDescent="0.25">
      <c r="A24" s="95"/>
      <c r="B24" s="95"/>
      <c r="C24" s="95"/>
      <c r="D24" s="95"/>
      <c r="E24" s="95"/>
      <c r="F24" s="95"/>
      <c r="G24" s="27" t="s">
        <v>25</v>
      </c>
      <c r="H24" s="27"/>
      <c r="I24" s="28" t="e">
        <f>#REF!*1%</f>
        <v>#REF!</v>
      </c>
      <c r="J24" s="26">
        <f>J23*1%</f>
        <v>132165.55799999999</v>
      </c>
    </row>
    <row r="25" spans="1:12" ht="16.5" thickBot="1" x14ac:dyDescent="0.3">
      <c r="A25" s="95"/>
      <c r="B25" s="95"/>
      <c r="C25" s="95"/>
      <c r="D25" s="95"/>
      <c r="E25" s="95"/>
      <c r="F25" s="95"/>
      <c r="G25" s="67" t="s">
        <v>26</v>
      </c>
      <c r="H25" s="67"/>
      <c r="I25" s="30">
        <f>I21*10%</f>
        <v>0</v>
      </c>
      <c r="J25" s="30">
        <f>J23*2%</f>
        <v>264331.11599999998</v>
      </c>
    </row>
    <row r="26" spans="1:12" x14ac:dyDescent="0.25">
      <c r="E26" s="1"/>
      <c r="F26" s="1"/>
      <c r="G26" s="31" t="s">
        <v>90</v>
      </c>
      <c r="H26" s="31"/>
      <c r="I26" s="32" t="e">
        <f>I20+I24</f>
        <v>#REF!</v>
      </c>
      <c r="J26" s="32">
        <f>J23+J24-J25</f>
        <v>13084390.241999999</v>
      </c>
    </row>
    <row r="27" spans="1:12" x14ac:dyDescent="0.25">
      <c r="E27" s="1"/>
      <c r="F27" s="1"/>
      <c r="G27" s="31"/>
      <c r="H27" s="31"/>
      <c r="I27" s="32"/>
      <c r="J27" s="32"/>
    </row>
    <row r="28" spans="1:12" x14ac:dyDescent="0.25">
      <c r="A28" s="1" t="s">
        <v>97</v>
      </c>
      <c r="D28" s="1"/>
      <c r="E28" s="1"/>
      <c r="F28" s="1"/>
      <c r="G28" s="1"/>
      <c r="H28" s="31"/>
      <c r="I28" s="31"/>
      <c r="J28" s="32"/>
    </row>
    <row r="29" spans="1:12" x14ac:dyDescent="0.25">
      <c r="A29" s="33"/>
      <c r="D29" s="1"/>
      <c r="E29" s="1"/>
      <c r="F29" s="1"/>
      <c r="G29" s="1"/>
      <c r="H29" s="31"/>
      <c r="I29" s="31"/>
      <c r="J29" s="32"/>
    </row>
    <row r="30" spans="1:12" x14ac:dyDescent="0.25">
      <c r="D30" s="1"/>
      <c r="E30" s="1"/>
      <c r="F30" s="1"/>
      <c r="G30" s="1"/>
      <c r="H30" s="31"/>
      <c r="I30" s="31"/>
      <c r="J30" s="32"/>
    </row>
    <row r="31" spans="1:12" x14ac:dyDescent="0.25">
      <c r="A31" s="34" t="s">
        <v>29</v>
      </c>
    </row>
    <row r="32" spans="1:12" x14ac:dyDescent="0.25">
      <c r="A32" s="35" t="s">
        <v>30</v>
      </c>
      <c r="B32" s="36"/>
      <c r="C32" s="36"/>
      <c r="D32" s="10"/>
      <c r="E32" s="10"/>
      <c r="F32" s="10"/>
      <c r="G32" s="10"/>
    </row>
    <row r="33" spans="1:10" x14ac:dyDescent="0.25">
      <c r="A33" s="35" t="s">
        <v>31</v>
      </c>
      <c r="B33" s="36"/>
      <c r="C33" s="36"/>
      <c r="D33" s="10"/>
      <c r="E33" s="10"/>
      <c r="F33" s="10"/>
      <c r="G33" s="10"/>
    </row>
    <row r="34" spans="1:10" x14ac:dyDescent="0.25">
      <c r="A34" s="37" t="s">
        <v>32</v>
      </c>
      <c r="B34" s="38"/>
      <c r="C34" s="38"/>
      <c r="D34" s="10"/>
      <c r="E34" s="10"/>
      <c r="F34" s="10"/>
      <c r="G34" s="10"/>
    </row>
    <row r="35" spans="1:10" x14ac:dyDescent="0.25">
      <c r="A35" s="39" t="s">
        <v>0</v>
      </c>
      <c r="B35" s="40"/>
      <c r="C35" s="40"/>
      <c r="D35" s="10"/>
      <c r="E35" s="10"/>
      <c r="F35" s="10"/>
      <c r="G35" s="10"/>
    </row>
    <row r="36" spans="1:10" x14ac:dyDescent="0.25">
      <c r="A36" s="42"/>
      <c r="B36" s="42"/>
      <c r="C36" s="42"/>
    </row>
    <row r="37" spans="1:10" x14ac:dyDescent="0.25">
      <c r="H37" s="43" t="s">
        <v>33</v>
      </c>
      <c r="I37" s="130" t="str">
        <f>+J13</f>
        <v xml:space="preserve"> 06 Desember 2021</v>
      </c>
      <c r="J37" s="131"/>
    </row>
    <row r="41" spans="1:10" ht="18" customHeight="1" x14ac:dyDescent="0.25"/>
    <row r="42" spans="1:10" ht="17.25" customHeight="1" x14ac:dyDescent="0.25"/>
    <row r="44" spans="1:10" x14ac:dyDescent="0.25">
      <c r="H44" s="132" t="s">
        <v>34</v>
      </c>
      <c r="I44" s="132"/>
      <c r="J44" s="132"/>
    </row>
  </sheetData>
  <mergeCells count="11">
    <mergeCell ref="H18:I18"/>
    <mergeCell ref="A10:J10"/>
    <mergeCell ref="G12:H12"/>
    <mergeCell ref="G13:H13"/>
    <mergeCell ref="G14:H14"/>
    <mergeCell ref="H17:I17"/>
    <mergeCell ref="H19:I19"/>
    <mergeCell ref="A20:I20"/>
    <mergeCell ref="A21:B21"/>
    <mergeCell ref="I37:J37"/>
    <mergeCell ref="H44:J44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3"/>
  <sheetViews>
    <sheetView topLeftCell="A13" workbookViewId="0">
      <selection activeCell="I11" sqref="I11"/>
    </sheetView>
  </sheetViews>
  <sheetFormatPr defaultRowHeight="15.75" x14ac:dyDescent="0.25"/>
  <cols>
    <col min="1" max="1" width="4.85546875" style="2" customWidth="1"/>
    <col min="2" max="2" width="11.42578125" style="2" customWidth="1"/>
    <col min="3" max="3" width="8" style="2" customWidth="1"/>
    <col min="4" max="4" width="27.140625" style="2" customWidth="1"/>
    <col min="5" max="5" width="13.42578125" style="2" customWidth="1"/>
    <col min="6" max="6" width="7.7109375" style="2" customWidth="1"/>
    <col min="7" max="7" width="13.85546875" style="3" customWidth="1"/>
    <col min="8" max="8" width="1.28515625" style="3" customWidth="1"/>
    <col min="9" max="9" width="17.7109375" style="2" customWidth="1"/>
    <col min="10" max="16384" width="9.140625" style="2"/>
  </cols>
  <sheetData>
    <row r="2" spans="1:9" ht="18" customHeight="1" x14ac:dyDescent="0.25">
      <c r="A2" s="1" t="s">
        <v>0</v>
      </c>
    </row>
    <row r="3" spans="1:9" ht="18" customHeight="1" x14ac:dyDescent="0.25">
      <c r="A3" s="4" t="s">
        <v>1</v>
      </c>
      <c r="B3" s="77"/>
    </row>
    <row r="4" spans="1:9" ht="18" customHeight="1" x14ac:dyDescent="0.25">
      <c r="A4" s="4" t="s">
        <v>2</v>
      </c>
      <c r="B4" s="77"/>
    </row>
    <row r="5" spans="1:9" ht="18" customHeight="1" x14ac:dyDescent="0.25">
      <c r="A5" s="4" t="s">
        <v>3</v>
      </c>
      <c r="B5" s="77"/>
    </row>
    <row r="6" spans="1:9" ht="18" customHeight="1" x14ac:dyDescent="0.25">
      <c r="A6" s="4" t="s">
        <v>4</v>
      </c>
      <c r="B6" s="77"/>
    </row>
    <row r="7" spans="1:9" ht="18" customHeight="1" x14ac:dyDescent="0.25">
      <c r="A7" s="4" t="s">
        <v>5</v>
      </c>
      <c r="B7" s="77"/>
    </row>
    <row r="8" spans="1:9" ht="16.5" thickBot="1" x14ac:dyDescent="0.3"/>
    <row r="9" spans="1:9" ht="24.75" customHeight="1" thickBot="1" x14ac:dyDescent="0.3">
      <c r="A9" s="133" t="s">
        <v>6</v>
      </c>
      <c r="B9" s="134"/>
      <c r="C9" s="134"/>
      <c r="D9" s="134"/>
      <c r="E9" s="134"/>
      <c r="F9" s="134"/>
      <c r="G9" s="134"/>
      <c r="H9" s="134"/>
      <c r="I9" s="135"/>
    </row>
    <row r="11" spans="1:9" ht="23.25" customHeight="1" x14ac:dyDescent="0.25">
      <c r="A11" s="116" t="s">
        <v>7</v>
      </c>
      <c r="B11" s="116" t="s">
        <v>99</v>
      </c>
      <c r="G11" s="3" t="s">
        <v>9</v>
      </c>
      <c r="H11" s="7" t="s">
        <v>10</v>
      </c>
      <c r="I11" s="8" t="s">
        <v>102</v>
      </c>
    </row>
    <row r="12" spans="1:9" x14ac:dyDescent="0.25">
      <c r="G12" s="3" t="s">
        <v>11</v>
      </c>
      <c r="H12" s="7" t="s">
        <v>10</v>
      </c>
      <c r="I12" s="9" t="s">
        <v>103</v>
      </c>
    </row>
    <row r="13" spans="1:9" x14ac:dyDescent="0.25">
      <c r="G13" s="3" t="s">
        <v>12</v>
      </c>
      <c r="H13" s="7" t="s">
        <v>10</v>
      </c>
      <c r="I13" s="9" t="s">
        <v>104</v>
      </c>
    </row>
    <row r="14" spans="1:9" ht="15.75" customHeight="1" x14ac:dyDescent="0.25">
      <c r="G14" s="3" t="s">
        <v>35</v>
      </c>
      <c r="H14" s="3" t="s">
        <v>10</v>
      </c>
      <c r="I14" s="121" t="s">
        <v>101</v>
      </c>
    </row>
    <row r="15" spans="1:9" ht="20.25" customHeight="1" x14ac:dyDescent="0.25">
      <c r="A15" s="116" t="s">
        <v>13</v>
      </c>
      <c r="B15" s="116" t="s">
        <v>100</v>
      </c>
    </row>
    <row r="16" spans="1:9" ht="8.25" customHeight="1" thickBot="1" x14ac:dyDescent="0.3">
      <c r="F16" s="10"/>
    </row>
    <row r="17" spans="1:10" ht="27" customHeight="1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2" t="s">
        <v>20</v>
      </c>
      <c r="G17" s="169" t="s">
        <v>22</v>
      </c>
      <c r="H17" s="170"/>
      <c r="I17" s="14" t="s">
        <v>23</v>
      </c>
    </row>
    <row r="18" spans="1:10" ht="39" customHeight="1" x14ac:dyDescent="0.25">
      <c r="A18" s="15">
        <v>1</v>
      </c>
      <c r="B18" s="117">
        <v>44531</v>
      </c>
      <c r="C18" s="118"/>
      <c r="D18" s="87" t="s">
        <v>108</v>
      </c>
      <c r="E18" s="119" t="s">
        <v>106</v>
      </c>
      <c r="F18" s="107">
        <v>1</v>
      </c>
      <c r="G18" s="163">
        <v>3200000</v>
      </c>
      <c r="H18" s="164"/>
      <c r="I18" s="120">
        <f t="shared" ref="I18:I20" si="0">G18</f>
        <v>3200000</v>
      </c>
    </row>
    <row r="19" spans="1:10" ht="39" customHeight="1" x14ac:dyDescent="0.25">
      <c r="A19" s="15">
        <v>2</v>
      </c>
      <c r="B19" s="117">
        <v>44531</v>
      </c>
      <c r="C19" s="118"/>
      <c r="D19" s="87" t="s">
        <v>107</v>
      </c>
      <c r="E19" s="119" t="s">
        <v>106</v>
      </c>
      <c r="F19" s="107">
        <v>1</v>
      </c>
      <c r="G19" s="163">
        <v>1950000</v>
      </c>
      <c r="H19" s="164"/>
      <c r="I19" s="120">
        <f t="shared" si="0"/>
        <v>1950000</v>
      </c>
    </row>
    <row r="20" spans="1:10" ht="39" customHeight="1" x14ac:dyDescent="0.25">
      <c r="A20" s="15">
        <v>3</v>
      </c>
      <c r="B20" s="117">
        <v>44531</v>
      </c>
      <c r="C20" s="118"/>
      <c r="D20" s="87" t="s">
        <v>109</v>
      </c>
      <c r="E20" s="119" t="s">
        <v>106</v>
      </c>
      <c r="F20" s="107">
        <v>1</v>
      </c>
      <c r="G20" s="163">
        <v>2350000</v>
      </c>
      <c r="H20" s="164"/>
      <c r="I20" s="120">
        <f t="shared" si="0"/>
        <v>2350000</v>
      </c>
    </row>
    <row r="21" spans="1:10" ht="44.25" customHeight="1" x14ac:dyDescent="0.25">
      <c r="A21" s="15">
        <v>4</v>
      </c>
      <c r="B21" s="117">
        <v>44531</v>
      </c>
      <c r="C21" s="118"/>
      <c r="D21" s="87" t="s">
        <v>110</v>
      </c>
      <c r="E21" s="119" t="s">
        <v>106</v>
      </c>
      <c r="F21" s="107">
        <v>1</v>
      </c>
      <c r="G21" s="163">
        <v>2350000</v>
      </c>
      <c r="H21" s="164"/>
      <c r="I21" s="120">
        <f>G21</f>
        <v>2350000</v>
      </c>
    </row>
    <row r="22" spans="1:10" ht="38.25" customHeight="1" x14ac:dyDescent="0.25">
      <c r="A22" s="15">
        <v>5</v>
      </c>
      <c r="B22" s="117">
        <v>44531</v>
      </c>
      <c r="C22" s="118"/>
      <c r="D22" s="87" t="s">
        <v>111</v>
      </c>
      <c r="E22" s="119" t="s">
        <v>112</v>
      </c>
      <c r="F22" s="107">
        <v>650</v>
      </c>
      <c r="G22" s="163">
        <v>3000</v>
      </c>
      <c r="H22" s="164"/>
      <c r="I22" s="120">
        <f>F22*G22</f>
        <v>1950000</v>
      </c>
    </row>
    <row r="23" spans="1:10" ht="25.5" customHeight="1" thickBot="1" x14ac:dyDescent="0.3">
      <c r="A23" s="140" t="s">
        <v>24</v>
      </c>
      <c r="B23" s="141"/>
      <c r="C23" s="141"/>
      <c r="D23" s="141"/>
      <c r="E23" s="141"/>
      <c r="F23" s="141"/>
      <c r="G23" s="141"/>
      <c r="H23" s="142"/>
      <c r="I23" s="23">
        <f>SUM(I18:I22)</f>
        <v>11800000</v>
      </c>
      <c r="J23" s="26"/>
    </row>
    <row r="24" spans="1:10" x14ac:dyDescent="0.25">
      <c r="A24" s="129"/>
      <c r="B24" s="129"/>
      <c r="C24" s="129"/>
      <c r="D24" s="129"/>
      <c r="E24" s="113"/>
      <c r="F24" s="113"/>
      <c r="G24" s="25"/>
      <c r="H24" s="25"/>
      <c r="I24" s="26"/>
    </row>
    <row r="25" spans="1:10" x14ac:dyDescent="0.25">
      <c r="A25" s="113"/>
      <c r="B25" s="113"/>
      <c r="C25" s="113"/>
      <c r="D25" s="113"/>
      <c r="E25" s="113"/>
      <c r="F25" s="113"/>
      <c r="G25" s="27" t="s">
        <v>25</v>
      </c>
      <c r="H25" s="27"/>
      <c r="I25" s="26">
        <f>I23*1%</f>
        <v>118000</v>
      </c>
    </row>
    <row r="26" spans="1:10" ht="16.5" thickBot="1" x14ac:dyDescent="0.3">
      <c r="A26" s="113"/>
      <c r="B26" s="113"/>
      <c r="C26" s="113"/>
      <c r="D26" s="113"/>
      <c r="E26" s="113"/>
      <c r="F26" s="113"/>
      <c r="G26" s="67" t="s">
        <v>105</v>
      </c>
      <c r="H26" s="67"/>
      <c r="I26" s="30">
        <f>I24*10%</f>
        <v>0</v>
      </c>
    </row>
    <row r="27" spans="1:10" x14ac:dyDescent="0.25">
      <c r="E27" s="1"/>
      <c r="F27" s="1"/>
      <c r="G27" s="31" t="s">
        <v>28</v>
      </c>
      <c r="H27" s="31"/>
      <c r="I27" s="32">
        <f>I23+I25</f>
        <v>11918000</v>
      </c>
    </row>
    <row r="28" spans="1:10" ht="17.25" customHeight="1" x14ac:dyDescent="0.25">
      <c r="E28" s="1"/>
      <c r="F28" s="1"/>
      <c r="G28" s="31"/>
      <c r="H28" s="31"/>
      <c r="I28" s="32"/>
    </row>
    <row r="29" spans="1:10" ht="18" customHeight="1" x14ac:dyDescent="0.25">
      <c r="A29" s="1" t="s">
        <v>113</v>
      </c>
      <c r="E29" s="1"/>
      <c r="F29" s="1"/>
      <c r="G29" s="31"/>
      <c r="H29" s="31"/>
      <c r="I29" s="32"/>
    </row>
    <row r="30" spans="1:10" ht="12" customHeight="1" x14ac:dyDescent="0.25">
      <c r="A30" s="33"/>
      <c r="E30" s="1"/>
      <c r="F30" s="1"/>
      <c r="G30" s="31"/>
      <c r="H30" s="31"/>
      <c r="I30" s="32"/>
    </row>
    <row r="31" spans="1:10" x14ac:dyDescent="0.25">
      <c r="A31" s="34" t="s">
        <v>29</v>
      </c>
    </row>
    <row r="32" spans="1:10" x14ac:dyDescent="0.25">
      <c r="A32" s="35" t="s">
        <v>30</v>
      </c>
      <c r="B32" s="36"/>
      <c r="C32" s="36"/>
      <c r="D32" s="36"/>
      <c r="E32" s="10"/>
    </row>
    <row r="33" spans="1:9" x14ac:dyDescent="0.25">
      <c r="A33" s="35" t="s">
        <v>31</v>
      </c>
      <c r="B33" s="36"/>
      <c r="C33" s="36"/>
      <c r="D33" s="10"/>
      <c r="E33" s="10"/>
    </row>
    <row r="34" spans="1:9" x14ac:dyDescent="0.25">
      <c r="A34" s="37" t="s">
        <v>32</v>
      </c>
      <c r="B34" s="38"/>
      <c r="C34" s="38"/>
      <c r="D34" s="91"/>
      <c r="E34" s="10"/>
    </row>
    <row r="35" spans="1:9" x14ac:dyDescent="0.25">
      <c r="A35" s="39" t="s">
        <v>0</v>
      </c>
      <c r="B35" s="40"/>
      <c r="C35" s="40"/>
      <c r="D35" s="38"/>
      <c r="E35" s="10"/>
    </row>
    <row r="36" spans="1:9" ht="9" customHeight="1" x14ac:dyDescent="0.25">
      <c r="A36" s="42"/>
      <c r="B36" s="42"/>
      <c r="C36" s="42"/>
      <c r="D36" s="92"/>
    </row>
    <row r="37" spans="1:9" x14ac:dyDescent="0.25">
      <c r="G37" s="43" t="s">
        <v>54</v>
      </c>
      <c r="H37" s="130" t="str">
        <f>+I12</f>
        <v>09 Desember 2021</v>
      </c>
      <c r="I37" s="130"/>
    </row>
    <row r="43" spans="1:9" x14ac:dyDescent="0.25">
      <c r="G43" s="159" t="s">
        <v>34</v>
      </c>
      <c r="H43" s="159"/>
      <c r="I43" s="159"/>
    </row>
  </sheetData>
  <mergeCells count="11">
    <mergeCell ref="A24:D24"/>
    <mergeCell ref="A9:I9"/>
    <mergeCell ref="G17:H17"/>
    <mergeCell ref="G18:H18"/>
    <mergeCell ref="G19:H19"/>
    <mergeCell ref="A23:H23"/>
    <mergeCell ref="H37:I37"/>
    <mergeCell ref="G43:I43"/>
    <mergeCell ref="G20:H20"/>
    <mergeCell ref="G21:H21"/>
    <mergeCell ref="G22:H22"/>
  </mergeCells>
  <pageMargins left="0.45" right="0.2" top="0.75" bottom="0.75" header="0.3" footer="0.3"/>
  <pageSetup paperSize="9" scale="90" orientation="portrait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7" workbookViewId="0">
      <selection activeCell="I19" sqref="I19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14062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120</v>
      </c>
    </row>
    <row r="13" spans="1:9" x14ac:dyDescent="0.25">
      <c r="G13" s="3" t="s">
        <v>11</v>
      </c>
      <c r="H13" s="7" t="s">
        <v>10</v>
      </c>
      <c r="I13" s="9" t="s">
        <v>121</v>
      </c>
    </row>
    <row r="14" spans="1:9" x14ac:dyDescent="0.25">
      <c r="G14" s="3" t="s">
        <v>12</v>
      </c>
      <c r="H14" s="7" t="s">
        <v>10</v>
      </c>
      <c r="I14" s="9" t="s">
        <v>122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15" t="s">
        <v>52</v>
      </c>
      <c r="G17" s="136" t="s">
        <v>22</v>
      </c>
      <c r="H17" s="137"/>
      <c r="I17" s="14" t="s">
        <v>23</v>
      </c>
    </row>
    <row r="18" spans="1:17" ht="63" x14ac:dyDescent="0.25">
      <c r="A18" s="15">
        <v>1</v>
      </c>
      <c r="B18" s="122">
        <v>44512</v>
      </c>
      <c r="C18" s="123" t="s">
        <v>116</v>
      </c>
      <c r="D18" s="19" t="s">
        <v>118</v>
      </c>
      <c r="E18" s="19" t="s">
        <v>117</v>
      </c>
      <c r="F18" s="20">
        <v>1</v>
      </c>
      <c r="G18" s="138">
        <v>800000</v>
      </c>
      <c r="H18" s="139"/>
      <c r="I18" s="22">
        <f>G18</f>
        <v>800000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800000</v>
      </c>
      <c r="K19" s="2" t="s">
        <v>27</v>
      </c>
    </row>
    <row r="20" spans="1:17" x14ac:dyDescent="0.25">
      <c r="A20" s="129"/>
      <c r="B20" s="129"/>
      <c r="C20" s="114"/>
      <c r="D20" s="114"/>
      <c r="E20" s="114"/>
      <c r="F20" s="114"/>
      <c r="G20" s="25"/>
      <c r="H20" s="25"/>
      <c r="I20" s="26"/>
    </row>
    <row r="21" spans="1:17" x14ac:dyDescent="0.25">
      <c r="A21" s="114"/>
      <c r="B21" s="114"/>
      <c r="C21" s="114"/>
      <c r="D21" s="114"/>
      <c r="E21" s="114"/>
      <c r="F21" s="114"/>
      <c r="G21" s="27" t="s">
        <v>25</v>
      </c>
      <c r="H21" s="28" t="e">
        <f>#REF!*1%</f>
        <v>#REF!</v>
      </c>
      <c r="I21" s="26">
        <f>I19*1%</f>
        <v>8000</v>
      </c>
    </row>
    <row r="22" spans="1:17" x14ac:dyDescent="0.25">
      <c r="A22" s="114"/>
      <c r="B22" s="114"/>
      <c r="C22" s="114"/>
      <c r="D22" s="114"/>
      <c r="E22" s="114"/>
      <c r="F22" s="114"/>
      <c r="G22" s="27" t="s">
        <v>119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800000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808000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123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09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3"/>
  <sheetViews>
    <sheetView topLeftCell="A5" workbookViewId="0">
      <selection activeCell="L35" sqref="L35"/>
    </sheetView>
  </sheetViews>
  <sheetFormatPr defaultRowHeight="15.75" x14ac:dyDescent="0.25"/>
  <cols>
    <col min="1" max="1" width="6.42578125" style="2" customWidth="1"/>
    <col min="2" max="2" width="11.140625" style="2" customWidth="1"/>
    <col min="3" max="3" width="10" style="2" customWidth="1"/>
    <col min="4" max="4" width="29.85546875" style="2" customWidth="1"/>
    <col min="5" max="5" width="13.85546875" style="2" customWidth="1"/>
    <col min="6" max="6" width="5.28515625" style="2" customWidth="1"/>
    <col min="7" max="7" width="14.140625" style="3" bestFit="1" customWidth="1"/>
    <col min="8" max="8" width="1.5703125" style="3" customWidth="1"/>
    <col min="9" max="9" width="18.85546875" style="2" customWidth="1"/>
    <col min="10" max="16384" width="9.140625" style="2"/>
  </cols>
  <sheetData>
    <row r="2" spans="1:9" x14ac:dyDescent="0.25">
      <c r="A2" s="1" t="s">
        <v>0</v>
      </c>
    </row>
    <row r="3" spans="1:9" x14ac:dyDescent="0.25">
      <c r="A3" s="4" t="s">
        <v>1</v>
      </c>
    </row>
    <row r="4" spans="1:9" x14ac:dyDescent="0.25">
      <c r="A4" s="4" t="s">
        <v>2</v>
      </c>
    </row>
    <row r="5" spans="1:9" x14ac:dyDescent="0.25">
      <c r="A5" s="4" t="s">
        <v>3</v>
      </c>
    </row>
    <row r="6" spans="1:9" x14ac:dyDescent="0.25">
      <c r="A6" s="4" t="s">
        <v>4</v>
      </c>
    </row>
    <row r="7" spans="1:9" x14ac:dyDescent="0.25">
      <c r="A7" s="4" t="s">
        <v>5</v>
      </c>
    </row>
    <row r="9" spans="1:9" ht="16.5" thickBot="1" x14ac:dyDescent="0.3">
      <c r="A9" s="5"/>
      <c r="B9" s="5"/>
      <c r="C9" s="5"/>
      <c r="D9" s="5"/>
      <c r="E9" s="5"/>
      <c r="F9" s="5"/>
      <c r="G9" s="6"/>
      <c r="H9" s="6"/>
      <c r="I9" s="5"/>
    </row>
    <row r="10" spans="1:9" ht="19.5" thickBot="1" x14ac:dyDescent="0.3">
      <c r="A10" s="133" t="s">
        <v>6</v>
      </c>
      <c r="B10" s="134"/>
      <c r="C10" s="134"/>
      <c r="D10" s="134"/>
      <c r="E10" s="134"/>
      <c r="F10" s="134"/>
      <c r="G10" s="134"/>
      <c r="H10" s="134"/>
      <c r="I10" s="135"/>
    </row>
    <row r="12" spans="1:9" x14ac:dyDescent="0.25">
      <c r="A12" s="2" t="s">
        <v>7</v>
      </c>
      <c r="B12" s="2" t="s">
        <v>114</v>
      </c>
      <c r="G12" s="3" t="s">
        <v>9</v>
      </c>
      <c r="H12" s="7" t="s">
        <v>10</v>
      </c>
      <c r="I12" s="8" t="s">
        <v>128</v>
      </c>
    </row>
    <row r="13" spans="1:9" x14ac:dyDescent="0.25">
      <c r="G13" s="3" t="s">
        <v>11</v>
      </c>
      <c r="H13" s="7" t="s">
        <v>10</v>
      </c>
      <c r="I13" s="9" t="s">
        <v>121</v>
      </c>
    </row>
    <row r="14" spans="1:9" x14ac:dyDescent="0.25">
      <c r="G14" s="3" t="s">
        <v>12</v>
      </c>
      <c r="H14" s="7" t="s">
        <v>10</v>
      </c>
      <c r="I14" s="9" t="s">
        <v>122</v>
      </c>
    </row>
    <row r="15" spans="1:9" x14ac:dyDescent="0.25">
      <c r="A15" s="2" t="s">
        <v>13</v>
      </c>
      <c r="B15" s="8" t="s">
        <v>14</v>
      </c>
      <c r="C15" s="8"/>
      <c r="H15" s="7"/>
    </row>
    <row r="16" spans="1:9" ht="16.5" thickBot="1" x14ac:dyDescent="0.3"/>
    <row r="17" spans="1:17" x14ac:dyDescent="0.25">
      <c r="A17" s="11" t="s">
        <v>15</v>
      </c>
      <c r="B17" s="12" t="s">
        <v>16</v>
      </c>
      <c r="C17" s="12" t="s">
        <v>17</v>
      </c>
      <c r="D17" s="12" t="s">
        <v>18</v>
      </c>
      <c r="E17" s="12" t="s">
        <v>19</v>
      </c>
      <c r="F17" s="115" t="s">
        <v>52</v>
      </c>
      <c r="G17" s="136" t="s">
        <v>22</v>
      </c>
      <c r="H17" s="137"/>
      <c r="I17" s="14" t="s">
        <v>23</v>
      </c>
    </row>
    <row r="18" spans="1:17" ht="63" x14ac:dyDescent="0.25">
      <c r="A18" s="15">
        <v>1</v>
      </c>
      <c r="B18" s="122">
        <v>44513</v>
      </c>
      <c r="C18" s="123" t="s">
        <v>124</v>
      </c>
      <c r="D18" s="19" t="s">
        <v>125</v>
      </c>
      <c r="E18" s="19" t="s">
        <v>126</v>
      </c>
      <c r="F18" s="20">
        <v>1</v>
      </c>
      <c r="G18" s="138">
        <v>3200000</v>
      </c>
      <c r="H18" s="139"/>
      <c r="I18" s="22">
        <f>G18</f>
        <v>3200000</v>
      </c>
      <c r="K18"/>
    </row>
    <row r="19" spans="1:17" ht="16.5" thickBot="1" x14ac:dyDescent="0.3">
      <c r="A19" s="140" t="s">
        <v>24</v>
      </c>
      <c r="B19" s="141"/>
      <c r="C19" s="141"/>
      <c r="D19" s="141"/>
      <c r="E19" s="141"/>
      <c r="F19" s="141"/>
      <c r="G19" s="141"/>
      <c r="H19" s="142"/>
      <c r="I19" s="23">
        <f>SUM(I18:I18)</f>
        <v>3200000</v>
      </c>
      <c r="K19" s="2" t="s">
        <v>27</v>
      </c>
    </row>
    <row r="20" spans="1:17" x14ac:dyDescent="0.25">
      <c r="A20" s="129"/>
      <c r="B20" s="129"/>
      <c r="C20" s="114"/>
      <c r="D20" s="114"/>
      <c r="E20" s="114"/>
      <c r="F20" s="114"/>
      <c r="G20" s="25"/>
      <c r="H20" s="25"/>
      <c r="I20" s="26"/>
    </row>
    <row r="21" spans="1:17" x14ac:dyDescent="0.25">
      <c r="A21" s="114"/>
      <c r="B21" s="114"/>
      <c r="C21" s="114"/>
      <c r="D21" s="114"/>
      <c r="E21" s="114"/>
      <c r="F21" s="114"/>
      <c r="G21" s="27" t="s">
        <v>25</v>
      </c>
      <c r="H21" s="28" t="e">
        <f>#REF!*1%</f>
        <v>#REF!</v>
      </c>
      <c r="I21" s="26">
        <f>I19*1%</f>
        <v>32000</v>
      </c>
    </row>
    <row r="22" spans="1:17" x14ac:dyDescent="0.25">
      <c r="A22" s="114"/>
      <c r="B22" s="114"/>
      <c r="C22" s="114"/>
      <c r="D22" s="114"/>
      <c r="E22" s="114"/>
      <c r="F22" s="114"/>
      <c r="G22" s="27" t="s">
        <v>119</v>
      </c>
      <c r="H22" s="26">
        <f>H20*10%</f>
        <v>0</v>
      </c>
      <c r="I22" s="26"/>
    </row>
    <row r="23" spans="1:17" ht="16.5" thickBot="1" x14ac:dyDescent="0.3">
      <c r="E23" s="1"/>
      <c r="F23" s="1"/>
      <c r="G23" s="29" t="s">
        <v>115</v>
      </c>
      <c r="H23" s="30">
        <v>0</v>
      </c>
      <c r="I23" s="30">
        <f>I19-I22</f>
        <v>3200000</v>
      </c>
      <c r="Q23" s="2" t="s">
        <v>27</v>
      </c>
    </row>
    <row r="24" spans="1:17" x14ac:dyDescent="0.25">
      <c r="E24" s="1"/>
      <c r="F24" s="1"/>
      <c r="G24" s="31" t="s">
        <v>28</v>
      </c>
      <c r="H24" s="32" t="e">
        <f>H19+H21</f>
        <v>#REF!</v>
      </c>
      <c r="I24" s="32">
        <f>I23+I21</f>
        <v>3232000</v>
      </c>
    </row>
    <row r="25" spans="1:17" x14ac:dyDescent="0.25">
      <c r="E25" s="1"/>
      <c r="F25" s="1"/>
      <c r="G25" s="31"/>
      <c r="H25" s="32"/>
      <c r="I25" s="32"/>
    </row>
    <row r="26" spans="1:17" x14ac:dyDescent="0.25">
      <c r="A26" s="1" t="s">
        <v>127</v>
      </c>
      <c r="D26" s="1"/>
      <c r="E26" s="1"/>
      <c r="F26" s="1"/>
      <c r="G26" s="31"/>
      <c r="H26" s="31"/>
      <c r="I26" s="32"/>
    </row>
    <row r="27" spans="1:17" x14ac:dyDescent="0.25">
      <c r="A27" s="33"/>
      <c r="D27" s="1"/>
      <c r="E27" s="1"/>
      <c r="F27" s="1"/>
      <c r="G27" s="31"/>
      <c r="H27" s="31"/>
      <c r="I27" s="32"/>
    </row>
    <row r="28" spans="1:17" x14ac:dyDescent="0.25">
      <c r="D28" s="1"/>
      <c r="E28" s="1"/>
      <c r="F28" s="1"/>
      <c r="G28" s="31"/>
      <c r="H28" s="31"/>
      <c r="I28" s="32"/>
    </row>
    <row r="29" spans="1:17" x14ac:dyDescent="0.25">
      <c r="A29" s="34" t="s">
        <v>29</v>
      </c>
    </row>
    <row r="30" spans="1:17" x14ac:dyDescent="0.25">
      <c r="A30" s="35" t="s">
        <v>30</v>
      </c>
      <c r="B30" s="36"/>
      <c r="C30" s="36"/>
      <c r="D30" s="10"/>
      <c r="E30" s="10"/>
      <c r="F30" s="10"/>
    </row>
    <row r="31" spans="1:17" x14ac:dyDescent="0.25">
      <c r="A31" s="35" t="s">
        <v>31</v>
      </c>
      <c r="B31" s="36"/>
      <c r="C31" s="36"/>
      <c r="D31" s="10"/>
      <c r="E31" s="10"/>
      <c r="F31" s="10"/>
    </row>
    <row r="32" spans="1:17" x14ac:dyDescent="0.25">
      <c r="A32" s="37" t="s">
        <v>32</v>
      </c>
      <c r="B32" s="38"/>
      <c r="C32" s="38"/>
      <c r="D32" s="10"/>
      <c r="E32" s="10"/>
      <c r="F32" s="10"/>
    </row>
    <row r="33" spans="1:9" x14ac:dyDescent="0.25">
      <c r="A33" s="39" t="s">
        <v>0</v>
      </c>
      <c r="B33" s="40"/>
      <c r="C33" s="40"/>
      <c r="D33" s="10"/>
      <c r="E33" s="10"/>
      <c r="F33" s="10"/>
    </row>
    <row r="34" spans="1:9" x14ac:dyDescent="0.25">
      <c r="A34" s="41"/>
      <c r="B34" s="41"/>
      <c r="C34" s="41"/>
    </row>
    <row r="35" spans="1:9" x14ac:dyDescent="0.25">
      <c r="A35" s="42"/>
      <c r="B35" s="42"/>
      <c r="C35" s="42"/>
    </row>
    <row r="36" spans="1:9" x14ac:dyDescent="0.25">
      <c r="G36" s="43" t="s">
        <v>33</v>
      </c>
      <c r="H36" s="130" t="str">
        <f>+I13</f>
        <v xml:space="preserve"> 09 Desember 2021</v>
      </c>
      <c r="I36" s="131"/>
    </row>
    <row r="43" spans="1:9" x14ac:dyDescent="0.25">
      <c r="G43" s="132" t="s">
        <v>34</v>
      </c>
      <c r="H43" s="132"/>
      <c r="I43" s="132"/>
    </row>
  </sheetData>
  <mergeCells count="7">
    <mergeCell ref="G43:I43"/>
    <mergeCell ref="A10:I10"/>
    <mergeCell ref="G17:H17"/>
    <mergeCell ref="G18:H18"/>
    <mergeCell ref="A19:H19"/>
    <mergeCell ref="A20:B20"/>
    <mergeCell ref="H36:I36"/>
  </mergeCells>
  <pageMargins left="0.25" right="0.2" top="0.75" bottom="0.75" header="0.3" footer="0.3"/>
  <pageSetup scale="90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22</vt:i4>
      </vt:variant>
    </vt:vector>
  </HeadingPairs>
  <TitlesOfParts>
    <vt:vector size="50" baseType="lpstr">
      <vt:lpstr>396_IGM_Mix</vt:lpstr>
      <vt:lpstr>397_Freyssinet_Manado</vt:lpstr>
      <vt:lpstr>398_Adyawinsay_Kendari</vt:lpstr>
      <vt:lpstr>399_Fokus_Banjarmasin</vt:lpstr>
      <vt:lpstr>400_Sicepat_Batam 01-20 Nov</vt:lpstr>
      <vt:lpstr>401_Sicepat_Jayapura</vt:lpstr>
      <vt:lpstr>402_Winson_ Mix</vt:lpstr>
      <vt:lpstr>403_W6_Jatinegara</vt:lpstr>
      <vt:lpstr>404_W6_Surabaya</vt:lpstr>
      <vt:lpstr>405_W6_Pondok Ungu</vt:lpstr>
      <vt:lpstr>406_W6_Kapuk Kamal Jakarta</vt:lpstr>
      <vt:lpstr>407_W6_Bandung</vt:lpstr>
      <vt:lpstr>408_W6_Tangerang</vt:lpstr>
      <vt:lpstr>409_W6_Bandung</vt:lpstr>
      <vt:lpstr>410_W6_Surabaya</vt:lpstr>
      <vt:lpstr>411_W6_Surabaya</vt:lpstr>
      <vt:lpstr>412_W6_Tangerang</vt:lpstr>
      <vt:lpstr>413_W6_Tangerang</vt:lpstr>
      <vt:lpstr>414_W6_Bandung</vt:lpstr>
      <vt:lpstr>415_W6_Kamal Muara Jakarta</vt:lpstr>
      <vt:lpstr>416_W6_Daan Mogot Jakarta</vt:lpstr>
      <vt:lpstr>417_W6_Kosambi JakTim</vt:lpstr>
      <vt:lpstr>418_W6_Cilacap</vt:lpstr>
      <vt:lpstr>419_W6_Palembang</vt:lpstr>
      <vt:lpstr>420_W6_Tebet JakSel</vt:lpstr>
      <vt:lpstr>421_W6_SOLO Sukoharjo</vt:lpstr>
      <vt:lpstr>422_W6_Mandailing Natal</vt:lpstr>
      <vt:lpstr>Sheet2</vt:lpstr>
      <vt:lpstr>'403_W6_Jatinegara'!Print_Area</vt:lpstr>
      <vt:lpstr>'404_W6_Surabaya'!Print_Area</vt:lpstr>
      <vt:lpstr>'405_W6_Pondok Ungu'!Print_Area</vt:lpstr>
      <vt:lpstr>'406_W6_Kapuk Kamal Jakarta'!Print_Area</vt:lpstr>
      <vt:lpstr>'407_W6_Bandung'!Print_Area</vt:lpstr>
      <vt:lpstr>'408_W6_Tangerang'!Print_Area</vt:lpstr>
      <vt:lpstr>'409_W6_Bandung'!Print_Area</vt:lpstr>
      <vt:lpstr>'410_W6_Surabaya'!Print_Area</vt:lpstr>
      <vt:lpstr>'411_W6_Surabaya'!Print_Area</vt:lpstr>
      <vt:lpstr>'412_W6_Tangerang'!Print_Area</vt:lpstr>
      <vt:lpstr>'413_W6_Tangerang'!Print_Area</vt:lpstr>
      <vt:lpstr>'414_W6_Bandung'!Print_Area</vt:lpstr>
      <vt:lpstr>'415_W6_Kamal Muara Jakarta'!Print_Area</vt:lpstr>
      <vt:lpstr>'416_W6_Daan Mogot Jakarta'!Print_Area</vt:lpstr>
      <vt:lpstr>'417_W6_Kosambi JakTim'!Print_Area</vt:lpstr>
      <vt:lpstr>'418_W6_Cilacap'!Print_Area</vt:lpstr>
      <vt:lpstr>'419_W6_Palembang'!Print_Area</vt:lpstr>
      <vt:lpstr>'420_W6_Tebet JakSel'!Print_Area</vt:lpstr>
      <vt:lpstr>'421_W6_SOLO Sukoharjo'!Print_Area</vt:lpstr>
      <vt:lpstr>'422_W6_Mandailing Natal'!Print_Area</vt:lpstr>
      <vt:lpstr>'400_Sicepat_Batam 01-20 Nov'!Print_Titles</vt:lpstr>
      <vt:lpstr>'401_Sicepat_Jayapura'!Print_Titles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2021-12-11T03:33:00Z</dcterms:modified>
</cp:coreProperties>
</file>