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 activeTab="2"/>
  </bookViews>
  <sheets>
    <sheet name="Sicepat_Merauke Des 2021" sheetId="2" r:id="rId1"/>
    <sheet name="a" sheetId="26" r:id="rId2"/>
    <sheet name="a (2)" sheetId="57" r:id="rId3"/>
    <sheet name="a (3)" sheetId="58" r:id="rId4"/>
    <sheet name="a (4)" sheetId="59" r:id="rId5"/>
    <sheet name="a (5)" sheetId="60" r:id="rId6"/>
    <sheet name="a (6)" sheetId="61" r:id="rId7"/>
    <sheet name="a (7)" sheetId="62" r:id="rId8"/>
    <sheet name="a (8)" sheetId="63" r:id="rId9"/>
    <sheet name="a (9)" sheetId="64" r:id="rId10"/>
    <sheet name="a (10)" sheetId="65" r:id="rId11"/>
    <sheet name="a (11)" sheetId="66" r:id="rId12"/>
    <sheet name="a (12)" sheetId="67" r:id="rId13"/>
    <sheet name="a (13)" sheetId="68" r:id="rId14"/>
    <sheet name="a (14)" sheetId="69" r:id="rId15"/>
    <sheet name="a (15)" sheetId="70" r:id="rId16"/>
    <sheet name="a (16)" sheetId="71" r:id="rId17"/>
    <sheet name="a (17)" sheetId="72" r:id="rId18"/>
    <sheet name="a (18)" sheetId="73" r:id="rId19"/>
    <sheet name="a (19)" sheetId="74" r:id="rId20"/>
    <sheet name="a (20)" sheetId="75" r:id="rId21"/>
    <sheet name="a (21)" sheetId="76" r:id="rId22"/>
    <sheet name="a (22)" sheetId="77" r:id="rId23"/>
    <sheet name="a (23)" sheetId="78" r:id="rId24"/>
    <sheet name="a (24)" sheetId="79" r:id="rId25"/>
    <sheet name="a (25)" sheetId="80" r:id="rId26"/>
    <sheet name="a (26)" sheetId="81" r:id="rId27"/>
    <sheet name="a (27)" sheetId="82" r:id="rId28"/>
    <sheet name="a (28)" sheetId="83" r:id="rId29"/>
    <sheet name="a (29)" sheetId="84" r:id="rId30"/>
    <sheet name="a (30)" sheetId="85" r:id="rId31"/>
    <sheet name="a (31)" sheetId="86" r:id="rId32"/>
    <sheet name="a (32)" sheetId="87" r:id="rId33"/>
    <sheet name="a (33)" sheetId="88" r:id="rId34"/>
  </sheets>
  <definedNames>
    <definedName name="_xlnm.Print_Titles" localSheetId="1">a!$2:$2</definedName>
    <definedName name="_xlnm.Print_Titles" localSheetId="10">'a (10)'!$2:$2</definedName>
    <definedName name="_xlnm.Print_Titles" localSheetId="11">'a (11)'!$2:$2</definedName>
    <definedName name="_xlnm.Print_Titles" localSheetId="12">'a (12)'!$2:$2</definedName>
    <definedName name="_xlnm.Print_Titles" localSheetId="13">'a (13)'!$2:$2</definedName>
    <definedName name="_xlnm.Print_Titles" localSheetId="14">'a (14)'!$2:$2</definedName>
    <definedName name="_xlnm.Print_Titles" localSheetId="15">'a (15)'!$2:$2</definedName>
    <definedName name="_xlnm.Print_Titles" localSheetId="16">'a (16)'!$2:$2</definedName>
    <definedName name="_xlnm.Print_Titles" localSheetId="17">'a (17)'!$2:$2</definedName>
    <definedName name="_xlnm.Print_Titles" localSheetId="18">'a (18)'!$2:$2</definedName>
    <definedName name="_xlnm.Print_Titles" localSheetId="19">'a (19)'!$2:$2</definedName>
    <definedName name="_xlnm.Print_Titles" localSheetId="2">'a (2)'!$2:$2</definedName>
    <definedName name="_xlnm.Print_Titles" localSheetId="20">'a (20)'!$2:$2</definedName>
    <definedName name="_xlnm.Print_Titles" localSheetId="21">'a (21)'!$2:$2</definedName>
    <definedName name="_xlnm.Print_Titles" localSheetId="22">'a (22)'!$2:$2</definedName>
    <definedName name="_xlnm.Print_Titles" localSheetId="23">'a (23)'!$2:$2</definedName>
    <definedName name="_xlnm.Print_Titles" localSheetId="24">'a (24)'!$2:$2</definedName>
    <definedName name="_xlnm.Print_Titles" localSheetId="25">'a (25)'!$2:$2</definedName>
    <definedName name="_xlnm.Print_Titles" localSheetId="26">'a (26)'!$2:$2</definedName>
    <definedName name="_xlnm.Print_Titles" localSheetId="27">'a (27)'!$2:$2</definedName>
    <definedName name="_xlnm.Print_Titles" localSheetId="28">'a (28)'!$2:$2</definedName>
    <definedName name="_xlnm.Print_Titles" localSheetId="29">'a (29)'!$2:$2</definedName>
    <definedName name="_xlnm.Print_Titles" localSheetId="3">'a (3)'!$2:$2</definedName>
    <definedName name="_xlnm.Print_Titles" localSheetId="30">'a (30)'!$2:$2</definedName>
    <definedName name="_xlnm.Print_Titles" localSheetId="31">'a (31)'!$2:$2</definedName>
    <definedName name="_xlnm.Print_Titles" localSheetId="32">'a (32)'!$2:$2</definedName>
    <definedName name="_xlnm.Print_Titles" localSheetId="33">'a (33)'!$2:$2</definedName>
    <definedName name="_xlnm.Print_Titles" localSheetId="4">'a (4)'!$2:$2</definedName>
    <definedName name="_xlnm.Print_Titles" localSheetId="5">'a (5)'!$2:$2</definedName>
    <definedName name="_xlnm.Print_Titles" localSheetId="6">'a (6)'!$2:$2</definedName>
    <definedName name="_xlnm.Print_Titles" localSheetId="7">'a (7)'!$2:$2</definedName>
    <definedName name="_xlnm.Print_Titles" localSheetId="8">'a (8)'!$2:$2</definedName>
    <definedName name="_xlnm.Print_Titles" localSheetId="9">'a (9)'!$2:$2</definedName>
    <definedName name="_xlnm.Print_Titles" localSheetId="0">'Sicepat_Merauke Des 2021'!$2:$17</definedName>
  </definedNames>
  <calcPr calcId="162913"/>
</workbook>
</file>

<file path=xl/calcChain.xml><?xml version="1.0" encoding="utf-8"?>
<calcChain xmlns="http://schemas.openxmlformats.org/spreadsheetml/2006/main">
  <c r="B49" i="2" l="1"/>
  <c r="B50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G50" i="2" l="1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J48" i="2"/>
  <c r="G20" i="2"/>
  <c r="J50" i="2"/>
  <c r="J47" i="2"/>
  <c r="C50" i="2"/>
  <c r="C49" i="2"/>
  <c r="C48" i="2"/>
  <c r="C47" i="2"/>
  <c r="N49" i="88"/>
  <c r="M49" i="88"/>
  <c r="P48" i="88"/>
  <c r="P47" i="88"/>
  <c r="P46" i="88"/>
  <c r="P45" i="88"/>
  <c r="P44" i="88"/>
  <c r="P43" i="88"/>
  <c r="P42" i="88"/>
  <c r="P41" i="88"/>
  <c r="P40" i="88"/>
  <c r="P39" i="88"/>
  <c r="P38" i="88"/>
  <c r="P37" i="88"/>
  <c r="P36" i="88"/>
  <c r="P35" i="88"/>
  <c r="P34" i="88"/>
  <c r="P33" i="88"/>
  <c r="P32" i="88"/>
  <c r="P31" i="88"/>
  <c r="P30" i="88"/>
  <c r="P29" i="88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P3" i="88"/>
  <c r="O49" i="88" s="1"/>
  <c r="P51" i="88" s="1"/>
  <c r="J49" i="2"/>
  <c r="C46" i="2"/>
  <c r="C45" i="2"/>
  <c r="C44" i="2"/>
  <c r="C43" i="2"/>
  <c r="C42" i="2"/>
  <c r="C41" i="2"/>
  <c r="C40" i="2"/>
  <c r="C39" i="2"/>
  <c r="C38" i="2"/>
  <c r="C37" i="2"/>
  <c r="C36" i="2"/>
  <c r="N49" i="87"/>
  <c r="M49" i="87"/>
  <c r="P48" i="87"/>
  <c r="P47" i="87"/>
  <c r="P46" i="87"/>
  <c r="P45" i="87"/>
  <c r="P44" i="87"/>
  <c r="P43" i="87"/>
  <c r="P42" i="87"/>
  <c r="P41" i="87"/>
  <c r="P40" i="87"/>
  <c r="P39" i="87"/>
  <c r="P38" i="87"/>
  <c r="P37" i="87"/>
  <c r="P36" i="87"/>
  <c r="P35" i="87"/>
  <c r="P34" i="87"/>
  <c r="P33" i="87"/>
  <c r="P32" i="87"/>
  <c r="P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3" i="87"/>
  <c r="O49" i="87" s="1"/>
  <c r="P51" i="87" s="1"/>
  <c r="N49" i="86"/>
  <c r="M49" i="86"/>
  <c r="P48" i="86"/>
  <c r="P47" i="86"/>
  <c r="P46" i="86"/>
  <c r="P45" i="86"/>
  <c r="P44" i="86"/>
  <c r="P43" i="86"/>
  <c r="P42" i="86"/>
  <c r="P41" i="86"/>
  <c r="P40" i="86"/>
  <c r="P39" i="86"/>
  <c r="P38" i="86"/>
  <c r="P37" i="86"/>
  <c r="P36" i="86"/>
  <c r="P35" i="86"/>
  <c r="P34" i="86"/>
  <c r="P33" i="86"/>
  <c r="P32" i="86"/>
  <c r="P31" i="86"/>
  <c r="P30" i="86"/>
  <c r="P29" i="86"/>
  <c r="P28" i="86"/>
  <c r="P27" i="86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3" i="86"/>
  <c r="O49" i="86" s="1"/>
  <c r="P51" i="86" s="1"/>
  <c r="N49" i="85"/>
  <c r="M49" i="85"/>
  <c r="P48" i="85"/>
  <c r="P47" i="85"/>
  <c r="P46" i="85"/>
  <c r="P45" i="85"/>
  <c r="P44" i="85"/>
  <c r="P43" i="85"/>
  <c r="P42" i="85"/>
  <c r="P41" i="85"/>
  <c r="P40" i="85"/>
  <c r="P39" i="85"/>
  <c r="P38" i="85"/>
  <c r="P37" i="85"/>
  <c r="P36" i="85"/>
  <c r="P35" i="85"/>
  <c r="P34" i="85"/>
  <c r="P33" i="85"/>
  <c r="P32" i="85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O49" i="85" s="1"/>
  <c r="P51" i="85" s="1"/>
  <c r="N49" i="84"/>
  <c r="M49" i="84"/>
  <c r="P48" i="84"/>
  <c r="P47" i="84"/>
  <c r="P46" i="84"/>
  <c r="P45" i="84"/>
  <c r="P44" i="84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3" i="84"/>
  <c r="O49" i="84" s="1"/>
  <c r="P51" i="84" s="1"/>
  <c r="N49" i="83"/>
  <c r="M49" i="83"/>
  <c r="P48" i="83"/>
  <c r="P47" i="83"/>
  <c r="P46" i="83"/>
  <c r="P45" i="83"/>
  <c r="P44" i="83"/>
  <c r="P43" i="83"/>
  <c r="P42" i="83"/>
  <c r="P41" i="83"/>
  <c r="P40" i="83"/>
  <c r="P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3" i="83"/>
  <c r="O49" i="83" s="1"/>
  <c r="P51" i="83" s="1"/>
  <c r="N49" i="82"/>
  <c r="M49" i="82"/>
  <c r="P48" i="82"/>
  <c r="P47" i="82"/>
  <c r="P46" i="82"/>
  <c r="P45" i="82"/>
  <c r="P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O49" i="82" s="1"/>
  <c r="P51" i="82" s="1"/>
  <c r="N49" i="81"/>
  <c r="M49" i="81"/>
  <c r="P48" i="81"/>
  <c r="P47" i="81"/>
  <c r="P46" i="81"/>
  <c r="P45" i="81"/>
  <c r="P44" i="81"/>
  <c r="P43" i="81"/>
  <c r="P42" i="81"/>
  <c r="P41" i="81"/>
  <c r="P40" i="81"/>
  <c r="P39" i="81"/>
  <c r="P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O49" i="81" s="1"/>
  <c r="P51" i="81" s="1"/>
  <c r="N49" i="80"/>
  <c r="M49" i="80"/>
  <c r="P48" i="80"/>
  <c r="P47" i="80"/>
  <c r="P46" i="80"/>
  <c r="P45" i="80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3" i="80"/>
  <c r="O49" i="80" s="1"/>
  <c r="P51" i="80" s="1"/>
  <c r="N49" i="79"/>
  <c r="M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O49" i="79" s="1"/>
  <c r="P51" i="79" s="1"/>
  <c r="N49" i="78"/>
  <c r="M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3" i="78"/>
  <c r="O49" i="78" s="1"/>
  <c r="P51" i="78" s="1"/>
  <c r="N49" i="77"/>
  <c r="M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3" i="77"/>
  <c r="O49" i="77" s="1"/>
  <c r="P51" i="77" s="1"/>
  <c r="N49" i="76"/>
  <c r="M49" i="76"/>
  <c r="P48" i="76"/>
  <c r="P47" i="76"/>
  <c r="P46" i="76"/>
  <c r="P45" i="76"/>
  <c r="P44" i="76"/>
  <c r="P43" i="76"/>
  <c r="P42" i="76"/>
  <c r="P41" i="76"/>
  <c r="P40" i="76"/>
  <c r="P39" i="76"/>
  <c r="P38" i="76"/>
  <c r="P37" i="76"/>
  <c r="P36" i="76"/>
  <c r="P35" i="76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O49" i="76" s="1"/>
  <c r="P51" i="76" s="1"/>
  <c r="N49" i="75"/>
  <c r="M49" i="75"/>
  <c r="P48" i="75"/>
  <c r="P47" i="75"/>
  <c r="P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O49" i="75" s="1"/>
  <c r="P51" i="75" s="1"/>
  <c r="N49" i="74"/>
  <c r="M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O49" i="74" s="1"/>
  <c r="P51" i="74" s="1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N49" i="73"/>
  <c r="M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3" i="73"/>
  <c r="O49" i="73" s="1"/>
  <c r="P51" i="73" s="1"/>
  <c r="N49" i="72"/>
  <c r="M49" i="72"/>
  <c r="P48" i="72"/>
  <c r="P47" i="72"/>
  <c r="P46" i="72"/>
  <c r="P45" i="72"/>
  <c r="P44" i="72"/>
  <c r="P43" i="72"/>
  <c r="P42" i="72"/>
  <c r="P41" i="72"/>
  <c r="P40" i="72"/>
  <c r="P39" i="72"/>
  <c r="P38" i="72"/>
  <c r="P37" i="72"/>
  <c r="P36" i="72"/>
  <c r="P35" i="72"/>
  <c r="P34" i="72"/>
  <c r="P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3" i="72"/>
  <c r="O49" i="72" s="1"/>
  <c r="P51" i="72" s="1"/>
  <c r="N49" i="71"/>
  <c r="M49" i="71"/>
  <c r="P48" i="71"/>
  <c r="P47" i="71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O49" i="71" s="1"/>
  <c r="P51" i="71" s="1"/>
  <c r="N49" i="70"/>
  <c r="M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3" i="70"/>
  <c r="O49" i="70" s="1"/>
  <c r="P51" i="70" s="1"/>
  <c r="N49" i="69"/>
  <c r="M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3" i="69"/>
  <c r="O49" i="69" s="1"/>
  <c r="P51" i="69" s="1"/>
  <c r="N49" i="68"/>
  <c r="M49" i="68"/>
  <c r="P48" i="68"/>
  <c r="P47" i="68"/>
  <c r="P46" i="68"/>
  <c r="P45" i="68"/>
  <c r="P44" i="68"/>
  <c r="P43" i="68"/>
  <c r="P42" i="68"/>
  <c r="P41" i="68"/>
  <c r="P40" i="68"/>
  <c r="P39" i="68"/>
  <c r="P38" i="68"/>
  <c r="P37" i="68"/>
  <c r="P36" i="68"/>
  <c r="P35" i="68"/>
  <c r="P34" i="68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3" i="68"/>
  <c r="O49" i="68" s="1"/>
  <c r="P51" i="68" s="1"/>
  <c r="N49" i="67"/>
  <c r="M49" i="67"/>
  <c r="P48" i="67"/>
  <c r="P47" i="67"/>
  <c r="P46" i="67"/>
  <c r="P45" i="67"/>
  <c r="P44" i="67"/>
  <c r="P43" i="67"/>
  <c r="P42" i="67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3" i="67"/>
  <c r="O49" i="67" s="1"/>
  <c r="P51" i="67" s="1"/>
  <c r="N49" i="66"/>
  <c r="M49" i="66"/>
  <c r="P48" i="66"/>
  <c r="P47" i="66"/>
  <c r="P46" i="66"/>
  <c r="P45" i="66"/>
  <c r="P44" i="66"/>
  <c r="P43" i="66"/>
  <c r="P42" i="66"/>
  <c r="P41" i="66"/>
  <c r="P40" i="66"/>
  <c r="P39" i="66"/>
  <c r="P38" i="66"/>
  <c r="P37" i="66"/>
  <c r="P36" i="66"/>
  <c r="P35" i="66"/>
  <c r="P34" i="66"/>
  <c r="P33" i="66"/>
  <c r="P32" i="66"/>
  <c r="P31" i="66"/>
  <c r="P30" i="66"/>
  <c r="P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3" i="66"/>
  <c r="O49" i="66" s="1"/>
  <c r="P51" i="66" s="1"/>
  <c r="N49" i="65"/>
  <c r="M49" i="65"/>
  <c r="P48" i="65"/>
  <c r="P47" i="65"/>
  <c r="P46" i="65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O49" i="65" s="1"/>
  <c r="P51" i="65" s="1"/>
  <c r="N49" i="64"/>
  <c r="M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O49" i="64" s="1"/>
  <c r="P51" i="64" s="1"/>
  <c r="N49" i="63"/>
  <c r="M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3" i="63"/>
  <c r="O49" i="63" s="1"/>
  <c r="P51" i="63" s="1"/>
  <c r="N49" i="62"/>
  <c r="M49" i="62"/>
  <c r="P48" i="62"/>
  <c r="P47" i="62"/>
  <c r="P46" i="62"/>
  <c r="P45" i="62"/>
  <c r="P44" i="62"/>
  <c r="P43" i="62"/>
  <c r="P42" i="62"/>
  <c r="P41" i="62"/>
  <c r="P40" i="62"/>
  <c r="P39" i="62"/>
  <c r="P38" i="62"/>
  <c r="P37" i="62"/>
  <c r="P36" i="62"/>
  <c r="P35" i="62"/>
  <c r="P34" i="62"/>
  <c r="P33" i="62"/>
  <c r="P32" i="62"/>
  <c r="P31" i="62"/>
  <c r="P30" i="62"/>
  <c r="P29" i="62"/>
  <c r="P28" i="62"/>
  <c r="P27" i="62"/>
  <c r="P26" i="62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2"/>
  <c r="O49" i="62" s="1"/>
  <c r="P51" i="62" s="1"/>
  <c r="N49" i="61"/>
  <c r="M49" i="6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O49" i="61" s="1"/>
  <c r="P51" i="61" s="1"/>
  <c r="N49" i="60"/>
  <c r="M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3" i="60"/>
  <c r="O49" i="60" s="1"/>
  <c r="P51" i="60" s="1"/>
  <c r="N49" i="59"/>
  <c r="M49" i="59"/>
  <c r="P48" i="59"/>
  <c r="P47" i="59"/>
  <c r="P46" i="59"/>
  <c r="P45" i="59"/>
  <c r="P44" i="59"/>
  <c r="P43" i="59"/>
  <c r="P42" i="59"/>
  <c r="P41" i="59"/>
  <c r="P40" i="59"/>
  <c r="P39" i="59"/>
  <c r="P38" i="59"/>
  <c r="P37" i="59"/>
  <c r="P36" i="59"/>
  <c r="P35" i="59"/>
  <c r="P34" i="59"/>
  <c r="P33" i="59"/>
  <c r="P32" i="59"/>
  <c r="P31" i="59"/>
  <c r="P30" i="59"/>
  <c r="P29" i="59"/>
  <c r="P28" i="59"/>
  <c r="P27" i="59"/>
  <c r="P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O49" i="59" s="1"/>
  <c r="P51" i="59" s="1"/>
  <c r="N49" i="58"/>
  <c r="M49" i="58"/>
  <c r="P48" i="58"/>
  <c r="P47" i="58"/>
  <c r="P46" i="58"/>
  <c r="P45" i="58"/>
  <c r="P44" i="58"/>
  <c r="P43" i="58"/>
  <c r="P42" i="58"/>
  <c r="P41" i="58"/>
  <c r="P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O49" i="58" s="1"/>
  <c r="P51" i="58" s="1"/>
  <c r="N5" i="57"/>
  <c r="G19" i="2" s="1"/>
  <c r="M5" i="57"/>
  <c r="P4" i="57"/>
  <c r="P3" i="57"/>
  <c r="O5" i="57" l="1"/>
  <c r="P7" i="57" s="1"/>
  <c r="P8" i="57" s="1"/>
  <c r="P53" i="88"/>
  <c r="P52" i="88"/>
  <c r="P54" i="88" s="1"/>
  <c r="P53" i="87"/>
  <c r="P52" i="87"/>
  <c r="P54" i="87" s="1"/>
  <c r="P53" i="86"/>
  <c r="P52" i="86"/>
  <c r="P54" i="86" s="1"/>
  <c r="P53" i="85"/>
  <c r="P54" i="85" s="1"/>
  <c r="P52" i="85"/>
  <c r="P53" i="84"/>
  <c r="P52" i="84"/>
  <c r="P54" i="84" s="1"/>
  <c r="P53" i="83"/>
  <c r="P52" i="83"/>
  <c r="P54" i="83" s="1"/>
  <c r="P53" i="82"/>
  <c r="P52" i="82"/>
  <c r="P54" i="82" s="1"/>
  <c r="P53" i="81"/>
  <c r="P52" i="81"/>
  <c r="P54" i="81" s="1"/>
  <c r="P53" i="80"/>
  <c r="P52" i="80"/>
  <c r="P54" i="80" s="1"/>
  <c r="P53" i="79"/>
  <c r="P52" i="79"/>
  <c r="P54" i="79" s="1"/>
  <c r="P53" i="78"/>
  <c r="P52" i="78"/>
  <c r="P54" i="78" s="1"/>
  <c r="P53" i="77"/>
  <c r="P52" i="77"/>
  <c r="P54" i="77" s="1"/>
  <c r="P53" i="76"/>
  <c r="P52" i="76"/>
  <c r="P54" i="76" s="1"/>
  <c r="P53" i="75"/>
  <c r="P52" i="75"/>
  <c r="P54" i="75" s="1"/>
  <c r="P53" i="74"/>
  <c r="P52" i="74"/>
  <c r="P54" i="74" s="1"/>
  <c r="P53" i="73"/>
  <c r="P54" i="73" s="1"/>
  <c r="P52" i="73"/>
  <c r="P53" i="72"/>
  <c r="P52" i="72"/>
  <c r="P54" i="72" s="1"/>
  <c r="P53" i="71"/>
  <c r="P52" i="71"/>
  <c r="P54" i="71" s="1"/>
  <c r="P53" i="70"/>
  <c r="P52" i="70"/>
  <c r="P54" i="70" s="1"/>
  <c r="P53" i="69"/>
  <c r="P52" i="69"/>
  <c r="P54" i="69" s="1"/>
  <c r="P53" i="68"/>
  <c r="P52" i="68"/>
  <c r="P54" i="68" s="1"/>
  <c r="P53" i="67"/>
  <c r="P52" i="67"/>
  <c r="P54" i="67" s="1"/>
  <c r="P53" i="66"/>
  <c r="P52" i="66"/>
  <c r="P54" i="66" s="1"/>
  <c r="P53" i="65"/>
  <c r="P52" i="65"/>
  <c r="P54" i="65" s="1"/>
  <c r="P54" i="64"/>
  <c r="P53" i="64"/>
  <c r="P52" i="64"/>
  <c r="P53" i="63"/>
  <c r="P52" i="63"/>
  <c r="P54" i="63" s="1"/>
  <c r="P53" i="62"/>
  <c r="P52" i="62"/>
  <c r="P54" i="62" s="1"/>
  <c r="P53" i="61"/>
  <c r="P52" i="61"/>
  <c r="P54" i="61" s="1"/>
  <c r="P53" i="60"/>
  <c r="P52" i="60"/>
  <c r="P54" i="60" s="1"/>
  <c r="P53" i="59"/>
  <c r="P52" i="59"/>
  <c r="P54" i="59" s="1"/>
  <c r="P53" i="58"/>
  <c r="P52" i="58"/>
  <c r="P54" i="58" s="1"/>
  <c r="P9" i="57" l="1"/>
  <c r="P10" i="57" s="1"/>
  <c r="I56" i="2"/>
  <c r="I55" i="2"/>
  <c r="I57" i="2" s="1"/>
  <c r="P4" i="26"/>
  <c r="J45" i="2" l="1"/>
  <c r="J44" i="2"/>
  <c r="J43" i="2"/>
  <c r="J29" i="2" l="1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N5" i="26"/>
  <c r="G18" i="2" s="1"/>
  <c r="M5" i="26"/>
  <c r="P3" i="26"/>
  <c r="O5" i="26" l="1"/>
  <c r="P7" i="26" s="1"/>
  <c r="J46" i="2"/>
  <c r="J28" i="2"/>
  <c r="J27" i="2"/>
  <c r="J26" i="2"/>
  <c r="J25" i="2"/>
  <c r="P8" i="26" l="1"/>
  <c r="P9" i="26"/>
  <c r="J24" i="2"/>
  <c r="P10" i="26" l="1"/>
  <c r="L51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J23" i="2"/>
  <c r="J21" i="2"/>
  <c r="J22" i="2"/>
  <c r="J20" i="2"/>
  <c r="J19" i="2"/>
  <c r="I68" i="2" l="1"/>
  <c r="J18" i="2"/>
  <c r="J51" i="2" l="1"/>
  <c r="J54" i="2" s="1"/>
  <c r="J56" i="2" l="1"/>
  <c r="J55" i="2"/>
  <c r="J57" i="2" l="1"/>
</calcChain>
</file>

<file path=xl/sharedStrings.xml><?xml version="1.0" encoding="utf-8"?>
<sst xmlns="http://schemas.openxmlformats.org/spreadsheetml/2006/main" count="887" uniqueCount="72">
  <si>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</si>
  <si>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</si>
  <si>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</si>
  <si>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</si>
  <si>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</si>
  <si>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</si>
  <si>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</si>
  <si>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</si>
  <si>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</si>
  <si>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</si>
  <si>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</si>
  <si>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</si>
  <si>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</si>
  <si>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</si>
  <si>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</si>
  <si>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</si>
  <si>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</si>
  <si>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</si>
  <si>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</si>
  <si>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</si>
  <si>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</si>
  <si>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</si>
  <si>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</si>
  <si>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</si>
  <si>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</si>
  <si>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</si>
  <si>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</si>
  <si>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</si>
  <si>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</si>
  <si>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</si>
  <si>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</si>
  <si>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</si>
  <si>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</si>
  <si>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</si>
  <si>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</si>
  <si>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</si>
  <si>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</si>
  <si>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</si>
  <si>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</si>
  <si>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</si>
  <si>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</si>
  <si>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</si>
  <si>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</si>
  <si>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</si>
  <si>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</si>
  <si>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</si>
  <si>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</si>
  <si>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</si>
  <si>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</si>
  <si>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</si>
  <si>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</si>
  <si>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</si>
  <si>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</si>
  <si>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</si>
  <si>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</si>
  <si>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</si>
  <si>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Emam Puluh Sembilan Juta Sembilan Ratus Tiga Puluh Tujuh Ribu Lima Ratus Enam Puluh Rupiah.</t>
    </r>
  </si>
  <si>
    <t xml:space="preserve"> 27 Desember 2022</t>
  </si>
  <si>
    <t>MERAUKE</t>
  </si>
  <si>
    <t xml:space="preserve"> DESEMBER 2021</t>
  </si>
  <si>
    <t>DMD/2112/13/RCSI2496</t>
  </si>
  <si>
    <t>DMD/2112/13/CBJM5621</t>
  </si>
  <si>
    <t>GSK211213SNQ382</t>
  </si>
  <si>
    <t>GSK211130VGA571</t>
  </si>
  <si>
    <t>DMP MKQ (MERAUKE)</t>
  </si>
  <si>
    <t>LION</t>
  </si>
  <si>
    <t>12/28/2021 DWI</t>
  </si>
  <si>
    <t>DMD/2112/21/YJMO1986</t>
  </si>
  <si>
    <t>GSK211130QRS924</t>
  </si>
  <si>
    <t>GSK211130CUX602</t>
  </si>
  <si>
    <t>KM LEUSER</t>
  </si>
  <si>
    <t>19/01/22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</si>
</sst>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5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68</xdr:row>
      <xdr:rowOff>1304</xdr:rowOff>
    </xdr:from>
    <xdr:to>
      <xdr:col>16</xdr:col>
      <xdr:colOff>514350</xdr:colOff>
      <xdr:row>74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4" totalsRowShown="0" headerRowDxfId="591" dataDxfId="589" headerRowBorderDxfId="590">
  <tableColumns count="12">
    <tableColumn id="1" name="NOMOR" dataDxfId="588" dataCellStyle="Normal"/>
    <tableColumn id="3" name="TUJUAN" dataDxfId="587" dataCellStyle="Normal"/>
    <tableColumn id="16" name="Pick Up" dataDxfId="586"/>
    <tableColumn id="14" name="KAPAL" dataDxfId="585"/>
    <tableColumn id="15" name="ETD Kapal" dataDxfId="584"/>
    <tableColumn id="10" name="KETERANGAN" dataDxfId="583" dataCellStyle="Normal"/>
    <tableColumn id="5" name="P" dataDxfId="582" dataCellStyle="Normal"/>
    <tableColumn id="6" name="L" dataDxfId="581" dataCellStyle="Normal"/>
    <tableColumn id="7" name="T" dataDxfId="580" dataCellStyle="Normal"/>
    <tableColumn id="4" name="ACT KG" dataDxfId="579" dataCellStyle="Normal"/>
    <tableColumn id="8" name="KG VOLUME" dataDxfId="578" dataCellStyle="Normal"/>
    <tableColumn id="19" name="PEMBULATAN" dataDxfId="577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48" totalsRowShown="0" headerRowDxfId="456" dataDxfId="454" headerRowBorderDxfId="455">
  <tableColumns count="12">
    <tableColumn id="1" name="NOMOR" dataDxfId="453" dataCellStyle="Normal"/>
    <tableColumn id="3" name="TUJUAN" dataDxfId="452" dataCellStyle="Normal"/>
    <tableColumn id="16" name="Pick Up" dataDxfId="451"/>
    <tableColumn id="14" name="KAPAL" dataDxfId="450"/>
    <tableColumn id="15" name="ETD Kapal" dataDxfId="449"/>
    <tableColumn id="10" name="KETERANGAN" dataDxfId="448" dataCellStyle="Normal"/>
    <tableColumn id="5" name="P" dataDxfId="447" dataCellStyle="Normal"/>
    <tableColumn id="6" name="L" dataDxfId="446" dataCellStyle="Normal"/>
    <tableColumn id="7" name="T" dataDxfId="445" dataCellStyle="Normal"/>
    <tableColumn id="4" name="ACT KG" dataDxfId="444" dataCellStyle="Normal"/>
    <tableColumn id="8" name="KG VOLUME" dataDxfId="443" dataCellStyle="Normal"/>
    <tableColumn id="19" name="PEMBULATAN" dataDxfId="442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48" totalsRowShown="0" headerRowDxfId="441" dataDxfId="439" headerRowBorderDxfId="440">
  <tableColumns count="12">
    <tableColumn id="1" name="NOMOR" dataDxfId="438" dataCellStyle="Normal"/>
    <tableColumn id="3" name="TUJUAN" dataDxfId="437" dataCellStyle="Normal"/>
    <tableColumn id="16" name="Pick Up" dataDxfId="436"/>
    <tableColumn id="14" name="KAPAL" dataDxfId="435"/>
    <tableColumn id="15" name="ETD Kapal" dataDxfId="434"/>
    <tableColumn id="10" name="KETERANGAN" dataDxfId="433" dataCellStyle="Normal"/>
    <tableColumn id="5" name="P" dataDxfId="432" dataCellStyle="Normal"/>
    <tableColumn id="6" name="L" dataDxfId="431" dataCellStyle="Normal"/>
    <tableColumn id="7" name="T" dataDxfId="430" dataCellStyle="Normal"/>
    <tableColumn id="4" name="ACT KG" dataDxfId="429" dataCellStyle="Normal"/>
    <tableColumn id="8" name="KG VOLUME" dataDxfId="428" dataCellStyle="Normal"/>
    <tableColumn id="19" name="PEMBULATAN" dataDxfId="427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48" totalsRowShown="0" headerRowDxfId="426" dataDxfId="424" headerRowBorderDxfId="425">
  <tableColumns count="12">
    <tableColumn id="1" name="NOMOR" dataDxfId="423" dataCellStyle="Normal"/>
    <tableColumn id="3" name="TUJUAN" dataDxfId="422" dataCellStyle="Normal"/>
    <tableColumn id="16" name="Pick Up" dataDxfId="421"/>
    <tableColumn id="14" name="KAPAL" dataDxfId="420"/>
    <tableColumn id="15" name="ETD Kapal" dataDxfId="419"/>
    <tableColumn id="10" name="KETERANGAN" dataDxfId="418" dataCellStyle="Normal"/>
    <tableColumn id="5" name="P" dataDxfId="417" dataCellStyle="Normal"/>
    <tableColumn id="6" name="L" dataDxfId="416" dataCellStyle="Normal"/>
    <tableColumn id="7" name="T" dataDxfId="415" dataCellStyle="Normal"/>
    <tableColumn id="4" name="ACT KG" dataDxfId="414" dataCellStyle="Normal"/>
    <tableColumn id="8" name="KG VOLUME" dataDxfId="413" dataCellStyle="Normal"/>
    <tableColumn id="19" name="PEMBULATAN" dataDxfId="412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48" totalsRowShown="0" headerRowDxfId="411" dataDxfId="409" headerRowBorderDxfId="410">
  <tableColumns count="12">
    <tableColumn id="1" name="NOMOR" dataDxfId="408" dataCellStyle="Normal"/>
    <tableColumn id="3" name="TUJUAN" dataDxfId="407" dataCellStyle="Normal"/>
    <tableColumn id="16" name="Pick Up" dataDxfId="406"/>
    <tableColumn id="14" name="KAPAL" dataDxfId="405"/>
    <tableColumn id="15" name="ETD Kapal" dataDxfId="404"/>
    <tableColumn id="10" name="KETERANGAN" dataDxfId="403" dataCellStyle="Normal"/>
    <tableColumn id="5" name="P" dataDxfId="402" dataCellStyle="Normal"/>
    <tableColumn id="6" name="L" dataDxfId="401" dataCellStyle="Normal"/>
    <tableColumn id="7" name="T" dataDxfId="400" dataCellStyle="Normal"/>
    <tableColumn id="4" name="ACT KG" dataDxfId="399" dataCellStyle="Normal"/>
    <tableColumn id="8" name="KG VOLUME" dataDxfId="398" dataCellStyle="Normal"/>
    <tableColumn id="19" name="PEMBULATAN" dataDxfId="397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48" totalsRowShown="0" headerRowDxfId="396" dataDxfId="394" headerRowBorderDxfId="395">
  <tableColumns count="12">
    <tableColumn id="1" name="NOMOR" dataDxfId="393" dataCellStyle="Normal"/>
    <tableColumn id="3" name="TUJUAN" dataDxfId="392" dataCellStyle="Normal"/>
    <tableColumn id="16" name="Pick Up" dataDxfId="391"/>
    <tableColumn id="14" name="KAPAL" dataDxfId="390"/>
    <tableColumn id="15" name="ETD Kapal" dataDxfId="389"/>
    <tableColumn id="10" name="KETERANGAN" dataDxfId="388" dataCellStyle="Normal"/>
    <tableColumn id="5" name="P" dataDxfId="387" dataCellStyle="Normal"/>
    <tableColumn id="6" name="L" dataDxfId="386" dataCellStyle="Normal"/>
    <tableColumn id="7" name="T" dataDxfId="385" dataCellStyle="Normal"/>
    <tableColumn id="4" name="ACT KG" dataDxfId="384" dataCellStyle="Normal"/>
    <tableColumn id="8" name="KG VOLUME" dataDxfId="383" dataCellStyle="Normal"/>
    <tableColumn id="19" name="PEMBULATAN" dataDxfId="382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48" totalsRowShown="0" headerRowDxfId="381" dataDxfId="379" headerRowBorderDxfId="380">
  <tableColumns count="12">
    <tableColumn id="1" name="NOMOR" dataDxfId="378" dataCellStyle="Normal"/>
    <tableColumn id="3" name="TUJUAN" dataDxfId="377" dataCellStyle="Normal"/>
    <tableColumn id="16" name="Pick Up" dataDxfId="376"/>
    <tableColumn id="14" name="KAPAL" dataDxfId="375"/>
    <tableColumn id="15" name="ETD Kapal" dataDxfId="374"/>
    <tableColumn id="10" name="KETERANGAN" dataDxfId="373" dataCellStyle="Normal"/>
    <tableColumn id="5" name="P" dataDxfId="372" dataCellStyle="Normal"/>
    <tableColumn id="6" name="L" dataDxfId="371" dataCellStyle="Normal"/>
    <tableColumn id="7" name="T" dataDxfId="370" dataCellStyle="Normal"/>
    <tableColumn id="4" name="ACT KG" dataDxfId="369" dataCellStyle="Normal"/>
    <tableColumn id="8" name="KG VOLUME" dataDxfId="368" dataCellStyle="Normal"/>
    <tableColumn id="19" name="PEMBULATAN" dataDxfId="367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48" totalsRowShown="0" headerRowDxfId="366" dataDxfId="364" headerRowBorderDxfId="365">
  <tableColumns count="12">
    <tableColumn id="1" name="NOMOR" dataDxfId="363" dataCellStyle="Normal"/>
    <tableColumn id="3" name="TUJUAN" dataDxfId="362" dataCellStyle="Normal"/>
    <tableColumn id="16" name="Pick Up" dataDxfId="361"/>
    <tableColumn id="14" name="KAPAL" dataDxfId="360"/>
    <tableColumn id="15" name="ETD Kapal" dataDxfId="359"/>
    <tableColumn id="10" name="KETERANGAN" dataDxfId="358" dataCellStyle="Normal"/>
    <tableColumn id="5" name="P" dataDxfId="357" dataCellStyle="Normal"/>
    <tableColumn id="6" name="L" dataDxfId="356" dataCellStyle="Normal"/>
    <tableColumn id="7" name="T" dataDxfId="355" dataCellStyle="Normal"/>
    <tableColumn id="4" name="ACT KG" dataDxfId="354" dataCellStyle="Normal"/>
    <tableColumn id="8" name="KG VOLUME" dataDxfId="353" dataCellStyle="Normal"/>
    <tableColumn id="19" name="PEMBULATAN" dataDxfId="352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789101123456789101112131415161718" displayName="Table2245789101123456789101112131415161718" ref="C2:N48" totalsRowShown="0" headerRowDxfId="351" dataDxfId="349" headerRowBorderDxfId="350">
  <tableColumns count="12">
    <tableColumn id="1" name="NOMOR" dataDxfId="348" dataCellStyle="Normal"/>
    <tableColumn id="3" name="TUJUAN" dataDxfId="347" dataCellStyle="Normal"/>
    <tableColumn id="16" name="Pick Up" dataDxfId="346"/>
    <tableColumn id="14" name="KAPAL" dataDxfId="345"/>
    <tableColumn id="15" name="ETD Kapal" dataDxfId="344"/>
    <tableColumn id="10" name="KETERANGAN" dataDxfId="343" dataCellStyle="Normal"/>
    <tableColumn id="5" name="P" dataDxfId="342" dataCellStyle="Normal"/>
    <tableColumn id="6" name="L" dataDxfId="341" dataCellStyle="Normal"/>
    <tableColumn id="7" name="T" dataDxfId="340" dataCellStyle="Normal"/>
    <tableColumn id="4" name="ACT KG" dataDxfId="339" dataCellStyle="Normal"/>
    <tableColumn id="8" name="KG VOLUME" dataDxfId="338" dataCellStyle="Normal"/>
    <tableColumn id="19" name="PEMBULATAN" dataDxfId="337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78910112345678910111213141516171819" displayName="Table224578910112345678910111213141516171819" ref="C2:N48" totalsRowShown="0" headerRowDxfId="336" dataDxfId="334" headerRowBorderDxfId="335">
  <tableColumns count="12">
    <tableColumn id="1" name="NOMOR" dataDxfId="333" dataCellStyle="Normal"/>
    <tableColumn id="3" name="TUJUAN" dataDxfId="332" dataCellStyle="Normal"/>
    <tableColumn id="16" name="Pick Up" dataDxfId="331"/>
    <tableColumn id="14" name="KAPAL" dataDxfId="330"/>
    <tableColumn id="15" name="ETD Kapal" dataDxfId="329"/>
    <tableColumn id="10" name="KETERANGAN" dataDxfId="328" dataCellStyle="Normal"/>
    <tableColumn id="5" name="P" dataDxfId="327" dataCellStyle="Normal"/>
    <tableColumn id="6" name="L" dataDxfId="326" dataCellStyle="Normal"/>
    <tableColumn id="7" name="T" dataDxfId="325" dataCellStyle="Normal"/>
    <tableColumn id="4" name="ACT KG" dataDxfId="324" dataCellStyle="Normal"/>
    <tableColumn id="8" name="KG VOLUME" dataDxfId="323" dataCellStyle="Normal"/>
    <tableColumn id="19" name="PEMBULATAN" dataDxfId="322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9" name="Table22457891011234567891011121314151617181920" displayName="Table22457891011234567891011121314151617181920" ref="C2:N48" totalsRowShown="0" headerRowDxfId="321" dataDxfId="319" headerRowBorderDxfId="320">
  <tableColumns count="12">
    <tableColumn id="1" name="NOMOR" dataDxfId="318" dataCellStyle="Normal"/>
    <tableColumn id="3" name="TUJUAN" dataDxfId="317" dataCellStyle="Normal"/>
    <tableColumn id="16" name="Pick Up" dataDxfId="316"/>
    <tableColumn id="14" name="KAPAL" dataDxfId="315"/>
    <tableColumn id="15" name="ETD Kapal" dataDxfId="314"/>
    <tableColumn id="10" name="KETERANGAN" dataDxfId="313" dataCellStyle="Normal"/>
    <tableColumn id="5" name="P" dataDxfId="312" dataCellStyle="Normal"/>
    <tableColumn id="6" name="L" dataDxfId="311" dataCellStyle="Normal"/>
    <tableColumn id="7" name="T" dataDxfId="310" dataCellStyle="Normal"/>
    <tableColumn id="4" name="ACT KG" dataDxfId="309" dataCellStyle="Normal"/>
    <tableColumn id="8" name="KG VOLUME" dataDxfId="308" dataCellStyle="Normal"/>
    <tableColumn id="19" name="PEMBULATAN" dataDxfId="30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4" totalsRowShown="0" headerRowDxfId="576" dataDxfId="574" headerRowBorderDxfId="575">
  <tableColumns count="12">
    <tableColumn id="1" name="NOMOR" dataDxfId="573" dataCellStyle="Normal"/>
    <tableColumn id="3" name="TUJUAN" dataDxfId="572" dataCellStyle="Normal"/>
    <tableColumn id="16" name="Pick Up" dataDxfId="571"/>
    <tableColumn id="14" name="KAPAL" dataDxfId="570"/>
    <tableColumn id="15" name="ETD Kapal" dataDxfId="569"/>
    <tableColumn id="10" name="KETERANGAN" dataDxfId="568" dataCellStyle="Normal"/>
    <tableColumn id="5" name="P" dataDxfId="567" dataCellStyle="Normal"/>
    <tableColumn id="6" name="L" dataDxfId="566" dataCellStyle="Normal"/>
    <tableColumn id="7" name="T" dataDxfId="565" dataCellStyle="Normal"/>
    <tableColumn id="4" name="ACT KG" dataDxfId="564" dataCellStyle="Normal"/>
    <tableColumn id="8" name="KG VOLUME" dataDxfId="563" dataCellStyle="Normal"/>
    <tableColumn id="19" name="PEMBULATAN" dataDxfId="562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0" name="Table2245789101123456789101112131415161718192021" displayName="Table2245789101123456789101112131415161718192021" ref="C2:N48" totalsRowShown="0" headerRowDxfId="306" dataDxfId="304" headerRowBorderDxfId="305">
  <tableColumns count="12">
    <tableColumn id="1" name="NOMOR" dataDxfId="303" dataCellStyle="Normal"/>
    <tableColumn id="3" name="TUJUAN" dataDxfId="302" dataCellStyle="Normal"/>
    <tableColumn id="16" name="Pick Up" dataDxfId="301"/>
    <tableColumn id="14" name="KAPAL" dataDxfId="300"/>
    <tableColumn id="15" name="ETD Kapal" dataDxfId="299"/>
    <tableColumn id="10" name="KETERANGAN" dataDxfId="298" dataCellStyle="Normal"/>
    <tableColumn id="5" name="P" dataDxfId="297" dataCellStyle="Normal"/>
    <tableColumn id="6" name="L" dataDxfId="296" dataCellStyle="Normal"/>
    <tableColumn id="7" name="T" dataDxfId="295" dataCellStyle="Normal"/>
    <tableColumn id="4" name="ACT KG" dataDxfId="294" dataCellStyle="Normal"/>
    <tableColumn id="8" name="KG VOLUME" dataDxfId="293" dataCellStyle="Normal"/>
    <tableColumn id="19" name="PEMBULATAN" dataDxfId="292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1" name="Table224578910112345678910111213141516171819202122" displayName="Table224578910112345678910111213141516171819202122" ref="C2:N48" totalsRowShown="0" headerRowDxfId="291" dataDxfId="289" headerRowBorderDxfId="290">
  <tableColumns count="12">
    <tableColumn id="1" name="NOMOR" dataDxfId="288" dataCellStyle="Normal"/>
    <tableColumn id="3" name="TUJUAN" dataDxfId="287" dataCellStyle="Normal"/>
    <tableColumn id="16" name="Pick Up" dataDxfId="286"/>
    <tableColumn id="14" name="KAPAL" dataDxfId="285"/>
    <tableColumn id="15" name="ETD Kapal" dataDxfId="284"/>
    <tableColumn id="10" name="KETERANGAN" dataDxfId="283" dataCellStyle="Normal"/>
    <tableColumn id="5" name="P" dataDxfId="282" dataCellStyle="Normal"/>
    <tableColumn id="6" name="L" dataDxfId="281" dataCellStyle="Normal"/>
    <tableColumn id="7" name="T" dataDxfId="280" dataCellStyle="Normal"/>
    <tableColumn id="4" name="ACT KG" dataDxfId="279" dataCellStyle="Normal"/>
    <tableColumn id="8" name="KG VOLUME" dataDxfId="278" dataCellStyle="Normal"/>
    <tableColumn id="19" name="PEMBULATAN" dataDxfId="277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2" name="Table22457891011234567891011121314151617181920212223" displayName="Table22457891011234567891011121314151617181920212223" ref="C2:N48" totalsRowShown="0" headerRowDxfId="276" dataDxfId="274" headerRowBorderDxfId="275">
  <tableColumns count="12">
    <tableColumn id="1" name="NOMOR" dataDxfId="273" dataCellStyle="Normal"/>
    <tableColumn id="3" name="TUJUAN" dataDxfId="272" dataCellStyle="Normal"/>
    <tableColumn id="16" name="Pick Up" dataDxfId="271"/>
    <tableColumn id="14" name="KAPAL" dataDxfId="270"/>
    <tableColumn id="15" name="ETD Kapal" dataDxfId="269"/>
    <tableColumn id="10" name="KETERANGAN" dataDxfId="268" dataCellStyle="Normal"/>
    <tableColumn id="5" name="P" dataDxfId="267" dataCellStyle="Normal"/>
    <tableColumn id="6" name="L" dataDxfId="266" dataCellStyle="Normal"/>
    <tableColumn id="7" name="T" dataDxfId="265" dataCellStyle="Normal"/>
    <tableColumn id="4" name="ACT KG" dataDxfId="264" dataCellStyle="Normal"/>
    <tableColumn id="8" name="KG VOLUME" dataDxfId="263" dataCellStyle="Normal"/>
    <tableColumn id="19" name="PEMBULATAN" dataDxfId="262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3" name="Table2245789101123456789101112131415161718192021222324" displayName="Table2245789101123456789101112131415161718192021222324" ref="C2:N48" totalsRowShown="0" headerRowDxfId="261" dataDxfId="259" headerRowBorderDxfId="260">
  <tableColumns count="12">
    <tableColumn id="1" name="NOMOR" dataDxfId="258" dataCellStyle="Normal"/>
    <tableColumn id="3" name="TUJUAN" dataDxfId="257" dataCellStyle="Normal"/>
    <tableColumn id="16" name="Pick Up" dataDxfId="256"/>
    <tableColumn id="14" name="KAPAL" dataDxfId="255"/>
    <tableColumn id="15" name="ETD Kapal" dataDxfId="254"/>
    <tableColumn id="10" name="KETERANGAN" dataDxfId="253" dataCellStyle="Normal"/>
    <tableColumn id="5" name="P" dataDxfId="252" dataCellStyle="Normal"/>
    <tableColumn id="6" name="L" dataDxfId="251" dataCellStyle="Normal"/>
    <tableColumn id="7" name="T" dataDxfId="250" dataCellStyle="Normal"/>
    <tableColumn id="4" name="ACT KG" dataDxfId="249" dataCellStyle="Normal"/>
    <tableColumn id="8" name="KG VOLUME" dataDxfId="248" dataCellStyle="Normal"/>
    <tableColumn id="19" name="PEMBULATAN" dataDxfId="247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78910112345678910111213141516171819202122232425" displayName="Table224578910112345678910111213141516171819202122232425" ref="C2:N48" totalsRowShown="0" headerRowDxfId="246" dataDxfId="244" headerRowBorderDxfId="245">
  <tableColumns count="12">
    <tableColumn id="1" name="NOMOR" dataDxfId="243" dataCellStyle="Normal"/>
    <tableColumn id="3" name="TUJUAN" dataDxfId="242" dataCellStyle="Normal"/>
    <tableColumn id="16" name="Pick Up" dataDxfId="241"/>
    <tableColumn id="14" name="KAPAL" dataDxfId="240"/>
    <tableColumn id="15" name="ETD Kapal" dataDxfId="239"/>
    <tableColumn id="10" name="KETERANGAN" dataDxfId="238" dataCellStyle="Normal"/>
    <tableColumn id="5" name="P" dataDxfId="237" dataCellStyle="Normal"/>
    <tableColumn id="6" name="L" dataDxfId="236" dataCellStyle="Normal"/>
    <tableColumn id="7" name="T" dataDxfId="235" dataCellStyle="Normal"/>
    <tableColumn id="4" name="ACT KG" dataDxfId="234" dataCellStyle="Normal"/>
    <tableColumn id="8" name="KG VOLUME" dataDxfId="233" dataCellStyle="Normal"/>
    <tableColumn id="19" name="PEMBULATAN" dataDxfId="232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7891011234567891011121314151617181920212223242526" displayName="Table22457891011234567891011121314151617181920212223242526" ref="C2:N48" totalsRowShown="0" headerRowDxfId="231" dataDxfId="229" headerRowBorderDxfId="230">
  <tableColumns count="12">
    <tableColumn id="1" name="NOMOR" dataDxfId="228" dataCellStyle="Normal"/>
    <tableColumn id="3" name="TUJUAN" dataDxfId="227" dataCellStyle="Normal"/>
    <tableColumn id="16" name="Pick Up" dataDxfId="226"/>
    <tableColumn id="14" name="KAPAL" dataDxfId="225"/>
    <tableColumn id="15" name="ETD Kapal" dataDxfId="224"/>
    <tableColumn id="10" name="KETERANGAN" dataDxfId="223" dataCellStyle="Normal"/>
    <tableColumn id="5" name="P" dataDxfId="222" dataCellStyle="Normal"/>
    <tableColumn id="6" name="L" dataDxfId="221" dataCellStyle="Normal"/>
    <tableColumn id="7" name="T" dataDxfId="220" dataCellStyle="Normal"/>
    <tableColumn id="4" name="ACT KG" dataDxfId="219" dataCellStyle="Normal"/>
    <tableColumn id="8" name="KG VOLUME" dataDxfId="218" dataCellStyle="Normal"/>
    <tableColumn id="19" name="PEMBULATAN" dataDxfId="217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6" name="Table2245789101123456789101112131415161718192021222324252627" displayName="Table2245789101123456789101112131415161718192021222324252627" ref="C2:N48" totalsRowShown="0" headerRowDxfId="216" dataDxfId="214" headerRowBorderDxfId="215">
  <tableColumns count="12">
    <tableColumn id="1" name="NOMOR" dataDxfId="213" dataCellStyle="Normal"/>
    <tableColumn id="3" name="TUJUAN" dataDxfId="212" dataCellStyle="Normal"/>
    <tableColumn id="16" name="Pick Up" dataDxfId="211"/>
    <tableColumn id="14" name="KAPAL" dataDxfId="210"/>
    <tableColumn id="15" name="ETD Kapal" dataDxfId="209"/>
    <tableColumn id="10" name="KETERANGAN" dataDxfId="208" dataCellStyle="Normal"/>
    <tableColumn id="5" name="P" dataDxfId="207" dataCellStyle="Normal"/>
    <tableColumn id="6" name="L" dataDxfId="206" dataCellStyle="Normal"/>
    <tableColumn id="7" name="T" dataDxfId="205" dataCellStyle="Normal"/>
    <tableColumn id="4" name="ACT KG" dataDxfId="204" dataCellStyle="Normal"/>
    <tableColumn id="8" name="KG VOLUME" dataDxfId="203" dataCellStyle="Normal"/>
    <tableColumn id="19" name="PEMBULATAN" dataDxfId="202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48" totalsRowShown="0" headerRowDxfId="201" dataDxfId="199" headerRowBorderDxfId="200">
  <tableColumns count="12">
    <tableColumn id="1" name="NOMOR" dataDxfId="198" dataCellStyle="Normal"/>
    <tableColumn id="3" name="TUJUAN" dataDxfId="197" dataCellStyle="Normal"/>
    <tableColumn id="16" name="Pick Up" dataDxfId="196"/>
    <tableColumn id="14" name="KAPAL" dataDxfId="195"/>
    <tableColumn id="15" name="ETD Kapal" dataDxfId="194"/>
    <tableColumn id="10" name="KETERANGAN" dataDxfId="193" dataCellStyle="Normal"/>
    <tableColumn id="5" name="P" dataDxfId="192" dataCellStyle="Normal"/>
    <tableColumn id="6" name="L" dataDxfId="191" dataCellStyle="Normal"/>
    <tableColumn id="7" name="T" dataDxfId="190" dataCellStyle="Normal"/>
    <tableColumn id="4" name="ACT KG" dataDxfId="189" dataCellStyle="Normal"/>
    <tableColumn id="8" name="KG VOLUME" dataDxfId="188" dataCellStyle="Normal"/>
    <tableColumn id="19" name="PEMBULATAN" dataDxfId="187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48" totalsRowShown="0" headerRowDxfId="186" dataDxfId="184" headerRowBorderDxfId="185">
  <tableColumns count="12">
    <tableColumn id="1" name="NOMOR" dataDxfId="183" dataCellStyle="Normal"/>
    <tableColumn id="3" name="TUJUAN" dataDxfId="182" dataCellStyle="Normal"/>
    <tableColumn id="16" name="Pick Up" dataDxfId="181"/>
    <tableColumn id="14" name="KAPAL" dataDxfId="180"/>
    <tableColumn id="15" name="ETD Kapal" dataDxfId="179"/>
    <tableColumn id="10" name="KETERANGAN" dataDxfId="178" dataCellStyle="Normal"/>
    <tableColumn id="5" name="P" dataDxfId="177" dataCellStyle="Normal"/>
    <tableColumn id="6" name="L" dataDxfId="176" dataCellStyle="Normal"/>
    <tableColumn id="7" name="T" dataDxfId="175" dataCellStyle="Normal"/>
    <tableColumn id="4" name="ACT KG" dataDxfId="174" dataCellStyle="Normal"/>
    <tableColumn id="8" name="KG VOLUME" dataDxfId="173" dataCellStyle="Normal"/>
    <tableColumn id="19" name="PEMBULATAN" dataDxfId="172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48" totalsRowShown="0" headerRowDxfId="171" dataDxfId="169" headerRowBorderDxfId="170">
  <tableColumns count="12">
    <tableColumn id="1" name="NOMOR" dataDxfId="168" dataCellStyle="Normal"/>
    <tableColumn id="3" name="TUJUAN" dataDxfId="167" dataCellStyle="Normal"/>
    <tableColumn id="16" name="Pick Up" dataDxfId="166"/>
    <tableColumn id="14" name="KAPAL" dataDxfId="165"/>
    <tableColumn id="15" name="ETD Kapal" dataDxfId="164"/>
    <tableColumn id="10" name="KETERANGAN" dataDxfId="163" dataCellStyle="Normal"/>
    <tableColumn id="5" name="P" dataDxfId="162" dataCellStyle="Normal"/>
    <tableColumn id="6" name="L" dataDxfId="161" dataCellStyle="Normal"/>
    <tableColumn id="7" name="T" dataDxfId="160" dataCellStyle="Normal"/>
    <tableColumn id="4" name="ACT KG" dataDxfId="159" dataCellStyle="Normal"/>
    <tableColumn id="8" name="KG VOLUME" dataDxfId="158" dataCellStyle="Normal"/>
    <tableColumn id="19" name="PEMBULATAN" dataDxfId="15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48" totalsRowShown="0" headerRowDxfId="561" dataDxfId="559" headerRowBorderDxfId="560">
  <tableColumns count="12">
    <tableColumn id="1" name="NOMOR" dataDxfId="558" dataCellStyle="Normal"/>
    <tableColumn id="3" name="TUJUAN" dataDxfId="557" dataCellStyle="Normal"/>
    <tableColumn id="16" name="Pick Up" dataDxfId="556"/>
    <tableColumn id="14" name="KAPAL" dataDxfId="555"/>
    <tableColumn id="15" name="ETD Kapal" dataDxfId="554"/>
    <tableColumn id="10" name="KETERANGAN" dataDxfId="553" dataCellStyle="Normal"/>
    <tableColumn id="5" name="P" dataDxfId="552" dataCellStyle="Normal"/>
    <tableColumn id="6" name="L" dataDxfId="551" dataCellStyle="Normal"/>
    <tableColumn id="7" name="T" dataDxfId="550" dataCellStyle="Normal"/>
    <tableColumn id="4" name="ACT KG" dataDxfId="549" dataCellStyle="Normal"/>
    <tableColumn id="8" name="KG VOLUME" dataDxfId="548" dataCellStyle="Normal"/>
    <tableColumn id="19" name="PEMBULATAN" dataDxfId="547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48" totalsRowShown="0" headerRowDxfId="156" dataDxfId="154" headerRowBorderDxfId="155">
  <tableColumns count="12">
    <tableColumn id="1" name="NOMOR" dataDxfId="153" dataCellStyle="Normal"/>
    <tableColumn id="3" name="TUJUAN" dataDxfId="152" dataCellStyle="Normal"/>
    <tableColumn id="16" name="Pick Up" dataDxfId="151"/>
    <tableColumn id="14" name="KAPAL" dataDxfId="150"/>
    <tableColumn id="15" name="ETD Kapal" dataDxfId="149"/>
    <tableColumn id="10" name="KETERANGAN" dataDxfId="148" dataCellStyle="Normal"/>
    <tableColumn id="5" name="P" dataDxfId="147" dataCellStyle="Normal"/>
    <tableColumn id="6" name="L" dataDxfId="146" dataCellStyle="Normal"/>
    <tableColumn id="7" name="T" dataDxfId="145" dataCellStyle="Normal"/>
    <tableColumn id="4" name="ACT KG" dataDxfId="144" dataCellStyle="Normal"/>
    <tableColumn id="8" name="KG VOLUME" dataDxfId="143" dataCellStyle="Normal"/>
    <tableColumn id="19" name="PEMBULATAN" dataDxfId="142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48" totalsRowShown="0" headerRowDxfId="141" dataDxfId="139" headerRowBorderDxfId="140">
  <tableColumns count="12">
    <tableColumn id="1" name="NOMOR" dataDxfId="138" dataCellStyle="Normal"/>
    <tableColumn id="3" name="TUJUAN" dataDxfId="137" dataCellStyle="Normal"/>
    <tableColumn id="16" name="Pick Up" dataDxfId="136"/>
    <tableColumn id="14" name="KAPAL" dataDxfId="135"/>
    <tableColumn id="15" name="ETD Kapal" dataDxfId="134"/>
    <tableColumn id="10" name="KETERANGAN" dataDxfId="133" dataCellStyle="Normal"/>
    <tableColumn id="5" name="P" dataDxfId="132" dataCellStyle="Normal"/>
    <tableColumn id="6" name="L" dataDxfId="131" dataCellStyle="Normal"/>
    <tableColumn id="7" name="T" dataDxfId="130" dataCellStyle="Normal"/>
    <tableColumn id="4" name="ACT KG" dataDxfId="129" dataCellStyle="Normal"/>
    <tableColumn id="8" name="KG VOLUME" dataDxfId="128" dataCellStyle="Normal"/>
    <tableColumn id="19" name="PEMBULATAN" dataDxfId="127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48" totalsRowShown="0" headerRowDxfId="126" dataDxfId="124" headerRowBorderDxfId="125">
  <tableColumns count="12">
    <tableColumn id="1" name="NOMOR" dataDxfId="123" dataCellStyle="Normal"/>
    <tableColumn id="3" name="TUJUAN" dataDxfId="122" dataCellStyle="Normal"/>
    <tableColumn id="16" name="Pick Up" dataDxfId="121"/>
    <tableColumn id="14" name="KAPAL" dataDxfId="120"/>
    <tableColumn id="15" name="ETD Kapal" dataDxfId="119"/>
    <tableColumn id="10" name="KETERANGAN" dataDxfId="118" dataCellStyle="Normal"/>
    <tableColumn id="5" name="P" dataDxfId="117" dataCellStyle="Normal"/>
    <tableColumn id="6" name="L" dataDxfId="116" dataCellStyle="Normal"/>
    <tableColumn id="7" name="T" dataDxfId="115" dataCellStyle="Normal"/>
    <tableColumn id="4" name="ACT KG" dataDxfId="114" dataCellStyle="Normal"/>
    <tableColumn id="8" name="KG VOLUME" dataDxfId="113" dataCellStyle="Normal"/>
    <tableColumn id="19" name="PEMBULATAN" dataDxfId="112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48" totalsRowShown="0" headerRowDxfId="111" dataDxfId="109" headerRowBorderDxfId="110">
  <tableColumns count="12">
    <tableColumn id="1" name="NOMOR" dataDxfId="108" dataCellStyle="Normal"/>
    <tableColumn id="3" name="TUJUAN" dataDxfId="107" dataCellStyle="Normal"/>
    <tableColumn id="16" name="Pick Up" dataDxfId="106"/>
    <tableColumn id="14" name="KAPAL" dataDxfId="105"/>
    <tableColumn id="15" name="ETD Kapal" dataDxfId="104"/>
    <tableColumn id="10" name="KETERANGAN" dataDxfId="103" dataCellStyle="Normal"/>
    <tableColumn id="5" name="P" dataDxfId="102" dataCellStyle="Normal"/>
    <tableColumn id="6" name="L" dataDxfId="101" dataCellStyle="Normal"/>
    <tableColumn id="7" name="T" dataDxfId="100" dataCellStyle="Normal"/>
    <tableColumn id="4" name="ACT KG" dataDxfId="99" dataCellStyle="Normal"/>
    <tableColumn id="8" name="KG VOLUME" dataDxfId="98" dataCellStyle="Normal"/>
    <tableColumn id="19" name="PEMBULATAN" dataDxfId="97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48" totalsRowShown="0" headerRowDxfId="546" dataDxfId="544" headerRowBorderDxfId="545">
  <tableColumns count="12">
    <tableColumn id="1" name="NOMOR" dataDxfId="543" dataCellStyle="Normal"/>
    <tableColumn id="3" name="TUJUAN" dataDxfId="542" dataCellStyle="Normal"/>
    <tableColumn id="16" name="Pick Up" dataDxfId="541"/>
    <tableColumn id="14" name="KAPAL" dataDxfId="540"/>
    <tableColumn id="15" name="ETD Kapal" dataDxfId="539"/>
    <tableColumn id="10" name="KETERANGAN" dataDxfId="538" dataCellStyle="Normal"/>
    <tableColumn id="5" name="P" dataDxfId="537" dataCellStyle="Normal"/>
    <tableColumn id="6" name="L" dataDxfId="536" dataCellStyle="Normal"/>
    <tableColumn id="7" name="T" dataDxfId="535" dataCellStyle="Normal"/>
    <tableColumn id="4" name="ACT KG" dataDxfId="534" dataCellStyle="Normal"/>
    <tableColumn id="8" name="KG VOLUME" dataDxfId="533" dataCellStyle="Normal"/>
    <tableColumn id="19" name="PEMBULATAN" dataDxfId="532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48" totalsRowShown="0" headerRowDxfId="531" dataDxfId="529" headerRowBorderDxfId="530">
  <tableColumns count="12">
    <tableColumn id="1" name="NOMOR" dataDxfId="528" dataCellStyle="Normal"/>
    <tableColumn id="3" name="TUJUAN" dataDxfId="527" dataCellStyle="Normal"/>
    <tableColumn id="16" name="Pick Up" dataDxfId="526"/>
    <tableColumn id="14" name="KAPAL" dataDxfId="525"/>
    <tableColumn id="15" name="ETD Kapal" dataDxfId="524"/>
    <tableColumn id="10" name="KETERANGAN" dataDxfId="523" dataCellStyle="Normal"/>
    <tableColumn id="5" name="P" dataDxfId="522" dataCellStyle="Normal"/>
    <tableColumn id="6" name="L" dataDxfId="521" dataCellStyle="Normal"/>
    <tableColumn id="7" name="T" dataDxfId="520" dataCellStyle="Normal"/>
    <tableColumn id="4" name="ACT KG" dataDxfId="519" dataCellStyle="Normal"/>
    <tableColumn id="8" name="KG VOLUME" dataDxfId="518" dataCellStyle="Normal"/>
    <tableColumn id="19" name="PEMBULATAN" dataDxfId="51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48" totalsRowShown="0" headerRowDxfId="516" dataDxfId="514" headerRowBorderDxfId="515">
  <tableColumns count="12">
    <tableColumn id="1" name="NOMOR" dataDxfId="513" dataCellStyle="Normal"/>
    <tableColumn id="3" name="TUJUAN" dataDxfId="512" dataCellStyle="Normal"/>
    <tableColumn id="16" name="Pick Up" dataDxfId="511"/>
    <tableColumn id="14" name="KAPAL" dataDxfId="510"/>
    <tableColumn id="15" name="ETD Kapal" dataDxfId="509"/>
    <tableColumn id="10" name="KETERANGAN" dataDxfId="508" dataCellStyle="Normal"/>
    <tableColumn id="5" name="P" dataDxfId="507" dataCellStyle="Normal"/>
    <tableColumn id="6" name="L" dataDxfId="506" dataCellStyle="Normal"/>
    <tableColumn id="7" name="T" dataDxfId="505" dataCellStyle="Normal"/>
    <tableColumn id="4" name="ACT KG" dataDxfId="504" dataCellStyle="Normal"/>
    <tableColumn id="8" name="KG VOLUME" dataDxfId="503" dataCellStyle="Normal"/>
    <tableColumn id="19" name="PEMBULATAN" dataDxfId="502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48" totalsRowShown="0" headerRowDxfId="501" dataDxfId="499" headerRowBorderDxfId="500">
  <tableColumns count="12">
    <tableColumn id="1" name="NOMOR" dataDxfId="498" dataCellStyle="Normal"/>
    <tableColumn id="3" name="TUJUAN" dataDxfId="497" dataCellStyle="Normal"/>
    <tableColumn id="16" name="Pick Up" dataDxfId="496"/>
    <tableColumn id="14" name="KAPAL" dataDxfId="495"/>
    <tableColumn id="15" name="ETD Kapal" dataDxfId="494"/>
    <tableColumn id="10" name="KETERANGAN" dataDxfId="493" dataCellStyle="Normal"/>
    <tableColumn id="5" name="P" dataDxfId="492" dataCellStyle="Normal"/>
    <tableColumn id="6" name="L" dataDxfId="491" dataCellStyle="Normal"/>
    <tableColumn id="7" name="T" dataDxfId="490" dataCellStyle="Normal"/>
    <tableColumn id="4" name="ACT KG" dataDxfId="489" dataCellStyle="Normal"/>
    <tableColumn id="8" name="KG VOLUME" dataDxfId="488" dataCellStyle="Normal"/>
    <tableColumn id="19" name="PEMBULATAN" dataDxfId="487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48" totalsRowShown="0" headerRowDxfId="486" dataDxfId="484" headerRowBorderDxfId="485">
  <tableColumns count="12">
    <tableColumn id="1" name="NOMOR" dataDxfId="483" dataCellStyle="Normal"/>
    <tableColumn id="3" name="TUJUAN" dataDxfId="482" dataCellStyle="Normal"/>
    <tableColumn id="16" name="Pick Up" dataDxfId="481"/>
    <tableColumn id="14" name="KAPAL" dataDxfId="480"/>
    <tableColumn id="15" name="ETD Kapal" dataDxfId="479"/>
    <tableColumn id="10" name="KETERANGAN" dataDxfId="478" dataCellStyle="Normal"/>
    <tableColumn id="5" name="P" dataDxfId="477" dataCellStyle="Normal"/>
    <tableColumn id="6" name="L" dataDxfId="476" dataCellStyle="Normal"/>
    <tableColumn id="7" name="T" dataDxfId="475" dataCellStyle="Normal"/>
    <tableColumn id="4" name="ACT KG" dataDxfId="474" dataCellStyle="Normal"/>
    <tableColumn id="8" name="KG VOLUME" dataDxfId="473" dataCellStyle="Normal"/>
    <tableColumn id="19" name="PEMBULATAN" dataDxfId="472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48" totalsRowShown="0" headerRowDxfId="471" dataDxfId="469" headerRowBorderDxfId="470">
  <tableColumns count="12">
    <tableColumn id="1" name="NOMOR" dataDxfId="468" dataCellStyle="Normal"/>
    <tableColumn id="3" name="TUJUAN" dataDxfId="467" dataCellStyle="Normal"/>
    <tableColumn id="16" name="Pick Up" dataDxfId="466"/>
    <tableColumn id="14" name="KAPAL" dataDxfId="465"/>
    <tableColumn id="15" name="ETD Kapal" dataDxfId="464"/>
    <tableColumn id="10" name="KETERANGAN" dataDxfId="463" dataCellStyle="Normal"/>
    <tableColumn id="5" name="P" dataDxfId="462" dataCellStyle="Normal"/>
    <tableColumn id="6" name="L" dataDxfId="461" dataCellStyle="Normal"/>
    <tableColumn id="7" name="T" dataDxfId="460" dataCellStyle="Normal"/>
    <tableColumn id="4" name="ACT KG" dataDxfId="459" dataCellStyle="Normal"/>
    <tableColumn id="8" name="KG VOLUME" dataDxfId="458" dataCellStyle="Normal"/>
    <tableColumn id="19" name="PEMBULATAN" dataDxfId="457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5"/>
  <sheetViews>
    <sheetView topLeftCell="A37" workbookViewId="0">
      <selection activeCell="M49" sqref="M49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97" t="s">
        <v>14</v>
      </c>
      <c r="B10" s="98"/>
      <c r="C10" s="98"/>
      <c r="D10" s="98"/>
      <c r="E10" s="98"/>
      <c r="F10" s="98"/>
      <c r="G10" s="98"/>
      <c r="H10" s="98"/>
      <c r="I10" s="98"/>
      <c r="J10" s="99"/>
    </row>
    <row r="12" spans="1:10" x14ac:dyDescent="0.25">
      <c r="A12" s="18" t="s">
        <v>15</v>
      </c>
      <c r="B12" s="18" t="s">
        <v>16</v>
      </c>
      <c r="G12" s="109" t="s">
        <v>49</v>
      </c>
      <c r="H12" s="109"/>
      <c r="I12" s="23" t="s">
        <v>17</v>
      </c>
      <c r="J12" s="24"/>
    </row>
    <row r="13" spans="1:10" x14ac:dyDescent="0.25">
      <c r="G13" s="109" t="s">
        <v>18</v>
      </c>
      <c r="H13" s="109"/>
      <c r="I13" s="23" t="s">
        <v>17</v>
      </c>
      <c r="J13" s="25" t="s">
        <v>57</v>
      </c>
    </row>
    <row r="14" spans="1:10" x14ac:dyDescent="0.25">
      <c r="G14" s="109" t="s">
        <v>50</v>
      </c>
      <c r="H14" s="109"/>
      <c r="I14" s="23" t="s">
        <v>17</v>
      </c>
      <c r="J14" s="18" t="s">
        <v>58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59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0" t="s">
        <v>28</v>
      </c>
      <c r="I17" s="101"/>
      <c r="J17" s="29" t="s">
        <v>29</v>
      </c>
    </row>
    <row r="18" spans="1:12" ht="48" customHeight="1" x14ac:dyDescent="0.25">
      <c r="A18" s="30">
        <v>1</v>
      </c>
      <c r="B18" s="31">
        <f>a!E3</f>
        <v>44543</v>
      </c>
      <c r="C18" s="85">
        <f>a!A3</f>
        <v>402655</v>
      </c>
      <c r="D18" s="32"/>
      <c r="E18" s="32"/>
      <c r="F18" s="33"/>
      <c r="G18" s="34">
        <f>a!N5</f>
        <v>16</v>
      </c>
      <c r="H18" s="102">
        <v>7000</v>
      </c>
      <c r="I18" s="103"/>
      <c r="J18" s="35">
        <f>G18*H18</f>
        <v>112000</v>
      </c>
      <c r="L18"/>
    </row>
    <row r="19" spans="1:12" ht="48" customHeight="1" x14ac:dyDescent="0.25">
      <c r="A19" s="30">
        <f>A18+1</f>
        <v>2</v>
      </c>
      <c r="B19" s="31">
        <f>'a (2)'!E3</f>
        <v>44551</v>
      </c>
      <c r="C19" s="85">
        <f>'a (2)'!A3</f>
        <v>402711</v>
      </c>
      <c r="D19" s="32"/>
      <c r="E19" s="32"/>
      <c r="F19" s="33"/>
      <c r="G19" s="33">
        <f>'a (2)'!N5</f>
        <v>45</v>
      </c>
      <c r="H19" s="102">
        <v>7000</v>
      </c>
      <c r="I19" s="103"/>
      <c r="J19" s="35">
        <f t="shared" ref="J19:J46" si="0">G19*H19</f>
        <v>315000</v>
      </c>
      <c r="L19"/>
    </row>
    <row r="20" spans="1:12" ht="48" customHeight="1" x14ac:dyDescent="0.25">
      <c r="A20" s="30">
        <f t="shared" ref="A20:A50" si="1">A19+1</f>
        <v>3</v>
      </c>
      <c r="B20" s="31">
        <f>'a (3)'!E3</f>
        <v>0</v>
      </c>
      <c r="C20" s="85">
        <f>'a (3)'!A3</f>
        <v>0</v>
      </c>
      <c r="D20" s="32"/>
      <c r="E20" s="32"/>
      <c r="F20" s="33"/>
      <c r="G20" s="33">
        <f>'a (3)'!N49</f>
        <v>0</v>
      </c>
      <c r="H20" s="102">
        <v>7000</v>
      </c>
      <c r="I20" s="103"/>
      <c r="J20" s="35">
        <f t="shared" si="0"/>
        <v>0</v>
      </c>
      <c r="L20"/>
    </row>
    <row r="21" spans="1:12" ht="48" customHeight="1" x14ac:dyDescent="0.25">
      <c r="A21" s="30">
        <f t="shared" si="1"/>
        <v>4</v>
      </c>
      <c r="B21" s="31">
        <f>'a (4)'!E3</f>
        <v>0</v>
      </c>
      <c r="C21" s="85">
        <f>'a (4)'!A3</f>
        <v>0</v>
      </c>
      <c r="D21" s="32"/>
      <c r="E21" s="32"/>
      <c r="F21" s="33"/>
      <c r="G21" s="33">
        <f>'a (4)'!N49</f>
        <v>0</v>
      </c>
      <c r="H21" s="102">
        <v>7000</v>
      </c>
      <c r="I21" s="103"/>
      <c r="J21" s="35">
        <f>G21*H21</f>
        <v>0</v>
      </c>
      <c r="L21"/>
    </row>
    <row r="22" spans="1:12" ht="48" customHeight="1" x14ac:dyDescent="0.25">
      <c r="A22" s="30">
        <f t="shared" si="1"/>
        <v>5</v>
      </c>
      <c r="B22" s="31">
        <f>'a (5)'!E3</f>
        <v>0</v>
      </c>
      <c r="C22" s="85">
        <f>'a (5)'!A3</f>
        <v>0</v>
      </c>
      <c r="D22" s="32"/>
      <c r="E22" s="32"/>
      <c r="F22" s="33"/>
      <c r="G22" s="33">
        <f>'a (5)'!N49</f>
        <v>0</v>
      </c>
      <c r="H22" s="102">
        <v>7000</v>
      </c>
      <c r="I22" s="103"/>
      <c r="J22" s="35">
        <f>G22*H22</f>
        <v>0</v>
      </c>
      <c r="L22"/>
    </row>
    <row r="23" spans="1:12" ht="48" customHeight="1" x14ac:dyDescent="0.25">
      <c r="A23" s="30">
        <f t="shared" si="1"/>
        <v>6</v>
      </c>
      <c r="B23" s="31">
        <f>'a (6)'!E3</f>
        <v>0</v>
      </c>
      <c r="C23" s="85">
        <f>'a (6)'!A3</f>
        <v>0</v>
      </c>
      <c r="D23" s="32"/>
      <c r="E23" s="32"/>
      <c r="F23" s="33"/>
      <c r="G23" s="33">
        <f>'a (6)'!N49</f>
        <v>0</v>
      </c>
      <c r="H23" s="102">
        <v>7000</v>
      </c>
      <c r="I23" s="103"/>
      <c r="J23" s="35">
        <f>G23*H23</f>
        <v>0</v>
      </c>
      <c r="L23"/>
    </row>
    <row r="24" spans="1:12" ht="48" customHeight="1" x14ac:dyDescent="0.25">
      <c r="A24" s="30">
        <f t="shared" si="1"/>
        <v>7</v>
      </c>
      <c r="B24" s="31">
        <f>'a (7)'!E3</f>
        <v>0</v>
      </c>
      <c r="C24" s="85">
        <f>'a (7)'!A3</f>
        <v>0</v>
      </c>
      <c r="D24" s="32"/>
      <c r="E24" s="32"/>
      <c r="F24" s="33"/>
      <c r="G24" s="33">
        <f>'a (7)'!N49</f>
        <v>0</v>
      </c>
      <c r="H24" s="102">
        <v>7000</v>
      </c>
      <c r="I24" s="103"/>
      <c r="J24" s="35">
        <f t="shared" si="0"/>
        <v>0</v>
      </c>
      <c r="L24"/>
    </row>
    <row r="25" spans="1:12" ht="48" customHeight="1" x14ac:dyDescent="0.25">
      <c r="A25" s="30">
        <f t="shared" si="1"/>
        <v>8</v>
      </c>
      <c r="B25" s="31">
        <f>'a (8)'!E3</f>
        <v>0</v>
      </c>
      <c r="C25" s="85">
        <f>'a (8)'!A3</f>
        <v>0</v>
      </c>
      <c r="D25" s="32"/>
      <c r="E25" s="32"/>
      <c r="F25" s="33"/>
      <c r="G25" s="33">
        <f>'a (8)'!N49</f>
        <v>0</v>
      </c>
      <c r="H25" s="102">
        <v>7000</v>
      </c>
      <c r="I25" s="103"/>
      <c r="J25" s="35">
        <f t="shared" si="0"/>
        <v>0</v>
      </c>
      <c r="L25"/>
    </row>
    <row r="26" spans="1:12" ht="48" customHeight="1" x14ac:dyDescent="0.25">
      <c r="A26" s="30">
        <f t="shared" si="1"/>
        <v>9</v>
      </c>
      <c r="B26" s="31">
        <f>'a (9)'!E3</f>
        <v>0</v>
      </c>
      <c r="C26" s="85">
        <f>'a (6)'!A3</f>
        <v>0</v>
      </c>
      <c r="D26" s="32"/>
      <c r="E26" s="32"/>
      <c r="F26" s="33"/>
      <c r="G26" s="33">
        <f>'a (9)'!N49</f>
        <v>0</v>
      </c>
      <c r="H26" s="102">
        <v>7000</v>
      </c>
      <c r="I26" s="103"/>
      <c r="J26" s="35">
        <f t="shared" si="0"/>
        <v>0</v>
      </c>
      <c r="L26"/>
    </row>
    <row r="27" spans="1:12" ht="48" customHeight="1" x14ac:dyDescent="0.25">
      <c r="A27" s="30">
        <f t="shared" si="1"/>
        <v>10</v>
      </c>
      <c r="B27" s="31">
        <f>'a (10)'!E3</f>
        <v>0</v>
      </c>
      <c r="C27" s="85">
        <f>'a (10)'!A3</f>
        <v>0</v>
      </c>
      <c r="D27" s="32"/>
      <c r="E27" s="32"/>
      <c r="F27" s="33"/>
      <c r="G27" s="33">
        <f>'a (10)'!N49</f>
        <v>0</v>
      </c>
      <c r="H27" s="102">
        <v>7000</v>
      </c>
      <c r="I27" s="103"/>
      <c r="J27" s="35">
        <f t="shared" si="0"/>
        <v>0</v>
      </c>
      <c r="L27"/>
    </row>
    <row r="28" spans="1:12" ht="48" customHeight="1" x14ac:dyDescent="0.25">
      <c r="A28" s="30">
        <f t="shared" si="1"/>
        <v>11</v>
      </c>
      <c r="B28" s="31">
        <f>'a (11)'!E3</f>
        <v>0</v>
      </c>
      <c r="C28" s="85">
        <f>'a (11)'!A3</f>
        <v>0</v>
      </c>
      <c r="D28" s="32"/>
      <c r="E28" s="32"/>
      <c r="F28" s="33"/>
      <c r="G28" s="33">
        <f>'a (11)'!N49</f>
        <v>0</v>
      </c>
      <c r="H28" s="102">
        <v>7000</v>
      </c>
      <c r="I28" s="103"/>
      <c r="J28" s="35">
        <f t="shared" si="0"/>
        <v>0</v>
      </c>
      <c r="L28"/>
    </row>
    <row r="29" spans="1:12" ht="48" customHeight="1" x14ac:dyDescent="0.25">
      <c r="A29" s="30">
        <f t="shared" si="1"/>
        <v>12</v>
      </c>
      <c r="B29" s="31">
        <f>'a (12)'!E3</f>
        <v>0</v>
      </c>
      <c r="C29" s="85">
        <f>'a (12)'!A3</f>
        <v>0</v>
      </c>
      <c r="D29" s="32"/>
      <c r="E29" s="32"/>
      <c r="F29" s="33"/>
      <c r="G29" s="33">
        <f>'a (12)'!N49</f>
        <v>0</v>
      </c>
      <c r="H29" s="102">
        <v>7000</v>
      </c>
      <c r="I29" s="103"/>
      <c r="J29" s="35">
        <f t="shared" ref="J29:J45" si="2">G29*H29</f>
        <v>0</v>
      </c>
      <c r="L29"/>
    </row>
    <row r="30" spans="1:12" ht="48" customHeight="1" x14ac:dyDescent="0.25">
      <c r="A30" s="30">
        <f t="shared" si="1"/>
        <v>13</v>
      </c>
      <c r="B30" s="31">
        <f>'a (13)'!E3</f>
        <v>0</v>
      </c>
      <c r="C30" s="85">
        <f>'a (13)'!A3</f>
        <v>0</v>
      </c>
      <c r="D30" s="32"/>
      <c r="E30" s="32"/>
      <c r="F30" s="33"/>
      <c r="G30" s="33">
        <f>'a (13)'!N49</f>
        <v>0</v>
      </c>
      <c r="H30" s="102">
        <v>7000</v>
      </c>
      <c r="I30" s="103"/>
      <c r="J30" s="35">
        <f t="shared" si="2"/>
        <v>0</v>
      </c>
      <c r="L30"/>
    </row>
    <row r="31" spans="1:12" ht="48" customHeight="1" x14ac:dyDescent="0.25">
      <c r="A31" s="30">
        <f t="shared" si="1"/>
        <v>14</v>
      </c>
      <c r="B31" s="31">
        <f>'a (14)'!E3</f>
        <v>0</v>
      </c>
      <c r="C31" s="85">
        <f>'a (14)'!A3</f>
        <v>0</v>
      </c>
      <c r="D31" s="32"/>
      <c r="E31" s="32"/>
      <c r="F31" s="33"/>
      <c r="G31" s="33">
        <f>'a (14)'!N49</f>
        <v>0</v>
      </c>
      <c r="H31" s="102">
        <v>7000</v>
      </c>
      <c r="I31" s="103"/>
      <c r="J31" s="35">
        <f t="shared" si="2"/>
        <v>0</v>
      </c>
      <c r="L31"/>
    </row>
    <row r="32" spans="1:12" ht="48" customHeight="1" x14ac:dyDescent="0.25">
      <c r="A32" s="30">
        <f t="shared" si="1"/>
        <v>15</v>
      </c>
      <c r="B32" s="31">
        <f>'a (15)'!E3</f>
        <v>0</v>
      </c>
      <c r="C32" s="85">
        <f>'a (15)'!A3</f>
        <v>0</v>
      </c>
      <c r="D32" s="32"/>
      <c r="E32" s="32"/>
      <c r="F32" s="33"/>
      <c r="G32" s="33">
        <f>'a (15)'!N49</f>
        <v>0</v>
      </c>
      <c r="H32" s="102">
        <v>7000</v>
      </c>
      <c r="I32" s="103"/>
      <c r="J32" s="35">
        <f t="shared" si="2"/>
        <v>0</v>
      </c>
      <c r="L32"/>
    </row>
    <row r="33" spans="1:12" ht="48" customHeight="1" x14ac:dyDescent="0.25">
      <c r="A33" s="30">
        <f t="shared" si="1"/>
        <v>16</v>
      </c>
      <c r="B33" s="31">
        <f>'a (16)'!E3</f>
        <v>0</v>
      </c>
      <c r="C33" s="85">
        <f>'a (16)'!A3</f>
        <v>0</v>
      </c>
      <c r="D33" s="32"/>
      <c r="E33" s="32"/>
      <c r="F33" s="33"/>
      <c r="G33" s="33">
        <f>'a (16)'!N49</f>
        <v>0</v>
      </c>
      <c r="H33" s="102">
        <v>7000</v>
      </c>
      <c r="I33" s="103"/>
      <c r="J33" s="35">
        <f t="shared" si="2"/>
        <v>0</v>
      </c>
      <c r="L33"/>
    </row>
    <row r="34" spans="1:12" ht="48" customHeight="1" x14ac:dyDescent="0.25">
      <c r="A34" s="30">
        <f t="shared" si="1"/>
        <v>17</v>
      </c>
      <c r="B34" s="31">
        <f>'a (17)'!E3</f>
        <v>0</v>
      </c>
      <c r="C34" s="85">
        <f>'a (17)'!A3</f>
        <v>0</v>
      </c>
      <c r="D34" s="32"/>
      <c r="E34" s="32"/>
      <c r="F34" s="33"/>
      <c r="G34" s="33">
        <f>'a (17)'!N49</f>
        <v>0</v>
      </c>
      <c r="H34" s="102">
        <v>7000</v>
      </c>
      <c r="I34" s="103"/>
      <c r="J34" s="35">
        <f t="shared" si="2"/>
        <v>0</v>
      </c>
      <c r="L34"/>
    </row>
    <row r="35" spans="1:12" ht="48" customHeight="1" x14ac:dyDescent="0.25">
      <c r="A35" s="30">
        <f t="shared" si="1"/>
        <v>18</v>
      </c>
      <c r="B35" s="31">
        <f>'a (18)'!E3</f>
        <v>0</v>
      </c>
      <c r="C35" s="85">
        <f>'a (18)'!A3</f>
        <v>0</v>
      </c>
      <c r="D35" s="32"/>
      <c r="E35" s="32"/>
      <c r="F35" s="33"/>
      <c r="G35" s="33">
        <f>'a (18)'!N49</f>
        <v>0</v>
      </c>
      <c r="H35" s="102">
        <v>7000</v>
      </c>
      <c r="I35" s="103"/>
      <c r="J35" s="35">
        <f t="shared" si="2"/>
        <v>0</v>
      </c>
      <c r="L35"/>
    </row>
    <row r="36" spans="1:12" ht="48" customHeight="1" x14ac:dyDescent="0.25">
      <c r="A36" s="30">
        <f t="shared" si="1"/>
        <v>19</v>
      </c>
      <c r="B36" s="31">
        <f>'a (19)'!E3</f>
        <v>0</v>
      </c>
      <c r="C36" s="85">
        <f>'a (19)'!A3</f>
        <v>0</v>
      </c>
      <c r="D36" s="32"/>
      <c r="E36" s="32"/>
      <c r="F36" s="33"/>
      <c r="G36" s="33">
        <f>'a (19)'!N49</f>
        <v>0</v>
      </c>
      <c r="H36" s="102">
        <v>7000</v>
      </c>
      <c r="I36" s="103"/>
      <c r="J36" s="35">
        <f t="shared" si="2"/>
        <v>0</v>
      </c>
      <c r="L36"/>
    </row>
    <row r="37" spans="1:12" ht="48" customHeight="1" x14ac:dyDescent="0.25">
      <c r="A37" s="30">
        <f t="shared" si="1"/>
        <v>20</v>
      </c>
      <c r="B37" s="31">
        <f>'a (20)'!E3</f>
        <v>0</v>
      </c>
      <c r="C37" s="85">
        <f>'a (20)'!A3</f>
        <v>0</v>
      </c>
      <c r="D37" s="32"/>
      <c r="E37" s="32"/>
      <c r="F37" s="33"/>
      <c r="G37" s="33">
        <f>'a (20)'!N49</f>
        <v>0</v>
      </c>
      <c r="H37" s="102">
        <v>7000</v>
      </c>
      <c r="I37" s="103"/>
      <c r="J37" s="35">
        <f t="shared" si="2"/>
        <v>0</v>
      </c>
      <c r="L37"/>
    </row>
    <row r="38" spans="1:12" ht="48" customHeight="1" x14ac:dyDescent="0.25">
      <c r="A38" s="30">
        <f t="shared" si="1"/>
        <v>21</v>
      </c>
      <c r="B38" s="31">
        <f>'a (21)'!E3</f>
        <v>0</v>
      </c>
      <c r="C38" s="85">
        <f>'a (21)'!A3</f>
        <v>0</v>
      </c>
      <c r="D38" s="32"/>
      <c r="E38" s="32"/>
      <c r="F38" s="33"/>
      <c r="G38" s="33">
        <f>'a (21)'!N49</f>
        <v>0</v>
      </c>
      <c r="H38" s="102">
        <v>7000</v>
      </c>
      <c r="I38" s="103"/>
      <c r="J38" s="35">
        <f t="shared" si="2"/>
        <v>0</v>
      </c>
      <c r="L38"/>
    </row>
    <row r="39" spans="1:12" ht="48" customHeight="1" x14ac:dyDescent="0.25">
      <c r="A39" s="30">
        <f t="shared" si="1"/>
        <v>22</v>
      </c>
      <c r="B39" s="31">
        <f>'a (22)'!E3</f>
        <v>0</v>
      </c>
      <c r="C39" s="85">
        <f>'a (22)'!A3</f>
        <v>0</v>
      </c>
      <c r="D39" s="32"/>
      <c r="E39" s="32"/>
      <c r="F39" s="33"/>
      <c r="G39" s="33">
        <f>'a (22)'!N49</f>
        <v>0</v>
      </c>
      <c r="H39" s="102">
        <v>7000</v>
      </c>
      <c r="I39" s="103"/>
      <c r="J39" s="35">
        <f t="shared" si="2"/>
        <v>0</v>
      </c>
      <c r="L39"/>
    </row>
    <row r="40" spans="1:12" ht="48" customHeight="1" x14ac:dyDescent="0.25">
      <c r="A40" s="30">
        <f t="shared" si="1"/>
        <v>23</v>
      </c>
      <c r="B40" s="31">
        <f>'a (23)'!E3</f>
        <v>0</v>
      </c>
      <c r="C40" s="85">
        <f>'a (23)'!A3</f>
        <v>0</v>
      </c>
      <c r="D40" s="32"/>
      <c r="E40" s="32"/>
      <c r="F40" s="33"/>
      <c r="G40" s="33">
        <f>'a (23)'!N49</f>
        <v>0</v>
      </c>
      <c r="H40" s="102">
        <v>7000</v>
      </c>
      <c r="I40" s="103"/>
      <c r="J40" s="35">
        <f t="shared" si="2"/>
        <v>0</v>
      </c>
      <c r="L40"/>
    </row>
    <row r="41" spans="1:12" ht="48" customHeight="1" x14ac:dyDescent="0.25">
      <c r="A41" s="30">
        <f t="shared" si="1"/>
        <v>24</v>
      </c>
      <c r="B41" s="31">
        <f>'a (24)'!E3</f>
        <v>0</v>
      </c>
      <c r="C41" s="85">
        <f>'a (24)'!A3</f>
        <v>0</v>
      </c>
      <c r="D41" s="32"/>
      <c r="E41" s="32"/>
      <c r="F41" s="33"/>
      <c r="G41" s="33">
        <f>'a (24)'!N49</f>
        <v>0</v>
      </c>
      <c r="H41" s="102">
        <v>7000</v>
      </c>
      <c r="I41" s="103"/>
      <c r="J41" s="35">
        <f t="shared" si="2"/>
        <v>0</v>
      </c>
      <c r="L41"/>
    </row>
    <row r="42" spans="1:12" ht="48" customHeight="1" x14ac:dyDescent="0.25">
      <c r="A42" s="30">
        <f t="shared" si="1"/>
        <v>25</v>
      </c>
      <c r="B42" s="31">
        <f>'a (25)'!E3</f>
        <v>0</v>
      </c>
      <c r="C42" s="85">
        <f>'a (25)'!A3</f>
        <v>0</v>
      </c>
      <c r="D42" s="32"/>
      <c r="E42" s="32"/>
      <c r="F42" s="33"/>
      <c r="G42" s="33">
        <f>'a (25)'!N49</f>
        <v>0</v>
      </c>
      <c r="H42" s="102">
        <v>7000</v>
      </c>
      <c r="I42" s="103"/>
      <c r="J42" s="35">
        <f t="shared" si="2"/>
        <v>0</v>
      </c>
      <c r="L42"/>
    </row>
    <row r="43" spans="1:12" ht="48" customHeight="1" x14ac:dyDescent="0.25">
      <c r="A43" s="30">
        <f t="shared" si="1"/>
        <v>26</v>
      </c>
      <c r="B43" s="31">
        <f>'a (26)'!E3</f>
        <v>0</v>
      </c>
      <c r="C43" s="85">
        <f>'a (26)'!A3</f>
        <v>0</v>
      </c>
      <c r="D43" s="32"/>
      <c r="E43" s="32"/>
      <c r="F43" s="33"/>
      <c r="G43" s="33">
        <f>'a (26)'!N49</f>
        <v>0</v>
      </c>
      <c r="H43" s="102">
        <v>7000</v>
      </c>
      <c r="I43" s="103"/>
      <c r="J43" s="35">
        <f t="shared" si="2"/>
        <v>0</v>
      </c>
      <c r="L43"/>
    </row>
    <row r="44" spans="1:12" ht="48" customHeight="1" x14ac:dyDescent="0.25">
      <c r="A44" s="30">
        <f t="shared" si="1"/>
        <v>27</v>
      </c>
      <c r="B44" s="31">
        <f>'a (27)'!E3</f>
        <v>0</v>
      </c>
      <c r="C44" s="85">
        <f>'a (27)'!A3</f>
        <v>0</v>
      </c>
      <c r="D44" s="32"/>
      <c r="E44" s="32"/>
      <c r="F44" s="33"/>
      <c r="G44" s="33">
        <f>'a (27)'!N49</f>
        <v>0</v>
      </c>
      <c r="H44" s="102">
        <v>7000</v>
      </c>
      <c r="I44" s="103"/>
      <c r="J44" s="35">
        <f t="shared" si="2"/>
        <v>0</v>
      </c>
      <c r="L44"/>
    </row>
    <row r="45" spans="1:12" ht="48" customHeight="1" x14ac:dyDescent="0.25">
      <c r="A45" s="30">
        <f t="shared" si="1"/>
        <v>28</v>
      </c>
      <c r="B45" s="31">
        <f>'a (28)'!E3</f>
        <v>0</v>
      </c>
      <c r="C45" s="85">
        <f>'a (28)'!A3</f>
        <v>0</v>
      </c>
      <c r="D45" s="32"/>
      <c r="E45" s="32"/>
      <c r="F45" s="33"/>
      <c r="G45" s="33">
        <f>'a (28)'!N49</f>
        <v>0</v>
      </c>
      <c r="H45" s="102">
        <v>7000</v>
      </c>
      <c r="I45" s="103"/>
      <c r="J45" s="35">
        <f t="shared" si="2"/>
        <v>0</v>
      </c>
      <c r="L45"/>
    </row>
    <row r="46" spans="1:12" ht="48" customHeight="1" x14ac:dyDescent="0.25">
      <c r="A46" s="30">
        <f t="shared" si="1"/>
        <v>29</v>
      </c>
      <c r="B46" s="31">
        <f>'a (29)'!E3</f>
        <v>0</v>
      </c>
      <c r="C46" s="85">
        <f>'a (29)'!A3</f>
        <v>0</v>
      </c>
      <c r="D46" s="32"/>
      <c r="E46" s="32"/>
      <c r="F46" s="33"/>
      <c r="G46" s="33">
        <f>'a (29)'!N49</f>
        <v>0</v>
      </c>
      <c r="H46" s="102">
        <v>7000</v>
      </c>
      <c r="I46" s="103"/>
      <c r="J46" s="35">
        <f t="shared" si="0"/>
        <v>0</v>
      </c>
      <c r="L46"/>
    </row>
    <row r="47" spans="1:12" ht="48" customHeight="1" x14ac:dyDescent="0.25">
      <c r="A47" s="30">
        <f t="shared" si="1"/>
        <v>30</v>
      </c>
      <c r="B47" s="31">
        <f>'a (30)'!E3</f>
        <v>0</v>
      </c>
      <c r="C47" s="85">
        <f>'a (30)'!A3</f>
        <v>0</v>
      </c>
      <c r="D47" s="32"/>
      <c r="E47" s="32"/>
      <c r="F47" s="33"/>
      <c r="G47" s="33">
        <f>'a (30)'!N49</f>
        <v>0</v>
      </c>
      <c r="H47" s="102">
        <v>7000</v>
      </c>
      <c r="I47" s="103"/>
      <c r="J47" s="35">
        <f t="shared" ref="J47:J50" si="3">G47*H47</f>
        <v>0</v>
      </c>
      <c r="L47"/>
    </row>
    <row r="48" spans="1:12" ht="48" customHeight="1" x14ac:dyDescent="0.25">
      <c r="A48" s="30">
        <f t="shared" si="1"/>
        <v>31</v>
      </c>
      <c r="B48" s="31">
        <f>'a (31)'!E3</f>
        <v>0</v>
      </c>
      <c r="C48" s="85">
        <f>'a (31)'!A3</f>
        <v>0</v>
      </c>
      <c r="D48" s="32"/>
      <c r="E48" s="32"/>
      <c r="F48" s="33"/>
      <c r="G48" s="33">
        <f>'a (31)'!N49</f>
        <v>0</v>
      </c>
      <c r="H48" s="102">
        <v>7000</v>
      </c>
      <c r="I48" s="103"/>
      <c r="J48" s="35">
        <f t="shared" si="3"/>
        <v>0</v>
      </c>
      <c r="L48"/>
    </row>
    <row r="49" spans="1:12" ht="48" customHeight="1" x14ac:dyDescent="0.25">
      <c r="A49" s="30">
        <f t="shared" si="1"/>
        <v>32</v>
      </c>
      <c r="B49" s="31">
        <f>'a (32)'!E3</f>
        <v>0</v>
      </c>
      <c r="C49" s="85">
        <f>'a (32)'!A3</f>
        <v>0</v>
      </c>
      <c r="D49" s="32"/>
      <c r="E49" s="32"/>
      <c r="F49" s="33"/>
      <c r="G49" s="33">
        <f>'a (32)'!N49</f>
        <v>0</v>
      </c>
      <c r="H49" s="102">
        <v>7000</v>
      </c>
      <c r="I49" s="103"/>
      <c r="J49" s="35">
        <f t="shared" si="3"/>
        <v>0</v>
      </c>
      <c r="L49"/>
    </row>
    <row r="50" spans="1:12" ht="48" customHeight="1" x14ac:dyDescent="0.25">
      <c r="A50" s="30">
        <f t="shared" si="1"/>
        <v>33</v>
      </c>
      <c r="B50" s="31">
        <f>'a (33)'!E3</f>
        <v>0</v>
      </c>
      <c r="C50" s="85">
        <f>'a (33)'!A3</f>
        <v>0</v>
      </c>
      <c r="D50" s="32"/>
      <c r="E50" s="32"/>
      <c r="F50" s="33"/>
      <c r="G50" s="33">
        <f>'a (33)'!N49</f>
        <v>0</v>
      </c>
      <c r="H50" s="102">
        <v>7000</v>
      </c>
      <c r="I50" s="103"/>
      <c r="J50" s="35">
        <f t="shared" si="3"/>
        <v>0</v>
      </c>
      <c r="L50"/>
    </row>
    <row r="51" spans="1:12" ht="32.25" customHeight="1" thickBot="1" x14ac:dyDescent="0.3">
      <c r="A51" s="104" t="s">
        <v>30</v>
      </c>
      <c r="B51" s="105"/>
      <c r="C51" s="105"/>
      <c r="D51" s="105"/>
      <c r="E51" s="105"/>
      <c r="F51" s="105"/>
      <c r="G51" s="105"/>
      <c r="H51" s="105"/>
      <c r="I51" s="106"/>
      <c r="J51" s="36">
        <f>SUM(J18:J46)</f>
        <v>427000</v>
      </c>
      <c r="L51" s="83" t="e">
        <f>a!P10+#REF!+#REF!+#REF!+#REF!+#REF!+#REF!+#REF!+#REF!+#REF!+#REF!+#REF!+#REF!+#REF!+#REF!+#REF!+#REF!+#REF!+#REF!+#REF!+#REF!+#REF!+#REF!+#REF!+#REF!+#REF!+#REF!+#REF!+#REF!+#REF!</f>
        <v>#REF!</v>
      </c>
    </row>
    <row r="52" spans="1:12" x14ac:dyDescent="0.25">
      <c r="A52" s="107"/>
      <c r="B52" s="107"/>
      <c r="C52" s="37"/>
      <c r="D52" s="37"/>
      <c r="E52" s="37"/>
      <c r="F52" s="37"/>
      <c r="G52" s="37"/>
      <c r="H52" s="38"/>
      <c r="I52" s="38"/>
      <c r="J52" s="39"/>
    </row>
    <row r="53" spans="1:12" x14ac:dyDescent="0.25">
      <c r="A53" s="86"/>
      <c r="B53" s="86"/>
      <c r="C53" s="86"/>
      <c r="D53" s="86"/>
      <c r="E53" s="86"/>
      <c r="F53" s="86"/>
      <c r="G53" s="40" t="s">
        <v>51</v>
      </c>
      <c r="H53" s="40"/>
      <c r="I53" s="38"/>
      <c r="J53" s="39">
        <v>0</v>
      </c>
      <c r="L53" s="41"/>
    </row>
    <row r="54" spans="1:12" x14ac:dyDescent="0.25">
      <c r="A54" s="86"/>
      <c r="B54" s="86"/>
      <c r="C54" s="86"/>
      <c r="D54" s="86"/>
      <c r="E54" s="86"/>
      <c r="F54" s="86"/>
      <c r="G54" s="93" t="s">
        <v>52</v>
      </c>
      <c r="H54" s="93"/>
      <c r="I54" s="94"/>
      <c r="J54" s="96">
        <f>J51-J53</f>
        <v>427000</v>
      </c>
      <c r="L54" s="41"/>
    </row>
    <row r="55" spans="1:12" x14ac:dyDescent="0.25">
      <c r="A55" s="86"/>
      <c r="B55" s="86"/>
      <c r="C55" s="86"/>
      <c r="D55" s="86"/>
      <c r="E55" s="86"/>
      <c r="F55" s="86"/>
      <c r="G55" s="40" t="s">
        <v>31</v>
      </c>
      <c r="H55" s="40"/>
      <c r="I55" s="41" t="e">
        <f>#REF!*1%</f>
        <v>#REF!</v>
      </c>
      <c r="J55" s="39">
        <f>J54*1%</f>
        <v>4270</v>
      </c>
    </row>
    <row r="56" spans="1:12" ht="16.5" thickBot="1" x14ac:dyDescent="0.3">
      <c r="A56" s="86"/>
      <c r="B56" s="86"/>
      <c r="C56" s="86"/>
      <c r="D56" s="86"/>
      <c r="E56" s="86"/>
      <c r="F56" s="86"/>
      <c r="G56" s="95" t="s">
        <v>54</v>
      </c>
      <c r="H56" s="95"/>
      <c r="I56" s="42">
        <f>I52*10%</f>
        <v>0</v>
      </c>
      <c r="J56" s="42">
        <f>J54*2%</f>
        <v>8540</v>
      </c>
    </row>
    <row r="57" spans="1:12" x14ac:dyDescent="0.25">
      <c r="E57" s="17"/>
      <c r="F57" s="17"/>
      <c r="G57" s="43" t="s">
        <v>55</v>
      </c>
      <c r="H57" s="43"/>
      <c r="I57" s="44" t="e">
        <f>I51+I55</f>
        <v>#REF!</v>
      </c>
      <c r="J57" s="44">
        <f>J54+J55-J56</f>
        <v>422730</v>
      </c>
    </row>
    <row r="58" spans="1:12" x14ac:dyDescent="0.25">
      <c r="E58" s="17"/>
      <c r="F58" s="17"/>
      <c r="G58" s="43"/>
      <c r="H58" s="43"/>
      <c r="I58" s="44"/>
      <c r="J58" s="44"/>
    </row>
    <row r="59" spans="1:12" x14ac:dyDescent="0.25">
      <c r="A59" s="17" t="s">
        <v>56</v>
      </c>
      <c r="D59" s="17"/>
      <c r="E59" s="17"/>
      <c r="F59" s="17"/>
      <c r="G59" s="17"/>
      <c r="H59" s="43"/>
      <c r="I59" s="43"/>
      <c r="J59" s="44"/>
    </row>
    <row r="60" spans="1:12" x14ac:dyDescent="0.25">
      <c r="A60" s="45"/>
      <c r="D60" s="17"/>
      <c r="E60" s="17"/>
      <c r="F60" s="17"/>
      <c r="G60" s="17"/>
      <c r="H60" s="43"/>
      <c r="I60" s="43"/>
      <c r="J60" s="44"/>
    </row>
    <row r="61" spans="1:12" x14ac:dyDescent="0.25">
      <c r="D61" s="17"/>
      <c r="E61" s="17"/>
      <c r="F61" s="17"/>
      <c r="G61" s="17"/>
      <c r="H61" s="43"/>
      <c r="I61" s="43"/>
      <c r="J61" s="44"/>
    </row>
    <row r="62" spans="1:12" x14ac:dyDescent="0.25">
      <c r="A62" s="46" t="s">
        <v>33</v>
      </c>
    </row>
    <row r="63" spans="1:12" x14ac:dyDescent="0.25">
      <c r="A63" s="47" t="s">
        <v>34</v>
      </c>
      <c r="B63" s="48"/>
      <c r="C63" s="48"/>
      <c r="D63" s="49"/>
      <c r="E63" s="49"/>
      <c r="F63" s="49"/>
      <c r="G63" s="49"/>
    </row>
    <row r="64" spans="1:12" x14ac:dyDescent="0.25">
      <c r="A64" s="47" t="s">
        <v>35</v>
      </c>
      <c r="B64" s="48"/>
      <c r="C64" s="48"/>
      <c r="D64" s="49"/>
      <c r="E64" s="49"/>
      <c r="F64" s="49"/>
      <c r="G64" s="49"/>
    </row>
    <row r="65" spans="1:10" x14ac:dyDescent="0.25">
      <c r="A65" s="50" t="s">
        <v>36</v>
      </c>
      <c r="B65" s="51"/>
      <c r="C65" s="51"/>
      <c r="D65" s="49"/>
      <c r="E65" s="49"/>
      <c r="F65" s="49"/>
      <c r="G65" s="49"/>
    </row>
    <row r="66" spans="1:10" x14ac:dyDescent="0.25">
      <c r="A66" s="52" t="s">
        <v>8</v>
      </c>
      <c r="B66" s="53"/>
      <c r="C66" s="53"/>
      <c r="D66" s="49"/>
      <c r="E66" s="49"/>
      <c r="F66" s="49"/>
      <c r="G66" s="49"/>
    </row>
    <row r="67" spans="1:10" x14ac:dyDescent="0.25">
      <c r="A67" s="54"/>
      <c r="B67" s="54"/>
      <c r="C67" s="54"/>
    </row>
    <row r="68" spans="1:10" x14ac:dyDescent="0.25">
      <c r="H68" s="55" t="s">
        <v>37</v>
      </c>
      <c r="I68" s="110" t="str">
        <f>+J13</f>
        <v xml:space="preserve"> 27 Desember 2022</v>
      </c>
      <c r="J68" s="111"/>
    </row>
    <row r="72" spans="1:10" ht="18" customHeight="1" x14ac:dyDescent="0.25"/>
    <row r="73" spans="1:10" ht="17.25" customHeight="1" x14ac:dyDescent="0.25"/>
    <row r="75" spans="1:10" x14ac:dyDescent="0.25">
      <c r="H75" s="108" t="s">
        <v>38</v>
      </c>
      <c r="I75" s="108"/>
      <c r="J75" s="108"/>
    </row>
  </sheetData>
  <mergeCells count="42">
    <mergeCell ref="H41:I41"/>
    <mergeCell ref="H42:I42"/>
    <mergeCell ref="I68:J68"/>
    <mergeCell ref="H43:I43"/>
    <mergeCell ref="H44:I44"/>
    <mergeCell ref="H45:I45"/>
    <mergeCell ref="H47:I47"/>
    <mergeCell ref="H48:I48"/>
    <mergeCell ref="H49:I49"/>
    <mergeCell ref="H50:I50"/>
    <mergeCell ref="H75:J75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9:I39"/>
    <mergeCell ref="A10:J10"/>
    <mergeCell ref="H17:I17"/>
    <mergeCell ref="H18:I18"/>
    <mergeCell ref="A51:I51"/>
    <mergeCell ref="A52:B52"/>
    <mergeCell ref="H19:I19"/>
    <mergeCell ref="H20:I20"/>
    <mergeCell ref="H24:I24"/>
    <mergeCell ref="H22:I22"/>
    <mergeCell ref="H21:I21"/>
    <mergeCell ref="H25:I25"/>
    <mergeCell ref="H28:I28"/>
    <mergeCell ref="H46:I46"/>
    <mergeCell ref="H23:I23"/>
    <mergeCell ref="H38:I38"/>
    <mergeCell ref="H40:I4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74" priority="2"/>
  </conditionalFormatting>
  <conditionalFormatting sqref="B4">
    <cfRule type="duplicateValues" dxfId="73" priority="1"/>
  </conditionalFormatting>
  <conditionalFormatting sqref="B5:B48">
    <cfRule type="duplicateValues" dxfId="72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71" priority="2"/>
  </conditionalFormatting>
  <conditionalFormatting sqref="B4">
    <cfRule type="duplicateValues" dxfId="70" priority="1"/>
  </conditionalFormatting>
  <conditionalFormatting sqref="B5:B48">
    <cfRule type="duplicateValues" dxfId="69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68" priority="2"/>
  </conditionalFormatting>
  <conditionalFormatting sqref="B4">
    <cfRule type="duplicateValues" dxfId="67" priority="1"/>
  </conditionalFormatting>
  <conditionalFormatting sqref="B5:B48">
    <cfRule type="duplicateValues" dxfId="66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65" priority="2"/>
  </conditionalFormatting>
  <conditionalFormatting sqref="B4">
    <cfRule type="duplicateValues" dxfId="64" priority="1"/>
  </conditionalFormatting>
  <conditionalFormatting sqref="B5:B48">
    <cfRule type="duplicateValues" dxfId="63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62" priority="2"/>
  </conditionalFormatting>
  <conditionalFormatting sqref="B4">
    <cfRule type="duplicateValues" dxfId="61" priority="1"/>
  </conditionalFormatting>
  <conditionalFormatting sqref="B5:B48">
    <cfRule type="duplicateValues" dxfId="60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59" priority="2"/>
  </conditionalFormatting>
  <conditionalFormatting sqref="B4">
    <cfRule type="duplicateValues" dxfId="58" priority="1"/>
  </conditionalFormatting>
  <conditionalFormatting sqref="B5:B48">
    <cfRule type="duplicateValues" dxfId="57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56" priority="2"/>
  </conditionalFormatting>
  <conditionalFormatting sqref="B4">
    <cfRule type="duplicateValues" dxfId="55" priority="1"/>
  </conditionalFormatting>
  <conditionalFormatting sqref="B5:B48">
    <cfRule type="duplicateValues" dxfId="54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48">
    <cfRule type="duplicateValues" dxfId="51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50" priority="2"/>
  </conditionalFormatting>
  <conditionalFormatting sqref="B4">
    <cfRule type="duplicateValues" dxfId="49" priority="1"/>
  </conditionalFormatting>
  <conditionalFormatting sqref="B5:B48">
    <cfRule type="duplicateValues" dxfId="48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47" priority="2"/>
  </conditionalFormatting>
  <conditionalFormatting sqref="B4">
    <cfRule type="duplicateValues" dxfId="46" priority="1"/>
  </conditionalFormatting>
  <conditionalFormatting sqref="B5:B48">
    <cfRule type="duplicateValues" dxfId="45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117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>
        <v>402655</v>
      </c>
      <c r="B3" s="75" t="s">
        <v>60</v>
      </c>
      <c r="C3" s="9" t="s">
        <v>62</v>
      </c>
      <c r="D3" s="77" t="s">
        <v>64</v>
      </c>
      <c r="E3" s="13">
        <v>44543</v>
      </c>
      <c r="F3" s="77" t="s">
        <v>65</v>
      </c>
      <c r="G3" s="13">
        <v>44556</v>
      </c>
      <c r="H3" s="10" t="s">
        <v>66</v>
      </c>
      <c r="I3" s="1">
        <v>31</v>
      </c>
      <c r="J3" s="1">
        <v>22</v>
      </c>
      <c r="K3" s="1">
        <v>5</v>
      </c>
      <c r="L3" s="1">
        <v>1</v>
      </c>
      <c r="M3" s="121">
        <v>0.85250000000000004</v>
      </c>
      <c r="N3" s="8">
        <v>1</v>
      </c>
      <c r="O3" s="65">
        <v>19000</v>
      </c>
      <c r="P3" s="66">
        <f>Table224578910112[[#This Row],[PEMBULATAN]]*O3</f>
        <v>19000</v>
      </c>
      <c r="Q3" s="122">
        <v>2</v>
      </c>
    </row>
    <row r="4" spans="1:17" ht="26.25" customHeight="1" x14ac:dyDescent="0.2">
      <c r="A4" s="14"/>
      <c r="B4" s="76" t="s">
        <v>61</v>
      </c>
      <c r="C4" s="9" t="s">
        <v>63</v>
      </c>
      <c r="D4" s="77" t="s">
        <v>64</v>
      </c>
      <c r="E4" s="13">
        <v>44543</v>
      </c>
      <c r="F4" s="77" t="s">
        <v>65</v>
      </c>
      <c r="G4" s="13">
        <v>44556</v>
      </c>
      <c r="H4" s="10" t="s">
        <v>66</v>
      </c>
      <c r="I4" s="1">
        <v>20</v>
      </c>
      <c r="J4" s="1">
        <v>50</v>
      </c>
      <c r="K4" s="1">
        <v>43</v>
      </c>
      <c r="L4" s="1">
        <v>15</v>
      </c>
      <c r="M4" s="121">
        <v>10.75</v>
      </c>
      <c r="N4" s="8">
        <v>15</v>
      </c>
      <c r="O4" s="65">
        <v>19000</v>
      </c>
      <c r="P4" s="66">
        <f>Table224578910112[[#This Row],[PEMBULATAN]]*O4</f>
        <v>285000</v>
      </c>
      <c r="Q4" s="123"/>
    </row>
    <row r="5" spans="1:17" ht="22.5" customHeight="1" x14ac:dyDescent="0.2">
      <c r="A5" s="112" t="s">
        <v>30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  <c r="M5" s="80">
        <f>SUBTOTAL(109,Table224578910112[KG VOLUME])</f>
        <v>11.602499999999999</v>
      </c>
      <c r="N5" s="69">
        <f>SUM(N3:N4)</f>
        <v>16</v>
      </c>
      <c r="O5" s="115">
        <f>SUM(P3:P4)</f>
        <v>304000</v>
      </c>
      <c r="P5" s="116"/>
    </row>
    <row r="6" spans="1:17" ht="18" customHeight="1" x14ac:dyDescent="0.2">
      <c r="A6" s="87"/>
      <c r="B6" s="57" t="s">
        <v>42</v>
      </c>
      <c r="C6" s="56"/>
      <c r="D6" s="58" t="s">
        <v>43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51</v>
      </c>
      <c r="O6" s="90"/>
      <c r="P6" s="90">
        <v>0</v>
      </c>
    </row>
    <row r="7" spans="1:17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52</v>
      </c>
      <c r="O7" s="92"/>
      <c r="P7" s="92">
        <f>O5-P6</f>
        <v>304000</v>
      </c>
    </row>
    <row r="8" spans="1:17" ht="18" customHeight="1" x14ac:dyDescent="0.2">
      <c r="A8" s="11"/>
      <c r="H8" s="64"/>
      <c r="N8" s="63" t="s">
        <v>31</v>
      </c>
      <c r="P8" s="70">
        <f>P7*1%</f>
        <v>3040</v>
      </c>
    </row>
    <row r="9" spans="1:17" ht="18" customHeight="1" thickBot="1" x14ac:dyDescent="0.25">
      <c r="A9" s="11"/>
      <c r="H9" s="64"/>
      <c r="N9" s="63" t="s">
        <v>53</v>
      </c>
      <c r="P9" s="72">
        <f>P7*2%</f>
        <v>6080</v>
      </c>
    </row>
    <row r="10" spans="1:17" ht="18" customHeight="1" x14ac:dyDescent="0.2">
      <c r="A10" s="11"/>
      <c r="H10" s="64"/>
      <c r="N10" s="67" t="s">
        <v>32</v>
      </c>
      <c r="O10" s="68"/>
      <c r="P10" s="71">
        <f>P7+P8-P9</f>
        <v>300960</v>
      </c>
    </row>
    <row r="12" spans="1:17" x14ac:dyDescent="0.2">
      <c r="A12" s="11"/>
      <c r="H12" s="64"/>
      <c r="P12" s="72"/>
    </row>
    <row r="13" spans="1:17" x14ac:dyDescent="0.2">
      <c r="A13" s="11"/>
      <c r="H13" s="64"/>
      <c r="O13" s="59"/>
      <c r="P13" s="72"/>
    </row>
    <row r="14" spans="1:17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96" priority="2"/>
  </conditionalFormatting>
  <conditionalFormatting sqref="B4">
    <cfRule type="duplicateValues" dxfId="9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44" priority="2"/>
  </conditionalFormatting>
  <conditionalFormatting sqref="B4">
    <cfRule type="duplicateValues" dxfId="43" priority="1"/>
  </conditionalFormatting>
  <conditionalFormatting sqref="B5:B48">
    <cfRule type="duplicateValues" dxfId="42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41" priority="2"/>
  </conditionalFormatting>
  <conditionalFormatting sqref="B4">
    <cfRule type="duplicateValues" dxfId="40" priority="1"/>
  </conditionalFormatting>
  <conditionalFormatting sqref="B5:B48">
    <cfRule type="duplicateValues" dxfId="39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38" priority="2"/>
  </conditionalFormatting>
  <conditionalFormatting sqref="B4">
    <cfRule type="duplicateValues" dxfId="37" priority="1"/>
  </conditionalFormatting>
  <conditionalFormatting sqref="B5:B48">
    <cfRule type="duplicateValues" dxfId="36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48">
    <cfRule type="duplicateValues" dxfId="33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32" priority="2"/>
  </conditionalFormatting>
  <conditionalFormatting sqref="B4">
    <cfRule type="duplicateValues" dxfId="31" priority="1"/>
  </conditionalFormatting>
  <conditionalFormatting sqref="B5:B48">
    <cfRule type="duplicateValues" dxfId="30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29" priority="2"/>
  </conditionalFormatting>
  <conditionalFormatting sqref="B4">
    <cfRule type="duplicateValues" dxfId="28" priority="1"/>
  </conditionalFormatting>
  <conditionalFormatting sqref="B5:B48">
    <cfRule type="duplicateValues" dxfId="27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Table22457891011234567891011121314151617181920212223242526[[#This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Table22457891011234567891011121314151617181920212223242526[[#This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Table22457891011234567891011121314151617181920212223242526[[#This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Table22457891011234567891011121314151617181920212223242526[[#This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Table22457891011234567891011121314151617181920212223242526[[#This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Table22457891011234567891011121314151617181920212223242526[[#This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Table22457891011234567891011121314151617181920212223242526[[#This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Table22457891011234567891011121314151617181920212223242526[[#This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Table22457891011234567891011121314151617181920212223242526[[#This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Table22457891011234567891011121314151617181920212223242526[[#This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Table22457891011234567891011121314151617181920212223242526[[#This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Table22457891011234567891011121314151617181920212223242526[[#This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Table22457891011234567891011121314151617181920212223242526[[#This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Table22457891011234567891011121314151617181920212223242526[[#This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Table22457891011234567891011121314151617181920212223242526[[#This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Table22457891011234567891011121314151617181920212223242526[[#This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Table22457891011234567891011121314151617181920212223242526[[#This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Table22457891011234567891011121314151617181920212223242526[[#This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Table22457891011234567891011121314151617181920212223242526[[#This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Table22457891011234567891011121314151617181920212223242526[[#This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Table22457891011234567891011121314151617181920212223242526[[#This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Table22457891011234567891011121314151617181920212223242526[[#This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Table22457891011234567891011121314151617181920212223242526[[#This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Table22457891011234567891011121314151617181920212223242526[[#This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Table22457891011234567891011121314151617181920212223242526[[#This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Table22457891011234567891011121314151617181920212223242526[[#This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Table22457891011234567891011121314151617181920212223242526[[#This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Table22457891011234567891011121314151617181920212223242526[[#This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Table22457891011234567891011121314151617181920212223242526[[#This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Table22457891011234567891011121314151617181920212223242526[[#This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Table22457891011234567891011121314151617181920212223242526[[#This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Table22457891011234567891011121314151617181920212223242526[[#This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Table22457891011234567891011121314151617181920212223242526[[#This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Table22457891011234567891011121314151617181920212223242526[[#This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Table22457891011234567891011121314151617181920212223242526[[#This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Table22457891011234567891011121314151617181920212223242526[[#This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Table22457891011234567891011121314151617181920212223242526[[#This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Table22457891011234567891011121314151617181920212223242526[[#This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Table22457891011234567891011121314151617181920212223242526[[#This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Table22457891011234567891011121314151617181920212223242526[[#This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Table22457891011234567891011121314151617181920212223242526[[#This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Table22457891011234567891011121314151617181920212223242526[[#This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Table22457891011234567891011121314151617181920212223242526[[#This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Table22457891011234567891011121314151617181920212223242526[[#This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Table22457891011234567891011121314151617181920212223242526[[#This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Table22457891011234567891011121314151617181920212223242526[[#This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SUBTOTAL(109,Table22457891011234567891011121314151617181920212223242526[KG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26" priority="2"/>
  </conditionalFormatting>
  <conditionalFormatting sqref="B4">
    <cfRule type="duplicateValues" dxfId="25" priority="1"/>
  </conditionalFormatting>
  <conditionalFormatting sqref="B5:B48">
    <cfRule type="duplicateValues" dxfId="24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Table2245789101123456789101112131415161718192021222324252627[[#This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Table2245789101123456789101112131415161718192021222324252627[[#This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Table2245789101123456789101112131415161718192021222324252627[[#This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Table2245789101123456789101112131415161718192021222324252627[[#This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Table2245789101123456789101112131415161718192021222324252627[[#This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Table2245789101123456789101112131415161718192021222324252627[[#This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Table2245789101123456789101112131415161718192021222324252627[[#This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Table2245789101123456789101112131415161718192021222324252627[[#This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Table2245789101123456789101112131415161718192021222324252627[[#This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Table2245789101123456789101112131415161718192021222324252627[[#This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Table2245789101123456789101112131415161718192021222324252627[[#This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Table2245789101123456789101112131415161718192021222324252627[[#This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Table2245789101123456789101112131415161718192021222324252627[[#This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Table2245789101123456789101112131415161718192021222324252627[[#This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Table2245789101123456789101112131415161718192021222324252627[[#This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Table2245789101123456789101112131415161718192021222324252627[[#This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Table2245789101123456789101112131415161718192021222324252627[[#This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Table2245789101123456789101112131415161718192021222324252627[[#This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Table2245789101123456789101112131415161718192021222324252627[[#This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Table2245789101123456789101112131415161718192021222324252627[[#This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Table2245789101123456789101112131415161718192021222324252627[[#This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Table2245789101123456789101112131415161718192021222324252627[[#This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Table2245789101123456789101112131415161718192021222324252627[[#This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Table2245789101123456789101112131415161718192021222324252627[[#This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Table2245789101123456789101112131415161718192021222324252627[[#This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Table2245789101123456789101112131415161718192021222324252627[[#This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Table2245789101123456789101112131415161718192021222324252627[[#This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Table2245789101123456789101112131415161718192021222324252627[[#This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Table2245789101123456789101112131415161718192021222324252627[[#This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Table2245789101123456789101112131415161718192021222324252627[[#This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Table2245789101123456789101112131415161718192021222324252627[[#This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Table2245789101123456789101112131415161718192021222324252627[[#This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Table2245789101123456789101112131415161718192021222324252627[[#This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Table2245789101123456789101112131415161718192021222324252627[[#This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Table2245789101123456789101112131415161718192021222324252627[[#This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Table2245789101123456789101112131415161718192021222324252627[[#This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Table2245789101123456789101112131415161718192021222324252627[[#This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Table2245789101123456789101112131415161718192021222324252627[[#This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Table2245789101123456789101112131415161718192021222324252627[[#This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Table2245789101123456789101112131415161718192021222324252627[[#This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Table2245789101123456789101112131415161718192021222324252627[[#This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Table2245789101123456789101112131415161718192021222324252627[[#This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Table2245789101123456789101112131415161718192021222324252627[[#This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Table2245789101123456789101112131415161718192021222324252627[[#This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Table2245789101123456789101112131415161718192021222324252627[[#This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Table2245789101123456789101112131415161718192021222324252627[[#This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SUBTOTAL(109,Table2245789101123456789101112131415161718192021222324252627[KG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23" priority="2"/>
  </conditionalFormatting>
  <conditionalFormatting sqref="B4">
    <cfRule type="duplicateValues" dxfId="22" priority="1"/>
  </conditionalFormatting>
  <conditionalFormatting sqref="B5:B48">
    <cfRule type="duplicateValues" dxfId="21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Table224578910112345678910111213141516171819202122232425262728[[#This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Table224578910112345678910111213141516171819202122232425262728[[#This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Table224578910112345678910111213141516171819202122232425262728[[#This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Table224578910112345678910111213141516171819202122232425262728[[#This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Table224578910112345678910111213141516171819202122232425262728[[#This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Table224578910112345678910111213141516171819202122232425262728[[#This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Table224578910112345678910111213141516171819202122232425262728[[#This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Table224578910112345678910111213141516171819202122232425262728[[#This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Table224578910112345678910111213141516171819202122232425262728[[#This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Table224578910112345678910111213141516171819202122232425262728[[#This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Table224578910112345678910111213141516171819202122232425262728[[#This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Table224578910112345678910111213141516171819202122232425262728[[#This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Table224578910112345678910111213141516171819202122232425262728[[#This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Table224578910112345678910111213141516171819202122232425262728[[#This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Table224578910112345678910111213141516171819202122232425262728[[#This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Table224578910112345678910111213141516171819202122232425262728[[#This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Table224578910112345678910111213141516171819202122232425262728[[#This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Table224578910112345678910111213141516171819202122232425262728[[#This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Table224578910112345678910111213141516171819202122232425262728[[#This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Table224578910112345678910111213141516171819202122232425262728[[#This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Table224578910112345678910111213141516171819202122232425262728[[#This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Table224578910112345678910111213141516171819202122232425262728[[#This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Table224578910112345678910111213141516171819202122232425262728[[#This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Table224578910112345678910111213141516171819202122232425262728[[#This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Table224578910112345678910111213141516171819202122232425262728[[#This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Table224578910112345678910111213141516171819202122232425262728[[#This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Table224578910112345678910111213141516171819202122232425262728[[#This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Table224578910112345678910111213141516171819202122232425262728[[#This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Table224578910112345678910111213141516171819202122232425262728[[#This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Table224578910112345678910111213141516171819202122232425262728[[#This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Table224578910112345678910111213141516171819202122232425262728[[#This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Table224578910112345678910111213141516171819202122232425262728[[#This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Table224578910112345678910111213141516171819202122232425262728[[#This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Table224578910112345678910111213141516171819202122232425262728[[#This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Table224578910112345678910111213141516171819202122232425262728[[#This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Table224578910112345678910111213141516171819202122232425262728[[#This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Table224578910112345678910111213141516171819202122232425262728[[#This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Table224578910112345678910111213141516171819202122232425262728[[#This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Table224578910112345678910111213141516171819202122232425262728[[#This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Table224578910112345678910111213141516171819202122232425262728[[#This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Table224578910112345678910111213141516171819202122232425262728[[#This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Table224578910112345678910111213141516171819202122232425262728[[#This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Table224578910112345678910111213141516171819202122232425262728[[#This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Table224578910112345678910111213141516171819202122232425262728[[#This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Table224578910112345678910111213141516171819202122232425262728[[#This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Table224578910112345678910111213141516171819202122232425262728[[#This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SUBTOTAL(109,Table224578910112345678910111213141516171819202122232425262728[KG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20" priority="2"/>
  </conditionalFormatting>
  <conditionalFormatting sqref="B4">
    <cfRule type="duplicateValues" dxfId="19" priority="1"/>
  </conditionalFormatting>
  <conditionalFormatting sqref="B5:B48">
    <cfRule type="duplicateValues" dxfId="18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Table22457891011234567891011121314151617181920212223242526272829[[#This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Table22457891011234567891011121314151617181920212223242526272829[[#This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Table22457891011234567891011121314151617181920212223242526272829[[#This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Table22457891011234567891011121314151617181920212223242526272829[[#This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Table22457891011234567891011121314151617181920212223242526272829[[#This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Table22457891011234567891011121314151617181920212223242526272829[[#This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Table22457891011234567891011121314151617181920212223242526272829[[#This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Table22457891011234567891011121314151617181920212223242526272829[[#This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Table22457891011234567891011121314151617181920212223242526272829[[#This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Table22457891011234567891011121314151617181920212223242526272829[[#This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Table22457891011234567891011121314151617181920212223242526272829[[#This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Table22457891011234567891011121314151617181920212223242526272829[[#This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Table22457891011234567891011121314151617181920212223242526272829[[#This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Table22457891011234567891011121314151617181920212223242526272829[[#This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Table22457891011234567891011121314151617181920212223242526272829[[#This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Table22457891011234567891011121314151617181920212223242526272829[[#This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Table22457891011234567891011121314151617181920212223242526272829[[#This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Table22457891011234567891011121314151617181920212223242526272829[[#This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Table22457891011234567891011121314151617181920212223242526272829[[#This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Table22457891011234567891011121314151617181920212223242526272829[[#This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Table22457891011234567891011121314151617181920212223242526272829[[#This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Table22457891011234567891011121314151617181920212223242526272829[[#This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Table22457891011234567891011121314151617181920212223242526272829[[#This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Table22457891011234567891011121314151617181920212223242526272829[[#This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Table22457891011234567891011121314151617181920212223242526272829[[#This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Table22457891011234567891011121314151617181920212223242526272829[[#This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Table22457891011234567891011121314151617181920212223242526272829[[#This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Table22457891011234567891011121314151617181920212223242526272829[[#This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Table22457891011234567891011121314151617181920212223242526272829[[#This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Table22457891011234567891011121314151617181920212223242526272829[[#This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Table22457891011234567891011121314151617181920212223242526272829[[#This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Table22457891011234567891011121314151617181920212223242526272829[[#This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Table22457891011234567891011121314151617181920212223242526272829[[#This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Table22457891011234567891011121314151617181920212223242526272829[[#This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Table22457891011234567891011121314151617181920212223242526272829[[#This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Table22457891011234567891011121314151617181920212223242526272829[[#This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Table22457891011234567891011121314151617181920212223242526272829[[#This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Table22457891011234567891011121314151617181920212223242526272829[[#This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Table22457891011234567891011121314151617181920212223242526272829[[#This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Table22457891011234567891011121314151617181920212223242526272829[[#This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Table22457891011234567891011121314151617181920212223242526272829[[#This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Table22457891011234567891011121314151617181920212223242526272829[[#This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Table22457891011234567891011121314151617181920212223242526272829[[#This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Table22457891011234567891011121314151617181920212223242526272829[[#This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Table22457891011234567891011121314151617181920212223242526272829[[#This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Table22457891011234567891011121314151617181920212223242526272829[[#This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SUBTOTAL(109,Table22457891011234567891011121314151617181920212223242526272829[KG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48">
    <cfRule type="duplicateValues" dxfId="15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5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>
        <v>402711</v>
      </c>
      <c r="B3" s="75" t="s">
        <v>67</v>
      </c>
      <c r="C3" s="9" t="s">
        <v>68</v>
      </c>
      <c r="D3" s="77" t="s">
        <v>64</v>
      </c>
      <c r="E3" s="13">
        <v>44551</v>
      </c>
      <c r="F3" s="77" t="s">
        <v>70</v>
      </c>
      <c r="G3" s="13">
        <v>44574</v>
      </c>
      <c r="H3" s="10" t="s">
        <v>71</v>
      </c>
      <c r="I3" s="1">
        <v>65</v>
      </c>
      <c r="J3" s="1">
        <v>63</v>
      </c>
      <c r="K3" s="1">
        <v>20</v>
      </c>
      <c r="L3" s="1">
        <v>6</v>
      </c>
      <c r="M3" s="81">
        <v>20.475000000000001</v>
      </c>
      <c r="N3" s="8">
        <v>21</v>
      </c>
      <c r="O3" s="65">
        <v>7000</v>
      </c>
      <c r="P3" s="66">
        <f>Table2245789101123[[#This Row],[PEMBULATAN]]*O3</f>
        <v>147000</v>
      </c>
      <c r="Q3" s="122">
        <v>2</v>
      </c>
    </row>
    <row r="4" spans="1:17" ht="26.25" customHeight="1" x14ac:dyDescent="0.2">
      <c r="A4" s="14"/>
      <c r="B4" s="76"/>
      <c r="C4" s="9" t="s">
        <v>69</v>
      </c>
      <c r="D4" s="77" t="s">
        <v>64</v>
      </c>
      <c r="E4" s="13">
        <v>44551</v>
      </c>
      <c r="F4" s="77" t="s">
        <v>70</v>
      </c>
      <c r="G4" s="13">
        <v>44574</v>
      </c>
      <c r="H4" s="10" t="s">
        <v>71</v>
      </c>
      <c r="I4" s="1">
        <v>85</v>
      </c>
      <c r="J4" s="1">
        <v>85</v>
      </c>
      <c r="K4" s="1">
        <v>13</v>
      </c>
      <c r="L4" s="1">
        <v>12</v>
      </c>
      <c r="M4" s="81">
        <v>23.481249999999999</v>
      </c>
      <c r="N4" s="8">
        <v>24</v>
      </c>
      <c r="O4" s="65">
        <v>7000</v>
      </c>
      <c r="P4" s="66">
        <f>Table2245789101123[[#This Row],[PEMBULATAN]]*O4</f>
        <v>168000</v>
      </c>
      <c r="Q4" s="124"/>
    </row>
    <row r="5" spans="1:17" ht="22.5" customHeight="1" x14ac:dyDescent="0.2">
      <c r="A5" s="112" t="s">
        <v>30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  <c r="M5" s="80">
        <f>SUBTOTAL(109,Table2245789101123[KG VOLUME])</f>
        <v>43.956249999999997</v>
      </c>
      <c r="N5" s="69">
        <f>SUM(N3:N4)</f>
        <v>45</v>
      </c>
      <c r="O5" s="115">
        <f>SUM(P3:P4)</f>
        <v>315000</v>
      </c>
      <c r="P5" s="116"/>
    </row>
    <row r="6" spans="1:17" ht="18" customHeight="1" x14ac:dyDescent="0.2">
      <c r="A6" s="87"/>
      <c r="B6" s="57" t="s">
        <v>42</v>
      </c>
      <c r="C6" s="56"/>
      <c r="D6" s="58" t="s">
        <v>43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51</v>
      </c>
      <c r="O6" s="90"/>
      <c r="P6" s="90">
        <v>0</v>
      </c>
    </row>
    <row r="7" spans="1:17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52</v>
      </c>
      <c r="O7" s="92"/>
      <c r="P7" s="92">
        <f>O5-P6</f>
        <v>315000</v>
      </c>
    </row>
    <row r="8" spans="1:17" ht="18" customHeight="1" x14ac:dyDescent="0.2">
      <c r="A8" s="11"/>
      <c r="H8" s="64"/>
      <c r="N8" s="63" t="s">
        <v>31</v>
      </c>
      <c r="P8" s="70">
        <f>P7*1%</f>
        <v>3150</v>
      </c>
    </row>
    <row r="9" spans="1:17" ht="18" customHeight="1" thickBot="1" x14ac:dyDescent="0.25">
      <c r="A9" s="11"/>
      <c r="H9" s="64"/>
      <c r="N9" s="63" t="s">
        <v>53</v>
      </c>
      <c r="P9" s="72">
        <f>P7*2%</f>
        <v>6300</v>
      </c>
    </row>
    <row r="10" spans="1:17" ht="18" customHeight="1" x14ac:dyDescent="0.2">
      <c r="A10" s="11"/>
      <c r="H10" s="64"/>
      <c r="N10" s="67" t="s">
        <v>32</v>
      </c>
      <c r="O10" s="68"/>
      <c r="P10" s="71">
        <f>P7+P8-P9</f>
        <v>311850</v>
      </c>
    </row>
    <row r="12" spans="1:17" x14ac:dyDescent="0.2">
      <c r="A12" s="11"/>
      <c r="H12" s="64"/>
      <c r="P12" s="72"/>
    </row>
    <row r="13" spans="1:17" x14ac:dyDescent="0.2">
      <c r="A13" s="11"/>
      <c r="H13" s="64"/>
      <c r="O13" s="59"/>
      <c r="P13" s="72"/>
    </row>
    <row r="14" spans="1:17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94" priority="2"/>
  </conditionalFormatting>
  <conditionalFormatting sqref="B4">
    <cfRule type="duplicateValues" dxfId="9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Table2245789101123456789101112131415161718192021222324252627282930[[#This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Table2245789101123456789101112131415161718192021222324252627282930[[#This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Table2245789101123456789101112131415161718192021222324252627282930[[#This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Table2245789101123456789101112131415161718192021222324252627282930[[#This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Table2245789101123456789101112131415161718192021222324252627282930[[#This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Table2245789101123456789101112131415161718192021222324252627282930[[#This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Table2245789101123456789101112131415161718192021222324252627282930[[#This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Table2245789101123456789101112131415161718192021222324252627282930[[#This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Table2245789101123456789101112131415161718192021222324252627282930[[#This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Table2245789101123456789101112131415161718192021222324252627282930[[#This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Table2245789101123456789101112131415161718192021222324252627282930[[#This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Table2245789101123456789101112131415161718192021222324252627282930[[#This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Table2245789101123456789101112131415161718192021222324252627282930[[#This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Table2245789101123456789101112131415161718192021222324252627282930[[#This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Table2245789101123456789101112131415161718192021222324252627282930[[#This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Table2245789101123456789101112131415161718192021222324252627282930[[#This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Table2245789101123456789101112131415161718192021222324252627282930[[#This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Table2245789101123456789101112131415161718192021222324252627282930[[#This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Table2245789101123456789101112131415161718192021222324252627282930[[#This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Table2245789101123456789101112131415161718192021222324252627282930[[#This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Table2245789101123456789101112131415161718192021222324252627282930[[#This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Table2245789101123456789101112131415161718192021222324252627282930[[#This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Table2245789101123456789101112131415161718192021222324252627282930[[#This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Table2245789101123456789101112131415161718192021222324252627282930[[#This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Table2245789101123456789101112131415161718192021222324252627282930[[#This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Table2245789101123456789101112131415161718192021222324252627282930[[#This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Table2245789101123456789101112131415161718192021222324252627282930[[#This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Table2245789101123456789101112131415161718192021222324252627282930[[#This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Table2245789101123456789101112131415161718192021222324252627282930[[#This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Table2245789101123456789101112131415161718192021222324252627282930[[#This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Table2245789101123456789101112131415161718192021222324252627282930[[#This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Table2245789101123456789101112131415161718192021222324252627282930[[#This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Table2245789101123456789101112131415161718192021222324252627282930[[#This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Table2245789101123456789101112131415161718192021222324252627282930[[#This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Table2245789101123456789101112131415161718192021222324252627282930[[#This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Table2245789101123456789101112131415161718192021222324252627282930[[#This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Table2245789101123456789101112131415161718192021222324252627282930[[#This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Table2245789101123456789101112131415161718192021222324252627282930[[#This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Table2245789101123456789101112131415161718192021222324252627282930[[#This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Table2245789101123456789101112131415161718192021222324252627282930[[#This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Table2245789101123456789101112131415161718192021222324252627282930[[#This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Table2245789101123456789101112131415161718192021222324252627282930[[#This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Table2245789101123456789101112131415161718192021222324252627282930[[#This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Table2245789101123456789101112131415161718192021222324252627282930[[#This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Table2245789101123456789101112131415161718192021222324252627282930[[#This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Table2245789101123456789101112131415161718192021222324252627282930[[#This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SUBTOTAL(109,Table2245789101123456789101112131415161718192021222324252627282930[KG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14" priority="2"/>
  </conditionalFormatting>
  <conditionalFormatting sqref="B4">
    <cfRule type="duplicateValues" dxfId="13" priority="1"/>
  </conditionalFormatting>
  <conditionalFormatting sqref="B5:B48">
    <cfRule type="duplicateValues" dxfId="12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Table224578910112345678910111213141516171819202122232425262728293031[[#This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Table224578910112345678910111213141516171819202122232425262728293031[[#This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Table224578910112345678910111213141516171819202122232425262728293031[[#This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Table224578910112345678910111213141516171819202122232425262728293031[[#This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Table224578910112345678910111213141516171819202122232425262728293031[[#This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Table224578910112345678910111213141516171819202122232425262728293031[[#This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Table224578910112345678910111213141516171819202122232425262728293031[[#This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Table224578910112345678910111213141516171819202122232425262728293031[[#This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Table224578910112345678910111213141516171819202122232425262728293031[[#This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Table224578910112345678910111213141516171819202122232425262728293031[[#This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Table224578910112345678910111213141516171819202122232425262728293031[[#This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Table224578910112345678910111213141516171819202122232425262728293031[[#This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Table224578910112345678910111213141516171819202122232425262728293031[[#This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Table224578910112345678910111213141516171819202122232425262728293031[[#This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Table224578910112345678910111213141516171819202122232425262728293031[[#This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Table224578910112345678910111213141516171819202122232425262728293031[[#This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Table224578910112345678910111213141516171819202122232425262728293031[[#This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Table224578910112345678910111213141516171819202122232425262728293031[[#This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Table224578910112345678910111213141516171819202122232425262728293031[[#This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Table224578910112345678910111213141516171819202122232425262728293031[[#This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Table224578910112345678910111213141516171819202122232425262728293031[[#This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Table224578910112345678910111213141516171819202122232425262728293031[[#This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Table224578910112345678910111213141516171819202122232425262728293031[[#This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Table224578910112345678910111213141516171819202122232425262728293031[[#This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Table224578910112345678910111213141516171819202122232425262728293031[[#This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Table224578910112345678910111213141516171819202122232425262728293031[[#This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Table224578910112345678910111213141516171819202122232425262728293031[[#This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Table224578910112345678910111213141516171819202122232425262728293031[[#This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Table224578910112345678910111213141516171819202122232425262728293031[[#This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Table224578910112345678910111213141516171819202122232425262728293031[[#This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Table224578910112345678910111213141516171819202122232425262728293031[[#This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Table224578910112345678910111213141516171819202122232425262728293031[[#This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Table224578910112345678910111213141516171819202122232425262728293031[[#This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Table224578910112345678910111213141516171819202122232425262728293031[[#This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Table224578910112345678910111213141516171819202122232425262728293031[[#This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Table224578910112345678910111213141516171819202122232425262728293031[[#This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Table224578910112345678910111213141516171819202122232425262728293031[[#This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Table224578910112345678910111213141516171819202122232425262728293031[[#This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Table224578910112345678910111213141516171819202122232425262728293031[[#This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Table224578910112345678910111213141516171819202122232425262728293031[[#This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Table224578910112345678910111213141516171819202122232425262728293031[[#This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Table224578910112345678910111213141516171819202122232425262728293031[[#This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Table224578910112345678910111213141516171819202122232425262728293031[[#This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Table224578910112345678910111213141516171819202122232425262728293031[[#This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Table224578910112345678910111213141516171819202122232425262728293031[[#This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Table224578910112345678910111213141516171819202122232425262728293031[[#This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SUBTOTAL(109,Table224578910112345678910111213141516171819202122232425262728293031[KG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11" priority="2"/>
  </conditionalFormatting>
  <conditionalFormatting sqref="B4">
    <cfRule type="duplicateValues" dxfId="10" priority="1"/>
  </conditionalFormatting>
  <conditionalFormatting sqref="B5:B48">
    <cfRule type="duplicateValues" dxfId="9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Table22457891011234567891011121314151617181920212223242526272829303132[[#This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Table22457891011234567891011121314151617181920212223242526272829303132[[#This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Table22457891011234567891011121314151617181920212223242526272829303132[[#This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Table22457891011234567891011121314151617181920212223242526272829303132[[#This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Table22457891011234567891011121314151617181920212223242526272829303132[[#This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Table22457891011234567891011121314151617181920212223242526272829303132[[#This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Table22457891011234567891011121314151617181920212223242526272829303132[[#This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Table22457891011234567891011121314151617181920212223242526272829303132[[#This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Table22457891011234567891011121314151617181920212223242526272829303132[[#This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Table22457891011234567891011121314151617181920212223242526272829303132[[#This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Table22457891011234567891011121314151617181920212223242526272829303132[[#This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Table22457891011234567891011121314151617181920212223242526272829303132[[#This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Table22457891011234567891011121314151617181920212223242526272829303132[[#This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Table22457891011234567891011121314151617181920212223242526272829303132[[#This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Table22457891011234567891011121314151617181920212223242526272829303132[[#This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Table22457891011234567891011121314151617181920212223242526272829303132[[#This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Table22457891011234567891011121314151617181920212223242526272829303132[[#This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Table22457891011234567891011121314151617181920212223242526272829303132[[#This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Table22457891011234567891011121314151617181920212223242526272829303132[[#This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Table22457891011234567891011121314151617181920212223242526272829303132[[#This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Table22457891011234567891011121314151617181920212223242526272829303132[[#This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Table22457891011234567891011121314151617181920212223242526272829303132[[#This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Table22457891011234567891011121314151617181920212223242526272829303132[[#This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Table22457891011234567891011121314151617181920212223242526272829303132[[#This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Table22457891011234567891011121314151617181920212223242526272829303132[[#This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Table22457891011234567891011121314151617181920212223242526272829303132[[#This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Table22457891011234567891011121314151617181920212223242526272829303132[[#This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Table22457891011234567891011121314151617181920212223242526272829303132[[#This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Table22457891011234567891011121314151617181920212223242526272829303132[[#This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Table22457891011234567891011121314151617181920212223242526272829303132[[#This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Table22457891011234567891011121314151617181920212223242526272829303132[[#This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Table22457891011234567891011121314151617181920212223242526272829303132[[#This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Table22457891011234567891011121314151617181920212223242526272829303132[[#This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Table22457891011234567891011121314151617181920212223242526272829303132[[#This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Table22457891011234567891011121314151617181920212223242526272829303132[[#This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Table22457891011234567891011121314151617181920212223242526272829303132[[#This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Table22457891011234567891011121314151617181920212223242526272829303132[[#This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Table22457891011234567891011121314151617181920212223242526272829303132[[#This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Table22457891011234567891011121314151617181920212223242526272829303132[[#This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Table22457891011234567891011121314151617181920212223242526272829303132[[#This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Table22457891011234567891011121314151617181920212223242526272829303132[[#This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Table22457891011234567891011121314151617181920212223242526272829303132[[#This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Table22457891011234567891011121314151617181920212223242526272829303132[[#This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Table22457891011234567891011121314151617181920212223242526272829303132[[#This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Table22457891011234567891011121314151617181920212223242526272829303132[[#This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Table22457891011234567891011121314151617181920212223242526272829303132[[#This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SUBTOTAL(109,Table22457891011234567891011121314151617181920212223242526272829303132[KG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8" priority="2"/>
  </conditionalFormatting>
  <conditionalFormatting sqref="B4">
    <cfRule type="duplicateValues" dxfId="7" priority="1"/>
  </conditionalFormatting>
  <conditionalFormatting sqref="B5:B48">
    <cfRule type="duplicateValues" dxfId="6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Table2245789101123456789101112131415161718192021222324252627282930313233[[#This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Table2245789101123456789101112131415161718192021222324252627282930313233[[#This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Table2245789101123456789101112131415161718192021222324252627282930313233[[#This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Table2245789101123456789101112131415161718192021222324252627282930313233[[#This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Table2245789101123456789101112131415161718192021222324252627282930313233[[#This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Table2245789101123456789101112131415161718192021222324252627282930313233[[#This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Table2245789101123456789101112131415161718192021222324252627282930313233[[#This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Table2245789101123456789101112131415161718192021222324252627282930313233[[#This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Table2245789101123456789101112131415161718192021222324252627282930313233[[#This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Table2245789101123456789101112131415161718192021222324252627282930313233[[#This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Table2245789101123456789101112131415161718192021222324252627282930313233[[#This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Table2245789101123456789101112131415161718192021222324252627282930313233[[#This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Table2245789101123456789101112131415161718192021222324252627282930313233[[#This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Table2245789101123456789101112131415161718192021222324252627282930313233[[#This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Table2245789101123456789101112131415161718192021222324252627282930313233[[#This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Table2245789101123456789101112131415161718192021222324252627282930313233[[#This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Table2245789101123456789101112131415161718192021222324252627282930313233[[#This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Table2245789101123456789101112131415161718192021222324252627282930313233[[#This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Table2245789101123456789101112131415161718192021222324252627282930313233[[#This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Table2245789101123456789101112131415161718192021222324252627282930313233[[#This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Table2245789101123456789101112131415161718192021222324252627282930313233[[#This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Table2245789101123456789101112131415161718192021222324252627282930313233[[#This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Table2245789101123456789101112131415161718192021222324252627282930313233[[#This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Table2245789101123456789101112131415161718192021222324252627282930313233[[#This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Table2245789101123456789101112131415161718192021222324252627282930313233[[#This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Table2245789101123456789101112131415161718192021222324252627282930313233[[#This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Table2245789101123456789101112131415161718192021222324252627282930313233[[#This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Table2245789101123456789101112131415161718192021222324252627282930313233[[#This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Table2245789101123456789101112131415161718192021222324252627282930313233[[#This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Table2245789101123456789101112131415161718192021222324252627282930313233[[#This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Table2245789101123456789101112131415161718192021222324252627282930313233[[#This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Table2245789101123456789101112131415161718192021222324252627282930313233[[#This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Table2245789101123456789101112131415161718192021222324252627282930313233[[#This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Table2245789101123456789101112131415161718192021222324252627282930313233[[#This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Table2245789101123456789101112131415161718192021222324252627282930313233[[#This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Table2245789101123456789101112131415161718192021222324252627282930313233[[#This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Table2245789101123456789101112131415161718192021222324252627282930313233[[#This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Table2245789101123456789101112131415161718192021222324252627282930313233[[#This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Table2245789101123456789101112131415161718192021222324252627282930313233[[#This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Table2245789101123456789101112131415161718192021222324252627282930313233[[#This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Table2245789101123456789101112131415161718192021222324252627282930313233[[#This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Table2245789101123456789101112131415161718192021222324252627282930313233[[#This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Table2245789101123456789101112131415161718192021222324252627282930313233[[#This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Table2245789101123456789101112131415161718192021222324252627282930313233[[#This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Table2245789101123456789101112131415161718192021222324252627282930313233[[#This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Table2245789101123456789101112131415161718192021222324252627282930313233[[#This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SUBTOTAL(109,Table2245789101123456789101112131415161718192021222324252627282930313233[KG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5" priority="2"/>
  </conditionalFormatting>
  <conditionalFormatting sqref="B4">
    <cfRule type="duplicateValues" dxfId="4" priority="1"/>
  </conditionalFormatting>
  <conditionalFormatting sqref="B5:B48">
    <cfRule type="duplicateValues" dxfId="3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Table224578910112345678910111213141516171819202122232425262728293031323334[[#This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Table224578910112345678910111213141516171819202122232425262728293031323334[[#This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Table224578910112345678910111213141516171819202122232425262728293031323334[[#This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Table224578910112345678910111213141516171819202122232425262728293031323334[[#This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Table224578910112345678910111213141516171819202122232425262728293031323334[[#This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Table224578910112345678910111213141516171819202122232425262728293031323334[[#This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Table224578910112345678910111213141516171819202122232425262728293031323334[[#This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Table224578910112345678910111213141516171819202122232425262728293031323334[[#This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Table224578910112345678910111213141516171819202122232425262728293031323334[[#This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Table224578910112345678910111213141516171819202122232425262728293031323334[[#This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Table224578910112345678910111213141516171819202122232425262728293031323334[[#This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Table224578910112345678910111213141516171819202122232425262728293031323334[[#This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Table224578910112345678910111213141516171819202122232425262728293031323334[[#This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Table224578910112345678910111213141516171819202122232425262728293031323334[[#This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Table224578910112345678910111213141516171819202122232425262728293031323334[[#This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Table224578910112345678910111213141516171819202122232425262728293031323334[[#This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Table224578910112345678910111213141516171819202122232425262728293031323334[[#This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Table224578910112345678910111213141516171819202122232425262728293031323334[[#This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Table224578910112345678910111213141516171819202122232425262728293031323334[[#This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Table224578910112345678910111213141516171819202122232425262728293031323334[[#This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Table224578910112345678910111213141516171819202122232425262728293031323334[[#This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Table224578910112345678910111213141516171819202122232425262728293031323334[[#This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Table224578910112345678910111213141516171819202122232425262728293031323334[[#This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Table224578910112345678910111213141516171819202122232425262728293031323334[[#This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Table224578910112345678910111213141516171819202122232425262728293031323334[[#This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Table224578910112345678910111213141516171819202122232425262728293031323334[[#This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Table224578910112345678910111213141516171819202122232425262728293031323334[[#This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Table224578910112345678910111213141516171819202122232425262728293031323334[[#This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Table224578910112345678910111213141516171819202122232425262728293031323334[[#This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Table224578910112345678910111213141516171819202122232425262728293031323334[[#This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Table224578910112345678910111213141516171819202122232425262728293031323334[[#This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Table224578910112345678910111213141516171819202122232425262728293031323334[[#This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Table224578910112345678910111213141516171819202122232425262728293031323334[[#This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Table224578910112345678910111213141516171819202122232425262728293031323334[[#This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Table224578910112345678910111213141516171819202122232425262728293031323334[[#This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Table224578910112345678910111213141516171819202122232425262728293031323334[[#This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Table224578910112345678910111213141516171819202122232425262728293031323334[[#This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Table224578910112345678910111213141516171819202122232425262728293031323334[[#This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Table224578910112345678910111213141516171819202122232425262728293031323334[[#This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Table224578910112345678910111213141516171819202122232425262728293031323334[[#This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Table224578910112345678910111213141516171819202122232425262728293031323334[[#This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Table224578910112345678910111213141516171819202122232425262728293031323334[[#This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Table224578910112345678910111213141516171819202122232425262728293031323334[[#This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Table224578910112345678910111213141516171819202122232425262728293031323334[[#This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Table224578910112345678910111213141516171819202122232425262728293031323334[[#This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Table224578910112345678910111213141516171819202122232425262728293031323334[[#This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SUBTOTAL(109,Table224578910112345678910111213141516171819202122232425262728293031323334[KG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2" priority="2"/>
  </conditionalFormatting>
  <conditionalFormatting sqref="B4">
    <cfRule type="duplicateValues" dxfId="1" priority="1"/>
  </conditionalFormatting>
  <conditionalFormatting sqref="B5:B48">
    <cfRule type="duplicateValues" dxfId="0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45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92" priority="2"/>
  </conditionalFormatting>
  <conditionalFormatting sqref="B4">
    <cfRule type="duplicateValues" dxfId="91" priority="1"/>
  </conditionalFormatting>
  <conditionalFormatting sqref="B5:B48">
    <cfRule type="duplicateValues" dxfId="90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89" priority="2"/>
  </conditionalFormatting>
  <conditionalFormatting sqref="B4">
    <cfRule type="duplicateValues" dxfId="88" priority="1"/>
  </conditionalFormatting>
  <conditionalFormatting sqref="B5:B48">
    <cfRule type="duplicateValues" dxfId="87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86" priority="2"/>
  </conditionalFormatting>
  <conditionalFormatting sqref="B4">
    <cfRule type="duplicateValues" dxfId="85" priority="1"/>
  </conditionalFormatting>
  <conditionalFormatting sqref="B5:B48">
    <cfRule type="duplicateValues" dxfId="84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83" priority="2"/>
  </conditionalFormatting>
  <conditionalFormatting sqref="B4">
    <cfRule type="duplicateValues" dxfId="82" priority="1"/>
  </conditionalFormatting>
  <conditionalFormatting sqref="B5:B48">
    <cfRule type="duplicateValues" dxfId="81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80" priority="2"/>
  </conditionalFormatting>
  <conditionalFormatting sqref="B4">
    <cfRule type="duplicateValues" dxfId="79" priority="1"/>
  </conditionalFormatting>
  <conditionalFormatting sqref="B5:B48">
    <cfRule type="duplicateValues" dxfId="78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Q1" sqref="Q1:Q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8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4"/>
      <c r="B3" s="75"/>
      <c r="C3" s="9"/>
      <c r="D3" s="77"/>
      <c r="E3" s="13"/>
      <c r="F3" s="77"/>
      <c r="G3" s="13"/>
      <c r="H3" s="10"/>
      <c r="I3" s="1"/>
      <c r="J3" s="1"/>
      <c r="K3" s="1"/>
      <c r="L3" s="1"/>
      <c r="M3" s="81"/>
      <c r="N3" s="8"/>
      <c r="O3" s="65">
        <v>7000</v>
      </c>
      <c r="P3" s="66">
        <f>Table2245789101123456789[[#This Row],[PEMBULATAN]]*O3</f>
        <v>0</v>
      </c>
      <c r="Q3" s="118"/>
    </row>
    <row r="4" spans="1:17" ht="26.25" customHeight="1" x14ac:dyDescent="0.2">
      <c r="A4" s="14"/>
      <c r="B4" s="76"/>
      <c r="C4" s="9"/>
      <c r="D4" s="77"/>
      <c r="E4" s="13"/>
      <c r="F4" s="77"/>
      <c r="G4" s="13"/>
      <c r="H4" s="10"/>
      <c r="I4" s="1"/>
      <c r="J4" s="1"/>
      <c r="K4" s="1"/>
      <c r="L4" s="1"/>
      <c r="M4" s="81"/>
      <c r="N4" s="8"/>
      <c r="O4" s="65">
        <v>7000</v>
      </c>
      <c r="P4" s="66">
        <f>Table2245789101123456789[[#This Row],[PEMBULATAN]]*O4</f>
        <v>0</v>
      </c>
      <c r="Q4" s="119"/>
    </row>
    <row r="5" spans="1:17" ht="26.25" customHeight="1" x14ac:dyDescent="0.2">
      <c r="A5" s="14"/>
      <c r="B5" s="14"/>
      <c r="C5" s="9"/>
      <c r="D5" s="77"/>
      <c r="E5" s="13"/>
      <c r="F5" s="77"/>
      <c r="G5" s="13"/>
      <c r="H5" s="10"/>
      <c r="I5" s="1"/>
      <c r="J5" s="1"/>
      <c r="K5" s="1"/>
      <c r="L5" s="1"/>
      <c r="M5" s="81"/>
      <c r="N5" s="8"/>
      <c r="O5" s="65">
        <v>7000</v>
      </c>
      <c r="P5" s="66">
        <f>Table2245789101123456789[[#This Row],[PEMBULATAN]]*O5</f>
        <v>0</v>
      </c>
      <c r="Q5" s="119"/>
    </row>
    <row r="6" spans="1:17" ht="26.25" customHeight="1" x14ac:dyDescent="0.2">
      <c r="A6" s="14"/>
      <c r="B6" s="14"/>
      <c r="C6" s="74"/>
      <c r="D6" s="79"/>
      <c r="E6" s="13"/>
      <c r="F6" s="77"/>
      <c r="G6" s="13"/>
      <c r="H6" s="78"/>
      <c r="I6" s="16"/>
      <c r="J6" s="16"/>
      <c r="K6" s="16"/>
      <c r="L6" s="16"/>
      <c r="M6" s="82"/>
      <c r="N6" s="73"/>
      <c r="O6" s="65">
        <v>7000</v>
      </c>
      <c r="P6" s="66">
        <f>Table2245789101123456789[[#This Row],[PEMBULATAN]]*O6</f>
        <v>0</v>
      </c>
      <c r="Q6" s="119"/>
    </row>
    <row r="7" spans="1:17" ht="26.25" customHeight="1" x14ac:dyDescent="0.2">
      <c r="A7" s="14"/>
      <c r="B7" s="14"/>
      <c r="C7" s="74"/>
      <c r="D7" s="79"/>
      <c r="E7" s="13"/>
      <c r="F7" s="77"/>
      <c r="G7" s="13"/>
      <c r="H7" s="78"/>
      <c r="I7" s="16"/>
      <c r="J7" s="16"/>
      <c r="K7" s="16"/>
      <c r="L7" s="16"/>
      <c r="M7" s="82"/>
      <c r="N7" s="73"/>
      <c r="O7" s="65">
        <v>7000</v>
      </c>
      <c r="P7" s="66">
        <f>Table2245789101123456789[[#This Row],[PEMBULATAN]]*O7</f>
        <v>0</v>
      </c>
      <c r="Q7" s="119"/>
    </row>
    <row r="8" spans="1:17" ht="26.25" customHeight="1" x14ac:dyDescent="0.2">
      <c r="A8" s="14"/>
      <c r="B8" s="14"/>
      <c r="C8" s="74"/>
      <c r="D8" s="79"/>
      <c r="E8" s="13"/>
      <c r="F8" s="77"/>
      <c r="G8" s="13"/>
      <c r="H8" s="78"/>
      <c r="I8" s="16"/>
      <c r="J8" s="16"/>
      <c r="K8" s="16"/>
      <c r="L8" s="16"/>
      <c r="M8" s="82"/>
      <c r="N8" s="73"/>
      <c r="O8" s="65">
        <v>7000</v>
      </c>
      <c r="P8" s="66">
        <f>Table2245789101123456789[[#This Row],[PEMBULATAN]]*O8</f>
        <v>0</v>
      </c>
      <c r="Q8" s="119"/>
    </row>
    <row r="9" spans="1:17" ht="26.25" customHeight="1" x14ac:dyDescent="0.2">
      <c r="A9" s="14"/>
      <c r="B9" s="14"/>
      <c r="C9" s="74"/>
      <c r="D9" s="79"/>
      <c r="E9" s="13"/>
      <c r="F9" s="77"/>
      <c r="G9" s="13"/>
      <c r="H9" s="78"/>
      <c r="I9" s="16"/>
      <c r="J9" s="16"/>
      <c r="K9" s="16"/>
      <c r="L9" s="16"/>
      <c r="M9" s="82"/>
      <c r="N9" s="73"/>
      <c r="O9" s="65">
        <v>7000</v>
      </c>
      <c r="P9" s="66">
        <f>Table2245789101123456789[[#This Row],[PEMBULATAN]]*O9</f>
        <v>0</v>
      </c>
      <c r="Q9" s="119"/>
    </row>
    <row r="10" spans="1:17" ht="26.25" customHeight="1" x14ac:dyDescent="0.2">
      <c r="A10" s="14"/>
      <c r="B10" s="14"/>
      <c r="C10" s="74"/>
      <c r="D10" s="79"/>
      <c r="E10" s="13"/>
      <c r="F10" s="77"/>
      <c r="G10" s="13"/>
      <c r="H10" s="78"/>
      <c r="I10" s="16"/>
      <c r="J10" s="16"/>
      <c r="K10" s="16"/>
      <c r="L10" s="16"/>
      <c r="M10" s="82"/>
      <c r="N10" s="73"/>
      <c r="O10" s="65">
        <v>7000</v>
      </c>
      <c r="P10" s="66">
        <f>Table2245789101123456789[[#This Row],[PEMBULATAN]]*O10</f>
        <v>0</v>
      </c>
      <c r="Q10" s="119"/>
    </row>
    <row r="11" spans="1:17" ht="26.25" customHeight="1" x14ac:dyDescent="0.2">
      <c r="A11" s="14"/>
      <c r="B11" s="14"/>
      <c r="C11" s="74"/>
      <c r="D11" s="79"/>
      <c r="E11" s="13"/>
      <c r="F11" s="77"/>
      <c r="G11" s="13"/>
      <c r="H11" s="78"/>
      <c r="I11" s="16"/>
      <c r="J11" s="16"/>
      <c r="K11" s="16"/>
      <c r="L11" s="16"/>
      <c r="M11" s="82"/>
      <c r="N11" s="73"/>
      <c r="O11" s="65">
        <v>7000</v>
      </c>
      <c r="P11" s="66">
        <f>Table2245789101123456789[[#This Row],[PEMBULATAN]]*O11</f>
        <v>0</v>
      </c>
      <c r="Q11" s="119"/>
    </row>
    <row r="12" spans="1:17" ht="26.25" customHeight="1" x14ac:dyDescent="0.2">
      <c r="A12" s="14"/>
      <c r="B12" s="14"/>
      <c r="C12" s="74"/>
      <c r="D12" s="79"/>
      <c r="E12" s="13"/>
      <c r="F12" s="77"/>
      <c r="G12" s="13"/>
      <c r="H12" s="78"/>
      <c r="I12" s="16"/>
      <c r="J12" s="16"/>
      <c r="K12" s="16"/>
      <c r="L12" s="16"/>
      <c r="M12" s="82"/>
      <c r="N12" s="73"/>
      <c r="O12" s="65">
        <v>7000</v>
      </c>
      <c r="P12" s="66">
        <f>Table2245789101123456789[[#This Row],[PEMBULATAN]]*O12</f>
        <v>0</v>
      </c>
      <c r="Q12" s="119"/>
    </row>
    <row r="13" spans="1:17" ht="26.25" customHeight="1" x14ac:dyDescent="0.2">
      <c r="A13" s="14"/>
      <c r="B13" s="14"/>
      <c r="C13" s="74"/>
      <c r="D13" s="79"/>
      <c r="E13" s="13"/>
      <c r="F13" s="77"/>
      <c r="G13" s="13"/>
      <c r="H13" s="78"/>
      <c r="I13" s="16"/>
      <c r="J13" s="16"/>
      <c r="K13" s="16"/>
      <c r="L13" s="16"/>
      <c r="M13" s="82"/>
      <c r="N13" s="73"/>
      <c r="O13" s="65">
        <v>7000</v>
      </c>
      <c r="P13" s="66">
        <f>Table2245789101123456789[[#This Row],[PEMBULATAN]]*O13</f>
        <v>0</v>
      </c>
      <c r="Q13" s="119"/>
    </row>
    <row r="14" spans="1:17" ht="26.25" customHeight="1" x14ac:dyDescent="0.2">
      <c r="A14" s="14"/>
      <c r="B14" s="14"/>
      <c r="C14" s="74"/>
      <c r="D14" s="79"/>
      <c r="E14" s="13"/>
      <c r="F14" s="77"/>
      <c r="G14" s="13"/>
      <c r="H14" s="78"/>
      <c r="I14" s="16"/>
      <c r="J14" s="16"/>
      <c r="K14" s="16"/>
      <c r="L14" s="16"/>
      <c r="M14" s="82"/>
      <c r="N14" s="73"/>
      <c r="O14" s="65">
        <v>7000</v>
      </c>
      <c r="P14" s="66">
        <f>Table2245789101123456789[[#This Row],[PEMBULATAN]]*O14</f>
        <v>0</v>
      </c>
      <c r="Q14" s="119"/>
    </row>
    <row r="15" spans="1:17" ht="26.25" customHeight="1" x14ac:dyDescent="0.2">
      <c r="A15" s="14"/>
      <c r="B15" s="14"/>
      <c r="C15" s="74"/>
      <c r="D15" s="79"/>
      <c r="E15" s="13"/>
      <c r="F15" s="77"/>
      <c r="G15" s="13"/>
      <c r="H15" s="78"/>
      <c r="I15" s="16"/>
      <c r="J15" s="16"/>
      <c r="K15" s="16"/>
      <c r="L15" s="16"/>
      <c r="M15" s="82"/>
      <c r="N15" s="73"/>
      <c r="O15" s="65">
        <v>7000</v>
      </c>
      <c r="P15" s="66">
        <f>Table2245789101123456789[[#This Row],[PEMBULATAN]]*O15</f>
        <v>0</v>
      </c>
      <c r="Q15" s="119"/>
    </row>
    <row r="16" spans="1:17" ht="26.25" customHeight="1" x14ac:dyDescent="0.2">
      <c r="A16" s="14"/>
      <c r="B16" s="14"/>
      <c r="C16" s="74"/>
      <c r="D16" s="79"/>
      <c r="E16" s="13"/>
      <c r="F16" s="77"/>
      <c r="G16" s="13"/>
      <c r="H16" s="78"/>
      <c r="I16" s="16"/>
      <c r="J16" s="16"/>
      <c r="K16" s="16"/>
      <c r="L16" s="16"/>
      <c r="M16" s="82"/>
      <c r="N16" s="73"/>
      <c r="O16" s="65">
        <v>7000</v>
      </c>
      <c r="P16" s="66">
        <f>Table2245789101123456789[[#This Row],[PEMBULATAN]]*O16</f>
        <v>0</v>
      </c>
      <c r="Q16" s="119"/>
    </row>
    <row r="17" spans="1:17" ht="26.25" customHeight="1" x14ac:dyDescent="0.2">
      <c r="A17" s="14"/>
      <c r="B17" s="14"/>
      <c r="C17" s="74"/>
      <c r="D17" s="79"/>
      <c r="E17" s="13"/>
      <c r="F17" s="77"/>
      <c r="G17" s="13"/>
      <c r="H17" s="78"/>
      <c r="I17" s="16"/>
      <c r="J17" s="16"/>
      <c r="K17" s="16"/>
      <c r="L17" s="16"/>
      <c r="M17" s="82"/>
      <c r="N17" s="73"/>
      <c r="O17" s="65">
        <v>7000</v>
      </c>
      <c r="P17" s="66">
        <f>Table2245789101123456789[[#This Row],[PEMBULATAN]]*O17</f>
        <v>0</v>
      </c>
      <c r="Q17" s="119"/>
    </row>
    <row r="18" spans="1:17" ht="26.25" customHeight="1" x14ac:dyDescent="0.2">
      <c r="A18" s="14"/>
      <c r="B18" s="14"/>
      <c r="C18" s="74"/>
      <c r="D18" s="79"/>
      <c r="E18" s="13"/>
      <c r="F18" s="77"/>
      <c r="G18" s="13"/>
      <c r="H18" s="78"/>
      <c r="I18" s="16"/>
      <c r="J18" s="16"/>
      <c r="K18" s="16"/>
      <c r="L18" s="16"/>
      <c r="M18" s="82"/>
      <c r="N18" s="73"/>
      <c r="O18" s="65">
        <v>7000</v>
      </c>
      <c r="P18" s="66">
        <f>Table2245789101123456789[[#This Row],[PEMBULATAN]]*O18</f>
        <v>0</v>
      </c>
      <c r="Q18" s="119"/>
    </row>
    <row r="19" spans="1:17" ht="26.25" customHeight="1" x14ac:dyDescent="0.2">
      <c r="A19" s="14"/>
      <c r="B19" s="14"/>
      <c r="C19" s="74"/>
      <c r="D19" s="79"/>
      <c r="E19" s="13"/>
      <c r="F19" s="77"/>
      <c r="G19" s="13"/>
      <c r="H19" s="78"/>
      <c r="I19" s="16"/>
      <c r="J19" s="16"/>
      <c r="K19" s="16"/>
      <c r="L19" s="16"/>
      <c r="M19" s="82"/>
      <c r="N19" s="73"/>
      <c r="O19" s="65">
        <v>7000</v>
      </c>
      <c r="P19" s="66">
        <f>Table2245789101123456789[[#This Row],[PEMBULATAN]]*O19</f>
        <v>0</v>
      </c>
      <c r="Q19" s="119"/>
    </row>
    <row r="20" spans="1:17" ht="26.25" customHeight="1" x14ac:dyDescent="0.2">
      <c r="A20" s="14"/>
      <c r="B20" s="14"/>
      <c r="C20" s="74"/>
      <c r="D20" s="79"/>
      <c r="E20" s="13"/>
      <c r="F20" s="77"/>
      <c r="G20" s="13"/>
      <c r="H20" s="78"/>
      <c r="I20" s="16"/>
      <c r="J20" s="16"/>
      <c r="K20" s="16"/>
      <c r="L20" s="16"/>
      <c r="M20" s="82"/>
      <c r="N20" s="73"/>
      <c r="O20" s="65">
        <v>7000</v>
      </c>
      <c r="P20" s="66">
        <f>Table2245789101123456789[[#This Row],[PEMBULATAN]]*O20</f>
        <v>0</v>
      </c>
      <c r="Q20" s="119"/>
    </row>
    <row r="21" spans="1:17" ht="26.25" customHeight="1" x14ac:dyDescent="0.2">
      <c r="A21" s="14"/>
      <c r="B21" s="14"/>
      <c r="C21" s="74"/>
      <c r="D21" s="79"/>
      <c r="E21" s="13"/>
      <c r="F21" s="77"/>
      <c r="G21" s="13"/>
      <c r="H21" s="78"/>
      <c r="I21" s="16"/>
      <c r="J21" s="16"/>
      <c r="K21" s="16"/>
      <c r="L21" s="16"/>
      <c r="M21" s="82"/>
      <c r="N21" s="73"/>
      <c r="O21" s="65">
        <v>7000</v>
      </c>
      <c r="P21" s="66">
        <f>Table2245789101123456789[[#This Row],[PEMBULATAN]]*O21</f>
        <v>0</v>
      </c>
      <c r="Q21" s="119"/>
    </row>
    <row r="22" spans="1:17" ht="26.25" customHeight="1" x14ac:dyDescent="0.2">
      <c r="A22" s="14"/>
      <c r="B22" s="14"/>
      <c r="C22" s="74"/>
      <c r="D22" s="79"/>
      <c r="E22" s="13"/>
      <c r="F22" s="77"/>
      <c r="G22" s="13"/>
      <c r="H22" s="78"/>
      <c r="I22" s="16"/>
      <c r="J22" s="16"/>
      <c r="K22" s="16"/>
      <c r="L22" s="16"/>
      <c r="M22" s="82"/>
      <c r="N22" s="73"/>
      <c r="O22" s="65">
        <v>7000</v>
      </c>
      <c r="P22" s="66">
        <f>Table2245789101123456789[[#This Row],[PEMBULATAN]]*O22</f>
        <v>0</v>
      </c>
      <c r="Q22" s="119"/>
    </row>
    <row r="23" spans="1:17" ht="26.25" customHeight="1" x14ac:dyDescent="0.2">
      <c r="A23" s="14"/>
      <c r="B23" s="14"/>
      <c r="C23" s="74"/>
      <c r="D23" s="79"/>
      <c r="E23" s="13"/>
      <c r="F23" s="77"/>
      <c r="G23" s="13"/>
      <c r="H23" s="78"/>
      <c r="I23" s="16"/>
      <c r="J23" s="16"/>
      <c r="K23" s="16"/>
      <c r="L23" s="16"/>
      <c r="M23" s="82"/>
      <c r="N23" s="73"/>
      <c r="O23" s="65">
        <v>7000</v>
      </c>
      <c r="P23" s="66">
        <f>Table2245789101123456789[[#This Row],[PEMBULATAN]]*O23</f>
        <v>0</v>
      </c>
      <c r="Q23" s="119"/>
    </row>
    <row r="24" spans="1:17" ht="26.25" customHeight="1" x14ac:dyDescent="0.2">
      <c r="A24" s="14"/>
      <c r="B24" s="14"/>
      <c r="C24" s="74"/>
      <c r="D24" s="79"/>
      <c r="E24" s="13"/>
      <c r="F24" s="77"/>
      <c r="G24" s="13"/>
      <c r="H24" s="78"/>
      <c r="I24" s="16"/>
      <c r="J24" s="16"/>
      <c r="K24" s="16"/>
      <c r="L24" s="16"/>
      <c r="M24" s="82"/>
      <c r="N24" s="73"/>
      <c r="O24" s="65">
        <v>7000</v>
      </c>
      <c r="P24" s="66">
        <f>Table2245789101123456789[[#This Row],[PEMBULATAN]]*O24</f>
        <v>0</v>
      </c>
      <c r="Q24" s="119"/>
    </row>
    <row r="25" spans="1:17" ht="26.25" customHeight="1" x14ac:dyDescent="0.2">
      <c r="A25" s="14"/>
      <c r="B25" s="14"/>
      <c r="C25" s="74"/>
      <c r="D25" s="79"/>
      <c r="E25" s="13"/>
      <c r="F25" s="77"/>
      <c r="G25" s="13"/>
      <c r="H25" s="78"/>
      <c r="I25" s="16"/>
      <c r="J25" s="16"/>
      <c r="K25" s="16"/>
      <c r="L25" s="16"/>
      <c r="M25" s="82"/>
      <c r="N25" s="73"/>
      <c r="O25" s="65">
        <v>7000</v>
      </c>
      <c r="P25" s="66">
        <f>Table2245789101123456789[[#This Row],[PEMBULATAN]]*O25</f>
        <v>0</v>
      </c>
      <c r="Q25" s="119"/>
    </row>
    <row r="26" spans="1:17" ht="26.25" customHeight="1" x14ac:dyDescent="0.2">
      <c r="A26" s="14"/>
      <c r="B26" s="14"/>
      <c r="C26" s="74"/>
      <c r="D26" s="79"/>
      <c r="E26" s="13"/>
      <c r="F26" s="77"/>
      <c r="G26" s="13"/>
      <c r="H26" s="78"/>
      <c r="I26" s="16"/>
      <c r="J26" s="16"/>
      <c r="K26" s="16"/>
      <c r="L26" s="16"/>
      <c r="M26" s="82"/>
      <c r="N26" s="73"/>
      <c r="O26" s="65">
        <v>7000</v>
      </c>
      <c r="P26" s="66">
        <f>Table2245789101123456789[[#This Row],[PEMBULATAN]]*O26</f>
        <v>0</v>
      </c>
      <c r="Q26" s="119"/>
    </row>
    <row r="27" spans="1:17" ht="26.25" customHeight="1" x14ac:dyDescent="0.2">
      <c r="A27" s="14"/>
      <c r="B27" s="14"/>
      <c r="C27" s="74"/>
      <c r="D27" s="79"/>
      <c r="E27" s="13"/>
      <c r="F27" s="77"/>
      <c r="G27" s="13"/>
      <c r="H27" s="78"/>
      <c r="I27" s="16"/>
      <c r="J27" s="16"/>
      <c r="K27" s="16"/>
      <c r="L27" s="16"/>
      <c r="M27" s="82"/>
      <c r="N27" s="73"/>
      <c r="O27" s="65">
        <v>7000</v>
      </c>
      <c r="P27" s="66">
        <f>Table2245789101123456789[[#This Row],[PEMBULATAN]]*O27</f>
        <v>0</v>
      </c>
      <c r="Q27" s="119"/>
    </row>
    <row r="28" spans="1:17" ht="26.25" customHeight="1" x14ac:dyDescent="0.2">
      <c r="A28" s="14"/>
      <c r="B28" s="14"/>
      <c r="C28" s="74"/>
      <c r="D28" s="79"/>
      <c r="E28" s="13"/>
      <c r="F28" s="77"/>
      <c r="G28" s="13"/>
      <c r="H28" s="78"/>
      <c r="I28" s="16"/>
      <c r="J28" s="16"/>
      <c r="K28" s="16"/>
      <c r="L28" s="16"/>
      <c r="M28" s="82"/>
      <c r="N28" s="73"/>
      <c r="O28" s="65">
        <v>7000</v>
      </c>
      <c r="P28" s="66">
        <f>Table2245789101123456789[[#This Row],[PEMBULATAN]]*O28</f>
        <v>0</v>
      </c>
      <c r="Q28" s="119"/>
    </row>
    <row r="29" spans="1:17" ht="26.25" customHeight="1" x14ac:dyDescent="0.2">
      <c r="A29" s="14"/>
      <c r="B29" s="14"/>
      <c r="C29" s="74"/>
      <c r="D29" s="79"/>
      <c r="E29" s="13"/>
      <c r="F29" s="77"/>
      <c r="G29" s="13"/>
      <c r="H29" s="78"/>
      <c r="I29" s="16"/>
      <c r="J29" s="16"/>
      <c r="K29" s="16"/>
      <c r="L29" s="16"/>
      <c r="M29" s="82"/>
      <c r="N29" s="73"/>
      <c r="O29" s="65">
        <v>7000</v>
      </c>
      <c r="P29" s="66">
        <f>Table2245789101123456789[[#This Row],[PEMBULATAN]]*O29</f>
        <v>0</v>
      </c>
      <c r="Q29" s="119"/>
    </row>
    <row r="30" spans="1:17" ht="26.25" customHeight="1" x14ac:dyDescent="0.2">
      <c r="A30" s="14"/>
      <c r="B30" s="14"/>
      <c r="C30" s="74"/>
      <c r="D30" s="79"/>
      <c r="E30" s="13"/>
      <c r="F30" s="77"/>
      <c r="G30" s="13"/>
      <c r="H30" s="78"/>
      <c r="I30" s="16"/>
      <c r="J30" s="16"/>
      <c r="K30" s="16"/>
      <c r="L30" s="16"/>
      <c r="M30" s="82"/>
      <c r="N30" s="73"/>
      <c r="O30" s="65">
        <v>7000</v>
      </c>
      <c r="P30" s="66">
        <f>Table2245789101123456789[[#This Row],[PEMBULATAN]]*O30</f>
        <v>0</v>
      </c>
      <c r="Q30" s="119"/>
    </row>
    <row r="31" spans="1:17" ht="26.25" customHeight="1" x14ac:dyDescent="0.2">
      <c r="A31" s="14"/>
      <c r="B31" s="14"/>
      <c r="C31" s="74"/>
      <c r="D31" s="79"/>
      <c r="E31" s="13"/>
      <c r="F31" s="77"/>
      <c r="G31" s="13"/>
      <c r="H31" s="78"/>
      <c r="I31" s="16"/>
      <c r="J31" s="16"/>
      <c r="K31" s="16"/>
      <c r="L31" s="16"/>
      <c r="M31" s="82"/>
      <c r="N31" s="73"/>
      <c r="O31" s="65">
        <v>7000</v>
      </c>
      <c r="P31" s="66">
        <f>Table2245789101123456789[[#This Row],[PEMBULATAN]]*O31</f>
        <v>0</v>
      </c>
      <c r="Q31" s="119"/>
    </row>
    <row r="32" spans="1:17" ht="26.25" customHeight="1" x14ac:dyDescent="0.2">
      <c r="A32" s="14"/>
      <c r="B32" s="14"/>
      <c r="C32" s="74"/>
      <c r="D32" s="79"/>
      <c r="E32" s="13"/>
      <c r="F32" s="77"/>
      <c r="G32" s="13"/>
      <c r="H32" s="78"/>
      <c r="I32" s="16"/>
      <c r="J32" s="16"/>
      <c r="K32" s="16"/>
      <c r="L32" s="16"/>
      <c r="M32" s="82"/>
      <c r="N32" s="73"/>
      <c r="O32" s="65">
        <v>7000</v>
      </c>
      <c r="P32" s="66">
        <f>Table2245789101123456789[[#This Row],[PEMBULATAN]]*O32</f>
        <v>0</v>
      </c>
      <c r="Q32" s="119"/>
    </row>
    <row r="33" spans="1:17" ht="26.25" customHeight="1" x14ac:dyDescent="0.2">
      <c r="A33" s="14"/>
      <c r="B33" s="14"/>
      <c r="C33" s="74"/>
      <c r="D33" s="79"/>
      <c r="E33" s="13"/>
      <c r="F33" s="77"/>
      <c r="G33" s="13"/>
      <c r="H33" s="78"/>
      <c r="I33" s="16"/>
      <c r="J33" s="16"/>
      <c r="K33" s="16"/>
      <c r="L33" s="16"/>
      <c r="M33" s="82"/>
      <c r="N33" s="73"/>
      <c r="O33" s="65">
        <v>7000</v>
      </c>
      <c r="P33" s="66">
        <f>Table2245789101123456789[[#This Row],[PEMBULATAN]]*O33</f>
        <v>0</v>
      </c>
      <c r="Q33" s="119"/>
    </row>
    <row r="34" spans="1:17" ht="26.25" customHeight="1" x14ac:dyDescent="0.2">
      <c r="A34" s="14"/>
      <c r="B34" s="14"/>
      <c r="C34" s="74"/>
      <c r="D34" s="79"/>
      <c r="E34" s="13"/>
      <c r="F34" s="77"/>
      <c r="G34" s="13"/>
      <c r="H34" s="78"/>
      <c r="I34" s="16"/>
      <c r="J34" s="16"/>
      <c r="K34" s="16"/>
      <c r="L34" s="16"/>
      <c r="M34" s="82"/>
      <c r="N34" s="73"/>
      <c r="O34" s="65">
        <v>7000</v>
      </c>
      <c r="P34" s="66">
        <f>Table2245789101123456789[[#This Row],[PEMBULATAN]]*O34</f>
        <v>0</v>
      </c>
      <c r="Q34" s="119"/>
    </row>
    <row r="35" spans="1:17" ht="26.25" customHeight="1" x14ac:dyDescent="0.2">
      <c r="A35" s="14"/>
      <c r="B35" s="14"/>
      <c r="C35" s="74"/>
      <c r="D35" s="79"/>
      <c r="E35" s="13"/>
      <c r="F35" s="77"/>
      <c r="G35" s="13"/>
      <c r="H35" s="78"/>
      <c r="I35" s="16"/>
      <c r="J35" s="16"/>
      <c r="K35" s="16"/>
      <c r="L35" s="16"/>
      <c r="M35" s="82"/>
      <c r="N35" s="73"/>
      <c r="O35" s="65">
        <v>7000</v>
      </c>
      <c r="P35" s="66">
        <f>Table2245789101123456789[[#This Row],[PEMBULATAN]]*O35</f>
        <v>0</v>
      </c>
      <c r="Q35" s="119"/>
    </row>
    <row r="36" spans="1:17" ht="26.25" customHeight="1" x14ac:dyDescent="0.2">
      <c r="A36" s="14"/>
      <c r="B36" s="14"/>
      <c r="C36" s="74"/>
      <c r="D36" s="79"/>
      <c r="E36" s="13"/>
      <c r="F36" s="77"/>
      <c r="G36" s="13"/>
      <c r="H36" s="78"/>
      <c r="I36" s="16"/>
      <c r="J36" s="16"/>
      <c r="K36" s="16"/>
      <c r="L36" s="16"/>
      <c r="M36" s="82"/>
      <c r="N36" s="73"/>
      <c r="O36" s="65">
        <v>7000</v>
      </c>
      <c r="P36" s="66">
        <f>Table2245789101123456789[[#This Row],[PEMBULATAN]]*O36</f>
        <v>0</v>
      </c>
      <c r="Q36" s="119"/>
    </row>
    <row r="37" spans="1:17" ht="26.25" customHeight="1" x14ac:dyDescent="0.2">
      <c r="A37" s="14"/>
      <c r="B37" s="14"/>
      <c r="C37" s="74"/>
      <c r="D37" s="79"/>
      <c r="E37" s="13"/>
      <c r="F37" s="77"/>
      <c r="G37" s="13"/>
      <c r="H37" s="78"/>
      <c r="I37" s="16"/>
      <c r="J37" s="16"/>
      <c r="K37" s="16"/>
      <c r="L37" s="16"/>
      <c r="M37" s="82"/>
      <c r="N37" s="73"/>
      <c r="O37" s="65">
        <v>7000</v>
      </c>
      <c r="P37" s="66">
        <f>Table2245789101123456789[[#This Row],[PEMBULATAN]]*O37</f>
        <v>0</v>
      </c>
      <c r="Q37" s="119"/>
    </row>
    <row r="38" spans="1:17" ht="26.25" customHeight="1" x14ac:dyDescent="0.2">
      <c r="A38" s="14"/>
      <c r="B38" s="14"/>
      <c r="C38" s="74"/>
      <c r="D38" s="79"/>
      <c r="E38" s="13"/>
      <c r="F38" s="77"/>
      <c r="G38" s="13"/>
      <c r="H38" s="78"/>
      <c r="I38" s="16"/>
      <c r="J38" s="16"/>
      <c r="K38" s="16"/>
      <c r="L38" s="16"/>
      <c r="M38" s="82"/>
      <c r="N38" s="73"/>
      <c r="O38" s="65">
        <v>7000</v>
      </c>
      <c r="P38" s="66">
        <f>Table2245789101123456789[[#This Row],[PEMBULATAN]]*O38</f>
        <v>0</v>
      </c>
      <c r="Q38" s="119"/>
    </row>
    <row r="39" spans="1:17" ht="26.25" customHeight="1" x14ac:dyDescent="0.2">
      <c r="A39" s="14"/>
      <c r="B39" s="14"/>
      <c r="C39" s="74"/>
      <c r="D39" s="79"/>
      <c r="E39" s="13"/>
      <c r="F39" s="77"/>
      <c r="G39" s="13"/>
      <c r="H39" s="78"/>
      <c r="I39" s="16"/>
      <c r="J39" s="16"/>
      <c r="K39" s="16"/>
      <c r="L39" s="16"/>
      <c r="M39" s="82"/>
      <c r="N39" s="73"/>
      <c r="O39" s="65">
        <v>7000</v>
      </c>
      <c r="P39" s="66">
        <f>Table2245789101123456789[[#This Row],[PEMBULATAN]]*O39</f>
        <v>0</v>
      </c>
      <c r="Q39" s="119"/>
    </row>
    <row r="40" spans="1:17" ht="26.25" customHeight="1" x14ac:dyDescent="0.2">
      <c r="A40" s="14"/>
      <c r="B40" s="14"/>
      <c r="C40" s="74"/>
      <c r="D40" s="79"/>
      <c r="E40" s="13"/>
      <c r="F40" s="77"/>
      <c r="G40" s="13"/>
      <c r="H40" s="78"/>
      <c r="I40" s="16"/>
      <c r="J40" s="16"/>
      <c r="K40" s="16"/>
      <c r="L40" s="16"/>
      <c r="M40" s="82"/>
      <c r="N40" s="73"/>
      <c r="O40" s="65">
        <v>7000</v>
      </c>
      <c r="P40" s="66">
        <f>Table2245789101123456789[[#This Row],[PEMBULATAN]]*O40</f>
        <v>0</v>
      </c>
      <c r="Q40" s="119"/>
    </row>
    <row r="41" spans="1:17" ht="26.25" customHeight="1" x14ac:dyDescent="0.2">
      <c r="A41" s="14"/>
      <c r="B41" s="14"/>
      <c r="C41" s="74"/>
      <c r="D41" s="79"/>
      <c r="E41" s="13"/>
      <c r="F41" s="77"/>
      <c r="G41" s="13"/>
      <c r="H41" s="78"/>
      <c r="I41" s="16"/>
      <c r="J41" s="16"/>
      <c r="K41" s="16"/>
      <c r="L41" s="16"/>
      <c r="M41" s="82"/>
      <c r="N41" s="73"/>
      <c r="O41" s="65">
        <v>7000</v>
      </c>
      <c r="P41" s="66">
        <f>Table2245789101123456789[[#This Row],[PEMBULATAN]]*O41</f>
        <v>0</v>
      </c>
      <c r="Q41" s="119"/>
    </row>
    <row r="42" spans="1:17" ht="26.25" customHeight="1" x14ac:dyDescent="0.2">
      <c r="A42" s="14"/>
      <c r="B42" s="14"/>
      <c r="C42" s="74"/>
      <c r="D42" s="79"/>
      <c r="E42" s="13"/>
      <c r="F42" s="77"/>
      <c r="G42" s="13"/>
      <c r="H42" s="78"/>
      <c r="I42" s="16"/>
      <c r="J42" s="16"/>
      <c r="K42" s="16"/>
      <c r="L42" s="16"/>
      <c r="M42" s="82"/>
      <c r="N42" s="73"/>
      <c r="O42" s="65">
        <v>7000</v>
      </c>
      <c r="P42" s="66">
        <f>Table2245789101123456789[[#This Row],[PEMBULATAN]]*O42</f>
        <v>0</v>
      </c>
      <c r="Q42" s="119"/>
    </row>
    <row r="43" spans="1:17" ht="26.25" customHeight="1" x14ac:dyDescent="0.2">
      <c r="A43" s="14"/>
      <c r="B43" s="14"/>
      <c r="C43" s="74"/>
      <c r="D43" s="79"/>
      <c r="E43" s="13"/>
      <c r="F43" s="77"/>
      <c r="G43" s="13"/>
      <c r="H43" s="78"/>
      <c r="I43" s="16"/>
      <c r="J43" s="16"/>
      <c r="K43" s="16"/>
      <c r="L43" s="16"/>
      <c r="M43" s="82"/>
      <c r="N43" s="73"/>
      <c r="O43" s="65">
        <v>7000</v>
      </c>
      <c r="P43" s="66">
        <f>Table2245789101123456789[[#This Row],[PEMBULATAN]]*O43</f>
        <v>0</v>
      </c>
      <c r="Q43" s="119"/>
    </row>
    <row r="44" spans="1:17" ht="26.25" customHeight="1" x14ac:dyDescent="0.2">
      <c r="A44" s="14"/>
      <c r="B44" s="14"/>
      <c r="C44" s="74"/>
      <c r="D44" s="79"/>
      <c r="E44" s="13"/>
      <c r="F44" s="77"/>
      <c r="G44" s="13"/>
      <c r="H44" s="78"/>
      <c r="I44" s="16"/>
      <c r="J44" s="16"/>
      <c r="K44" s="16"/>
      <c r="L44" s="16"/>
      <c r="M44" s="82"/>
      <c r="N44" s="73"/>
      <c r="O44" s="65">
        <v>7000</v>
      </c>
      <c r="P44" s="66">
        <f>Table2245789101123456789[[#This Row],[PEMBULATAN]]*O44</f>
        <v>0</v>
      </c>
      <c r="Q44" s="119"/>
    </row>
    <row r="45" spans="1:17" ht="26.25" customHeight="1" x14ac:dyDescent="0.2">
      <c r="A45" s="14"/>
      <c r="B45" s="14"/>
      <c r="C45" s="74"/>
      <c r="D45" s="79"/>
      <c r="E45" s="13"/>
      <c r="F45" s="77"/>
      <c r="G45" s="13"/>
      <c r="H45" s="78"/>
      <c r="I45" s="16"/>
      <c r="J45" s="16"/>
      <c r="K45" s="16"/>
      <c r="L45" s="16"/>
      <c r="M45" s="82"/>
      <c r="N45" s="73"/>
      <c r="O45" s="65">
        <v>7000</v>
      </c>
      <c r="P45" s="66">
        <f>Table2245789101123456789[[#This Row],[PEMBULATAN]]*O45</f>
        <v>0</v>
      </c>
      <c r="Q45" s="119"/>
    </row>
    <row r="46" spans="1:17" ht="26.25" customHeight="1" x14ac:dyDescent="0.2">
      <c r="A46" s="14"/>
      <c r="B46" s="14"/>
      <c r="C46" s="74"/>
      <c r="D46" s="79"/>
      <c r="E46" s="13"/>
      <c r="F46" s="77"/>
      <c r="G46" s="13"/>
      <c r="H46" s="78"/>
      <c r="I46" s="16"/>
      <c r="J46" s="16"/>
      <c r="K46" s="16"/>
      <c r="L46" s="16"/>
      <c r="M46" s="82"/>
      <c r="N46" s="73"/>
      <c r="O46" s="65">
        <v>7000</v>
      </c>
      <c r="P46" s="66">
        <f>Table2245789101123456789[[#This Row],[PEMBULATAN]]*O46</f>
        <v>0</v>
      </c>
      <c r="Q46" s="119"/>
    </row>
    <row r="47" spans="1:17" ht="26.25" customHeight="1" x14ac:dyDescent="0.2">
      <c r="A47" s="14"/>
      <c r="B47" s="14"/>
      <c r="C47" s="74"/>
      <c r="D47" s="79"/>
      <c r="E47" s="13"/>
      <c r="F47" s="77"/>
      <c r="G47" s="13"/>
      <c r="H47" s="78"/>
      <c r="I47" s="16"/>
      <c r="J47" s="16"/>
      <c r="K47" s="16"/>
      <c r="L47" s="16"/>
      <c r="M47" s="82"/>
      <c r="N47" s="73"/>
      <c r="O47" s="65">
        <v>7000</v>
      </c>
      <c r="P47" s="66">
        <f>Table2245789101123456789[[#This Row],[PEMBULATAN]]*O47</f>
        <v>0</v>
      </c>
      <c r="Q47" s="119"/>
    </row>
    <row r="48" spans="1:17" ht="26.25" customHeight="1" x14ac:dyDescent="0.2">
      <c r="A48" s="14"/>
      <c r="B48" s="14"/>
      <c r="C48" s="74"/>
      <c r="D48" s="79"/>
      <c r="E48" s="13"/>
      <c r="F48" s="77"/>
      <c r="G48" s="13"/>
      <c r="H48" s="78"/>
      <c r="I48" s="16"/>
      <c r="J48" s="16"/>
      <c r="K48" s="16"/>
      <c r="L48" s="16"/>
      <c r="M48" s="82"/>
      <c r="N48" s="73"/>
      <c r="O48" s="65">
        <v>7000</v>
      </c>
      <c r="P48" s="66">
        <f>Table2245789101123456789[[#This Row],[PEMBULATAN]]*O48</f>
        <v>0</v>
      </c>
      <c r="Q48" s="120"/>
    </row>
    <row r="49" spans="1:16" ht="22.5" customHeight="1" x14ac:dyDescent="0.2">
      <c r="A49" s="112" t="s">
        <v>30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4"/>
      <c r="M49" s="80">
        <f>SUBTOTAL(109,Table2245789101123456789[KG VOLUME])</f>
        <v>0</v>
      </c>
      <c r="N49" s="69">
        <f>SUM(N3:N48)</f>
        <v>0</v>
      </c>
      <c r="O49" s="115">
        <f>SUM(P3:P48)</f>
        <v>0</v>
      </c>
      <c r="P49" s="116"/>
    </row>
    <row r="50" spans="1:16" ht="18" customHeight="1" x14ac:dyDescent="0.2">
      <c r="A50" s="87"/>
      <c r="B50" s="57" t="s">
        <v>42</v>
      </c>
      <c r="C50" s="56"/>
      <c r="D50" s="58" t="s">
        <v>43</v>
      </c>
      <c r="E50" s="87"/>
      <c r="F50" s="87"/>
      <c r="G50" s="87"/>
      <c r="H50" s="87"/>
      <c r="I50" s="87"/>
      <c r="J50" s="87"/>
      <c r="K50" s="87"/>
      <c r="L50" s="87"/>
      <c r="M50" s="88"/>
      <c r="N50" s="89" t="s">
        <v>51</v>
      </c>
      <c r="O50" s="90"/>
      <c r="P50" s="90">
        <v>0</v>
      </c>
    </row>
    <row r="51" spans="1:16" ht="18" customHeight="1" thickBot="1" x14ac:dyDescent="0.25">
      <c r="A51" s="87"/>
      <c r="B51" s="57"/>
      <c r="C51" s="56"/>
      <c r="D51" s="58"/>
      <c r="E51" s="87"/>
      <c r="F51" s="87"/>
      <c r="G51" s="87"/>
      <c r="H51" s="87"/>
      <c r="I51" s="87"/>
      <c r="J51" s="87"/>
      <c r="K51" s="87"/>
      <c r="L51" s="87"/>
      <c r="M51" s="88"/>
      <c r="N51" s="91" t="s">
        <v>52</v>
      </c>
      <c r="O51" s="92"/>
      <c r="P51" s="92">
        <f>O49-P50</f>
        <v>0</v>
      </c>
    </row>
    <row r="52" spans="1:16" ht="18" customHeight="1" x14ac:dyDescent="0.2">
      <c r="A52" s="11"/>
      <c r="H52" s="64"/>
      <c r="N52" s="63" t="s">
        <v>31</v>
      </c>
      <c r="P52" s="70">
        <f>P51*1%</f>
        <v>0</v>
      </c>
    </row>
    <row r="53" spans="1:16" ht="18" customHeight="1" thickBot="1" x14ac:dyDescent="0.25">
      <c r="A53" s="11"/>
      <c r="H53" s="64"/>
      <c r="N53" s="63" t="s">
        <v>53</v>
      </c>
      <c r="P53" s="72">
        <f>P51*2%</f>
        <v>0</v>
      </c>
    </row>
    <row r="54" spans="1:16" ht="18" customHeight="1" x14ac:dyDescent="0.2">
      <c r="A54" s="11"/>
      <c r="H54" s="64"/>
      <c r="N54" s="67" t="s">
        <v>32</v>
      </c>
      <c r="O54" s="68"/>
      <c r="P54" s="71">
        <f>P51+P52-P53</f>
        <v>0</v>
      </c>
    </row>
    <row r="56" spans="1:16" x14ac:dyDescent="0.2">
      <c r="A56" s="11"/>
      <c r="H56" s="64"/>
      <c r="P56" s="72"/>
    </row>
    <row r="57" spans="1:16" x14ac:dyDescent="0.2">
      <c r="A57" s="11"/>
      <c r="H57" s="64"/>
      <c r="O57" s="59"/>
      <c r="P57" s="72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4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4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4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4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4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4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4"/>
      <c r="N68" s="15"/>
      <c r="O68" s="15"/>
      <c r="P68" s="15"/>
    </row>
    <row r="69" spans="1:16" s="3" customFormat="1" x14ac:dyDescent="0.25">
      <c r="A69" s="11"/>
      <c r="B69" s="2"/>
      <c r="C69" s="2"/>
      <c r="E69" s="12"/>
      <c r="H69" s="64"/>
      <c r="N69" s="15"/>
      <c r="O69" s="15"/>
      <c r="P69" s="15"/>
    </row>
  </sheetData>
  <mergeCells count="3">
    <mergeCell ref="A49:L49"/>
    <mergeCell ref="O49:P49"/>
    <mergeCell ref="Q3:Q48"/>
  </mergeCells>
  <conditionalFormatting sqref="B3">
    <cfRule type="duplicateValues" dxfId="77" priority="2"/>
  </conditionalFormatting>
  <conditionalFormatting sqref="B4">
    <cfRule type="duplicateValues" dxfId="76" priority="1"/>
  </conditionalFormatting>
  <conditionalFormatting sqref="B5:B48">
    <cfRule type="duplicateValues" dxfId="75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34</vt:i4>
      </vt:variant>
    </vt:vector>
  </HeadingPairs>
  <TitlesOfParts>
    <vt:vector size="68" baseType="lpstr">
      <vt:lpstr>Sicepat_Merauke Des 2021</vt:lpstr>
      <vt:lpstr>a</vt:lpstr>
      <vt:lpstr>a (2)</vt:lpstr>
      <vt:lpstr>a (3)</vt:lpstr>
      <vt:lpstr>a (4)</vt:lpstr>
      <vt:lpstr>a (5)</vt:lpstr>
      <vt:lpstr>a (6)</vt:lpstr>
      <vt:lpstr>a (7)</vt:lpstr>
      <vt:lpstr>a (8)</vt:lpstr>
      <vt:lpstr>a (9)</vt:lpstr>
      <vt:lpstr>a (10)</vt:lpstr>
      <vt:lpstr>a (11)</vt:lpstr>
      <vt:lpstr>a (12)</vt:lpstr>
      <vt:lpstr>a (13)</vt:lpstr>
      <vt:lpstr>a (14)</vt:lpstr>
      <vt:lpstr>a (15)</vt:lpstr>
      <vt:lpstr>a (16)</vt:lpstr>
      <vt:lpstr>a (17)</vt:lpstr>
      <vt:lpstr>a (18)</vt:lpstr>
      <vt:lpstr>a (19)</vt:lpstr>
      <vt:lpstr>a (20)</vt:lpstr>
      <vt:lpstr>a (21)</vt:lpstr>
      <vt:lpstr>a (22)</vt:lpstr>
      <vt:lpstr>a (23)</vt:lpstr>
      <vt:lpstr>a (24)</vt:lpstr>
      <vt:lpstr>a (25)</vt:lpstr>
      <vt:lpstr>a (26)</vt:lpstr>
      <vt:lpstr>a (27)</vt:lpstr>
      <vt:lpstr>a (28)</vt:lpstr>
      <vt:lpstr>a (29)</vt:lpstr>
      <vt:lpstr>a (30)</vt:lpstr>
      <vt:lpstr>a (31)</vt:lpstr>
      <vt:lpstr>a (32)</vt:lpstr>
      <vt:lpstr>a (33)</vt:lpstr>
      <vt:lpstr>a!Print_Titles</vt:lpstr>
      <vt:lpstr>'a (10)'!Print_Titles</vt:lpstr>
      <vt:lpstr>'a (11)'!Print_Titles</vt:lpstr>
      <vt:lpstr>'a (12)'!Print_Titles</vt:lpstr>
      <vt:lpstr>'a (13)'!Print_Titles</vt:lpstr>
      <vt:lpstr>'a (14)'!Print_Titles</vt:lpstr>
      <vt:lpstr>'a (15)'!Print_Titles</vt:lpstr>
      <vt:lpstr>'a (16)'!Print_Titles</vt:lpstr>
      <vt:lpstr>'a (17)'!Print_Titles</vt:lpstr>
      <vt:lpstr>'a (18)'!Print_Titles</vt:lpstr>
      <vt:lpstr>'a (19)'!Print_Titles</vt:lpstr>
      <vt:lpstr>'a (2)'!Print_Titles</vt:lpstr>
      <vt:lpstr>'a (20)'!Print_Titles</vt:lpstr>
      <vt:lpstr>'a (21)'!Print_Titles</vt:lpstr>
      <vt:lpstr>'a (22)'!Print_Titles</vt:lpstr>
      <vt:lpstr>'a (23)'!Print_Titles</vt:lpstr>
      <vt:lpstr>'a (24)'!Print_Titles</vt:lpstr>
      <vt:lpstr>'a (25)'!Print_Titles</vt:lpstr>
      <vt:lpstr>'a (26)'!Print_Titles</vt:lpstr>
      <vt:lpstr>'a (27)'!Print_Titles</vt:lpstr>
      <vt:lpstr>'a (28)'!Print_Titles</vt:lpstr>
      <vt:lpstr>'a (29)'!Print_Titles</vt:lpstr>
      <vt:lpstr>'a (3)'!Print_Titles</vt:lpstr>
      <vt:lpstr>'a (30)'!Print_Titles</vt:lpstr>
      <vt:lpstr>'a (31)'!Print_Titles</vt:lpstr>
      <vt:lpstr>'a (32)'!Print_Titles</vt:lpstr>
      <vt:lpstr>'a (33)'!Print_Titles</vt:lpstr>
      <vt:lpstr>'a (4)'!Print_Titles</vt:lpstr>
      <vt:lpstr>'a (5)'!Print_Titles</vt:lpstr>
      <vt:lpstr>'a (6)'!Print_Titles</vt:lpstr>
      <vt:lpstr>'a (7)'!Print_Titles</vt:lpstr>
      <vt:lpstr>'a (8)'!Print_Titles</vt:lpstr>
      <vt:lpstr>'a (9)'!Print_Titles</vt:lpstr>
      <vt:lpstr>'Sicepat_Merauke Des 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2022-01-27T09:08:09Z</cp:lastPrinted>
  <dcterms:created xsi:type="dcterms:W3CDTF">2021-07-02T11:08:00Z</dcterms:created>
  <dcterms:modified xsi:type="dcterms:W3CDTF">2022-01-27T09:14:19Z</dcterms:modified>
</cp:coreProperties>
</file>