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/>
  </bookViews>
  <sheets>
    <sheet name="013_Sicepat_Merauke" sheetId="2" r:id="rId1"/>
    <sheet name="BKI032210028217" sheetId="13" r:id="rId2"/>
    <sheet name="BKI032210029124" sheetId="14" r:id="rId3"/>
    <sheet name="BKI032210031021" sheetId="15" r:id="rId4"/>
  </sheets>
  <definedNames>
    <definedName name="_xlnm.Print_Titles" localSheetId="0">'013_Sicepat_Merauke'!$2:$17</definedName>
  </definedNames>
  <calcPr calcId="162913"/>
</workbook>
</file>

<file path=xl/calcChain.xml><?xml version="1.0" encoding="utf-8"?>
<calcChain xmlns="http://schemas.openxmlformats.org/spreadsheetml/2006/main">
  <c r="J23" i="2" l="1"/>
  <c r="J21" i="2"/>
  <c r="L28" i="2" l="1"/>
  <c r="L21" i="2"/>
  <c r="L3" i="15"/>
  <c r="I25" i="2" l="1"/>
  <c r="A19" i="2" l="1"/>
  <c r="A20" i="2" s="1"/>
  <c r="J4" i="15" l="1"/>
  <c r="L3" i="14"/>
  <c r="J4" i="14"/>
  <c r="L3" i="13"/>
  <c r="J4" i="13"/>
  <c r="K4" i="15" l="1"/>
  <c r="K4" i="14"/>
  <c r="K4" i="13"/>
  <c r="I39" i="2"/>
  <c r="I26" i="2"/>
  <c r="I28" i="2"/>
  <c r="J20" i="2"/>
  <c r="J19" i="2"/>
  <c r="J18" i="2"/>
  <c r="L5" i="13" l="1"/>
  <c r="L6" i="13" s="1"/>
  <c r="L5" i="15"/>
  <c r="L6" i="15" s="1"/>
  <c r="L5" i="14"/>
  <c r="L6" i="14" s="1"/>
  <c r="L7" i="13" l="1"/>
  <c r="L10" i="13" s="1"/>
  <c r="J24" i="2"/>
  <c r="L7" i="15"/>
  <c r="L10" i="15" s="1"/>
  <c r="L7" i="14"/>
  <c r="L10" i="14" s="1"/>
  <c r="J25" i="2" l="1"/>
  <c r="J28" i="2" s="1"/>
</calcChain>
</file>

<file path=xl/sharedStrings.xml><?xml version="1.0" encoding="utf-8"?>
<sst xmlns="http://schemas.openxmlformats.org/spreadsheetml/2006/main" count="135" uniqueCount="68">
  <si>
    <t>NOMOR</t>
  </si>
  <si>
    <t>TUJUAN</t>
  </si>
  <si>
    <t>KETERANGAN</t>
  </si>
  <si>
    <t>KAPAL</t>
  </si>
  <si>
    <t>Pick Up</t>
  </si>
  <si>
    <t>PEMBULATAN</t>
  </si>
  <si>
    <t>Surat Muatan Darat</t>
  </si>
  <si>
    <t xml:space="preserve"> 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</si>
  <si>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</si>
  <si>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</si>
  <si>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</si>
  <si>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</si>
  <si>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</si>
  <si>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</si>
  <si>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</si>
  <si>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</si>
  <si>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</si>
  <si>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</si>
  <si>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</si>
  <si>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</si>
  <si>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</si>
  <si>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</si>
  <si>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</si>
  <si>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</si>
  <si>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</si>
  <si>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</si>
  <si>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</si>
  <si>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</si>
  <si>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</si>
  <si>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</si>
  <si>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</si>
  <si>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</si>
  <si>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</si>
  <si>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</si>
  <si>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</si>
  <si>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</si>
  <si>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</si>
  <si>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</si>
  <si>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</si>
  <si>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</si>
  <si>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</si>
  <si>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</si>
  <si>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</si>
  <si>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</si>
  <si>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Mengetahui,</t>
  </si>
  <si>
    <t>Menyatakan,</t>
  </si>
  <si>
    <t>AWB PCI</t>
  </si>
  <si>
    <t>RATE (Rp/KG)</t>
  </si>
  <si>
    <t>AMOUNT (Rp)</t>
  </si>
  <si>
    <t>CENGKARENG</t>
  </si>
  <si>
    <t>MERAUKE</t>
  </si>
  <si>
    <t>DMP MERAUKE</t>
  </si>
  <si>
    <t>HERCULES</t>
  </si>
  <si>
    <t>24/7/2021 POD by ABDUL</t>
  </si>
  <si>
    <t>SICEPAT MERAUKE</t>
  </si>
  <si>
    <t>DJJPCI0687 - MERAUKE</t>
  </si>
  <si>
    <t>Discount 10%</t>
  </si>
  <si>
    <t>Total Setlah Discount</t>
  </si>
  <si>
    <t>Total Setelah Discount</t>
  </si>
  <si>
    <t xml:space="preserve"> 013/PCI/K1/IX/21</t>
  </si>
  <si>
    <t xml:space="preserve"> 03 September 2021</t>
  </si>
  <si>
    <t>BKI032210028217</t>
  </si>
  <si>
    <t>2/8/2021 POD by ABDUL</t>
  </si>
  <si>
    <t>BKI032210029124</t>
  </si>
  <si>
    <t>BKI032210031021</t>
  </si>
  <si>
    <t>11/8/2021 POD by ANDRI</t>
  </si>
  <si>
    <t>TOTAL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</si>
  <si>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Puluh Empat Juta Dua Ratus Tiga Puluh Satu Ribu Lima Ratus Tujuh Puluh Enam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</si>
</sst>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1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6" fontId="2" fillId="0" borderId="0" xfId="0" applyNumberFormat="1" applyFont="1" applyAlignment="1">
      <alignment horizontal="left" vertical="center"/>
    </xf>
    <xf numFmtId="166" fontId="2" fillId="0" borderId="0" xfId="0" applyNumberFormat="1" applyFont="1"/>
    <xf numFmtId="0" fontId="3" fillId="0" borderId="1" xfId="0" applyFont="1" applyBorder="1" applyAlignment="1">
      <alignment vertical="center"/>
    </xf>
    <xf numFmtId="166" fontId="3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167" fontId="12" fillId="0" borderId="0" xfId="3" applyNumberFormat="1" applyFont="1"/>
    <xf numFmtId="0" fontId="13" fillId="0" borderId="0" xfId="0" applyFont="1"/>
    <xf numFmtId="0" fontId="12" fillId="0" borderId="5" xfId="0" applyFont="1" applyBorder="1"/>
    <xf numFmtId="167" fontId="12" fillId="0" borderId="5" xfId="3" applyNumberFormat="1" applyFont="1" applyBorder="1"/>
    <xf numFmtId="167" fontId="12" fillId="0" borderId="0" xfId="3" applyNumberFormat="1" applyFont="1" applyAlignment="1">
      <alignment horizontal="center"/>
    </xf>
    <xf numFmtId="0" fontId="15" fillId="0" borderId="0" xfId="0" applyFont="1"/>
    <xf numFmtId="168" fontId="12" fillId="0" borderId="0" xfId="0" quotePrefix="1" applyNumberFormat="1" applyFont="1"/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15" fontId="12" fillId="4" borderId="1" xfId="0" quotePrefix="1" applyNumberFormat="1" applyFont="1" applyFill="1" applyBorder="1" applyAlignment="1">
      <alignment horizontal="center" vertical="center"/>
    </xf>
    <xf numFmtId="15" fontId="12" fillId="4" borderId="1" xfId="0" quotePrefix="1" applyNumberFormat="1" applyFont="1" applyFill="1" applyBorder="1" applyAlignment="1">
      <alignment horizontal="center" vertical="center" wrapText="1"/>
    </xf>
    <xf numFmtId="167" fontId="12" fillId="4" borderId="1" xfId="3" applyNumberFormat="1" applyFont="1" applyFill="1" applyBorder="1" applyAlignment="1">
      <alignment horizontal="center" vertical="center" wrapText="1"/>
    </xf>
    <xf numFmtId="0" fontId="12" fillId="4" borderId="4" xfId="3" applyNumberFormat="1" applyFont="1" applyFill="1" applyBorder="1" applyAlignment="1">
      <alignment horizontal="center" vertical="center" wrapText="1"/>
    </xf>
    <xf numFmtId="0" fontId="12" fillId="4" borderId="1" xfId="3" applyNumberFormat="1" applyFont="1" applyFill="1" applyBorder="1" applyAlignment="1">
      <alignment horizontal="center" vertical="center" wrapText="1"/>
    </xf>
    <xf numFmtId="167" fontId="12" fillId="0" borderId="17" xfId="3" applyNumberFormat="1" applyFont="1" applyBorder="1" applyAlignment="1">
      <alignment horizontal="center" vertical="center"/>
    </xf>
    <xf numFmtId="164" fontId="12" fillId="0" borderId="2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7" fontId="12" fillId="0" borderId="0" xfId="3" applyNumberFormat="1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164" fontId="12" fillId="0" borderId="0" xfId="0" applyNumberFormat="1" applyFont="1"/>
    <xf numFmtId="169" fontId="12" fillId="0" borderId="5" xfId="0" applyNumberFormat="1" applyFont="1" applyBorder="1" applyAlignment="1">
      <alignment horizontal="center" vertical="center"/>
    </xf>
    <xf numFmtId="167" fontId="11" fillId="0" borderId="0" xfId="3" applyNumberFormat="1" applyFont="1"/>
    <xf numFmtId="169" fontId="11" fillId="0" borderId="0" xfId="0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1" fillId="0" borderId="0" xfId="0" applyFont="1" applyBorder="1"/>
    <xf numFmtId="0" fontId="12" fillId="0" borderId="0" xfId="0" applyFont="1" applyBorder="1"/>
    <xf numFmtId="0" fontId="18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8" fillId="0" borderId="0" xfId="0" quotePrefix="1" applyFont="1" applyAlignment="1">
      <alignment horizontal="left"/>
    </xf>
    <xf numFmtId="0" fontId="11" fillId="0" borderId="0" xfId="0" quotePrefix="1" applyFont="1" applyBorder="1" applyAlignment="1">
      <alignment horizontal="left"/>
    </xf>
    <xf numFmtId="0" fontId="11" fillId="0" borderId="0" xfId="0" quotePrefix="1" applyFont="1" applyAlignment="1">
      <alignment horizontal="left"/>
    </xf>
    <xf numFmtId="0" fontId="12" fillId="0" borderId="0" xfId="0" applyFont="1" applyAlignment="1">
      <alignment horizontal="right"/>
    </xf>
    <xf numFmtId="0" fontId="2" fillId="0" borderId="16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/>
    <xf numFmtId="0" fontId="4" fillId="2" borderId="1" xfId="0" applyFont="1" applyFill="1" applyBorder="1" applyAlignment="1">
      <alignment horizontal="center" vertical="center" wrapText="1"/>
    </xf>
    <xf numFmtId="167" fontId="1" fillId="0" borderId="1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4" fontId="4" fillId="0" borderId="1" xfId="2" applyFont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167" fontId="6" fillId="0" borderId="1" xfId="1" applyNumberFormat="1" applyFont="1" applyBorder="1" applyAlignment="1">
      <alignment vertical="center"/>
    </xf>
    <xf numFmtId="167" fontId="6" fillId="0" borderId="0" xfId="0" applyNumberFormat="1" applyFont="1" applyAlignment="1">
      <alignment horizontal="center" vertical="center"/>
    </xf>
    <xf numFmtId="167" fontId="6" fillId="0" borderId="23" xfId="0" applyNumberFormat="1" applyFont="1" applyBorder="1" applyAlignment="1">
      <alignment horizontal="center" vertical="center"/>
    </xf>
    <xf numFmtId="165" fontId="6" fillId="0" borderId="0" xfId="1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6" fontId="19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7" fontId="6" fillId="0" borderId="1" xfId="1" applyNumberFormat="1" applyFont="1" applyBorder="1" applyAlignment="1">
      <alignment vertical="center" wrapText="1"/>
    </xf>
    <xf numFmtId="166" fontId="19" fillId="0" borderId="0" xfId="0" applyNumberFormat="1" applyFont="1" applyAlignment="1">
      <alignment vertical="center" wrapText="1"/>
    </xf>
    <xf numFmtId="166" fontId="10" fillId="0" borderId="0" xfId="0" applyNumberFormat="1" applyFont="1" applyAlignment="1">
      <alignment vertical="center" wrapText="1"/>
    </xf>
    <xf numFmtId="0" fontId="3" fillId="0" borderId="16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6" fontId="8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167" fontId="9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167" fontId="6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7" fontId="12" fillId="0" borderId="0" xfId="1" applyNumberFormat="1" applyFont="1"/>
    <xf numFmtId="16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167" fontId="12" fillId="0" borderId="15" xfId="3" applyNumberFormat="1" applyFont="1" applyBorder="1" applyAlignment="1">
      <alignment horizontal="center" vertical="center"/>
    </xf>
    <xf numFmtId="167" fontId="12" fillId="0" borderId="16" xfId="3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3" applyNumberFormat="1" applyFont="1" applyBorder="1" applyAlignment="1">
      <alignment horizontal="left"/>
    </xf>
    <xf numFmtId="0" fontId="11" fillId="0" borderId="0" xfId="3" applyNumberFormat="1" applyFont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11" fillId="0" borderId="0" xfId="3" applyNumberFormat="1" applyFont="1" applyAlignment="1">
      <alignment horizontal="left"/>
    </xf>
    <xf numFmtId="0" fontId="18" fillId="0" borderId="15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167" fontId="6" fillId="0" borderId="15" xfId="1" applyNumberFormat="1" applyFont="1" applyBorder="1" applyAlignment="1">
      <alignment horizontal="center" vertical="center"/>
    </xf>
    <xf numFmtId="167" fontId="6" fillId="0" borderId="16" xfId="1" applyNumberFormat="1" applyFont="1" applyBorder="1" applyAlignment="1">
      <alignment horizontal="center" vertical="center"/>
    </xf>
    <xf numFmtId="0" fontId="6" fillId="0" borderId="0" xfId="1" applyNumberFormat="1" applyFont="1" applyBorder="1" applyAlignment="1">
      <alignment horizontal="left" vertical="center"/>
    </xf>
    <xf numFmtId="0" fontId="6" fillId="0" borderId="5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6" fillId="0" borderId="24" xfId="1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67" fontId="6" fillId="0" borderId="24" xfId="1" applyNumberFormat="1" applyFont="1" applyBorder="1" applyAlignment="1">
      <alignment horizontal="left" vertical="center" wrapText="1"/>
    </xf>
    <xf numFmtId="167" fontId="6" fillId="0" borderId="0" xfId="1" applyNumberFormat="1" applyFont="1" applyBorder="1" applyAlignment="1">
      <alignment horizontal="left" vertical="center"/>
    </xf>
    <xf numFmtId="0" fontId="6" fillId="0" borderId="24" xfId="1" applyNumberFormat="1" applyFont="1" applyBorder="1" applyAlignment="1">
      <alignment horizontal="left" vertical="center" wrapText="1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66675</xdr:colOff>
      <xdr:row>38</xdr:row>
      <xdr:rowOff>191804</xdr:rowOff>
    </xdr:from>
    <xdr:to>
      <xdr:col>10</xdr:col>
      <xdr:colOff>161925</xdr:colOff>
      <xdr:row>45</xdr:row>
      <xdr:rowOff>38099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00025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8" name="Table22456789" displayName="Table22456789" ref="C2:J3" totalsRowShown="0" headerRowDxfId="32" dataDxfId="30" headerRowBorderDxfId="31">
  <tableColumns count="8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0" name="KETERANGAN" dataDxfId="25" dataCellStyle="Normal"/>
    <tableColumn id="5" name="COLLY" dataDxfId="24" dataCellStyle="Normal"/>
    <tableColumn id="4" name="KG" dataDxfId="23" dataCellStyle="Normal"/>
    <tableColumn id="19" name="PEMBULATAN" dataDxfId="2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9" name="Table2245678910" displayName="Table2245678910" ref="C2:J3" totalsRowShown="0" headerRowDxfId="21" dataDxfId="19" headerRowBorderDxfId="20">
  <tableColumns count="8">
    <tableColumn id="1" name="NOMOR" dataDxfId="18" dataCellStyle="Normal"/>
    <tableColumn id="3" name="TUJUAN" dataDxfId="17" dataCellStyle="Normal"/>
    <tableColumn id="16" name="Pick Up" dataDxfId="16"/>
    <tableColumn id="14" name="KAPAL" dataDxfId="15"/>
    <tableColumn id="10" name="KETERANGAN" dataDxfId="14" dataCellStyle="Normal"/>
    <tableColumn id="5" name="COLLY" dataDxfId="13" dataCellStyle="Normal"/>
    <tableColumn id="4" name="KG" dataDxfId="12" dataCellStyle="Normal"/>
    <tableColumn id="19" name="PEMBULATAN" dataDxfId="1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C2:J3" totalsRowShown="0" headerRowDxfId="10" dataDxfId="8" headerRowBorderDxfId="9">
  <tableColumns count="8">
    <tableColumn id="1" name="NOMOR" dataDxfId="7" dataCellStyle="Normal"/>
    <tableColumn id="3" name="TUJUAN" dataDxfId="6" dataCellStyle="Normal"/>
    <tableColumn id="16" name="Pick Up" dataDxfId="5"/>
    <tableColumn id="14" name="KAPAL" dataDxfId="4"/>
    <tableColumn id="10" name="KETERANGAN" dataDxfId="3" dataCellStyle="Normal"/>
    <tableColumn id="5" name="COLLY" dataDxfId="2" dataCellStyle="Normal"/>
    <tableColumn id="4" name="KG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abSelected="1" topLeftCell="A12" workbookViewId="0">
      <selection activeCell="J19" sqref="J19"/>
    </sheetView>
  </sheetViews>
  <sheetFormatPr defaultRowHeight="15.75" x14ac:dyDescent="0.25"/>
  <cols>
    <col min="1" max="1" width="6.42578125" style="15" customWidth="1"/>
    <col min="2" max="2" width="11.5703125" style="15" customWidth="1"/>
    <col min="3" max="3" width="10" style="15" customWidth="1"/>
    <col min="4" max="4" width="29.140625" style="15" customWidth="1"/>
    <col min="5" max="5" width="13.85546875" style="15" customWidth="1"/>
    <col min="6" max="6" width="6.85546875" style="15" bestFit="1" customWidth="1"/>
    <col min="7" max="7" width="5.28515625" style="15" customWidth="1"/>
    <col min="8" max="8" width="14.140625" style="16" bestFit="1" customWidth="1"/>
    <col min="9" max="9" width="1.5703125" style="16" customWidth="1"/>
    <col min="10" max="10" width="19" style="15" customWidth="1"/>
    <col min="11" max="11" width="9.140625" style="15"/>
    <col min="12" max="12" width="15.7109375" style="15" bestFit="1" customWidth="1"/>
    <col min="13" max="16384" width="9.140625" style="15"/>
  </cols>
  <sheetData>
    <row r="2" spans="1:10" x14ac:dyDescent="0.25">
      <c r="A2" s="14" t="s">
        <v>8</v>
      </c>
    </row>
    <row r="3" spans="1:10" x14ac:dyDescent="0.25">
      <c r="A3" s="17" t="s">
        <v>9</v>
      </c>
    </row>
    <row r="4" spans="1:10" x14ac:dyDescent="0.25">
      <c r="A4" s="17" t="s">
        <v>10</v>
      </c>
    </row>
    <row r="5" spans="1:10" x14ac:dyDescent="0.25">
      <c r="A5" s="17" t="s">
        <v>11</v>
      </c>
    </row>
    <row r="6" spans="1:10" x14ac:dyDescent="0.25">
      <c r="A6" s="17" t="s">
        <v>12</v>
      </c>
    </row>
    <row r="7" spans="1:10" x14ac:dyDescent="0.25">
      <c r="A7" s="17" t="s">
        <v>13</v>
      </c>
    </row>
    <row r="9" spans="1:10" ht="16.5" thickBot="1" x14ac:dyDescent="0.3">
      <c r="A9" s="18"/>
      <c r="B9" s="18"/>
      <c r="C9" s="18"/>
      <c r="D9" s="18"/>
      <c r="E9" s="18"/>
      <c r="F9" s="18"/>
      <c r="G9" s="18"/>
      <c r="H9" s="19"/>
      <c r="I9" s="19"/>
      <c r="J9" s="18"/>
    </row>
    <row r="10" spans="1:10" ht="23.25" customHeight="1" thickBot="1" x14ac:dyDescent="0.3">
      <c r="A10" s="99" t="s">
        <v>14</v>
      </c>
      <c r="B10" s="100"/>
      <c r="C10" s="100"/>
      <c r="D10" s="100"/>
      <c r="E10" s="100"/>
      <c r="F10" s="100"/>
      <c r="G10" s="100"/>
      <c r="H10" s="100"/>
      <c r="I10" s="100"/>
      <c r="J10" s="101"/>
    </row>
    <row r="12" spans="1:10" x14ac:dyDescent="0.25">
      <c r="A12" s="15" t="s">
        <v>15</v>
      </c>
      <c r="B12" s="15" t="s">
        <v>16</v>
      </c>
      <c r="H12" s="16" t="s">
        <v>17</v>
      </c>
      <c r="I12" s="20" t="s">
        <v>18</v>
      </c>
      <c r="J12" s="21" t="s">
        <v>59</v>
      </c>
    </row>
    <row r="13" spans="1:10" x14ac:dyDescent="0.25">
      <c r="H13" s="16" t="s">
        <v>19</v>
      </c>
      <c r="I13" s="20" t="s">
        <v>18</v>
      </c>
      <c r="J13" s="22" t="s">
        <v>60</v>
      </c>
    </row>
    <row r="14" spans="1:10" x14ac:dyDescent="0.25">
      <c r="H14" s="16" t="s">
        <v>20</v>
      </c>
      <c r="I14" s="20" t="s">
        <v>18</v>
      </c>
      <c r="J14" s="15" t="s">
        <v>21</v>
      </c>
    </row>
    <row r="15" spans="1:10" x14ac:dyDescent="0.25">
      <c r="A15" s="15" t="s">
        <v>22</v>
      </c>
      <c r="B15" s="21" t="s">
        <v>23</v>
      </c>
      <c r="C15" s="21"/>
      <c r="I15" s="20"/>
    </row>
    <row r="16" spans="1:10" ht="16.5" thickBot="1" x14ac:dyDescent="0.3"/>
    <row r="17" spans="1:18" ht="26.25" customHeight="1" x14ac:dyDescent="0.25">
      <c r="A17" s="23" t="s">
        <v>24</v>
      </c>
      <c r="B17" s="24" t="s">
        <v>25</v>
      </c>
      <c r="C17" s="24" t="s">
        <v>26</v>
      </c>
      <c r="D17" s="24" t="s">
        <v>27</v>
      </c>
      <c r="E17" s="24" t="s">
        <v>28</v>
      </c>
      <c r="F17" s="25" t="s">
        <v>29</v>
      </c>
      <c r="G17" s="25" t="s">
        <v>30</v>
      </c>
      <c r="H17" s="102" t="s">
        <v>31</v>
      </c>
      <c r="I17" s="103"/>
      <c r="J17" s="26" t="s">
        <v>32</v>
      </c>
    </row>
    <row r="18" spans="1:18" ht="46.5" customHeight="1" x14ac:dyDescent="0.25">
      <c r="A18" s="27">
        <v>1</v>
      </c>
      <c r="B18" s="28">
        <v>44402</v>
      </c>
      <c r="C18" s="29" t="s">
        <v>61</v>
      </c>
      <c r="D18" s="30" t="s">
        <v>54</v>
      </c>
      <c r="E18" s="30" t="s">
        <v>55</v>
      </c>
      <c r="F18" s="31">
        <v>54</v>
      </c>
      <c r="G18" s="32">
        <v>409</v>
      </c>
      <c r="H18" s="104">
        <v>88000</v>
      </c>
      <c r="I18" s="105"/>
      <c r="J18" s="33">
        <f>G18*H18</f>
        <v>35992000</v>
      </c>
      <c r="L18"/>
    </row>
    <row r="19" spans="1:18" ht="46.5" customHeight="1" x14ac:dyDescent="0.25">
      <c r="A19" s="27">
        <f>A18+1</f>
        <v>2</v>
      </c>
      <c r="B19" s="28">
        <v>44408</v>
      </c>
      <c r="C19" s="29" t="s">
        <v>63</v>
      </c>
      <c r="D19" s="30" t="s">
        <v>54</v>
      </c>
      <c r="E19" s="30" t="s">
        <v>55</v>
      </c>
      <c r="F19" s="31">
        <v>24</v>
      </c>
      <c r="G19" s="31">
        <v>204</v>
      </c>
      <c r="H19" s="104">
        <v>88000</v>
      </c>
      <c r="I19" s="105"/>
      <c r="J19" s="33">
        <f>G19*H19</f>
        <v>17952000</v>
      </c>
      <c r="L19"/>
    </row>
    <row r="20" spans="1:18" ht="46.5" customHeight="1" x14ac:dyDescent="0.25">
      <c r="A20" s="27">
        <f t="shared" ref="A20" si="0">A19+1</f>
        <v>3</v>
      </c>
      <c r="B20" s="28">
        <v>44416</v>
      </c>
      <c r="C20" s="29" t="s">
        <v>64</v>
      </c>
      <c r="D20" s="30" t="s">
        <v>54</v>
      </c>
      <c r="E20" s="30" t="s">
        <v>55</v>
      </c>
      <c r="F20" s="31">
        <v>50</v>
      </c>
      <c r="G20" s="32">
        <v>440</v>
      </c>
      <c r="H20" s="104">
        <v>88000</v>
      </c>
      <c r="I20" s="105"/>
      <c r="J20" s="33">
        <f t="shared" ref="J20" si="1">G20*H20</f>
        <v>38720000</v>
      </c>
      <c r="L20"/>
    </row>
    <row r="21" spans="1:18" ht="32.25" customHeight="1" thickBot="1" x14ac:dyDescent="0.3">
      <c r="A21" s="106" t="s">
        <v>33</v>
      </c>
      <c r="B21" s="107"/>
      <c r="C21" s="107"/>
      <c r="D21" s="107"/>
      <c r="E21" s="107"/>
      <c r="F21" s="107"/>
      <c r="G21" s="107"/>
      <c r="H21" s="107"/>
      <c r="I21" s="108"/>
      <c r="J21" s="34">
        <f>SUM(J18:J20)</f>
        <v>92664000</v>
      </c>
      <c r="L21" s="95">
        <f>BKI032210028217!K4+BKI032210029124!K4+BKI032210031021!K4</f>
        <v>92664000</v>
      </c>
    </row>
    <row r="22" spans="1:18" x14ac:dyDescent="0.25">
      <c r="A22" s="109"/>
      <c r="B22" s="109"/>
      <c r="C22" s="35"/>
      <c r="D22" s="35"/>
      <c r="E22" s="35"/>
      <c r="F22" s="35"/>
      <c r="G22" s="35"/>
      <c r="H22" s="36"/>
      <c r="I22" s="36"/>
      <c r="J22" s="37"/>
    </row>
    <row r="23" spans="1:18" x14ac:dyDescent="0.25">
      <c r="A23" s="89"/>
      <c r="B23" s="89"/>
      <c r="C23" s="89"/>
      <c r="D23" s="89"/>
      <c r="E23" s="89"/>
      <c r="F23" s="89"/>
      <c r="G23" s="111" t="s">
        <v>56</v>
      </c>
      <c r="H23" s="111"/>
      <c r="I23" s="36"/>
      <c r="J23" s="37">
        <f>J21*10%</f>
        <v>9266400</v>
      </c>
    </row>
    <row r="24" spans="1:18" x14ac:dyDescent="0.25">
      <c r="A24" s="90"/>
      <c r="B24" s="90"/>
      <c r="C24" s="90"/>
      <c r="D24" s="90"/>
      <c r="E24" s="90"/>
      <c r="F24" s="90"/>
      <c r="G24" s="112" t="s">
        <v>57</v>
      </c>
      <c r="H24" s="112"/>
      <c r="I24" s="36"/>
      <c r="J24" s="91">
        <f>J21-J23</f>
        <v>83397600</v>
      </c>
    </row>
    <row r="25" spans="1:18" x14ac:dyDescent="0.25">
      <c r="A25" s="35"/>
      <c r="B25" s="35"/>
      <c r="C25" s="35"/>
      <c r="D25" s="35"/>
      <c r="E25" s="35"/>
      <c r="F25" s="35"/>
      <c r="G25" s="111" t="s">
        <v>34</v>
      </c>
      <c r="H25" s="111"/>
      <c r="I25" s="38" t="e">
        <f>#REF!*1%</f>
        <v>#REF!</v>
      </c>
      <c r="J25" s="37">
        <f>J24*1%</f>
        <v>833976</v>
      </c>
    </row>
    <row r="26" spans="1:18" x14ac:dyDescent="0.25">
      <c r="A26" s="35"/>
      <c r="B26" s="35"/>
      <c r="C26" s="35"/>
      <c r="D26" s="35"/>
      <c r="E26" s="35"/>
      <c r="F26" s="35"/>
      <c r="G26" s="111" t="s">
        <v>35</v>
      </c>
      <c r="H26" s="111"/>
      <c r="I26" s="37">
        <f>I22*10%</f>
        <v>0</v>
      </c>
      <c r="J26" s="37">
        <v>0</v>
      </c>
    </row>
    <row r="27" spans="1:18" ht="16.5" thickBot="1" x14ac:dyDescent="0.3">
      <c r="E27" s="14"/>
      <c r="F27" s="14"/>
      <c r="G27" s="110" t="s">
        <v>36</v>
      </c>
      <c r="H27" s="110"/>
      <c r="I27" s="39">
        <v>0</v>
      </c>
      <c r="J27" s="39">
        <v>0</v>
      </c>
      <c r="R27" s="15" t="s">
        <v>7</v>
      </c>
    </row>
    <row r="28" spans="1:18" x14ac:dyDescent="0.25">
      <c r="E28" s="14"/>
      <c r="F28" s="14"/>
      <c r="G28" s="113" t="s">
        <v>66</v>
      </c>
      <c r="H28" s="113"/>
      <c r="I28" s="41" t="e">
        <f>I21+I25</f>
        <v>#REF!</v>
      </c>
      <c r="J28" s="41">
        <f>J24+J25</f>
        <v>84231576</v>
      </c>
      <c r="L28" s="95">
        <f>BKI032210028217!L10+BKI032210029124!L10+BKI032210031021!L10</f>
        <v>84231576</v>
      </c>
    </row>
    <row r="29" spans="1:18" x14ac:dyDescent="0.25">
      <c r="E29" s="14"/>
      <c r="F29" s="14"/>
      <c r="G29" s="14"/>
      <c r="H29" s="40"/>
      <c r="I29" s="41"/>
      <c r="J29" s="41"/>
    </row>
    <row r="30" spans="1:18" x14ac:dyDescent="0.25">
      <c r="A30" s="14" t="s">
        <v>67</v>
      </c>
      <c r="D30" s="14"/>
      <c r="E30" s="14"/>
      <c r="F30" s="14"/>
      <c r="G30" s="14"/>
      <c r="H30" s="40"/>
      <c r="I30" s="40"/>
      <c r="J30" s="41"/>
    </row>
    <row r="31" spans="1:18" x14ac:dyDescent="0.25">
      <c r="A31" s="42"/>
      <c r="D31" s="14"/>
      <c r="E31" s="14"/>
      <c r="F31" s="14"/>
      <c r="G31" s="14"/>
      <c r="H31" s="40"/>
      <c r="I31" s="40"/>
      <c r="J31" s="41"/>
    </row>
    <row r="32" spans="1:18" x14ac:dyDescent="0.25">
      <c r="D32" s="14"/>
      <c r="E32" s="14"/>
      <c r="F32" s="14"/>
      <c r="G32" s="14"/>
      <c r="H32" s="40"/>
      <c r="I32" s="40"/>
      <c r="J32" s="41"/>
    </row>
    <row r="33" spans="1:10" x14ac:dyDescent="0.25">
      <c r="A33" s="43" t="s">
        <v>38</v>
      </c>
    </row>
    <row r="34" spans="1:10" x14ac:dyDescent="0.25">
      <c r="A34" s="44" t="s">
        <v>39</v>
      </c>
      <c r="B34" s="45"/>
      <c r="C34" s="45"/>
      <c r="D34" s="46"/>
      <c r="E34" s="46"/>
      <c r="F34" s="46"/>
      <c r="G34" s="46"/>
    </row>
    <row r="35" spans="1:10" x14ac:dyDescent="0.25">
      <c r="A35" s="44" t="s">
        <v>40</v>
      </c>
      <c r="B35" s="45"/>
      <c r="C35" s="45"/>
      <c r="D35" s="46"/>
      <c r="E35" s="46"/>
      <c r="F35" s="46"/>
      <c r="G35" s="46"/>
    </row>
    <row r="36" spans="1:10" x14ac:dyDescent="0.25">
      <c r="A36" s="47" t="s">
        <v>41</v>
      </c>
      <c r="B36" s="48"/>
      <c r="C36" s="48"/>
      <c r="D36" s="46"/>
      <c r="E36" s="46"/>
      <c r="F36" s="46"/>
      <c r="G36" s="46"/>
    </row>
    <row r="37" spans="1:10" x14ac:dyDescent="0.25">
      <c r="A37" s="49" t="s">
        <v>8</v>
      </c>
      <c r="B37" s="50"/>
      <c r="C37" s="50"/>
      <c r="D37" s="46"/>
      <c r="E37" s="46"/>
      <c r="F37" s="46"/>
      <c r="G37" s="46"/>
    </row>
    <row r="38" spans="1:10" x14ac:dyDescent="0.25">
      <c r="A38" s="51"/>
      <c r="B38" s="51"/>
      <c r="C38" s="51"/>
    </row>
    <row r="39" spans="1:10" x14ac:dyDescent="0.25">
      <c r="H39" s="52" t="s">
        <v>42</v>
      </c>
      <c r="I39" s="96" t="str">
        <f>+J13</f>
        <v xml:space="preserve"> 03 September 2021</v>
      </c>
      <c r="J39" s="97"/>
    </row>
    <row r="43" spans="1:10" ht="18" customHeight="1" x14ac:dyDescent="0.25"/>
    <row r="44" spans="1:10" ht="17.25" customHeight="1" x14ac:dyDescent="0.25"/>
    <row r="46" spans="1:10" x14ac:dyDescent="0.25">
      <c r="H46" s="98" t="s">
        <v>43</v>
      </c>
      <c r="I46" s="98"/>
      <c r="J46" s="98"/>
    </row>
  </sheetData>
  <mergeCells count="15">
    <mergeCell ref="I39:J39"/>
    <mergeCell ref="H46:J46"/>
    <mergeCell ref="A10:J10"/>
    <mergeCell ref="H17:I17"/>
    <mergeCell ref="H18:I18"/>
    <mergeCell ref="H19:I19"/>
    <mergeCell ref="H20:I20"/>
    <mergeCell ref="A21:I21"/>
    <mergeCell ref="A22:B22"/>
    <mergeCell ref="G27:H27"/>
    <mergeCell ref="G26:H26"/>
    <mergeCell ref="G25:H25"/>
    <mergeCell ref="G24:H24"/>
    <mergeCell ref="G23:H23"/>
    <mergeCell ref="G28:H2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13" sqref="K13"/>
    </sheetView>
  </sheetViews>
  <sheetFormatPr defaultRowHeight="15" x14ac:dyDescent="0.2"/>
  <cols>
    <col min="1" max="1" width="7.5703125" style="4" customWidth="1"/>
    <col min="2" max="2" width="18.85546875" style="2" customWidth="1"/>
    <col min="3" max="3" width="14.85546875" style="2" customWidth="1"/>
    <col min="4" max="4" width="9.140625" style="3" customWidth="1"/>
    <col min="5" max="5" width="8.5703125" style="10" customWidth="1"/>
    <col min="6" max="6" width="9.28515625" style="3" customWidth="1"/>
    <col min="7" max="7" width="14.28515625" style="6" customWidth="1"/>
    <col min="8" max="8" width="5.5703125" style="3" customWidth="1"/>
    <col min="9" max="9" width="5.140625" style="3" customWidth="1"/>
    <col min="10" max="10" width="13.140625" style="13" customWidth="1"/>
    <col min="11" max="11" width="8.42578125" style="13" customWidth="1"/>
    <col min="12" max="12" width="13.140625" style="13" customWidth="1"/>
    <col min="13" max="16384" width="9.140625" style="4"/>
  </cols>
  <sheetData>
    <row r="1" spans="1:12" x14ac:dyDescent="0.2">
      <c r="G1" s="5"/>
    </row>
    <row r="2" spans="1:12" ht="25.5" x14ac:dyDescent="0.2">
      <c r="A2" s="72" t="s">
        <v>46</v>
      </c>
      <c r="B2" s="56" t="s">
        <v>6</v>
      </c>
      <c r="C2" s="56" t="s">
        <v>0</v>
      </c>
      <c r="D2" s="56" t="s">
        <v>1</v>
      </c>
      <c r="E2" s="73" t="s">
        <v>4</v>
      </c>
      <c r="F2" s="56" t="s">
        <v>3</v>
      </c>
      <c r="G2" s="73" t="s">
        <v>2</v>
      </c>
      <c r="H2" s="56" t="s">
        <v>29</v>
      </c>
      <c r="I2" s="56" t="s">
        <v>30</v>
      </c>
      <c r="J2" s="56" t="s">
        <v>5</v>
      </c>
      <c r="K2" s="56" t="s">
        <v>47</v>
      </c>
      <c r="L2" s="56" t="s">
        <v>48</v>
      </c>
    </row>
    <row r="3" spans="1:12" ht="36" x14ac:dyDescent="0.2">
      <c r="A3" s="12" t="s">
        <v>61</v>
      </c>
      <c r="B3" s="53" t="s">
        <v>49</v>
      </c>
      <c r="C3" s="84" t="s">
        <v>50</v>
      </c>
      <c r="D3" s="88" t="s">
        <v>51</v>
      </c>
      <c r="E3" s="85">
        <v>44402</v>
      </c>
      <c r="F3" s="7" t="s">
        <v>52</v>
      </c>
      <c r="G3" s="8" t="s">
        <v>62</v>
      </c>
      <c r="H3" s="11">
        <v>54</v>
      </c>
      <c r="I3" s="11">
        <v>409</v>
      </c>
      <c r="J3" s="67">
        <v>409</v>
      </c>
      <c r="K3" s="59">
        <v>88000</v>
      </c>
      <c r="L3" s="60">
        <f>Table22456789[[#This Row],[PEMBULATAN]]*K3</f>
        <v>35992000</v>
      </c>
    </row>
    <row r="4" spans="1:12" ht="22.5" customHeight="1" x14ac:dyDescent="0.2">
      <c r="A4" s="114" t="s">
        <v>33</v>
      </c>
      <c r="B4" s="115"/>
      <c r="C4" s="115"/>
      <c r="D4" s="115"/>
      <c r="E4" s="115"/>
      <c r="F4" s="115"/>
      <c r="G4" s="115"/>
      <c r="H4" s="115"/>
      <c r="I4" s="116"/>
      <c r="J4" s="80">
        <f>SUBTOTAL(109,Table22456789[PEMBULATAN])</f>
        <v>409</v>
      </c>
      <c r="K4" s="117">
        <f>SUM(L3:L3)</f>
        <v>35992000</v>
      </c>
      <c r="L4" s="118"/>
    </row>
    <row r="5" spans="1:12" ht="15" customHeight="1" x14ac:dyDescent="0.2">
      <c r="A5" s="92"/>
      <c r="B5" s="92"/>
      <c r="C5" s="92"/>
      <c r="D5" s="92"/>
      <c r="E5" s="92"/>
      <c r="F5" s="92"/>
      <c r="G5" s="92"/>
      <c r="H5" s="92"/>
      <c r="I5" s="92"/>
      <c r="J5" s="122" t="s">
        <v>56</v>
      </c>
      <c r="K5" s="122"/>
      <c r="L5" s="93">
        <f>K4*10%</f>
        <v>3599200</v>
      </c>
    </row>
    <row r="6" spans="1:12" ht="15" customHeight="1" x14ac:dyDescent="0.2">
      <c r="A6" s="92"/>
      <c r="B6" s="92"/>
      <c r="C6" s="92"/>
      <c r="D6" s="92"/>
      <c r="E6" s="92"/>
      <c r="F6" s="92"/>
      <c r="G6" s="92"/>
      <c r="H6" s="92"/>
      <c r="I6" s="92"/>
      <c r="J6" s="119" t="s">
        <v>58</v>
      </c>
      <c r="K6" s="119"/>
      <c r="L6" s="93">
        <f>K4-L5</f>
        <v>32392800</v>
      </c>
    </row>
    <row r="7" spans="1:12" ht="15" customHeight="1" x14ac:dyDescent="0.2">
      <c r="A7" s="74"/>
      <c r="B7" s="75"/>
      <c r="C7" s="75"/>
      <c r="D7" s="76"/>
      <c r="E7" s="77"/>
      <c r="F7" s="76"/>
      <c r="G7" s="78"/>
      <c r="H7" s="76"/>
      <c r="I7" s="76"/>
      <c r="J7" s="121" t="s">
        <v>34</v>
      </c>
      <c r="K7" s="121"/>
      <c r="L7" s="64">
        <f>L6*1%</f>
        <v>323928</v>
      </c>
    </row>
    <row r="8" spans="1:12" x14ac:dyDescent="0.2">
      <c r="A8" s="74"/>
      <c r="B8" s="75"/>
      <c r="C8" s="75"/>
      <c r="D8" s="76"/>
      <c r="E8" s="77"/>
      <c r="F8" s="76"/>
      <c r="G8" s="78"/>
      <c r="H8" s="76"/>
      <c r="I8" s="76"/>
      <c r="J8" s="121" t="s">
        <v>35</v>
      </c>
      <c r="K8" s="121"/>
      <c r="L8" s="66">
        <v>0</v>
      </c>
    </row>
    <row r="9" spans="1:12" ht="15.75" thickBot="1" x14ac:dyDescent="0.25">
      <c r="A9" s="74"/>
      <c r="B9" s="75"/>
      <c r="C9" s="75"/>
      <c r="D9" s="76"/>
      <c r="E9" s="77"/>
      <c r="F9" s="76"/>
      <c r="G9" s="78"/>
      <c r="H9" s="76"/>
      <c r="I9" s="76"/>
      <c r="J9" s="120" t="s">
        <v>36</v>
      </c>
      <c r="K9" s="120"/>
      <c r="L9" s="66">
        <v>0</v>
      </c>
    </row>
    <row r="10" spans="1:12" x14ac:dyDescent="0.2">
      <c r="A10" s="74"/>
      <c r="B10" s="75"/>
      <c r="C10" s="75"/>
      <c r="D10" s="76"/>
      <c r="E10" s="77"/>
      <c r="F10" s="76"/>
      <c r="G10" s="78"/>
      <c r="H10" s="76"/>
      <c r="I10" s="76"/>
      <c r="J10" s="61" t="s">
        <v>37</v>
      </c>
      <c r="K10" s="62"/>
      <c r="L10" s="65">
        <f>L6+L7</f>
        <v>32716728</v>
      </c>
    </row>
    <row r="11" spans="1:12" x14ac:dyDescent="0.2">
      <c r="A11" s="74"/>
      <c r="B11" s="81" t="s">
        <v>44</v>
      </c>
      <c r="C11" s="82"/>
      <c r="D11" s="70" t="s">
        <v>45</v>
      </c>
      <c r="E11" s="77"/>
      <c r="F11" s="76"/>
      <c r="G11" s="78"/>
      <c r="H11" s="76"/>
      <c r="I11" s="76"/>
      <c r="J11" s="79"/>
    </row>
    <row r="12" spans="1:12" x14ac:dyDescent="0.2">
      <c r="A12" s="74"/>
      <c r="B12" s="75"/>
      <c r="C12" s="75"/>
      <c r="D12" s="76"/>
      <c r="E12" s="77"/>
      <c r="F12" s="76"/>
      <c r="G12" s="78"/>
      <c r="H12" s="76"/>
      <c r="I12" s="76"/>
      <c r="J12" s="79"/>
    </row>
    <row r="13" spans="1:12" x14ac:dyDescent="0.2">
      <c r="A13" s="54"/>
      <c r="B13" s="75"/>
      <c r="C13" s="75"/>
      <c r="D13" s="76"/>
      <c r="E13" s="77"/>
      <c r="F13" s="76"/>
      <c r="G13" s="78"/>
      <c r="H13" s="76"/>
      <c r="I13" s="76"/>
      <c r="J13" s="79"/>
    </row>
    <row r="14" spans="1:12" x14ac:dyDescent="0.2">
      <c r="A14" s="54"/>
    </row>
    <row r="15" spans="1:12" x14ac:dyDescent="0.2">
      <c r="A15" s="54"/>
    </row>
    <row r="16" spans="1:12" x14ac:dyDescent="0.2">
      <c r="A16" s="54"/>
    </row>
    <row r="17" spans="1:1" x14ac:dyDescent="0.2">
      <c r="A17" s="54"/>
    </row>
    <row r="18" spans="1:1" x14ac:dyDescent="0.2">
      <c r="A18" s="54"/>
    </row>
    <row r="19" spans="1:1" x14ac:dyDescent="0.2">
      <c r="A19" s="54"/>
    </row>
    <row r="20" spans="1:1" x14ac:dyDescent="0.2">
      <c r="A20" s="55"/>
    </row>
  </sheetData>
  <mergeCells count="7">
    <mergeCell ref="A4:I4"/>
    <mergeCell ref="K4:L4"/>
    <mergeCell ref="J6:K6"/>
    <mergeCell ref="J9:K9"/>
    <mergeCell ref="J8:K8"/>
    <mergeCell ref="J7:K7"/>
    <mergeCell ref="J5:K5"/>
  </mergeCells>
  <conditionalFormatting sqref="B3">
    <cfRule type="duplicateValues" dxfId="33" priority="2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10" zoomScaleNormal="110" workbookViewId="0">
      <selection activeCell="I3" sqref="I3"/>
    </sheetView>
  </sheetViews>
  <sheetFormatPr defaultRowHeight="15" x14ac:dyDescent="0.2"/>
  <cols>
    <col min="1" max="1" width="8" style="4" customWidth="1"/>
    <col min="2" max="2" width="18.7109375" style="2" customWidth="1"/>
    <col min="3" max="3" width="15" style="2" customWidth="1"/>
    <col min="4" max="4" width="12" style="3" customWidth="1"/>
    <col min="5" max="5" width="8" style="10" customWidth="1"/>
    <col min="6" max="6" width="9.42578125" style="3" customWidth="1"/>
    <col min="7" max="7" width="14.140625" style="6" customWidth="1"/>
    <col min="8" max="8" width="5.5703125" style="3" customWidth="1"/>
    <col min="9" max="9" width="5.140625" style="3" customWidth="1"/>
    <col min="10" max="10" width="12.7109375" style="13" customWidth="1"/>
    <col min="11" max="11" width="9.28515625" style="13" customWidth="1"/>
    <col min="12" max="12" width="13.7109375" style="13" customWidth="1"/>
    <col min="13" max="16384" width="9.140625" style="4"/>
  </cols>
  <sheetData>
    <row r="1" spans="1:13" x14ac:dyDescent="0.2">
      <c r="G1" s="5"/>
    </row>
    <row r="2" spans="1:13" ht="25.5" x14ac:dyDescent="0.2">
      <c r="A2" s="72" t="s">
        <v>46</v>
      </c>
      <c r="B2" s="56" t="s">
        <v>6</v>
      </c>
      <c r="C2" s="56" t="s">
        <v>0</v>
      </c>
      <c r="D2" s="56" t="s">
        <v>1</v>
      </c>
      <c r="E2" s="73" t="s">
        <v>4</v>
      </c>
      <c r="F2" s="56" t="s">
        <v>3</v>
      </c>
      <c r="G2" s="73" t="s">
        <v>2</v>
      </c>
      <c r="H2" s="56" t="s">
        <v>29</v>
      </c>
      <c r="I2" s="56" t="s">
        <v>30</v>
      </c>
      <c r="J2" s="56" t="s">
        <v>5</v>
      </c>
      <c r="K2" s="56" t="s">
        <v>47</v>
      </c>
      <c r="L2" s="56" t="s">
        <v>48</v>
      </c>
    </row>
    <row r="3" spans="1:13" ht="41.25" customHeight="1" x14ac:dyDescent="0.2">
      <c r="A3" s="12" t="s">
        <v>63</v>
      </c>
      <c r="B3" s="86" t="s">
        <v>49</v>
      </c>
      <c r="C3" s="84" t="s">
        <v>50</v>
      </c>
      <c r="D3" s="1" t="s">
        <v>51</v>
      </c>
      <c r="E3" s="85">
        <v>44408</v>
      </c>
      <c r="F3" s="7" t="s">
        <v>52</v>
      </c>
      <c r="G3" s="8" t="s">
        <v>53</v>
      </c>
      <c r="H3" s="11">
        <v>24</v>
      </c>
      <c r="I3" s="11">
        <v>204</v>
      </c>
      <c r="J3" s="71">
        <v>204</v>
      </c>
      <c r="K3" s="57">
        <v>88000</v>
      </c>
      <c r="L3" s="87">
        <f>Table2245678910[[#This Row],[PEMBULATAN]]*K3</f>
        <v>17952000</v>
      </c>
    </row>
    <row r="4" spans="1:13" ht="22.5" customHeight="1" x14ac:dyDescent="0.2">
      <c r="A4" s="125" t="s">
        <v>33</v>
      </c>
      <c r="B4" s="126"/>
      <c r="C4" s="126"/>
      <c r="D4" s="126"/>
      <c r="E4" s="126"/>
      <c r="F4" s="126"/>
      <c r="G4" s="126"/>
      <c r="H4" s="126"/>
      <c r="I4" s="127"/>
      <c r="J4" s="63">
        <f>SUBTOTAL(109,Table2245678910[PEMBULATAN])</f>
        <v>204</v>
      </c>
      <c r="K4" s="117">
        <f>SUM(L3:L3)</f>
        <v>17952000</v>
      </c>
      <c r="L4" s="118"/>
    </row>
    <row r="5" spans="1:13" ht="15" customHeight="1" x14ac:dyDescent="0.2">
      <c r="A5" s="92"/>
      <c r="B5" s="92"/>
      <c r="C5" s="92"/>
      <c r="D5" s="92"/>
      <c r="E5" s="92"/>
      <c r="F5" s="92"/>
      <c r="G5" s="92"/>
      <c r="H5" s="92"/>
      <c r="I5" s="92"/>
      <c r="J5" s="128" t="s">
        <v>56</v>
      </c>
      <c r="K5" s="128"/>
      <c r="L5" s="93">
        <f>K4*10%</f>
        <v>1795200</v>
      </c>
    </row>
    <row r="6" spans="1:13" ht="15" customHeight="1" x14ac:dyDescent="0.2">
      <c r="A6" s="92"/>
      <c r="B6" s="92"/>
      <c r="C6" s="92"/>
      <c r="D6" s="92"/>
      <c r="E6" s="92"/>
      <c r="F6" s="92"/>
      <c r="G6" s="92"/>
      <c r="H6" s="92"/>
      <c r="I6" s="92"/>
      <c r="J6" s="129" t="s">
        <v>58</v>
      </c>
      <c r="K6" s="129"/>
      <c r="L6" s="93">
        <f>K4-L5</f>
        <v>16156800</v>
      </c>
    </row>
    <row r="7" spans="1:13" ht="15" customHeight="1" x14ac:dyDescent="0.2">
      <c r="A7" s="74"/>
      <c r="B7" s="75"/>
      <c r="C7" s="75"/>
      <c r="D7" s="76"/>
      <c r="E7" s="77"/>
      <c r="F7" s="76"/>
      <c r="G7" s="78"/>
      <c r="H7" s="76"/>
      <c r="I7" s="76"/>
      <c r="J7" s="123" t="s">
        <v>34</v>
      </c>
      <c r="K7" s="123"/>
      <c r="L7" s="64">
        <f>L6*1%</f>
        <v>161568</v>
      </c>
    </row>
    <row r="8" spans="1:13" x14ac:dyDescent="0.2">
      <c r="A8" s="74"/>
      <c r="B8" s="75"/>
      <c r="C8" s="75"/>
      <c r="D8" s="76"/>
      <c r="E8" s="77"/>
      <c r="F8" s="76"/>
      <c r="G8" s="78"/>
      <c r="H8" s="76"/>
      <c r="I8" s="76"/>
      <c r="J8" s="123" t="s">
        <v>35</v>
      </c>
      <c r="K8" s="123"/>
      <c r="L8" s="66">
        <v>0</v>
      </c>
    </row>
    <row r="9" spans="1:13" ht="15.75" thickBot="1" x14ac:dyDescent="0.25">
      <c r="A9" s="74"/>
      <c r="B9" s="75"/>
      <c r="C9" s="75"/>
      <c r="D9" s="76"/>
      <c r="E9" s="77"/>
      <c r="F9" s="76"/>
      <c r="G9" s="78"/>
      <c r="H9" s="76"/>
      <c r="I9" s="76"/>
      <c r="J9" s="124" t="s">
        <v>36</v>
      </c>
      <c r="K9" s="124"/>
      <c r="L9" s="66">
        <v>0</v>
      </c>
    </row>
    <row r="10" spans="1:13" x14ac:dyDescent="0.2">
      <c r="A10" s="74"/>
      <c r="B10" s="68" t="s">
        <v>44</v>
      </c>
      <c r="C10" s="69"/>
      <c r="D10" s="70" t="s">
        <v>45</v>
      </c>
      <c r="E10" s="77"/>
      <c r="F10" s="76"/>
      <c r="G10" s="78"/>
      <c r="H10" s="76"/>
      <c r="I10" s="76"/>
      <c r="J10" s="61" t="s">
        <v>37</v>
      </c>
      <c r="K10" s="62"/>
      <c r="L10" s="65">
        <f>L6+L7</f>
        <v>16318368</v>
      </c>
    </row>
    <row r="11" spans="1:13" x14ac:dyDescent="0.2">
      <c r="A11" s="9"/>
      <c r="B11" s="68"/>
      <c r="C11" s="69"/>
      <c r="D11" s="70"/>
      <c r="G11" s="58"/>
      <c r="J11" s="94"/>
      <c r="K11" s="93"/>
      <c r="L11" s="93"/>
      <c r="M11" s="55"/>
    </row>
    <row r="12" spans="1:13" x14ac:dyDescent="0.2">
      <c r="A12" s="9"/>
      <c r="G12" s="58"/>
    </row>
    <row r="13" spans="1:13" x14ac:dyDescent="0.2">
      <c r="A13" s="9"/>
      <c r="G13" s="58"/>
    </row>
    <row r="14" spans="1:13" x14ac:dyDescent="0.2">
      <c r="A14" s="9"/>
      <c r="G14" s="58"/>
    </row>
  </sheetData>
  <mergeCells count="7">
    <mergeCell ref="J8:K8"/>
    <mergeCell ref="J9:K9"/>
    <mergeCell ref="A4:I4"/>
    <mergeCell ref="K4:L4"/>
    <mergeCell ref="J5:K5"/>
    <mergeCell ref="J6:K6"/>
    <mergeCell ref="J7:K7"/>
  </mergeCells>
  <printOptions horizontalCentered="1"/>
  <pageMargins left="0.31496062992125984" right="0.31496062992125984" top="0.39370078740157483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8" sqref="G8"/>
    </sheetView>
  </sheetViews>
  <sheetFormatPr defaultRowHeight="15" x14ac:dyDescent="0.2"/>
  <cols>
    <col min="1" max="1" width="7.85546875" style="4" customWidth="1"/>
    <col min="2" max="2" width="19" style="2" customWidth="1"/>
    <col min="3" max="3" width="15.28515625" style="2" customWidth="1"/>
    <col min="4" max="4" width="8.85546875" style="3" customWidth="1"/>
    <col min="5" max="5" width="9.140625" style="10" customWidth="1"/>
    <col min="6" max="6" width="9.5703125" style="3" customWidth="1"/>
    <col min="7" max="7" width="13.85546875" style="6" customWidth="1"/>
    <col min="8" max="8" width="6" style="3" customWidth="1"/>
    <col min="9" max="9" width="4.85546875" style="3" customWidth="1"/>
    <col min="10" max="10" width="14.28515625" style="13" customWidth="1"/>
    <col min="11" max="11" width="8.42578125" style="13" customWidth="1"/>
    <col min="12" max="12" width="15.42578125" style="13" customWidth="1"/>
    <col min="13" max="16384" width="9.140625" style="4"/>
  </cols>
  <sheetData>
    <row r="1" spans="1:12" x14ac:dyDescent="0.2">
      <c r="G1" s="5"/>
    </row>
    <row r="2" spans="1:12" ht="25.5" x14ac:dyDescent="0.2">
      <c r="A2" s="72" t="s">
        <v>46</v>
      </c>
      <c r="B2" s="56" t="s">
        <v>6</v>
      </c>
      <c r="C2" s="56" t="s">
        <v>0</v>
      </c>
      <c r="D2" s="56" t="s">
        <v>1</v>
      </c>
      <c r="E2" s="73" t="s">
        <v>4</v>
      </c>
      <c r="F2" s="56" t="s">
        <v>3</v>
      </c>
      <c r="G2" s="73" t="s">
        <v>2</v>
      </c>
      <c r="H2" s="56" t="s">
        <v>29</v>
      </c>
      <c r="I2" s="56" t="s">
        <v>30</v>
      </c>
      <c r="J2" s="56" t="s">
        <v>5</v>
      </c>
      <c r="K2" s="56" t="s">
        <v>47</v>
      </c>
      <c r="L2" s="56" t="s">
        <v>48</v>
      </c>
    </row>
    <row r="3" spans="1:12" ht="37.5" customHeight="1" x14ac:dyDescent="0.2">
      <c r="A3" s="12" t="s">
        <v>64</v>
      </c>
      <c r="B3" s="83" t="s">
        <v>49</v>
      </c>
      <c r="C3" s="84" t="s">
        <v>50</v>
      </c>
      <c r="D3" s="88" t="s">
        <v>51</v>
      </c>
      <c r="E3" s="85">
        <v>44416</v>
      </c>
      <c r="F3" s="7" t="s">
        <v>52</v>
      </c>
      <c r="G3" s="8" t="s">
        <v>65</v>
      </c>
      <c r="H3" s="11">
        <v>50</v>
      </c>
      <c r="I3" s="11">
        <v>440</v>
      </c>
      <c r="J3" s="67">
        <v>440</v>
      </c>
      <c r="K3" s="60">
        <v>88000</v>
      </c>
      <c r="L3" s="60">
        <f>Table224567891011[[#This Row],[PEMBULATAN]]*K3</f>
        <v>38720000</v>
      </c>
    </row>
    <row r="4" spans="1:12" ht="22.5" customHeight="1" x14ac:dyDescent="0.2">
      <c r="A4" s="125" t="s">
        <v>33</v>
      </c>
      <c r="B4" s="126"/>
      <c r="C4" s="126"/>
      <c r="D4" s="126"/>
      <c r="E4" s="126"/>
      <c r="F4" s="126"/>
      <c r="G4" s="126"/>
      <c r="H4" s="126"/>
      <c r="I4" s="127"/>
      <c r="J4" s="63">
        <f>SUBTOTAL(109,Table224567891011[PEMBULATAN])</f>
        <v>440</v>
      </c>
      <c r="K4" s="117">
        <f>SUM(L3:L3)</f>
        <v>38720000</v>
      </c>
      <c r="L4" s="118"/>
    </row>
    <row r="5" spans="1:12" ht="15" customHeight="1" x14ac:dyDescent="0.2">
      <c r="A5" s="92"/>
      <c r="B5" s="92"/>
      <c r="C5" s="92"/>
      <c r="D5" s="92"/>
      <c r="E5" s="92"/>
      <c r="F5" s="92"/>
      <c r="G5" s="92"/>
      <c r="H5" s="92"/>
      <c r="I5" s="92"/>
      <c r="J5" s="130" t="s">
        <v>56</v>
      </c>
      <c r="K5" s="130"/>
      <c r="L5" s="93">
        <f>K4*10%</f>
        <v>3872000</v>
      </c>
    </row>
    <row r="6" spans="1:12" ht="15" customHeight="1" x14ac:dyDescent="0.2">
      <c r="A6" s="92"/>
      <c r="B6" s="92"/>
      <c r="C6" s="92"/>
      <c r="D6" s="92"/>
      <c r="E6" s="92"/>
      <c r="F6" s="92"/>
      <c r="G6" s="92"/>
      <c r="H6" s="92"/>
      <c r="I6" s="92"/>
      <c r="J6" s="119" t="s">
        <v>58</v>
      </c>
      <c r="K6" s="119"/>
      <c r="L6" s="93">
        <f>K4-L5</f>
        <v>34848000</v>
      </c>
    </row>
    <row r="7" spans="1:12" ht="15" customHeight="1" x14ac:dyDescent="0.2">
      <c r="A7" s="74"/>
      <c r="B7" s="75"/>
      <c r="C7" s="75"/>
      <c r="D7" s="76"/>
      <c r="E7" s="77"/>
      <c r="F7" s="76"/>
      <c r="G7" s="78"/>
      <c r="H7" s="76"/>
      <c r="I7" s="76"/>
      <c r="J7" s="121" t="s">
        <v>34</v>
      </c>
      <c r="K7" s="121"/>
      <c r="L7" s="64">
        <f>L6*1%</f>
        <v>348480</v>
      </c>
    </row>
    <row r="8" spans="1:12" x14ac:dyDescent="0.2">
      <c r="A8" s="74"/>
      <c r="B8" s="75"/>
      <c r="C8" s="75"/>
      <c r="D8" s="76"/>
      <c r="E8" s="77"/>
      <c r="F8" s="76"/>
      <c r="G8" s="78"/>
      <c r="H8" s="76"/>
      <c r="I8" s="76"/>
      <c r="J8" s="121" t="s">
        <v>35</v>
      </c>
      <c r="K8" s="121"/>
      <c r="L8" s="66">
        <v>0</v>
      </c>
    </row>
    <row r="9" spans="1:12" ht="15.75" thickBot="1" x14ac:dyDescent="0.25">
      <c r="A9" s="74"/>
      <c r="B9" s="75"/>
      <c r="C9" s="75"/>
      <c r="D9" s="76"/>
      <c r="E9" s="77"/>
      <c r="F9" s="76"/>
      <c r="G9" s="78"/>
      <c r="H9" s="76"/>
      <c r="I9" s="76"/>
      <c r="J9" s="120" t="s">
        <v>36</v>
      </c>
      <c r="K9" s="120"/>
      <c r="L9" s="66">
        <v>0</v>
      </c>
    </row>
    <row r="10" spans="1:12" x14ac:dyDescent="0.2">
      <c r="A10" s="74"/>
      <c r="B10" s="68" t="s">
        <v>44</v>
      </c>
      <c r="C10" s="69"/>
      <c r="D10" s="70" t="s">
        <v>45</v>
      </c>
      <c r="E10" s="77"/>
      <c r="F10" s="76"/>
      <c r="G10" s="78"/>
      <c r="H10" s="76"/>
      <c r="I10" s="76"/>
      <c r="J10" s="61" t="s">
        <v>37</v>
      </c>
      <c r="K10" s="62"/>
      <c r="L10" s="65">
        <f>L6+L7</f>
        <v>35196480</v>
      </c>
    </row>
    <row r="11" spans="1:12" x14ac:dyDescent="0.2">
      <c r="A11" s="54"/>
    </row>
    <row r="12" spans="1:12" x14ac:dyDescent="0.2">
      <c r="A12" s="54"/>
    </row>
    <row r="13" spans="1:12" x14ac:dyDescent="0.2">
      <c r="A13" s="55"/>
    </row>
    <row r="14" spans="1:12" x14ac:dyDescent="0.2">
      <c r="A14" s="55"/>
    </row>
    <row r="15" spans="1:12" x14ac:dyDescent="0.2">
      <c r="A15" s="55"/>
    </row>
    <row r="16" spans="1:12" x14ac:dyDescent="0.2">
      <c r="A16" s="55"/>
    </row>
    <row r="17" spans="1:1" x14ac:dyDescent="0.2">
      <c r="A17" s="55"/>
    </row>
    <row r="18" spans="1:1" x14ac:dyDescent="0.2">
      <c r="A18" s="55"/>
    </row>
    <row r="19" spans="1:1" x14ac:dyDescent="0.2">
      <c r="A19" s="55"/>
    </row>
    <row r="20" spans="1:1" x14ac:dyDescent="0.2">
      <c r="A20" s="55"/>
    </row>
    <row r="21" spans="1:1" x14ac:dyDescent="0.2">
      <c r="A21" s="55"/>
    </row>
  </sheetData>
  <mergeCells count="7">
    <mergeCell ref="J8:K8"/>
    <mergeCell ref="J9:K9"/>
    <mergeCell ref="A4:I4"/>
    <mergeCell ref="K4:L4"/>
    <mergeCell ref="J5:K5"/>
    <mergeCell ref="J6:K6"/>
    <mergeCell ref="J7:K7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013_Sicepat_Merauke</vt:lpstr>
      <vt:lpstr>BKI032210028217</vt:lpstr>
      <vt:lpstr>BKI032210029124</vt:lpstr>
      <vt:lpstr>BKI032210031021</vt:lpstr>
      <vt:lpstr>'013_Sicepat_Merauke'!Print_Titles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2021-09-03T09:07:07Z</cp:lastPrinted>
  <dcterms:created xsi:type="dcterms:W3CDTF">2021-07-02T11:08:00Z</dcterms:created>
  <dcterms:modified xsi:type="dcterms:W3CDTF">2021-09-06T11:17:02Z</dcterms:modified>
</cp:coreProperties>
</file>