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CI-DEDE\Users\Public\2021\INVOICE\Performa\Sicepat\Performa yang sudah ter invoice\"/>
    </mc:Choice>
  </mc:AlternateContent>
  <bookViews>
    <workbookView xWindow="0" yWindow="0" windowWidth="20490" windowHeight="7320" tabRatio="821"/>
  </bookViews>
  <sheets>
    <sheet name="018_Sicepat_BALIKPAPAN" sheetId="2" r:id="rId1"/>
    <sheet name="BKI032210032052" sheetId="107" r:id="rId2"/>
    <sheet name="BKI032210032888" sheetId="111" r:id="rId3"/>
    <sheet name="BKI032210032060" sheetId="109" r:id="rId4"/>
    <sheet name="BKI032210033266" sheetId="112" r:id="rId5"/>
    <sheet name="BKI032210032078" sheetId="108" r:id="rId6"/>
    <sheet name="BKI032210032110" sheetId="110" r:id="rId7"/>
    <sheet name="BKI032210033282" sheetId="113" r:id="rId8"/>
  </sheets>
  <definedNames>
    <definedName name="_xlnm.Print_Titles" localSheetId="0">'018_Sicepat_BALIKPAPAN'!$2:$17</definedName>
    <definedName name="_xlnm.Print_Titles" localSheetId="1">BKI032210032052!$2:$2</definedName>
    <definedName name="_xlnm.Print_Titles" localSheetId="3">BKI032210032060!$2:$2</definedName>
    <definedName name="_xlnm.Print_Titles" localSheetId="5">BKI032210032078!$2:$2</definedName>
    <definedName name="_xlnm.Print_Titles" localSheetId="6">BKI032210032110!$2:$2</definedName>
    <definedName name="_xlnm.Print_Titles" localSheetId="2">BKI032210032888!$2:$2</definedName>
    <definedName name="_xlnm.Print_Titles" localSheetId="4">BKI032210033266!$2:$2</definedName>
    <definedName name="_xlnm.Print_Titles" localSheetId="7">BKI032210033282!$2:$2</definedName>
  </definedNames>
  <calcPr calcId="162913"/>
</workbook>
</file>

<file path=xl/calcChain.xml><?xml version="1.0" encoding="utf-8"?>
<calcChain xmlns="http://schemas.openxmlformats.org/spreadsheetml/2006/main">
  <c r="N241" i="113" l="1"/>
  <c r="N145" i="112"/>
  <c r="P240" i="113" l="1"/>
  <c r="P239" i="113"/>
  <c r="P238" i="113"/>
  <c r="P237" i="113"/>
  <c r="P236" i="113"/>
  <c r="P235" i="113"/>
  <c r="P234" i="113"/>
  <c r="P233" i="113"/>
  <c r="P232" i="113"/>
  <c r="P231" i="113"/>
  <c r="P230" i="113"/>
  <c r="P229" i="113"/>
  <c r="P228" i="113"/>
  <c r="P227" i="113"/>
  <c r="P226" i="113"/>
  <c r="P225" i="113"/>
  <c r="P224" i="113"/>
  <c r="P223" i="113"/>
  <c r="P222" i="113"/>
  <c r="P221" i="113"/>
  <c r="P220" i="113"/>
  <c r="P219" i="113"/>
  <c r="P218" i="113"/>
  <c r="P217" i="113"/>
  <c r="P216" i="113"/>
  <c r="P215" i="113"/>
  <c r="P214" i="113"/>
  <c r="P213" i="113"/>
  <c r="P212" i="113"/>
  <c r="P211" i="113"/>
  <c r="P210" i="113"/>
  <c r="P209" i="113"/>
  <c r="P208" i="113"/>
  <c r="P207" i="113"/>
  <c r="P206" i="113"/>
  <c r="P205" i="113"/>
  <c r="P204" i="113"/>
  <c r="P203" i="113"/>
  <c r="P202" i="113"/>
  <c r="P201" i="113"/>
  <c r="P200" i="113"/>
  <c r="P199" i="113"/>
  <c r="P198" i="113"/>
  <c r="P197" i="113"/>
  <c r="P196" i="113"/>
  <c r="P195" i="113"/>
  <c r="P194" i="113"/>
  <c r="P193" i="113"/>
  <c r="P192" i="113"/>
  <c r="P191" i="113"/>
  <c r="P190" i="113"/>
  <c r="P189" i="113"/>
  <c r="P188" i="113"/>
  <c r="P187" i="113"/>
  <c r="P186" i="113"/>
  <c r="P185" i="113"/>
  <c r="P184" i="113"/>
  <c r="P183" i="113"/>
  <c r="P182" i="113"/>
  <c r="P181" i="113"/>
  <c r="P180" i="113"/>
  <c r="P179" i="113"/>
  <c r="P178" i="113"/>
  <c r="P177" i="113"/>
  <c r="P176" i="113"/>
  <c r="P175" i="113"/>
  <c r="P174" i="113"/>
  <c r="P173" i="113"/>
  <c r="P172" i="113"/>
  <c r="P171" i="113"/>
  <c r="P170" i="113"/>
  <c r="P169" i="113"/>
  <c r="P168" i="113"/>
  <c r="P167" i="113"/>
  <c r="P166" i="113"/>
  <c r="P165" i="113"/>
  <c r="P164" i="113"/>
  <c r="P163" i="113"/>
  <c r="P162" i="113"/>
  <c r="P161" i="113"/>
  <c r="P160" i="113"/>
  <c r="P159" i="113"/>
  <c r="P158" i="113"/>
  <c r="P157" i="113"/>
  <c r="P156" i="113"/>
  <c r="P155" i="113"/>
  <c r="P154" i="113"/>
  <c r="P153" i="113"/>
  <c r="P152" i="113"/>
  <c r="P151" i="113"/>
  <c r="P150" i="113"/>
  <c r="P149" i="113"/>
  <c r="P148" i="113"/>
  <c r="P147" i="113"/>
  <c r="P146" i="113"/>
  <c r="P145" i="113"/>
  <c r="P144" i="113"/>
  <c r="P143" i="113"/>
  <c r="P142" i="113"/>
  <c r="P141" i="113"/>
  <c r="P140" i="113"/>
  <c r="P139" i="113"/>
  <c r="P138" i="113"/>
  <c r="P137" i="113"/>
  <c r="P136" i="113"/>
  <c r="P135" i="113"/>
  <c r="P134" i="113"/>
  <c r="P133" i="113"/>
  <c r="P132" i="113"/>
  <c r="P131" i="113"/>
  <c r="P130" i="113"/>
  <c r="P129" i="113"/>
  <c r="P128" i="113"/>
  <c r="P127" i="113"/>
  <c r="P126" i="113"/>
  <c r="P125" i="113"/>
  <c r="P124" i="113"/>
  <c r="P123" i="113"/>
  <c r="P122" i="113"/>
  <c r="P121" i="113"/>
  <c r="P120" i="113"/>
  <c r="P119" i="113"/>
  <c r="P118" i="113"/>
  <c r="P117" i="113"/>
  <c r="P116" i="113"/>
  <c r="P115" i="113"/>
  <c r="P114" i="113"/>
  <c r="P113" i="113"/>
  <c r="P112" i="113"/>
  <c r="P111" i="113"/>
  <c r="P110" i="113"/>
  <c r="P109" i="113"/>
  <c r="P108" i="113"/>
  <c r="P107" i="113"/>
  <c r="P106" i="113"/>
  <c r="P105" i="113"/>
  <c r="P104" i="113"/>
  <c r="P103" i="113"/>
  <c r="P102" i="113"/>
  <c r="P101" i="113"/>
  <c r="P100" i="113"/>
  <c r="P99" i="113"/>
  <c r="P98" i="113"/>
  <c r="P97" i="113"/>
  <c r="P96" i="113"/>
  <c r="P95" i="113"/>
  <c r="P94" i="113"/>
  <c r="P93" i="113"/>
  <c r="P92" i="113"/>
  <c r="P91" i="113"/>
  <c r="P90" i="113"/>
  <c r="P89" i="113"/>
  <c r="P88" i="113"/>
  <c r="P87" i="113"/>
  <c r="P86" i="113"/>
  <c r="P85" i="113"/>
  <c r="P84" i="113"/>
  <c r="P83" i="113"/>
  <c r="P82" i="113"/>
  <c r="P81" i="113"/>
  <c r="P80" i="113"/>
  <c r="P79" i="113"/>
  <c r="P78" i="113"/>
  <c r="P77" i="113"/>
  <c r="P76" i="113"/>
  <c r="P75" i="113"/>
  <c r="P74" i="113"/>
  <c r="P73" i="113"/>
  <c r="P72" i="113"/>
  <c r="P71" i="113"/>
  <c r="P70" i="113"/>
  <c r="P69" i="113"/>
  <c r="P68" i="113"/>
  <c r="P67" i="113"/>
  <c r="P66" i="113"/>
  <c r="P65" i="113"/>
  <c r="P64" i="113"/>
  <c r="P63" i="113"/>
  <c r="P62" i="113"/>
  <c r="P61" i="113"/>
  <c r="P60" i="113"/>
  <c r="P59" i="113"/>
  <c r="P58" i="113"/>
  <c r="P57" i="113"/>
  <c r="P56" i="113"/>
  <c r="P55" i="113"/>
  <c r="P54" i="113"/>
  <c r="P53" i="113"/>
  <c r="P52" i="113"/>
  <c r="P51" i="113"/>
  <c r="P50" i="113"/>
  <c r="P49" i="113"/>
  <c r="P48" i="113"/>
  <c r="P47" i="113"/>
  <c r="P46" i="113"/>
  <c r="P45" i="113"/>
  <c r="P44" i="113"/>
  <c r="P43" i="113"/>
  <c r="P42" i="113"/>
  <c r="P41" i="113"/>
  <c r="P40" i="113"/>
  <c r="P39" i="113"/>
  <c r="P38" i="113"/>
  <c r="P37" i="113"/>
  <c r="P36" i="113"/>
  <c r="P35" i="113"/>
  <c r="P34" i="113"/>
  <c r="P33" i="113"/>
  <c r="P32" i="113"/>
  <c r="P31" i="113"/>
  <c r="P30" i="113"/>
  <c r="P29" i="113"/>
  <c r="P28" i="113"/>
  <c r="P27" i="113"/>
  <c r="P26" i="113"/>
  <c r="P25" i="113"/>
  <c r="P24" i="113"/>
  <c r="P23" i="113"/>
  <c r="P22" i="113"/>
  <c r="P21" i="113"/>
  <c r="P20" i="113"/>
  <c r="P19" i="113"/>
  <c r="P18" i="113"/>
  <c r="P17" i="113"/>
  <c r="P16" i="113"/>
  <c r="P15" i="113"/>
  <c r="P14" i="113"/>
  <c r="P13" i="113"/>
  <c r="P12" i="113"/>
  <c r="P11" i="113"/>
  <c r="P10" i="113"/>
  <c r="P9" i="113"/>
  <c r="P8" i="113"/>
  <c r="P7" i="113"/>
  <c r="P6" i="113"/>
  <c r="P5" i="113"/>
  <c r="P100" i="112"/>
  <c r="P99" i="112"/>
  <c r="P98" i="112"/>
  <c r="P97" i="112"/>
  <c r="P96" i="112"/>
  <c r="P95" i="112"/>
  <c r="P94" i="112"/>
  <c r="P93" i="112"/>
  <c r="P92" i="112"/>
  <c r="P91" i="112"/>
  <c r="P90" i="112"/>
  <c r="P89" i="112"/>
  <c r="P88" i="112"/>
  <c r="P87" i="112"/>
  <c r="P86" i="112"/>
  <c r="P85" i="112"/>
  <c r="P84" i="112"/>
  <c r="P83" i="112"/>
  <c r="P82" i="112"/>
  <c r="P81" i="112"/>
  <c r="P80" i="112"/>
  <c r="P79" i="112"/>
  <c r="P78" i="112"/>
  <c r="P77" i="112"/>
  <c r="P76" i="112"/>
  <c r="P75" i="112"/>
  <c r="P74" i="112"/>
  <c r="P73" i="112"/>
  <c r="P72" i="112"/>
  <c r="P71" i="112"/>
  <c r="P70" i="112"/>
  <c r="P69" i="112"/>
  <c r="P68" i="112"/>
  <c r="P67" i="112"/>
  <c r="P66" i="112"/>
  <c r="P65" i="112"/>
  <c r="P64" i="112"/>
  <c r="P63" i="112"/>
  <c r="P62" i="112"/>
  <c r="P61" i="112"/>
  <c r="P60" i="112"/>
  <c r="P59" i="112"/>
  <c r="P58" i="112"/>
  <c r="P57" i="112"/>
  <c r="P56" i="112"/>
  <c r="P55" i="112"/>
  <c r="P54" i="112"/>
  <c r="P53" i="112"/>
  <c r="P52" i="112"/>
  <c r="P51" i="112"/>
  <c r="P50" i="112"/>
  <c r="P49" i="112"/>
  <c r="P48" i="112"/>
  <c r="P47" i="112"/>
  <c r="P46" i="112"/>
  <c r="P45" i="112"/>
  <c r="P44" i="112"/>
  <c r="P43" i="112"/>
  <c r="P42" i="112"/>
  <c r="P41" i="112"/>
  <c r="P40" i="112"/>
  <c r="P39" i="112"/>
  <c r="P38" i="112"/>
  <c r="P37" i="112"/>
  <c r="P36" i="112"/>
  <c r="P35" i="112"/>
  <c r="P34" i="112"/>
  <c r="P33" i="112"/>
  <c r="P32" i="112"/>
  <c r="P31" i="112"/>
  <c r="P30" i="112"/>
  <c r="P29" i="112"/>
  <c r="P28" i="112"/>
  <c r="P27" i="112"/>
  <c r="P26" i="112"/>
  <c r="P25" i="112"/>
  <c r="P24" i="112"/>
  <c r="P23" i="112"/>
  <c r="P22" i="112"/>
  <c r="P21" i="112"/>
  <c r="P20" i="112"/>
  <c r="P19" i="112"/>
  <c r="P18" i="112"/>
  <c r="P17" i="112"/>
  <c r="P16" i="112"/>
  <c r="P15" i="112"/>
  <c r="P14" i="112"/>
  <c r="P13" i="112"/>
  <c r="P12" i="112"/>
  <c r="P11" i="112"/>
  <c r="P10" i="112"/>
  <c r="P9" i="112"/>
  <c r="P8" i="112"/>
  <c r="P7" i="112"/>
  <c r="P6" i="112"/>
  <c r="P114" i="112"/>
  <c r="P113" i="112"/>
  <c r="P112" i="112"/>
  <c r="P111" i="112"/>
  <c r="P110" i="112"/>
  <c r="P109" i="112"/>
  <c r="P108" i="112"/>
  <c r="P107" i="112"/>
  <c r="P106" i="112"/>
  <c r="P105" i="112"/>
  <c r="P104" i="112"/>
  <c r="P103" i="112"/>
  <c r="P102" i="112"/>
  <c r="P101" i="112"/>
  <c r="P144" i="112"/>
  <c r="P143" i="112"/>
  <c r="P142" i="112"/>
  <c r="P141" i="112"/>
  <c r="P140" i="112"/>
  <c r="P139" i="112"/>
  <c r="P138" i="112"/>
  <c r="P137" i="112"/>
  <c r="P136" i="112"/>
  <c r="P135" i="112"/>
  <c r="P134" i="112"/>
  <c r="P133" i="112"/>
  <c r="P132" i="112"/>
  <c r="P131" i="112"/>
  <c r="P130" i="112"/>
  <c r="P129" i="112"/>
  <c r="P128" i="112"/>
  <c r="P127" i="112"/>
  <c r="P126" i="112"/>
  <c r="P125" i="112"/>
  <c r="P124" i="112"/>
  <c r="P123" i="112"/>
  <c r="P122" i="112"/>
  <c r="P121" i="112"/>
  <c r="P120" i="112"/>
  <c r="P119" i="112"/>
  <c r="P118" i="112"/>
  <c r="P117" i="112"/>
  <c r="P116" i="112"/>
  <c r="P115" i="112"/>
  <c r="P5" i="112"/>
  <c r="G24" i="2"/>
  <c r="J24" i="2" s="1"/>
  <c r="M241" i="113"/>
  <c r="P4" i="113"/>
  <c r="P3" i="113"/>
  <c r="O241" i="113" l="1"/>
  <c r="P242" i="113" s="1"/>
  <c r="P243" i="113" l="1"/>
  <c r="P246" i="113"/>
  <c r="G21" i="2" l="1"/>
  <c r="J21" i="2" s="1"/>
  <c r="M145" i="112"/>
  <c r="P4" i="112"/>
  <c r="P3" i="112"/>
  <c r="O145" i="112" l="1"/>
  <c r="P147" i="112" s="1"/>
  <c r="A19" i="2"/>
  <c r="A20" i="2" s="1"/>
  <c r="N19" i="111"/>
  <c r="G19" i="2" s="1"/>
  <c r="J19" i="2" s="1"/>
  <c r="G23" i="2"/>
  <c r="J23" i="2" s="1"/>
  <c r="P5" i="110"/>
  <c r="P6" i="110"/>
  <c r="M19" i="111"/>
  <c r="P18" i="111"/>
  <c r="P17" i="111"/>
  <c r="P16" i="111"/>
  <c r="P15" i="111"/>
  <c r="P14" i="111"/>
  <c r="P13" i="111"/>
  <c r="P12" i="111"/>
  <c r="P11" i="111"/>
  <c r="P10" i="111"/>
  <c r="P9" i="111"/>
  <c r="P8" i="111"/>
  <c r="P7" i="111"/>
  <c r="P6" i="111"/>
  <c r="P5" i="111"/>
  <c r="P4" i="111"/>
  <c r="P3" i="111"/>
  <c r="N7" i="110"/>
  <c r="M7" i="110"/>
  <c r="P4" i="110"/>
  <c r="P3" i="110"/>
  <c r="N176" i="107"/>
  <c r="P146" i="112" l="1"/>
  <c r="P150" i="112" s="1"/>
  <c r="O19" i="111"/>
  <c r="P21" i="111" s="1"/>
  <c r="O7" i="110"/>
  <c r="P9" i="110"/>
  <c r="P8" i="110"/>
  <c r="P20" i="111" l="1"/>
  <c r="P24" i="111" s="1"/>
  <c r="P12" i="110"/>
  <c r="N85" i="109" l="1"/>
  <c r="G20" i="2" s="1"/>
  <c r="M85" i="109"/>
  <c r="P84" i="109"/>
  <c r="P83" i="109"/>
  <c r="P82" i="109"/>
  <c r="P81" i="109"/>
  <c r="P80" i="109"/>
  <c r="P79" i="109"/>
  <c r="P78" i="109"/>
  <c r="P77" i="109"/>
  <c r="P76" i="109"/>
  <c r="P75" i="109"/>
  <c r="P74" i="109"/>
  <c r="P73" i="109"/>
  <c r="P72" i="109"/>
  <c r="P71" i="109"/>
  <c r="P70" i="109"/>
  <c r="P69" i="109"/>
  <c r="P68" i="109"/>
  <c r="P67" i="109"/>
  <c r="P66" i="109"/>
  <c r="P65" i="109"/>
  <c r="P64" i="109"/>
  <c r="P63" i="109"/>
  <c r="P62" i="109"/>
  <c r="P61" i="109"/>
  <c r="P60" i="109"/>
  <c r="P59" i="109"/>
  <c r="P58" i="109"/>
  <c r="P57" i="109"/>
  <c r="P56" i="109"/>
  <c r="P55" i="109"/>
  <c r="P54" i="109"/>
  <c r="P53" i="109"/>
  <c r="P52" i="109"/>
  <c r="P51" i="109"/>
  <c r="P50" i="109"/>
  <c r="P49" i="109"/>
  <c r="P48" i="109"/>
  <c r="P47" i="109"/>
  <c r="P46" i="109"/>
  <c r="P45" i="109"/>
  <c r="P44" i="109"/>
  <c r="P43" i="109"/>
  <c r="P42" i="109"/>
  <c r="P41" i="109"/>
  <c r="P40" i="109"/>
  <c r="P39" i="109"/>
  <c r="P38" i="109"/>
  <c r="P37" i="109"/>
  <c r="P36" i="109"/>
  <c r="P35" i="109"/>
  <c r="P34" i="109"/>
  <c r="P33" i="109"/>
  <c r="P32" i="109"/>
  <c r="P31" i="109"/>
  <c r="P30" i="109"/>
  <c r="P29" i="109"/>
  <c r="P28" i="109"/>
  <c r="P27" i="109"/>
  <c r="P26" i="109"/>
  <c r="P25" i="109"/>
  <c r="P24" i="109"/>
  <c r="P23" i="109"/>
  <c r="P22" i="109"/>
  <c r="P21" i="109"/>
  <c r="P20" i="109"/>
  <c r="P19" i="109"/>
  <c r="P18" i="109"/>
  <c r="P17" i="109"/>
  <c r="P16" i="109"/>
  <c r="P15" i="109"/>
  <c r="P14" i="109"/>
  <c r="P13" i="109"/>
  <c r="P12" i="109"/>
  <c r="P11" i="109"/>
  <c r="P10" i="109"/>
  <c r="P9" i="109"/>
  <c r="P8" i="109"/>
  <c r="P7" i="109"/>
  <c r="P6" i="109"/>
  <c r="P5" i="109"/>
  <c r="P4" i="109"/>
  <c r="P3" i="109"/>
  <c r="J20" i="2"/>
  <c r="N73" i="108"/>
  <c r="G22" i="2" s="1"/>
  <c r="J22" i="2" s="1"/>
  <c r="M73" i="108"/>
  <c r="P72" i="108"/>
  <c r="P71" i="108"/>
  <c r="P70" i="108"/>
  <c r="P69" i="108"/>
  <c r="P68" i="108"/>
  <c r="P67" i="108"/>
  <c r="P66" i="108"/>
  <c r="P65" i="108"/>
  <c r="P64" i="108"/>
  <c r="P63" i="108"/>
  <c r="P62" i="108"/>
  <c r="P61" i="108"/>
  <c r="P60" i="108"/>
  <c r="P59" i="108"/>
  <c r="P58" i="108"/>
  <c r="P57" i="108"/>
  <c r="P56" i="108"/>
  <c r="P55" i="108"/>
  <c r="P54" i="108"/>
  <c r="P53" i="108"/>
  <c r="P52" i="108"/>
  <c r="P51" i="108"/>
  <c r="P50" i="108"/>
  <c r="P49" i="108"/>
  <c r="P48" i="108"/>
  <c r="P47" i="108"/>
  <c r="P46" i="108"/>
  <c r="P45" i="108"/>
  <c r="P44" i="108"/>
  <c r="P43" i="108"/>
  <c r="P42" i="108"/>
  <c r="P41" i="108"/>
  <c r="P40" i="108"/>
  <c r="P39" i="108"/>
  <c r="P38" i="108"/>
  <c r="P37" i="108"/>
  <c r="P36" i="108"/>
  <c r="P35" i="108"/>
  <c r="P34" i="108"/>
  <c r="P33" i="108"/>
  <c r="P32" i="108"/>
  <c r="P31" i="108"/>
  <c r="P30" i="108"/>
  <c r="P29" i="108"/>
  <c r="P28" i="108"/>
  <c r="P27" i="108"/>
  <c r="P26" i="108"/>
  <c r="P25" i="108"/>
  <c r="P24" i="108"/>
  <c r="P23" i="108"/>
  <c r="P22" i="108"/>
  <c r="P21" i="108"/>
  <c r="P20" i="108"/>
  <c r="P19" i="108"/>
  <c r="P18" i="108"/>
  <c r="P17" i="108"/>
  <c r="P16" i="108"/>
  <c r="P15" i="108"/>
  <c r="P14" i="108"/>
  <c r="P13" i="108"/>
  <c r="P12" i="108"/>
  <c r="P11" i="108"/>
  <c r="P10" i="108"/>
  <c r="P9" i="108"/>
  <c r="P8" i="108"/>
  <c r="P7" i="108"/>
  <c r="P6" i="108"/>
  <c r="P5" i="108"/>
  <c r="P4" i="108"/>
  <c r="P3" i="108"/>
  <c r="G18" i="2"/>
  <c r="J18" i="2" s="1"/>
  <c r="J25" i="2" s="1"/>
  <c r="J27" i="2" s="1"/>
  <c r="J28" i="2" s="1"/>
  <c r="M176" i="107"/>
  <c r="P175" i="107"/>
  <c r="P174" i="107"/>
  <c r="P173" i="107"/>
  <c r="P172" i="107"/>
  <c r="P171" i="107"/>
  <c r="P170" i="107"/>
  <c r="P169" i="107"/>
  <c r="P168" i="107"/>
  <c r="P167" i="107"/>
  <c r="P166" i="107"/>
  <c r="P165" i="107"/>
  <c r="P164" i="107"/>
  <c r="P163" i="107"/>
  <c r="P162" i="107"/>
  <c r="P161" i="107"/>
  <c r="P160" i="107"/>
  <c r="P159" i="107"/>
  <c r="P158" i="107"/>
  <c r="P157" i="107"/>
  <c r="P156" i="107"/>
  <c r="P155" i="107"/>
  <c r="P154" i="107"/>
  <c r="P153" i="107"/>
  <c r="P152" i="107"/>
  <c r="P151" i="107"/>
  <c r="P150" i="107"/>
  <c r="P149" i="107"/>
  <c r="P148" i="107"/>
  <c r="P147" i="107"/>
  <c r="P146" i="107"/>
  <c r="P145" i="107"/>
  <c r="P144" i="107"/>
  <c r="P143" i="107"/>
  <c r="P142" i="107"/>
  <c r="P141" i="107"/>
  <c r="P140" i="107"/>
  <c r="P139" i="107"/>
  <c r="P138" i="107"/>
  <c r="P137" i="107"/>
  <c r="P136" i="107"/>
  <c r="P135" i="107"/>
  <c r="P134" i="107"/>
  <c r="P133" i="107"/>
  <c r="P132" i="107"/>
  <c r="P131" i="107"/>
  <c r="P130" i="107"/>
  <c r="P129" i="107"/>
  <c r="P128" i="107"/>
  <c r="P127" i="107"/>
  <c r="P126" i="107"/>
  <c r="P125" i="107"/>
  <c r="P124" i="107"/>
  <c r="P123" i="107"/>
  <c r="P122" i="107"/>
  <c r="P121" i="107"/>
  <c r="P120" i="107"/>
  <c r="P119" i="107"/>
  <c r="P118" i="107"/>
  <c r="P117" i="107"/>
  <c r="P116" i="107"/>
  <c r="P115" i="107"/>
  <c r="P114" i="107"/>
  <c r="P113" i="107"/>
  <c r="P112" i="107"/>
  <c r="P111" i="107"/>
  <c r="P110" i="107"/>
  <c r="P109" i="107"/>
  <c r="P108" i="107"/>
  <c r="P107" i="107"/>
  <c r="P106" i="107"/>
  <c r="P105" i="107"/>
  <c r="P104" i="107"/>
  <c r="P103" i="107"/>
  <c r="P102" i="107"/>
  <c r="P101" i="107"/>
  <c r="P100" i="107"/>
  <c r="P99" i="107"/>
  <c r="P98" i="107"/>
  <c r="P97" i="107"/>
  <c r="P96" i="107"/>
  <c r="P95" i="107"/>
  <c r="P94" i="107"/>
  <c r="P93" i="107"/>
  <c r="P92" i="107"/>
  <c r="P91" i="107"/>
  <c r="P90" i="107"/>
  <c r="P89" i="107"/>
  <c r="P88" i="107"/>
  <c r="P87" i="107"/>
  <c r="P86" i="107"/>
  <c r="P85" i="107"/>
  <c r="P84" i="107"/>
  <c r="P83" i="107"/>
  <c r="P82" i="107"/>
  <c r="P81" i="107"/>
  <c r="P80" i="107"/>
  <c r="P79" i="107"/>
  <c r="P78" i="107"/>
  <c r="P77" i="107"/>
  <c r="P76" i="107"/>
  <c r="P75" i="107"/>
  <c r="P74" i="107"/>
  <c r="P73" i="107"/>
  <c r="P72" i="107"/>
  <c r="P71" i="107"/>
  <c r="P70" i="107"/>
  <c r="P69" i="107"/>
  <c r="P68" i="107"/>
  <c r="P67" i="107"/>
  <c r="P66" i="107"/>
  <c r="P65" i="107"/>
  <c r="P64" i="107"/>
  <c r="P63" i="107"/>
  <c r="P62" i="107"/>
  <c r="P61" i="107"/>
  <c r="P60" i="107"/>
  <c r="P59" i="107"/>
  <c r="P58" i="107"/>
  <c r="P57" i="107"/>
  <c r="P56" i="107"/>
  <c r="P55" i="107"/>
  <c r="P54" i="107"/>
  <c r="P53" i="107"/>
  <c r="P52" i="107"/>
  <c r="P51" i="107"/>
  <c r="P50" i="107"/>
  <c r="P49" i="107"/>
  <c r="P48" i="107"/>
  <c r="P47" i="107"/>
  <c r="P46" i="107"/>
  <c r="P45" i="107"/>
  <c r="P44" i="107"/>
  <c r="P43" i="107"/>
  <c r="P42" i="107"/>
  <c r="P41" i="107"/>
  <c r="P40" i="107"/>
  <c r="P39" i="107"/>
  <c r="P38" i="107"/>
  <c r="P37" i="107"/>
  <c r="P36" i="107"/>
  <c r="P35" i="107"/>
  <c r="P34" i="107"/>
  <c r="P33" i="107"/>
  <c r="P32" i="107"/>
  <c r="P31" i="107"/>
  <c r="P30" i="107"/>
  <c r="P29" i="107"/>
  <c r="P28" i="107"/>
  <c r="P27" i="107"/>
  <c r="P26" i="107"/>
  <c r="P25" i="107"/>
  <c r="P24" i="107"/>
  <c r="P23" i="107"/>
  <c r="P22" i="107"/>
  <c r="P21" i="107"/>
  <c r="P20" i="107"/>
  <c r="P19" i="107"/>
  <c r="P18" i="107"/>
  <c r="P17" i="107"/>
  <c r="P16" i="107"/>
  <c r="P15" i="107"/>
  <c r="P14" i="107"/>
  <c r="P13" i="107"/>
  <c r="P12" i="107"/>
  <c r="P11" i="107"/>
  <c r="P10" i="107"/>
  <c r="P9" i="107"/>
  <c r="P8" i="107"/>
  <c r="P7" i="107"/>
  <c r="P6" i="107"/>
  <c r="P5" i="107"/>
  <c r="P4" i="107"/>
  <c r="P3" i="107"/>
  <c r="J30" i="2" l="1"/>
  <c r="J29" i="2"/>
  <c r="J31" i="2" s="1"/>
  <c r="O73" i="108"/>
  <c r="P75" i="108" s="1"/>
  <c r="O85" i="109"/>
  <c r="P86" i="109" s="1"/>
  <c r="P90" i="109" s="1"/>
  <c r="O176" i="107"/>
  <c r="P178" i="107" s="1"/>
  <c r="P87" i="109"/>
  <c r="P74" i="108"/>
  <c r="P78" i="108" l="1"/>
  <c r="P177" i="107"/>
  <c r="P181" i="107" s="1"/>
  <c r="I29" i="2" l="1"/>
  <c r="I31" i="2" s="1"/>
  <c r="I42" i="2"/>
</calcChain>
</file>

<file path=xl/sharedStrings.xml><?xml version="1.0" encoding="utf-8"?>
<sst xmlns="http://schemas.openxmlformats.org/spreadsheetml/2006/main" count="3158" uniqueCount="819">
  <si>
    <t>NOMOR</t>
  </si>
  <si>
    <t>TUJUAN</t>
  </si>
  <si>
    <t>KETERANGAN</t>
  </si>
  <si>
    <t>KAPAL</t>
  </si>
  <si>
    <t>Pick Up</t>
  </si>
  <si>
    <t>ETD Kapal</t>
  </si>
  <si>
    <t>PEMBULATAN</t>
  </si>
  <si>
    <t>Surat Muatan Darat</t>
  </si>
  <si>
    <t>PT. PERISAI CAKRAWALA INDONESIA</t>
  </si>
  <si>
    <t>Ruko Ifolia Blok HY47 No. 26</t>
  </si>
  <si>
    <t>Harapan Indah - Bekasi 17214</t>
  </si>
  <si>
    <t>Jawa Barat - Indonesia</t>
  </si>
  <si>
    <t>Telp/Fax : +6221 - 8944 5283</t>
  </si>
  <si>
    <t>Email : sales@pciexpress.id</t>
  </si>
  <si>
    <t>PERFORMA INVOICE</t>
  </si>
  <si>
    <t>To</t>
  </si>
  <si>
    <t>: PT. Sicepat Express Indonesia</t>
  </si>
  <si>
    <t>Invoice No</t>
  </si>
  <si>
    <t>:</t>
  </si>
  <si>
    <t>Invoice Date</t>
  </si>
  <si>
    <t>Due Date</t>
  </si>
  <si>
    <t>-</t>
  </si>
  <si>
    <t>Attn</t>
  </si>
  <si>
    <t>:  Finance Dept</t>
  </si>
  <si>
    <t>NO</t>
  </si>
  <si>
    <t>DATE</t>
  </si>
  <si>
    <t>AWB</t>
  </si>
  <si>
    <t>DESCRIPTION</t>
  </si>
  <si>
    <t>DESNATION</t>
  </si>
  <si>
    <t>COLLY</t>
  </si>
  <si>
    <t>KG</t>
  </si>
  <si>
    <t>UNIT PRICE</t>
  </si>
  <si>
    <t>AMOUNT</t>
  </si>
  <si>
    <t>SUB TOTAL</t>
  </si>
  <si>
    <t>PPN 1%</t>
  </si>
  <si>
    <t>DP</t>
  </si>
  <si>
    <t>Pelunasan</t>
  </si>
  <si>
    <t>Total</t>
  </si>
  <si>
    <t>Payment Instructions</t>
  </si>
  <si>
    <t>Pay Cheque or Transfer to :</t>
  </si>
  <si>
    <t>BANK CENTRAL ASIA (BCA)</t>
  </si>
  <si>
    <t>521-1322-455</t>
  </si>
  <si>
    <t>Bekasi,</t>
  </si>
  <si>
    <t>Dede Komalasari</t>
  </si>
  <si>
    <t>P</t>
  </si>
  <si>
    <t>L</t>
  </si>
  <si>
    <t>T</t>
  </si>
  <si>
    <t>Mengetahui,</t>
  </si>
  <si>
    <t>Menyatakan,</t>
  </si>
  <si>
    <t>AWB PCI</t>
  </si>
  <si>
    <t>ACT KG</t>
  </si>
  <si>
    <t>KG VOLUME</t>
  </si>
  <si>
    <t>RATE (Rp/KG)</t>
  </si>
  <si>
    <t>AMOUNT (Rp)</t>
  </si>
  <si>
    <t>Discount 10%</t>
  </si>
  <si>
    <t>DMP BPN (BALIKPAPAN)</t>
  </si>
  <si>
    <t>Total Setelah Discount</t>
  </si>
  <si>
    <t>PPh 23 2%</t>
  </si>
  <si>
    <t>02/09/2021 Sangadhi yoga</t>
  </si>
  <si>
    <t>KM. Dharma Rucitra VII</t>
  </si>
  <si>
    <t>DMD/2108/28/JZUG2415</t>
  </si>
  <si>
    <t>GSK210828PBW904</t>
  </si>
  <si>
    <t>GSK210828PXB158</t>
  </si>
  <si>
    <t>GSK210828CAV874</t>
  </si>
  <si>
    <t>DMD/2108/28/PKFR7465</t>
  </si>
  <si>
    <t>GSK210828UQL468</t>
  </si>
  <si>
    <t>GSK210828QXO376</t>
  </si>
  <si>
    <t>GSK210828JAB642</t>
  </si>
  <si>
    <t>GSK210828BIK479</t>
  </si>
  <si>
    <t>GSK210828TSQ462</t>
  </si>
  <si>
    <t>GSK210828QWY092</t>
  </si>
  <si>
    <t>GSK210828NYJ069</t>
  </si>
  <si>
    <t>DMD/2108/28/EOKL4921</t>
  </si>
  <si>
    <t>GSK210828NQY941</t>
  </si>
  <si>
    <t>GSK210828KJR013</t>
  </si>
  <si>
    <t>GSK210828DIW562</t>
  </si>
  <si>
    <t>GSK210828SBK645</t>
  </si>
  <si>
    <t>GSK210828AWP941</t>
  </si>
  <si>
    <t>GSK210828HOZ254</t>
  </si>
  <si>
    <t>GSK210828KMR795</t>
  </si>
  <si>
    <t>GSK210828HBN178</t>
  </si>
  <si>
    <t>GSK210828KPU963</t>
  </si>
  <si>
    <t>GSK210828HCO930</t>
  </si>
  <si>
    <t>DMD/2108/28/BURD0634</t>
  </si>
  <si>
    <t>GSK210828JAW916</t>
  </si>
  <si>
    <t>GSK210828EDM281</t>
  </si>
  <si>
    <t>GSK210828FAJ681</t>
  </si>
  <si>
    <t>GSK210828ROE564</t>
  </si>
  <si>
    <t>GSK210828DWU739</t>
  </si>
  <si>
    <t>GSK210828XBL425</t>
  </si>
  <si>
    <t>GSK210828URF475</t>
  </si>
  <si>
    <t>GSK210828XWM962</t>
  </si>
  <si>
    <t>GSK210828HPL623</t>
  </si>
  <si>
    <t>GSK210828RBH175</t>
  </si>
  <si>
    <t>GSK210828NHK827</t>
  </si>
  <si>
    <t>GSK210828ZFG713</t>
  </si>
  <si>
    <t>GSK210828RWJ093</t>
  </si>
  <si>
    <t>GSK210827TNQ914</t>
  </si>
  <si>
    <t>GSK210828HXT260</t>
  </si>
  <si>
    <t>GSK210828IXB693</t>
  </si>
  <si>
    <t>GSK210828OYS087</t>
  </si>
  <si>
    <t>GSK210828LHK647</t>
  </si>
  <si>
    <t>GSK210828YNQ136</t>
  </si>
  <si>
    <t>GSK210828YIC071</t>
  </si>
  <si>
    <t>GSK210828WRZ012</t>
  </si>
  <si>
    <t>GSK210828JZF197</t>
  </si>
  <si>
    <t>GSK210828TLE429</t>
  </si>
  <si>
    <t>GSK210828RUS926</t>
  </si>
  <si>
    <t>GSK210828OQH105</t>
  </si>
  <si>
    <t>GSK210828EYA501</t>
  </si>
  <si>
    <t>GSK210828CLS950</t>
  </si>
  <si>
    <t>GSK210828KVT089</t>
  </si>
  <si>
    <t>GSK210828FIY924</t>
  </si>
  <si>
    <t>GSK210828PRM246</t>
  </si>
  <si>
    <t>GSK210828NVU419</t>
  </si>
  <si>
    <t>GSK210828WRZ820</t>
  </si>
  <si>
    <t>GSK210828CGE264</t>
  </si>
  <si>
    <t>GSK210828CKJ287</t>
  </si>
  <si>
    <t>GSK210828JSZ785</t>
  </si>
  <si>
    <t>GSK210828GKL253</t>
  </si>
  <si>
    <t>GSK210828CFJ297</t>
  </si>
  <si>
    <t>GSK210828PFL972</t>
  </si>
  <si>
    <t>GSK210828STR974</t>
  </si>
  <si>
    <t>GSK210828OLC637</t>
  </si>
  <si>
    <t>GSK210828BCQ365</t>
  </si>
  <si>
    <t>GSK210828UFK517</t>
  </si>
  <si>
    <t>GSK210828YAD230</t>
  </si>
  <si>
    <t>GSK210828ZNA893</t>
  </si>
  <si>
    <t>GSK210828MIS690</t>
  </si>
  <si>
    <t>GSK210828FKM231</t>
  </si>
  <si>
    <t>GSK210828FPI148</t>
  </si>
  <si>
    <t>GSK210828QHT596</t>
  </si>
  <si>
    <t>GSK210828GFB823</t>
  </si>
  <si>
    <t>GSK210828YET364</t>
  </si>
  <si>
    <t>GSK210828IQH925</t>
  </si>
  <si>
    <t>GSK210828FVT092</t>
  </si>
  <si>
    <t>GSK210828XSQ642</t>
  </si>
  <si>
    <t>GSK210828LNV728</t>
  </si>
  <si>
    <t>GSK210828LJP513</t>
  </si>
  <si>
    <t>GSK210828JML214</t>
  </si>
  <si>
    <t>GSK210828NJV764</t>
  </si>
  <si>
    <t>GSK210828ZGI795</t>
  </si>
  <si>
    <t>GSK210828XFL945</t>
  </si>
  <si>
    <t>GSK210828RDI419</t>
  </si>
  <si>
    <t>GSK210828CVN340</t>
  </si>
  <si>
    <t>GSK210828BQM673</t>
  </si>
  <si>
    <t>GSK210828KJS728</t>
  </si>
  <si>
    <t>GSK210828BNS783</t>
  </si>
  <si>
    <t>GSK210828XOT917</t>
  </si>
  <si>
    <t>GSK210828KUT054</t>
  </si>
  <si>
    <t>GSK210828NKO075</t>
  </si>
  <si>
    <t>GSK210828GCF896</t>
  </si>
  <si>
    <t>GSK210828YUH563</t>
  </si>
  <si>
    <t>GSK210828HWA250</t>
  </si>
  <si>
    <t>GSK210828ZLO865</t>
  </si>
  <si>
    <t>GSK210828ADJ367</t>
  </si>
  <si>
    <t>GSK210828OXH248</t>
  </si>
  <si>
    <t>GSK210828ZYL106</t>
  </si>
  <si>
    <t>GSK210828EHT652</t>
  </si>
  <si>
    <t>GSK210828LEM465</t>
  </si>
  <si>
    <t>GSK210828JIT597</t>
  </si>
  <si>
    <t>GSK210828WFC059</t>
  </si>
  <si>
    <t>GSK210828CUL279</t>
  </si>
  <si>
    <t>GSK210828LWG635</t>
  </si>
  <si>
    <t>GSK210828VAI539</t>
  </si>
  <si>
    <t>GSK210828WZS601</t>
  </si>
  <si>
    <t>GSK210828JKP985</t>
  </si>
  <si>
    <t>GSK210828SHC957</t>
  </si>
  <si>
    <t>GSK210828MXW356</t>
  </si>
  <si>
    <t>GSK210828ZEP871</t>
  </si>
  <si>
    <t>GSK210828VHL137</t>
  </si>
  <si>
    <t>GSK210828AVO827</t>
  </si>
  <si>
    <t>GSK210828WLE419</t>
  </si>
  <si>
    <t>GSK210828VMP219</t>
  </si>
  <si>
    <t>GSK210828QOI240</t>
  </si>
  <si>
    <t>GSK210828WRC456</t>
  </si>
  <si>
    <t>GSK210828KMO869</t>
  </si>
  <si>
    <t>GSK210828YWP402</t>
  </si>
  <si>
    <t>GSK210828ICA436</t>
  </si>
  <si>
    <t>GSK210828AKV375</t>
  </si>
  <si>
    <t>GSK210828ODF582</t>
  </si>
  <si>
    <t>GSK210828XID761</t>
  </si>
  <si>
    <t>GSK210828ZBP670</t>
  </si>
  <si>
    <t>GSK210828BGQ801</t>
  </si>
  <si>
    <t>GSK210828QCF241</t>
  </si>
  <si>
    <t>GSK210828JQM195</t>
  </si>
  <si>
    <t>GSK210828RUM321</t>
  </si>
  <si>
    <t>GSK210828LQO920</t>
  </si>
  <si>
    <t>GSK210828NVH189</t>
  </si>
  <si>
    <t>GSK210828IAB913</t>
  </si>
  <si>
    <t>GSK210828UYI239</t>
  </si>
  <si>
    <t>GSK210828FKZ193</t>
  </si>
  <si>
    <t>GSK210828LYZ518</t>
  </si>
  <si>
    <t>GSK210828ZNF142</t>
  </si>
  <si>
    <t>GSK210828GPD548</t>
  </si>
  <si>
    <t>GSK210828SCH640</t>
  </si>
  <si>
    <t>GSK210828JOE026</t>
  </si>
  <si>
    <t>GSK210828WPU618</t>
  </si>
  <si>
    <t>GSK210828DGY376</t>
  </si>
  <si>
    <t>GSK210828HVN679</t>
  </si>
  <si>
    <t>GSK210828YBU401</t>
  </si>
  <si>
    <t>GSK210828LFU078</t>
  </si>
  <si>
    <t>GSK210828VOS745</t>
  </si>
  <si>
    <t>GSK210828FWI279</t>
  </si>
  <si>
    <t>GSK210828FQO253</t>
  </si>
  <si>
    <t>GSK210828FYS416</t>
  </si>
  <si>
    <t>GSK210828LYJ741</t>
  </si>
  <si>
    <t>GSK210828MSJ193</t>
  </si>
  <si>
    <t>GSK210828ZIV098</t>
  </si>
  <si>
    <t>GSK210828TOE728</t>
  </si>
  <si>
    <t>GSK210828UIB361</t>
  </si>
  <si>
    <t>GSK210828FZP721</t>
  </si>
  <si>
    <t>GSK210828QHG049</t>
  </si>
  <si>
    <t>GSK210828CVU591</t>
  </si>
  <si>
    <t>GSK210828FXC468</t>
  </si>
  <si>
    <t>GSK210828MOY421</t>
  </si>
  <si>
    <t>GSK210828BUE854</t>
  </si>
  <si>
    <t>GSK210828OAL468</t>
  </si>
  <si>
    <t>GSK210828SDN360</t>
  </si>
  <si>
    <t>GSK210828GQP564</t>
  </si>
  <si>
    <t>GSK210828LHJ483</t>
  </si>
  <si>
    <t>GSK210828MNE769</t>
  </si>
  <si>
    <t>GSK210828BCN692</t>
  </si>
  <si>
    <t>GSK210828FIV435</t>
  </si>
  <si>
    <t>GSK210828HGK135</t>
  </si>
  <si>
    <t>GSK210828IVL485</t>
  </si>
  <si>
    <t>GSK210828YWE750</t>
  </si>
  <si>
    <t>GSK210828VUF946</t>
  </si>
  <si>
    <t>GSK210828MWE632</t>
  </si>
  <si>
    <t>GSK210828IDN160</t>
  </si>
  <si>
    <t>GSK210828SPE153</t>
  </si>
  <si>
    <t>GSK210828PYZ019</t>
  </si>
  <si>
    <t>GSK210828FOK409</t>
  </si>
  <si>
    <t>GSK210828AGE816</t>
  </si>
  <si>
    <t>GSK210828VBQ407</t>
  </si>
  <si>
    <t>GSK210828VTC314</t>
  </si>
  <si>
    <t>GSK210828XPN780</t>
  </si>
  <si>
    <t>DMD/2108/29/HBLI7046</t>
  </si>
  <si>
    <t>GSK210829QXN158</t>
  </si>
  <si>
    <t>GSK210829ZMV032</t>
  </si>
  <si>
    <t>GSK210829OEC852</t>
  </si>
  <si>
    <t>GSK210829FUH156</t>
  </si>
  <si>
    <t>GSK210829PXQ175</t>
  </si>
  <si>
    <t>GSK210829IYX321</t>
  </si>
  <si>
    <t>GSK210829RVP486</t>
  </si>
  <si>
    <t>GSK210829GWY028</t>
  </si>
  <si>
    <t>GSK210829XYI367</t>
  </si>
  <si>
    <t>GSK210829OWA586</t>
  </si>
  <si>
    <t>GSK210829TJH375</t>
  </si>
  <si>
    <t>GSK210829DKC561</t>
  </si>
  <si>
    <t>GSK210829NKR973</t>
  </si>
  <si>
    <t>GSK210829QLP957</t>
  </si>
  <si>
    <t>GSK210829NSO860</t>
  </si>
  <si>
    <t>GSK210829YWS950</t>
  </si>
  <si>
    <t>GSK210829UTM016</t>
  </si>
  <si>
    <t>GSK210829PRX025</t>
  </si>
  <si>
    <t>GSK210829RLU148</t>
  </si>
  <si>
    <t>GSK210829ZDT582</t>
  </si>
  <si>
    <t>GSK210829ZSL296</t>
  </si>
  <si>
    <t>GSK210829GZT731</t>
  </si>
  <si>
    <t>GSK210829TUF792</t>
  </si>
  <si>
    <t>GSK210829UJA934</t>
  </si>
  <si>
    <t>GSK210829VZS625</t>
  </si>
  <si>
    <t>GSK210829RWF534</t>
  </si>
  <si>
    <t>GSK210829LAE052</t>
  </si>
  <si>
    <t>GSK210829YFP974</t>
  </si>
  <si>
    <t>GSK210829MHR850</t>
  </si>
  <si>
    <t>GSK210829DMJ412</t>
  </si>
  <si>
    <t>GSK210829YFW708</t>
  </si>
  <si>
    <t>GSK210829NVX978</t>
  </si>
  <si>
    <t>GSK210829DHU307</t>
  </si>
  <si>
    <t>GSK210829JZU236</t>
  </si>
  <si>
    <t>GSK210829WGO216</t>
  </si>
  <si>
    <t>GSK210829KGQ291</t>
  </si>
  <si>
    <t>GSK210829WXH649</t>
  </si>
  <si>
    <t>GSK210829YGK982</t>
  </si>
  <si>
    <t>GSK210829YLC841</t>
  </si>
  <si>
    <t>GSK210829TZK264</t>
  </si>
  <si>
    <t>GSK210829UNL145</t>
  </si>
  <si>
    <t>GSK210829RBC652</t>
  </si>
  <si>
    <t>GSK210829VBM375</t>
  </si>
  <si>
    <t>GSK210829SCN739</t>
  </si>
  <si>
    <t>GSK210829JRN293</t>
  </si>
  <si>
    <t>GSK210829QTD716</t>
  </si>
  <si>
    <t>GSK210829MTO862</t>
  </si>
  <si>
    <t>GSK210829KEH062</t>
  </si>
  <si>
    <t>GSK210829HAM709</t>
  </si>
  <si>
    <t>GSK210829UWP158</t>
  </si>
  <si>
    <t>GSK210829ZVC864</t>
  </si>
  <si>
    <t>GSK210829YOL623</t>
  </si>
  <si>
    <t>GSK210829TWK078</t>
  </si>
  <si>
    <t>GSK210829LJN963</t>
  </si>
  <si>
    <t>GSK210829KUR120</t>
  </si>
  <si>
    <t>GSK210829HTM725</t>
  </si>
  <si>
    <t>GSK210829ACS503</t>
  </si>
  <si>
    <t>GSK210829ZTI869</t>
  </si>
  <si>
    <t>GSK210829QOD197</t>
  </si>
  <si>
    <t>GSK210829NXE356</t>
  </si>
  <si>
    <t>GSK210829TSE632</t>
  </si>
  <si>
    <t>GSK210829DAV035</t>
  </si>
  <si>
    <t>GSK210829CHU087</t>
  </si>
  <si>
    <t>GSK210829KUC769</t>
  </si>
  <si>
    <t>GSK210829EWK259</t>
  </si>
  <si>
    <t>GSK210829GXW864</t>
  </si>
  <si>
    <t>GSK210829OSE912</t>
  </si>
  <si>
    <t>GSK210829CPK026</t>
  </si>
  <si>
    <t>GSK210829DWF842</t>
  </si>
  <si>
    <t>GSK210829QBX938</t>
  </si>
  <si>
    <t>GSK210829QLX457</t>
  </si>
  <si>
    <t>GSK210829SCU108</t>
  </si>
  <si>
    <t>GSK210829ZLH901</t>
  </si>
  <si>
    <t>GSK210829LIQ017</t>
  </si>
  <si>
    <t>GSK210829PKL524</t>
  </si>
  <si>
    <t>GSK210829FXG741</t>
  </si>
  <si>
    <t>GSK210829YIS639</t>
  </si>
  <si>
    <t>GSK210829FOY405</t>
  </si>
  <si>
    <t>GSK210829DLI714</t>
  </si>
  <si>
    <t>GSK210829WOM485</t>
  </si>
  <si>
    <t>GSK210829KCX680</t>
  </si>
  <si>
    <t>GSK210829EWZ358</t>
  </si>
  <si>
    <t>DMD/2108/30/MOUE5123</t>
  </si>
  <si>
    <t>GSK210830BPD246</t>
  </si>
  <si>
    <t>DMD/2108/30/NWGL5287</t>
  </si>
  <si>
    <t>GSK210830FXT690</t>
  </si>
  <si>
    <t>GSK210830OTW583</t>
  </si>
  <si>
    <t>GSK210830YRL743</t>
  </si>
  <si>
    <t>GSK210830SWL943</t>
  </si>
  <si>
    <t>GSK210830HSO401</t>
  </si>
  <si>
    <t>GSK210830QKI690</t>
  </si>
  <si>
    <t>GSK210830BMZ261</t>
  </si>
  <si>
    <t>DMD/2108/30/CEUL6285</t>
  </si>
  <si>
    <t>GSK210830SYN643</t>
  </si>
  <si>
    <t>GSK210830CXT423</t>
  </si>
  <si>
    <t>GSK210830DPE418</t>
  </si>
  <si>
    <t>GSK210830VFW453</t>
  </si>
  <si>
    <t>GSK210830CEV013</t>
  </si>
  <si>
    <t>GSK210830GZS073</t>
  </si>
  <si>
    <t>GSK210830HZI605</t>
  </si>
  <si>
    <t>GSK210830BLS654</t>
  </si>
  <si>
    <t>GSK210830HKT832</t>
  </si>
  <si>
    <t>GSK210830MPK327</t>
  </si>
  <si>
    <t>GSK210830JYP854</t>
  </si>
  <si>
    <t>GSK210830XCY731</t>
  </si>
  <si>
    <t>GSK210830FHQ049</t>
  </si>
  <si>
    <t>GSK210830IOW457</t>
  </si>
  <si>
    <t>GSK210830GIS924</t>
  </si>
  <si>
    <t>GSK210830TNX981</t>
  </si>
  <si>
    <t>GSK210830HIL632</t>
  </si>
  <si>
    <t>GSK210830CSL620</t>
  </si>
  <si>
    <t>GSK210830VLC694</t>
  </si>
  <si>
    <t>GSK210830UWM461</t>
  </si>
  <si>
    <t>GSK210830OYD513</t>
  </si>
  <si>
    <t>GSK210830ONX549</t>
  </si>
  <si>
    <t>GSK210830IHZ752</t>
  </si>
  <si>
    <t>GSK210830QLP123</t>
  </si>
  <si>
    <t>GSK210830EIK264</t>
  </si>
  <si>
    <t>GSK210830WPC057</t>
  </si>
  <si>
    <t>GSK210830GOR264</t>
  </si>
  <si>
    <t>GSK210830LCX870</t>
  </si>
  <si>
    <t>GSK210830XHI895</t>
  </si>
  <si>
    <t>GSK210830MSV852</t>
  </si>
  <si>
    <t>GSK210830EBR617</t>
  </si>
  <si>
    <t>GSK210830RQF924</t>
  </si>
  <si>
    <t>GSK210830RKF027</t>
  </si>
  <si>
    <t>GSK210830QDG589</t>
  </si>
  <si>
    <t>GSK210830VEZ547</t>
  </si>
  <si>
    <t>GSK210830HOQ589</t>
  </si>
  <si>
    <t>GSK210830YXG460</t>
  </si>
  <si>
    <t>GSK210830QRT679</t>
  </si>
  <si>
    <t>GSK210830GJR427</t>
  </si>
  <si>
    <t>GSK210830EKV138</t>
  </si>
  <si>
    <t>GSK210829TVZ209</t>
  </si>
  <si>
    <t>GSK210829IXD168</t>
  </si>
  <si>
    <t>GSK210830MAH760</t>
  </si>
  <si>
    <t>GSK210829VUQ980</t>
  </si>
  <si>
    <t>GSK210830NPS025</t>
  </si>
  <si>
    <t>GSK210830ZWC982</t>
  </si>
  <si>
    <t>GSK210830PZR031</t>
  </si>
  <si>
    <t>GSK210830XNK675</t>
  </si>
  <si>
    <t>GSK210830VTB273</t>
  </si>
  <si>
    <t>GSK210830KSG807</t>
  </si>
  <si>
    <t>GSK210830ASE365</t>
  </si>
  <si>
    <t>GSK210830SKA394</t>
  </si>
  <si>
    <t>GSK210830BKA502</t>
  </si>
  <si>
    <t>GSK210830KWZ162</t>
  </si>
  <si>
    <t>GSK210830PFB702</t>
  </si>
  <si>
    <t>GSK210830KNF536</t>
  </si>
  <si>
    <t>GSK210830KCM614</t>
  </si>
  <si>
    <t>GSK210830TER079</t>
  </si>
  <si>
    <t>GSK210830YXQ230</t>
  </si>
  <si>
    <t>GSK210830MUG513</t>
  </si>
  <si>
    <t>GSK210830UZF109</t>
  </si>
  <si>
    <t>GSK210830MQB689</t>
  </si>
  <si>
    <t>KM MUTIARA PERINDO 2</t>
  </si>
  <si>
    <t>06/09/2021 Sangadhi yoga</t>
  </si>
  <si>
    <t>DMD/2108/31/RSNC8190</t>
  </si>
  <si>
    <t>GSK210831BOE046</t>
  </si>
  <si>
    <t>GSK210831HGY864</t>
  </si>
  <si>
    <t>DMD/2108/31/VIYW8796</t>
  </si>
  <si>
    <t>GSK210831BRY651</t>
  </si>
  <si>
    <t>GSK210831ODG916</t>
  </si>
  <si>
    <t>DMD/2108/28/NHYO3124</t>
  </si>
  <si>
    <t>GSK210828TUD801</t>
  </si>
  <si>
    <t>DMD/2108/28/LZKP3579</t>
  </si>
  <si>
    <t>GSK210828LDF563</t>
  </si>
  <si>
    <t>GSK210828AKN704</t>
  </si>
  <si>
    <t>DMD/2108/28/VBYN8164</t>
  </si>
  <si>
    <t>GSK210828GWS075</t>
  </si>
  <si>
    <t>GSK210828PCE963</t>
  </si>
  <si>
    <t>GSK210828AIH395</t>
  </si>
  <si>
    <t>GSK210828SRK265</t>
  </si>
  <si>
    <t>GSK210828RFG985</t>
  </si>
  <si>
    <t>GSK210828ZEM250</t>
  </si>
  <si>
    <t>GSK210828EAJ859</t>
  </si>
  <si>
    <t>GSK210828FKX184</t>
  </si>
  <si>
    <t>GSK210828PJT306</t>
  </si>
  <si>
    <t>GSK210828UXM138</t>
  </si>
  <si>
    <t>GSK210828JQR691</t>
  </si>
  <si>
    <t>GSK210828ALG274</t>
  </si>
  <si>
    <t>GSK210828MPD865</t>
  </si>
  <si>
    <t>BKI032210032052</t>
  </si>
  <si>
    <t>BKI032210032060</t>
  </si>
  <si>
    <t>BKI032210032110</t>
  </si>
  <si>
    <t>BKI032210032078</t>
  </si>
  <si>
    <t>BKI032210032888</t>
  </si>
  <si>
    <t>DMD/2108/29/EHX2501</t>
  </si>
  <si>
    <t>GSK210829CNK745</t>
  </si>
  <si>
    <t>GSK210829HLJ312</t>
  </si>
  <si>
    <t>GSK210829QJA073</t>
  </si>
  <si>
    <t>GSK210829BNM839</t>
  </si>
  <si>
    <t>GSK210829FPM148</t>
  </si>
  <si>
    <t>GSK210829CXB932</t>
  </si>
  <si>
    <t>GSK210829SHV860</t>
  </si>
  <si>
    <t>GSK210829KER514</t>
  </si>
  <si>
    <t>GSK210829LAT869</t>
  </si>
  <si>
    <t>GSK210829OKN195</t>
  </si>
  <si>
    <t>GSK210829KLS047</t>
  </si>
  <si>
    <t>GSK210829NVR342</t>
  </si>
  <si>
    <t>GSK210829PEF543</t>
  </si>
  <si>
    <t>GSK210829KTL182</t>
  </si>
  <si>
    <t>GSK210829SGX218</t>
  </si>
  <si>
    <t>GSK210829QHC425</t>
  </si>
  <si>
    <t>GSK210829WFA645</t>
  </si>
  <si>
    <t>GSK210829PGW670</t>
  </si>
  <si>
    <t>GSK210829RXF485</t>
  </si>
  <si>
    <t>GSK210829IBQ695</t>
  </si>
  <si>
    <t>GSK210829YMV913</t>
  </si>
  <si>
    <t>GSK210829ITG568</t>
  </si>
  <si>
    <t>GSK210829JQV634</t>
  </si>
  <si>
    <t>GSK210829ULE679</t>
  </si>
  <si>
    <t>GSK210829QLS209</t>
  </si>
  <si>
    <t>GSK210829UKF960</t>
  </si>
  <si>
    <t>GSK210829KTW783</t>
  </si>
  <si>
    <t>GSK210829GQE629</t>
  </si>
  <si>
    <t>GSK210829KXL743</t>
  </si>
  <si>
    <t>GSK210829REH031</t>
  </si>
  <si>
    <t>GSK210829SJG051</t>
  </si>
  <si>
    <t>GSK210829FMR507</t>
  </si>
  <si>
    <t>GSK210829GAW736</t>
  </si>
  <si>
    <t>GSK210829JCL064</t>
  </si>
  <si>
    <t>GSK210829WTL809</t>
  </si>
  <si>
    <t>GSK210829FKZ376</t>
  </si>
  <si>
    <t>GSK210829YVQ170</t>
  </si>
  <si>
    <t>GSK210829HJY451</t>
  </si>
  <si>
    <t>GSK210829GBC869</t>
  </si>
  <si>
    <t>GSK210829KBF789</t>
  </si>
  <si>
    <t>GSK210829ECB964</t>
  </si>
  <si>
    <t>GSK210829PNI043</t>
  </si>
  <si>
    <t>GSK210829BZM290</t>
  </si>
  <si>
    <t>GSK210829SQR460</t>
  </si>
  <si>
    <t>GSK210829YNT865</t>
  </si>
  <si>
    <t>GSK210829BJW643</t>
  </si>
  <si>
    <t>GSK210829ZYN608</t>
  </si>
  <si>
    <t>GSK210829QIX390</t>
  </si>
  <si>
    <t>GSK210829FKE143</t>
  </si>
  <si>
    <t>GSK210829WSA247</t>
  </si>
  <si>
    <t>GSK210829CLV395</t>
  </si>
  <si>
    <t>GSK210829OCK506</t>
  </si>
  <si>
    <t>GSK210829WHK612</t>
  </si>
  <si>
    <t>GSK210829UXD264</t>
  </si>
  <si>
    <t>GSK210829PDX710</t>
  </si>
  <si>
    <t>GSK210829YBR862</t>
  </si>
  <si>
    <t>GSK210829YRE475</t>
  </si>
  <si>
    <t>GSK210829KAH231</t>
  </si>
  <si>
    <t>GSK210829IQD980</t>
  </si>
  <si>
    <t>GSK210829NJV451</t>
  </si>
  <si>
    <t>GSK210829BIJ163</t>
  </si>
  <si>
    <t>GSK210829HTD072</t>
  </si>
  <si>
    <t>GSK210829BPV796</t>
  </si>
  <si>
    <t>GSK210829LOA917</t>
  </si>
  <si>
    <t>GSK210829ZFM043</t>
  </si>
  <si>
    <t>GSK210829QXF964</t>
  </si>
  <si>
    <t>GSK210829WVJ103</t>
  </si>
  <si>
    <t>GSK210829OSH095</t>
  </si>
  <si>
    <t>GSK210829SAD489</t>
  </si>
  <si>
    <t>GSK210829MZH628</t>
  </si>
  <si>
    <t>GSK210829BUO547</t>
  </si>
  <si>
    <t>GSK210829HSW297</t>
  </si>
  <si>
    <t>GSK210829LTZ837</t>
  </si>
  <si>
    <t>GSK210829HXY954</t>
  </si>
  <si>
    <t>GSK210829KAP268</t>
  </si>
  <si>
    <t>GSK210829CGU430</t>
  </si>
  <si>
    <t>GSK210829IDV562</t>
  </si>
  <si>
    <t>GSK210829UEA296</t>
  </si>
  <si>
    <t>GSK210829PAQ691</t>
  </si>
  <si>
    <t>GSK210829PEW398</t>
  </si>
  <si>
    <t>GSK210829ANG197</t>
  </si>
  <si>
    <t>GSK210829WMB194</t>
  </si>
  <si>
    <t>GSK210829WCV120</t>
  </si>
  <si>
    <t>GSK210829VZO128</t>
  </si>
  <si>
    <t>GSK210829AKC705</t>
  </si>
  <si>
    <t>GSK210829OLW206</t>
  </si>
  <si>
    <t>GSK210829DUN953</t>
  </si>
  <si>
    <t>GSK210829MNH398</t>
  </si>
  <si>
    <t>GSK210829YLV345</t>
  </si>
  <si>
    <t>GSK210829HTJ130</t>
  </si>
  <si>
    <t>GSK210829PRY069</t>
  </si>
  <si>
    <t>GSK210829ODZ546</t>
  </si>
  <si>
    <t>GSK210829POQ416</t>
  </si>
  <si>
    <t>GSK210829JMK691</t>
  </si>
  <si>
    <t>GSK210829VQP243</t>
  </si>
  <si>
    <t>GSK210829LNI941</t>
  </si>
  <si>
    <t>GSK210829BMK948</t>
  </si>
  <si>
    <t>GSK210829SBP683</t>
  </si>
  <si>
    <t>GSK210829RHG825</t>
  </si>
  <si>
    <t>GSK210829DHY689</t>
  </si>
  <si>
    <t>GSK210829TUS251</t>
  </si>
  <si>
    <t>GSK210829VXC570</t>
  </si>
  <si>
    <t>GSK210829TJO073</t>
  </si>
  <si>
    <t>GSK210829QYC830</t>
  </si>
  <si>
    <t>GSK210829IBU287</t>
  </si>
  <si>
    <t>GSK210829NXV950</t>
  </si>
  <si>
    <t>GSK210829YIL380</t>
  </si>
  <si>
    <t>GSK210829ZMB165</t>
  </si>
  <si>
    <t>GSK210829NAG821</t>
  </si>
  <si>
    <t>GSK210829BPA042</t>
  </si>
  <si>
    <t>GSK210829ECS174</t>
  </si>
  <si>
    <t>GSK210829RUF429</t>
  </si>
  <si>
    <t>GSK210829KOV492</t>
  </si>
  <si>
    <t>GSK210829TFB539</t>
  </si>
  <si>
    <t>GSK210829PTN209</t>
  </si>
  <si>
    <t>GSK210829LYS645</t>
  </si>
  <si>
    <t>GSK210829KDO708</t>
  </si>
  <si>
    <t>GSK210829UCO928</t>
  </si>
  <si>
    <t>GSK210829CXY072</t>
  </si>
  <si>
    <t>GSK210829QPO016</t>
  </si>
  <si>
    <t>GSK210829PBX752</t>
  </si>
  <si>
    <t>GSK210829JLB945</t>
  </si>
  <si>
    <t>GSK210829OBW531</t>
  </si>
  <si>
    <t>GSK210829IAB523</t>
  </si>
  <si>
    <t>GSK210829MNB583</t>
  </si>
  <si>
    <t>GSK210829LQM687</t>
  </si>
  <si>
    <t>GSK210829ADK165</t>
  </si>
  <si>
    <t>GSK210829KPR938</t>
  </si>
  <si>
    <t>GSK210829WIP825</t>
  </si>
  <si>
    <t>GSK210829YCV469</t>
  </si>
  <si>
    <t>GSK210829YOT361</t>
  </si>
  <si>
    <t>GSK210829KAO850</t>
  </si>
  <si>
    <t>GSK210829XGO234</t>
  </si>
  <si>
    <t>GSK210829TYG547</t>
  </si>
  <si>
    <t>DMD/2108/29/TZLJ4386</t>
  </si>
  <si>
    <t>GSK210829WFY261</t>
  </si>
  <si>
    <t>GSK210829ATB089</t>
  </si>
  <si>
    <t>GSK210829ZUD576</t>
  </si>
  <si>
    <t>GSK210829JEI412</t>
  </si>
  <si>
    <t>GSK210829UQC318</t>
  </si>
  <si>
    <t>GSK210829DZP216</t>
  </si>
  <si>
    <t>DMD/2108/29/MVEG4293</t>
  </si>
  <si>
    <t>GSK210829KHP017</t>
  </si>
  <si>
    <t>GSK210829JVU520</t>
  </si>
  <si>
    <t>DMD/2108/31/BVSO7529</t>
  </si>
  <si>
    <t>GSK210831CFE862</t>
  </si>
  <si>
    <t>GSK210831CDJ401</t>
  </si>
  <si>
    <t>GSK210831EOW624</t>
  </si>
  <si>
    <t>GSK210831NZM413</t>
  </si>
  <si>
    <t>GSK210831BKI543</t>
  </si>
  <si>
    <t>GSK210831NBX964</t>
  </si>
  <si>
    <t>GSK210831FXA590</t>
  </si>
  <si>
    <t>GSK210831ELO908</t>
  </si>
  <si>
    <t>GSK210831ZNW640</t>
  </si>
  <si>
    <t>GSK210831RJG837</t>
  </si>
  <si>
    <t>GSK210831IGF570</t>
  </si>
  <si>
    <t>GSK210831TCL352</t>
  </si>
  <si>
    <t>GSK210831CYT163</t>
  </si>
  <si>
    <t>GSK210831JKX394</t>
  </si>
  <si>
    <t>GSK210831OGT506</t>
  </si>
  <si>
    <t>GSK210831IXV425</t>
  </si>
  <si>
    <t>GSK210831JKD935</t>
  </si>
  <si>
    <t>GSK210831PSG461</t>
  </si>
  <si>
    <t>GSK210831IAM437</t>
  </si>
  <si>
    <t>GSK210831KZI058</t>
  </si>
  <si>
    <t>GSK210831PQO243</t>
  </si>
  <si>
    <t>GSK210831CSF951</t>
  </si>
  <si>
    <t>GSK210831JWG632</t>
  </si>
  <si>
    <t>GSK210831SPD638</t>
  </si>
  <si>
    <t>GSK210831VPY276</t>
  </si>
  <si>
    <t>GSK210831UMK396</t>
  </si>
  <si>
    <t>GSK210831SHQ841</t>
  </si>
  <si>
    <t>GSK210831EXQ814</t>
  </si>
  <si>
    <t>GSK210831WOT312</t>
  </si>
  <si>
    <t>GSK210831UDV970</t>
  </si>
  <si>
    <t>GSK210831EBL689</t>
  </si>
  <si>
    <t>GSK210831FHK197</t>
  </si>
  <si>
    <t>GSK210831SJK936</t>
  </si>
  <si>
    <t>GSK210831VFQ130</t>
  </si>
  <si>
    <t>GSK210831KWS367</t>
  </si>
  <si>
    <t>GSK210831MPW930</t>
  </si>
  <si>
    <t>GSK210831ZKW314</t>
  </si>
  <si>
    <t>GSK210831TUR321</t>
  </si>
  <si>
    <t>GSK210831GCS987</t>
  </si>
  <si>
    <t>GSK210831TKC214</t>
  </si>
  <si>
    <t>GSK210831WPR860</t>
  </si>
  <si>
    <t>GSK210831TEA431</t>
  </si>
  <si>
    <t>GSK210831SPX052</t>
  </si>
  <si>
    <t>GSK210831WVK691</t>
  </si>
  <si>
    <t>GSK210831DYV629</t>
  </si>
  <si>
    <t>GSK210831FUB145</t>
  </si>
  <si>
    <t>GSK210831AIW702</t>
  </si>
  <si>
    <t>GSK210831NVO497</t>
  </si>
  <si>
    <t>GSK210831FUX504</t>
  </si>
  <si>
    <t>GSK210831OFS893</t>
  </si>
  <si>
    <t>GSK210831QAP579</t>
  </si>
  <si>
    <t>GSK210831CFH206</t>
  </si>
  <si>
    <t>GSK210831NRI124</t>
  </si>
  <si>
    <t>GSK210831QCA893</t>
  </si>
  <si>
    <t>GSK210831MDZ369</t>
  </si>
  <si>
    <t>GSK210831WAM035</t>
  </si>
  <si>
    <t>GSK210831NDO671</t>
  </si>
  <si>
    <t>GSK210831WNK957</t>
  </si>
  <si>
    <t>GSK210831ZAG207</t>
  </si>
  <si>
    <t>GSK210831PCD486</t>
  </si>
  <si>
    <t>GSK210831MYC692</t>
  </si>
  <si>
    <t>GSK210831ZSP491</t>
  </si>
  <si>
    <t>GSK210831BWL617</t>
  </si>
  <si>
    <t>GSK210831KAX853</t>
  </si>
  <si>
    <t>GSK210831CFK192</t>
  </si>
  <si>
    <t>GSK210831ERS796</t>
  </si>
  <si>
    <t>GSK210831MKO035</t>
  </si>
  <si>
    <t>GSK210831XDT952</t>
  </si>
  <si>
    <t>GSK210831EXH892</t>
  </si>
  <si>
    <t>GSK210831RDX378</t>
  </si>
  <si>
    <t>GSK210831IDZ350</t>
  </si>
  <si>
    <t>GSK210831IXK051</t>
  </si>
  <si>
    <t>GSK210831ZML840</t>
  </si>
  <si>
    <t>GSK210831FNK965</t>
  </si>
  <si>
    <t>GSK210831RYL140</t>
  </si>
  <si>
    <t>GSK210831MVH798</t>
  </si>
  <si>
    <t>GSK210831LYM503</t>
  </si>
  <si>
    <t>GSK210831OAB324</t>
  </si>
  <si>
    <t>GSK210831WAR238</t>
  </si>
  <si>
    <t>GSK210831ZQH275</t>
  </si>
  <si>
    <t>GSK210831UAR387</t>
  </si>
  <si>
    <t>GSK210831NLM297</t>
  </si>
  <si>
    <t>GSK210831VNO479</t>
  </si>
  <si>
    <t>GSK210831RLG932</t>
  </si>
  <si>
    <t>GSK210831PVM684</t>
  </si>
  <si>
    <t>GSK210831MEF918</t>
  </si>
  <si>
    <t>GSK210831MIC867</t>
  </si>
  <si>
    <t>GSK210831JCM467</t>
  </si>
  <si>
    <t>GSK210831PWF291</t>
  </si>
  <si>
    <t>GSK210831XKN123</t>
  </si>
  <si>
    <t>GSK210831HEC061</t>
  </si>
  <si>
    <t>GSK210831TMQ562</t>
  </si>
  <si>
    <t>GSK210831ERX439</t>
  </si>
  <si>
    <t>GSK210831EVA135</t>
  </si>
  <si>
    <t>GSK210831YJQ608</t>
  </si>
  <si>
    <t>GSK210831EUV264</t>
  </si>
  <si>
    <t>GSK210831TCZ146</t>
  </si>
  <si>
    <t>GSK210831CET205</t>
  </si>
  <si>
    <t>GSK210831VQY715</t>
  </si>
  <si>
    <t>GSK210831RMA702</t>
  </si>
  <si>
    <t>GSK210831MFU820</t>
  </si>
  <si>
    <t>GSK210831ULK837</t>
  </si>
  <si>
    <t>GSK210831FOC541</t>
  </si>
  <si>
    <t>GSK210831PRA675</t>
  </si>
  <si>
    <t>GSK210831RMI517</t>
  </si>
  <si>
    <t>GSK210831ABD892</t>
  </si>
  <si>
    <t>GSK210831OAT137</t>
  </si>
  <si>
    <t>GSK210831WZM582</t>
  </si>
  <si>
    <t>GSK210831UMA260</t>
  </si>
  <si>
    <t>GSK210831ZBN710</t>
  </si>
  <si>
    <t>GSK210831YVA013</t>
  </si>
  <si>
    <t>GSK210831AVJ314</t>
  </si>
  <si>
    <t>GSK210831QWA568</t>
  </si>
  <si>
    <t>GSK210831KMS869</t>
  </si>
  <si>
    <t>GSK210831NGK106</t>
  </si>
  <si>
    <t>GSK210831TCY053</t>
  </si>
  <si>
    <t>GSK210831WES108</t>
  </si>
  <si>
    <t>GSK210831HRA694</t>
  </si>
  <si>
    <t>GSK210831KEW879</t>
  </si>
  <si>
    <t>GSK210831UPZ284</t>
  </si>
  <si>
    <t>GSK210831TCR512</t>
  </si>
  <si>
    <t>GSK210831TKM479</t>
  </si>
  <si>
    <t>GSK210831FQT285</t>
  </si>
  <si>
    <t>GSK210831EHK096</t>
  </si>
  <si>
    <t>GSK210831ZKB712</t>
  </si>
  <si>
    <t>GSK210831VRM421</t>
  </si>
  <si>
    <t>GSK210831NHE057</t>
  </si>
  <si>
    <t>GSK210831TBF652</t>
  </si>
  <si>
    <t>GSK210831YDO156</t>
  </si>
  <si>
    <t>GSK210831QOE832</t>
  </si>
  <si>
    <t>GSK210831TRZ307</t>
  </si>
  <si>
    <t>GSK210831DPY392</t>
  </si>
  <si>
    <t>GSK210831DVN345</t>
  </si>
  <si>
    <t>GSK210831HWE964</t>
  </si>
  <si>
    <t>GSK210831YKX274</t>
  </si>
  <si>
    <t>GSK210831XCI125</t>
  </si>
  <si>
    <t>GSK210831OQN753</t>
  </si>
  <si>
    <t>GSK210831OKC507</t>
  </si>
  <si>
    <t>GSK210831ILE053</t>
  </si>
  <si>
    <t>GSK210831WES354</t>
  </si>
  <si>
    <t>GSK210831LUY139</t>
  </si>
  <si>
    <t>GSK210831HSN176</t>
  </si>
  <si>
    <t>GSK210831PNS734</t>
  </si>
  <si>
    <t>GSK210831RCA370</t>
  </si>
  <si>
    <t>GSK210831VYE358</t>
  </si>
  <si>
    <t>GSK210831NZJ048</t>
  </si>
  <si>
    <t>GSK210831SEL196</t>
  </si>
  <si>
    <t>GSK210831NHO063</t>
  </si>
  <si>
    <t>GSK210831VNG319</t>
  </si>
  <si>
    <t>GSK210831LCD853</t>
  </si>
  <si>
    <t>GSK210831XKZ438</t>
  </si>
  <si>
    <t>GSK210831NGD542</t>
  </si>
  <si>
    <t>GSK210831SKL546</t>
  </si>
  <si>
    <t>GSK210831VYW179</t>
  </si>
  <si>
    <t>GSK210831MKR674</t>
  </si>
  <si>
    <t>GSK210831WQD067</t>
  </si>
  <si>
    <t>GSK210831USA342</t>
  </si>
  <si>
    <t>GSK210831TYL278</t>
  </si>
  <si>
    <t>GSK210831AVK073</t>
  </si>
  <si>
    <t>GSK210831LMC965</t>
  </si>
  <si>
    <t>GSK210831NIV259</t>
  </si>
  <si>
    <t>GSK210831NEQ732</t>
  </si>
  <si>
    <t>GSK210831CPL894</t>
  </si>
  <si>
    <t>GSK210831TXI120</t>
  </si>
  <si>
    <t>GSK210831NKS419</t>
  </si>
  <si>
    <t>GSK210831NUT607</t>
  </si>
  <si>
    <t>GSK210831YSM437</t>
  </si>
  <si>
    <t>GSK210831AFK630</t>
  </si>
  <si>
    <t>GSK210831TCM439</t>
  </si>
  <si>
    <t>GSK210831TPK659</t>
  </si>
  <si>
    <t>GSK210831WCD530</t>
  </si>
  <si>
    <t>GSK210831ZAT951</t>
  </si>
  <si>
    <t>GSK210831EDS724</t>
  </si>
  <si>
    <t>GSK210831GBV102</t>
  </si>
  <si>
    <t>GSK210831PLQ716</t>
  </si>
  <si>
    <t>GSK210831FPX728</t>
  </si>
  <si>
    <t>GSK210831WMJ967</t>
  </si>
  <si>
    <t>GSK210831TVO405</t>
  </si>
  <si>
    <t>GSK210831TDR029</t>
  </si>
  <si>
    <t>GSK210831WUQ894</t>
  </si>
  <si>
    <t>GSK210831SAN685</t>
  </si>
  <si>
    <t>GSK210831AUP685</t>
  </si>
  <si>
    <t>GSK210831AHV405</t>
  </si>
  <si>
    <t>GSK210831IHW587</t>
  </si>
  <si>
    <t>GSK210831OLR157</t>
  </si>
  <si>
    <t>GSK210831LMO408</t>
  </si>
  <si>
    <t>GSK210831DWF803</t>
  </si>
  <si>
    <t>GSK210831EXL673</t>
  </si>
  <si>
    <t>GSK210831BJL139</t>
  </si>
  <si>
    <t>GSK210831QED485</t>
  </si>
  <si>
    <t>GSK210831LRI784</t>
  </si>
  <si>
    <t>GSK210831EIV517</t>
  </si>
  <si>
    <t>GSK210831TPR234</t>
  </si>
  <si>
    <t>GSK210831DBH084</t>
  </si>
  <si>
    <t>GSK210831TME674</t>
  </si>
  <si>
    <t>GSK210831GWY903</t>
  </si>
  <si>
    <t>GSK210831VTN859</t>
  </si>
  <si>
    <t>GSK210831DMN802</t>
  </si>
  <si>
    <t>GSK210831XBW790</t>
  </si>
  <si>
    <t>GSK210831WNQ140</t>
  </si>
  <si>
    <t>GSK210831YNR639</t>
  </si>
  <si>
    <t>GSK210831VJI672</t>
  </si>
  <si>
    <t>GSK210831JYD239</t>
  </si>
  <si>
    <t>GSK210831WSP957</t>
  </si>
  <si>
    <t>GSK210831VTB163</t>
  </si>
  <si>
    <t>GSK210831ROJ489</t>
  </si>
  <si>
    <t>GSK210831NXA723</t>
  </si>
  <si>
    <t>GSK210831FZI450</t>
  </si>
  <si>
    <t>GSK210831MPH265</t>
  </si>
  <si>
    <t>GSK210831TYV879</t>
  </si>
  <si>
    <t>GSK210831UBN928</t>
  </si>
  <si>
    <t>GSK210831NHS048</t>
  </si>
  <si>
    <t>GSK210831AMK732</t>
  </si>
  <si>
    <t>GSK210831HFQ381</t>
  </si>
  <si>
    <t>GSK210831RCB807</t>
  </si>
  <si>
    <t>GSK210831RGS279</t>
  </si>
  <si>
    <t>GSK210831XOH724</t>
  </si>
  <si>
    <t>GSK210831RZJ923</t>
  </si>
  <si>
    <t>GSK210831NTJ298</t>
  </si>
  <si>
    <t>GSK210831SWM628</t>
  </si>
  <si>
    <t>GSK210831HWB387</t>
  </si>
  <si>
    <t>GSK210831CTZ163</t>
  </si>
  <si>
    <t>GSK210831JVX209</t>
  </si>
  <si>
    <t>GSK210831GFH436</t>
  </si>
  <si>
    <t>GSK210831YMW968</t>
  </si>
  <si>
    <t>GSK210831SPL486</t>
  </si>
  <si>
    <t>GSK210831YIS097</t>
  </si>
  <si>
    <t>DMD/2108/31/QTMO6495</t>
  </si>
  <si>
    <t>GSK210831YLO128</t>
  </si>
  <si>
    <t>GSK210831DKN975</t>
  </si>
  <si>
    <t>GSK210831FAW892</t>
  </si>
  <si>
    <t>DMD/2108/31/SXBC1639</t>
  </si>
  <si>
    <t>GSK210831QCK591</t>
  </si>
  <si>
    <t>GSK210831PHM869</t>
  </si>
  <si>
    <t>GSK210831KWR190</t>
  </si>
  <si>
    <t>GSK210831MZN235</t>
  </si>
  <si>
    <t>GSK210831VYX580</t>
  </si>
  <si>
    <t>GSK210831WVX490</t>
  </si>
  <si>
    <t>GSK210831VYQ386</t>
  </si>
  <si>
    <t>GSK210831YPN540</t>
  </si>
  <si>
    <t>9/6/2021 Sangadhi Yoga</t>
  </si>
  <si>
    <t xml:space="preserve">9/6/2021 Sangadhi Yoga </t>
  </si>
  <si>
    <t xml:space="preserve"> 018/PCI/K1/IX/21</t>
  </si>
  <si>
    <t>PENGIRIMAN BARANG TUJUAN BALIKPAPAN</t>
  </si>
  <si>
    <t xml:space="preserve"> 21 September 2021</t>
  </si>
  <si>
    <t>BKI032210033266</t>
  </si>
  <si>
    <t>BKI032210033282</t>
  </si>
  <si>
    <r>
      <t xml:space="preserve">Say </t>
    </r>
    <r>
      <rPr>
        <b/>
        <i/>
        <sz val="12"/>
        <color theme="2" tint="-0.749992370372631"/>
        <rFont val="Calibri"/>
        <family val="2"/>
        <scheme val="minor"/>
      </rPr>
      <t>: Empat Puluh Lima Juta Delapan Ratus Dua Belas Ribu Lima Ratus Empat Puluh Tujuh Rupiah.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</si>
</sst>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(* #,##0_);_(* \(#,##0\);_(* &quot;-&quot;_);_(@_)"/>
    <numFmt numFmtId="165" formatCode="_(* #,##0.00_);_(* \(#,##0.00\);_(* &quot;-&quot;??_);_(@_)"/>
    <numFmt numFmtId="166" formatCode="dd/mm/yy;@"/>
    <numFmt numFmtId="167" formatCode="_(* #,##0_);_(* \(#,##0\);_(* &quot;-&quot;??_);_(@_)"/>
    <numFmt numFmtId="168" formatCode="[$-F800]dddd\,\ mmmm\ dd\,\ yyyy"/>
    <numFmt numFmtId="169" formatCode="_(&quot;Rp&quot;* #,##0_);_(&quot;Rp&quot;* \(#,##0\);_(&quot;Rp&quot;* &quot;-&quot;_);_(@_)"/>
  </numFmts>
  <fonts count="2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0"/>
      <color theme="2" tint="-0.749992370372631"/>
      <name val="Calibri"/>
      <family val="2"/>
      <scheme val="minor"/>
    </font>
    <font>
      <b/>
      <sz val="14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2" tint="-0.74999237037263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0"/>
      <color theme="2" tint="-0.749992370372631"/>
      <name val="Calibri"/>
      <family val="2"/>
      <scheme val="minor"/>
    </font>
    <font>
      <sz val="9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5" fontId="6" fillId="0" borderId="0" applyFont="0" applyFill="0" applyBorder="0" applyAlignment="0" applyProtection="0"/>
  </cellStyleXfs>
  <cellXfs count="15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66" fontId="1" fillId="0" borderId="0" xfId="0" applyNumberFormat="1" applyFont="1" applyAlignment="1">
      <alignment horizontal="left" vertical="center"/>
    </xf>
    <xf numFmtId="166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6" fontId="2" fillId="0" borderId="1" xfId="0" applyNumberFormat="1" applyFont="1" applyBorder="1" applyAlignment="1">
      <alignment vertical="center" wrapText="1"/>
    </xf>
    <xf numFmtId="0" fontId="1" fillId="0" borderId="0" xfId="0" applyFont="1" applyAlignment="1">
      <alignment vertical="center"/>
    </xf>
    <xf numFmtId="166" fontId="1" fillId="0" borderId="0" xfId="0" applyNumberFormat="1" applyFont="1" applyAlignment="1">
      <alignment horizontal="center" vertical="center"/>
    </xf>
    <xf numFmtId="166" fontId="2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167" fontId="9" fillId="0" borderId="0" xfId="3" applyNumberFormat="1" applyFont="1"/>
    <xf numFmtId="0" fontId="10" fillId="0" borderId="0" xfId="0" applyFont="1"/>
    <xf numFmtId="0" fontId="9" fillId="0" borderId="5" xfId="0" applyFont="1" applyBorder="1"/>
    <xf numFmtId="167" fontId="9" fillId="0" borderId="5" xfId="3" applyNumberFormat="1" applyFont="1" applyBorder="1"/>
    <xf numFmtId="167" fontId="9" fillId="0" borderId="0" xfId="3" applyNumberFormat="1" applyFont="1" applyAlignment="1">
      <alignment horizontal="center"/>
    </xf>
    <xf numFmtId="0" fontId="12" fillId="0" borderId="0" xfId="0" applyFont="1"/>
    <xf numFmtId="168" fontId="9" fillId="0" borderId="0" xfId="0" quotePrefix="1" applyNumberFormat="1" applyFont="1"/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15" fontId="9" fillId="4" borderId="1" xfId="0" quotePrefix="1" applyNumberFormat="1" applyFont="1" applyFill="1" applyBorder="1" applyAlignment="1">
      <alignment horizontal="center" vertical="center"/>
    </xf>
    <xf numFmtId="167" fontId="9" fillId="4" borderId="1" xfId="3" applyNumberFormat="1" applyFont="1" applyFill="1" applyBorder="1" applyAlignment="1">
      <alignment horizontal="center" vertical="center" wrapText="1"/>
    </xf>
    <xf numFmtId="164" fontId="9" fillId="0" borderId="20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9" fillId="0" borderId="0" xfId="3" applyNumberFormat="1" applyFont="1" applyAlignment="1">
      <alignment horizontal="center" vertical="center"/>
    </xf>
    <xf numFmtId="169" fontId="9" fillId="0" borderId="0" xfId="0" applyNumberFormat="1" applyFont="1" applyAlignment="1">
      <alignment horizontal="center" vertical="center"/>
    </xf>
    <xf numFmtId="167" fontId="8" fillId="0" borderId="0" xfId="3" applyNumberFormat="1" applyFont="1" applyAlignment="1">
      <alignment horizontal="left" vertical="center"/>
    </xf>
    <xf numFmtId="164" fontId="9" fillId="0" borderId="0" xfId="0" applyNumberFormat="1" applyFont="1"/>
    <xf numFmtId="169" fontId="9" fillId="0" borderId="5" xfId="0" applyNumberFormat="1" applyFont="1" applyBorder="1" applyAlignment="1">
      <alignment horizontal="center" vertical="center"/>
    </xf>
    <xf numFmtId="167" fontId="8" fillId="0" borderId="0" xfId="3" applyNumberFormat="1" applyFont="1"/>
    <xf numFmtId="169" fontId="8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8" fillId="0" borderId="0" xfId="0" applyFont="1" applyBorder="1"/>
    <xf numFmtId="0" fontId="9" fillId="0" borderId="0" xfId="0" applyFont="1" applyBorder="1"/>
    <xf numFmtId="0" fontId="15" fillId="0" borderId="0" xfId="0" applyFont="1" applyAlignment="1">
      <alignment horizontal="left"/>
    </xf>
    <xf numFmtId="0" fontId="9" fillId="0" borderId="0" xfId="0" applyFont="1" applyBorder="1" applyAlignment="1">
      <alignment horizontal="left"/>
    </xf>
    <xf numFmtId="0" fontId="15" fillId="0" borderId="0" xfId="0" quotePrefix="1" applyFont="1" applyAlignment="1">
      <alignment horizontal="left"/>
    </xf>
    <xf numFmtId="0" fontId="8" fillId="0" borderId="0" xfId="0" quotePrefix="1" applyFont="1" applyBorder="1" applyAlignment="1">
      <alignment horizontal="left"/>
    </xf>
    <xf numFmtId="0" fontId="8" fillId="0" borderId="0" xfId="0" quotePrefix="1" applyFont="1" applyAlignment="1">
      <alignment horizontal="left"/>
    </xf>
    <xf numFmtId="0" fontId="9" fillId="0" borderId="0" xfId="0" applyFont="1" applyAlignment="1">
      <alignment horizontal="right"/>
    </xf>
    <xf numFmtId="166" fontId="7" fillId="0" borderId="0" xfId="0" applyNumberFormat="1" applyFont="1"/>
    <xf numFmtId="166" fontId="16" fillId="0" borderId="0" xfId="0" applyNumberFormat="1" applyFont="1"/>
    <xf numFmtId="0" fontId="16" fillId="0" borderId="0" xfId="0" applyFont="1"/>
    <xf numFmtId="164" fontId="5" fillId="0" borderId="0" xfId="0" applyNumberFormat="1" applyFont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66" fontId="1" fillId="0" borderId="0" xfId="0" applyNumberFormat="1" applyFont="1" applyAlignment="1">
      <alignment vertical="center"/>
    </xf>
    <xf numFmtId="164" fontId="3" fillId="0" borderId="1" xfId="2" applyFont="1" applyBorder="1" applyAlignment="1">
      <alignment horizontal="center" vertical="center"/>
    </xf>
    <xf numFmtId="167" fontId="3" fillId="0" borderId="1" xfId="1" applyNumberFormat="1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/>
    </xf>
    <xf numFmtId="0" fontId="5" fillId="0" borderId="22" xfId="0" applyFont="1" applyBorder="1" applyAlignment="1">
      <alignment horizontal="center" vertical="center"/>
    </xf>
    <xf numFmtId="167" fontId="5" fillId="0" borderId="1" xfId="1" applyNumberFormat="1" applyFont="1" applyBorder="1" applyAlignment="1">
      <alignment vertical="center"/>
    </xf>
    <xf numFmtId="167" fontId="5" fillId="0" borderId="0" xfId="0" applyNumberFormat="1" applyFont="1" applyAlignment="1">
      <alignment horizontal="center" vertical="center"/>
    </xf>
    <xf numFmtId="167" fontId="5" fillId="0" borderId="22" xfId="0" applyNumberFormat="1" applyFont="1" applyBorder="1" applyAlignment="1">
      <alignment horizontal="center" vertical="center"/>
    </xf>
    <xf numFmtId="165" fontId="5" fillId="0" borderId="0" xfId="1" applyFont="1" applyAlignment="1">
      <alignment horizontal="center" vertical="center"/>
    </xf>
    <xf numFmtId="167" fontId="5" fillId="0" borderId="0" xfId="1" applyNumberFormat="1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2" fontId="0" fillId="0" borderId="1" xfId="0" applyNumberFormat="1" applyFont="1" applyBorder="1" applyAlignment="1">
      <alignment vertical="center"/>
    </xf>
    <xf numFmtId="0" fontId="8" fillId="0" borderId="0" xfId="0" applyFont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2" fontId="0" fillId="0" borderId="0" xfId="0" applyNumberFormat="1" applyFont="1" applyBorder="1" applyAlignment="1">
      <alignment vertical="center"/>
    </xf>
    <xf numFmtId="167" fontId="5" fillId="0" borderId="0" xfId="1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left" vertical="center"/>
    </xf>
    <xf numFmtId="167" fontId="9" fillId="0" borderId="0" xfId="1" applyNumberFormat="1" applyFont="1"/>
    <xf numFmtId="0" fontId="2" fillId="0" borderId="1" xfId="0" applyNumberFormat="1" applyFont="1" applyFill="1" applyBorder="1" applyAlignment="1">
      <alignment vertical="center"/>
    </xf>
    <xf numFmtId="0" fontId="9" fillId="4" borderId="1" xfId="0" quotePrefix="1" applyNumberFormat="1" applyFont="1" applyFill="1" applyBorder="1" applyAlignment="1">
      <alignment horizontal="center" vertical="center" wrapText="1"/>
    </xf>
    <xf numFmtId="0" fontId="17" fillId="0" borderId="1" xfId="0" applyNumberFormat="1" applyFont="1" applyFill="1" applyBorder="1" applyAlignment="1">
      <alignment vertical="center"/>
    </xf>
    <xf numFmtId="0" fontId="17" fillId="0" borderId="1" xfId="0" applyFont="1" applyFill="1" applyBorder="1" applyAlignment="1">
      <alignment horizontal="center" vertical="center" wrapText="1"/>
    </xf>
    <xf numFmtId="166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166" fontId="17" fillId="0" borderId="1" xfId="0" applyNumberFormat="1" applyFont="1" applyFill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/>
    </xf>
    <xf numFmtId="2" fontId="17" fillId="0" borderId="1" xfId="0" applyNumberFormat="1" applyFont="1" applyFill="1" applyBorder="1" applyAlignment="1">
      <alignment horizontal="center" vertical="center"/>
    </xf>
    <xf numFmtId="0" fontId="18" fillId="0" borderId="1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9" fillId="4" borderId="1" xfId="3" applyNumberFormat="1" applyFont="1" applyFill="1" applyBorder="1" applyAlignment="1">
      <alignment horizontal="center" vertical="center" wrapText="1"/>
    </xf>
    <xf numFmtId="167" fontId="9" fillId="0" borderId="23" xfId="3" applyNumberFormat="1" applyFont="1" applyBorder="1" applyAlignment="1">
      <alignment horizontal="center" vertical="center"/>
    </xf>
    <xf numFmtId="0" fontId="9" fillId="4" borderId="1" xfId="1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167" fontId="20" fillId="0" borderId="0" xfId="3" applyNumberFormat="1" applyFont="1" applyAlignment="1">
      <alignment horizontal="left" vertical="center"/>
    </xf>
    <xf numFmtId="167" fontId="8" fillId="0" borderId="5" xfId="3" applyNumberFormat="1" applyFont="1" applyBorder="1" applyAlignment="1">
      <alignment horizontal="left" vertical="center"/>
    </xf>
    <xf numFmtId="164" fontId="9" fillId="0" borderId="5" xfId="0" applyNumberFormat="1" applyFont="1" applyBorder="1"/>
    <xf numFmtId="0" fontId="8" fillId="3" borderId="11" xfId="0" applyNumberFormat="1" applyFont="1" applyFill="1" applyBorder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9" fillId="0" borderId="5" xfId="0" applyNumberFormat="1" applyFont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0" xfId="0" applyNumberFormat="1" applyFont="1" applyBorder="1" applyAlignment="1">
      <alignment horizontal="center"/>
    </xf>
    <xf numFmtId="0" fontId="8" fillId="0" borderId="0" xfId="3" applyNumberFormat="1" applyFont="1" applyAlignment="1">
      <alignment horizontal="left" vertical="center"/>
    </xf>
    <xf numFmtId="0" fontId="19" fillId="0" borderId="0" xfId="3" applyNumberFormat="1" applyFont="1" applyAlignment="1">
      <alignment horizontal="left" vertical="center"/>
    </xf>
    <xf numFmtId="0" fontId="8" fillId="0" borderId="5" xfId="3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vertical="center"/>
    </xf>
    <xf numFmtId="0" fontId="21" fillId="0" borderId="1" xfId="0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 wrapText="1"/>
    </xf>
    <xf numFmtId="166" fontId="21" fillId="0" borderId="1" xfId="0" applyNumberFormat="1" applyFont="1" applyFill="1" applyBorder="1" applyAlignment="1">
      <alignment vertical="center" wrapText="1"/>
    </xf>
    <xf numFmtId="0" fontId="21" fillId="0" borderId="1" xfId="0" applyFont="1" applyFill="1" applyBorder="1" applyAlignment="1">
      <alignment horizontal="center" vertical="center"/>
    </xf>
    <xf numFmtId="2" fontId="21" fillId="0" borderId="1" xfId="0" applyNumberFormat="1" applyFont="1" applyFill="1" applyBorder="1" applyAlignment="1">
      <alignment horizontal="center" vertical="center"/>
    </xf>
    <xf numFmtId="0" fontId="22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5" fontId="9" fillId="0" borderId="1" xfId="0" quotePrefix="1" applyNumberFormat="1" applyFont="1" applyFill="1" applyBorder="1" applyAlignment="1">
      <alignment horizontal="center" vertical="center"/>
    </xf>
    <xf numFmtId="0" fontId="9" fillId="0" borderId="1" xfId="0" quotePrefix="1" applyNumberFormat="1" applyFont="1" applyFill="1" applyBorder="1" applyAlignment="1">
      <alignment horizontal="center" vertical="center" wrapText="1"/>
    </xf>
    <xf numFmtId="167" fontId="9" fillId="0" borderId="1" xfId="3" applyNumberFormat="1" applyFont="1" applyFill="1" applyBorder="1" applyAlignment="1">
      <alignment horizontal="center" vertical="center" wrapText="1"/>
    </xf>
    <xf numFmtId="0" fontId="9" fillId="0" borderId="1" xfId="3" applyNumberFormat="1" applyFont="1" applyFill="1" applyBorder="1" applyAlignment="1">
      <alignment horizontal="center" vertical="center" wrapText="1"/>
    </xf>
    <xf numFmtId="0" fontId="9" fillId="0" borderId="1" xfId="1" applyNumberFormat="1" applyFont="1" applyFill="1" applyBorder="1" applyAlignment="1">
      <alignment horizontal="center" vertical="center" wrapText="1"/>
    </xf>
    <xf numFmtId="167" fontId="9" fillId="0" borderId="23" xfId="3" applyNumberFormat="1" applyFont="1" applyFill="1" applyBorder="1" applyAlignment="1">
      <alignment horizontal="center" vertical="center"/>
    </xf>
    <xf numFmtId="15" fontId="9" fillId="0" borderId="1" xfId="0" quotePrefix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8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67" fontId="8" fillId="0" borderId="0" xfId="3" applyNumberFormat="1" applyFont="1" applyBorder="1" applyAlignment="1">
      <alignment horizontal="center" vertical="center"/>
    </xf>
    <xf numFmtId="167" fontId="9" fillId="0" borderId="15" xfId="3" applyNumberFormat="1" applyFont="1" applyFill="1" applyBorder="1" applyAlignment="1">
      <alignment horizontal="center" vertical="center"/>
    </xf>
    <xf numFmtId="167" fontId="9" fillId="0" borderId="16" xfId="3" applyNumberFormat="1" applyFont="1" applyFill="1" applyBorder="1" applyAlignment="1">
      <alignment horizontal="center" vertical="center"/>
    </xf>
    <xf numFmtId="167" fontId="9" fillId="0" borderId="15" xfId="3" applyNumberFormat="1" applyFont="1" applyBorder="1" applyAlignment="1">
      <alignment horizontal="center" vertical="center"/>
    </xf>
    <xf numFmtId="167" fontId="9" fillId="0" borderId="16" xfId="3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/>
    </xf>
    <xf numFmtId="0" fontId="15" fillId="0" borderId="2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67" fontId="5" fillId="0" borderId="15" xfId="1" applyNumberFormat="1" applyFont="1" applyBorder="1" applyAlignment="1">
      <alignment horizontal="center" vertical="center"/>
    </xf>
    <xf numFmtId="167" fontId="5" fillId="0" borderId="16" xfId="1" applyNumberFormat="1" applyFont="1" applyBorder="1" applyAlignment="1">
      <alignment horizontal="center" vertical="center"/>
    </xf>
  </cellXfs>
  <cellStyles count="4">
    <cellStyle name="Comma" xfId="1" builtinId="3"/>
    <cellStyle name="Comma [0]" xfId="2" builtinId="6"/>
    <cellStyle name="Comma 2" xfId="3"/>
    <cellStyle name="Normal" xfId="0" builtinId="0"/>
  </cellStyles>
  <dxfs count="11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numFmt numFmtId="166" formatCode="dd/mm/yy;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auto="1"/>
        <name val="Calibri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266700</xdr:colOff>
      <xdr:row>1</xdr:row>
      <xdr:rowOff>136713</xdr:rowOff>
    </xdr:from>
    <xdr:ext cx="2460768" cy="1225362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81625" y="336738"/>
          <a:ext cx="2460768" cy="1225362"/>
        </a:xfrm>
        <a:prstGeom prst="rect">
          <a:avLst/>
        </a:prstGeom>
      </xdr:spPr>
    </xdr:pic>
    <xdr:clientData/>
  </xdr:oneCellAnchor>
  <xdr:twoCellAnchor editAs="oneCell">
    <xdr:from>
      <xdr:col>6</xdr:col>
      <xdr:colOff>200025</xdr:colOff>
      <xdr:row>41</xdr:row>
      <xdr:rowOff>153704</xdr:rowOff>
    </xdr:from>
    <xdr:to>
      <xdr:col>10</xdr:col>
      <xdr:colOff>180975</xdr:colOff>
      <xdr:row>47</xdr:row>
      <xdr:rowOff>200024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1150" y="8983379"/>
          <a:ext cx="2762250" cy="129409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8" name="Table224523689101112131415161718192021222423456723456891011121314151617181920212224252627282930313233343536373839" displayName="Table224523689101112131415161718192021222423456723456891011121314151617181920212224252627282930313233343536373839" ref="C2:N175" totalsRowShown="0" headerRowDxfId="118" dataDxfId="116" headerRowBorderDxfId="117">
  <tableColumns count="12">
    <tableColumn id="1" name="NOMOR" dataDxfId="115" dataCellStyle="Normal"/>
    <tableColumn id="3" name="TUJUAN" dataDxfId="114" dataCellStyle="Normal"/>
    <tableColumn id="16" name="Pick Up" dataDxfId="113"/>
    <tableColumn id="14" name="KAPAL" dataDxfId="112"/>
    <tableColumn id="15" name="ETD Kapal" dataDxfId="111"/>
    <tableColumn id="10" name="KETERANGAN" dataDxfId="110" dataCellStyle="Normal"/>
    <tableColumn id="5" name="P" dataDxfId="109" dataCellStyle="Normal"/>
    <tableColumn id="6" name="L" dataDxfId="108" dataCellStyle="Normal"/>
    <tableColumn id="7" name="T" dataDxfId="107" dataCellStyle="Normal"/>
    <tableColumn id="4" name="ACT KG" dataDxfId="106" dataCellStyle="Normal"/>
    <tableColumn id="8" name="KG VOLUME" dataDxfId="105" dataCellStyle="Normal"/>
    <tableColumn id="19" name="PEMBULATAN" dataDxfId="104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42" name="Table224523689101112131415161718192021222423456723456891011121314151617181920212224252627282930313233343536373839404243" displayName="Table224523689101112131415161718192021222423456723456891011121314151617181920212224252627282930313233343536373839404243" ref="C2:N18" totalsRowShown="0" headerRowDxfId="103" dataDxfId="101" headerRowBorderDxfId="102">
  <tableColumns count="12">
    <tableColumn id="1" name="NOMOR" dataDxfId="100" dataCellStyle="Normal"/>
    <tableColumn id="3" name="TUJUAN" dataDxfId="99" dataCellStyle="Normal"/>
    <tableColumn id="16" name="Pick Up" dataDxfId="98"/>
    <tableColumn id="14" name="KAPAL" dataDxfId="97"/>
    <tableColumn id="15" name="ETD Kapal" dataDxfId="96"/>
    <tableColumn id="10" name="KETERANGAN" dataDxfId="95" dataCellStyle="Normal"/>
    <tableColumn id="5" name="P" dataDxfId="94" dataCellStyle="Normal"/>
    <tableColumn id="6" name="L" dataDxfId="93" dataCellStyle="Normal"/>
    <tableColumn id="7" name="T" dataDxfId="92" dataCellStyle="Normal"/>
    <tableColumn id="4" name="ACT KG" dataDxfId="91" dataCellStyle="Normal"/>
    <tableColumn id="8" name="KG VOLUME" dataDxfId="90" dataCellStyle="Normal"/>
    <tableColumn id="19" name="PEMBULATAN" dataDxfId="89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0" name="Table22452368910111213141516171819202122242345672345689101112131415161718192021222425262728293031323334353637383941" displayName="Table22452368910111213141516171819202122242345672345689101112131415161718192021222425262728293031323334353637383941" ref="C2:N84" totalsRowShown="0" headerRowDxfId="88" dataDxfId="86" headerRowBorderDxfId="87">
  <tableColumns count="12">
    <tableColumn id="1" name="NOMOR" dataDxfId="85" dataCellStyle="Normal"/>
    <tableColumn id="3" name="TUJUAN" dataDxfId="84" dataCellStyle="Normal"/>
    <tableColumn id="16" name="Pick Up" dataDxfId="83"/>
    <tableColumn id="14" name="KAPAL" dataDxfId="82"/>
    <tableColumn id="15" name="ETD Kapal" dataDxfId="81"/>
    <tableColumn id="10" name="KETERANGAN" dataDxfId="80" dataCellStyle="Normal"/>
    <tableColumn id="5" name="P" dataDxfId="79" dataCellStyle="Normal"/>
    <tableColumn id="6" name="L" dataDxfId="78" dataCellStyle="Normal"/>
    <tableColumn id="7" name="T" dataDxfId="77" dataCellStyle="Normal"/>
    <tableColumn id="4" name="ACT KG" dataDxfId="76" dataCellStyle="Normal"/>
    <tableColumn id="8" name="KG VOLUME" dataDxfId="75" dataCellStyle="Normal"/>
    <tableColumn id="19" name="PEMBULATAN" dataDxfId="74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id="1" name="Table22452368910111213141516171819202122242345672345689101112131415161718192021222425262728293031323334353637383940422" displayName="Table22452368910111213141516171819202122242345672345689101112131415161718192021222425262728293031323334353637383940422" ref="C2:N144" totalsRowShown="0" headerRowDxfId="59" dataDxfId="57" headerRowBorderDxfId="58">
  <tableColumns count="12">
    <tableColumn id="1" name="NOMOR" dataDxfId="56" dataCellStyle="Normal"/>
    <tableColumn id="3" name="TUJUAN" dataDxfId="55" dataCellStyle="Normal"/>
    <tableColumn id="16" name="Pick Up" dataDxfId="54"/>
    <tableColumn id="14" name="KAPAL" dataDxfId="53"/>
    <tableColumn id="15" name="ETD Kapal" dataDxfId="52"/>
    <tableColumn id="10" name="KETERANGAN" dataDxfId="51" dataCellStyle="Normal"/>
    <tableColumn id="5" name="P" dataDxfId="50" dataCellStyle="Normal"/>
    <tableColumn id="6" name="L" dataDxfId="49" dataCellStyle="Normal"/>
    <tableColumn id="7" name="T" dataDxfId="48" dataCellStyle="Normal"/>
    <tableColumn id="4" name="ACT KG" dataDxfId="47" dataCellStyle="Normal"/>
    <tableColumn id="8" name="KG VOLUME" dataDxfId="46" dataCellStyle="Normal"/>
    <tableColumn id="19" name="PEMBULATAN" dataDxfId="45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39" name="Table22452368910111213141516171819202122242345672345689101112131415161718192021222425262728293031323334353637383940" displayName="Table22452368910111213141516171819202122242345672345689101112131415161718192021222425262728293031323334353637383940" ref="C2:N72" totalsRowShown="0" headerRowDxfId="73" dataDxfId="71" headerRowBorderDxfId="72">
  <tableColumns count="12">
    <tableColumn id="1" name="NOMOR" dataDxfId="70" dataCellStyle="Normal"/>
    <tableColumn id="3" name="TUJUAN" dataDxfId="69" dataCellStyle="Normal"/>
    <tableColumn id="16" name="Pick Up" dataDxfId="14"/>
    <tableColumn id="14" name="KAPAL" dataDxfId="68"/>
    <tableColumn id="15" name="ETD Kapal" dataDxfId="67"/>
    <tableColumn id="10" name="KETERANGAN" dataDxfId="66" dataCellStyle="Normal"/>
    <tableColumn id="5" name="P" dataDxfId="65" dataCellStyle="Normal"/>
    <tableColumn id="6" name="L" dataDxfId="64" dataCellStyle="Normal"/>
    <tableColumn id="7" name="T" dataDxfId="63" dataCellStyle="Normal"/>
    <tableColumn id="4" name="ACT KG" dataDxfId="62" dataCellStyle="Normal"/>
    <tableColumn id="8" name="KG VOLUME" dataDxfId="61" dataCellStyle="Normal"/>
    <tableColumn id="19" name="PEMBULATAN" dataDxfId="60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id="41" name="Table2245236891011121314151617181920212224234567234568910111213141516171819202122242526272829303132333435363738394042" displayName="Table2245236891011121314151617181920212224234567234568910111213141516171819202122242526272829303132333435363738394042" ref="C2:N6" totalsRowShown="0" headerRowDxfId="44" dataDxfId="42" headerRowBorderDxfId="43">
  <tableColumns count="12">
    <tableColumn id="1" name="NOMOR" dataDxfId="41" dataCellStyle="Normal"/>
    <tableColumn id="3" name="TUJUAN" dataDxfId="40" dataCellStyle="Normal"/>
    <tableColumn id="16" name="Pick Up" dataDxfId="39"/>
    <tableColumn id="14" name="KAPAL" dataDxfId="38"/>
    <tableColumn id="15" name="ETD Kapal" dataDxfId="37"/>
    <tableColumn id="10" name="KETERANGAN" dataDxfId="36" dataCellStyle="Normal"/>
    <tableColumn id="5" name="P" dataDxfId="35" dataCellStyle="Normal"/>
    <tableColumn id="6" name="L" dataDxfId="34" dataCellStyle="Normal"/>
    <tableColumn id="7" name="T" dataDxfId="33" dataCellStyle="Normal"/>
    <tableColumn id="4" name="ACT KG" dataDxfId="32" dataCellStyle="Normal"/>
    <tableColumn id="8" name="KG VOLUME" dataDxfId="31" dataCellStyle="Normal"/>
    <tableColumn id="19" name="PEMBULATAN" dataDxfId="30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id="2" name="Table22452368910111213141516171819202122242345672345689101112131415161718192021222425262728293031323334353637383940423" displayName="Table22452368910111213141516171819202122242345672345689101112131415161718192021222425262728293031323334353637383940423" ref="C2:N240" totalsRowShown="0" headerRowDxfId="29" dataDxfId="27" headerRowBorderDxfId="28">
  <tableColumns count="12">
    <tableColumn id="1" name="NOMOR" dataDxfId="26" dataCellStyle="Normal"/>
    <tableColumn id="3" name="TUJUAN" dataDxfId="25" dataCellStyle="Normal"/>
    <tableColumn id="16" name="Pick Up" dataDxfId="24"/>
    <tableColumn id="14" name="KAPAL" dataDxfId="23"/>
    <tableColumn id="15" name="ETD Kapal" dataDxfId="22"/>
    <tableColumn id="10" name="KETERANGAN" dataDxfId="21" dataCellStyle="Normal"/>
    <tableColumn id="5" name="P" dataDxfId="20" dataCellStyle="Normal"/>
    <tableColumn id="6" name="L" dataDxfId="19" dataCellStyle="Normal"/>
    <tableColumn id="7" name="T" dataDxfId="18" dataCellStyle="Normal"/>
    <tableColumn id="4" name="ACT KG" dataDxfId="17" dataCellStyle="Normal"/>
    <tableColumn id="8" name="KG VOLUME" dataDxfId="16" dataCellStyle="Normal"/>
    <tableColumn id="19" name="PEMBULATAN" dataDxfId="15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L49"/>
  <sheetViews>
    <sheetView tabSelected="1" topLeftCell="A21" workbookViewId="0">
      <selection activeCell="L23" sqref="L23"/>
    </sheetView>
  </sheetViews>
  <sheetFormatPr defaultRowHeight="15.75" x14ac:dyDescent="0.25"/>
  <cols>
    <col min="1" max="1" width="6.42578125" style="17" customWidth="1"/>
    <col min="2" max="2" width="11.5703125" style="17" customWidth="1"/>
    <col min="3" max="3" width="10" style="17" customWidth="1"/>
    <col min="4" max="4" width="24.42578125" style="17" customWidth="1"/>
    <col min="5" max="5" width="15.5703125" style="17" customWidth="1"/>
    <col min="6" max="6" width="6.85546875" style="17" bestFit="1" customWidth="1"/>
    <col min="7" max="7" width="7.85546875" style="105" customWidth="1"/>
    <col min="8" max="8" width="13.28515625" style="18" customWidth="1"/>
    <col min="9" max="9" width="1.5703125" style="18" customWidth="1"/>
    <col min="10" max="10" width="19" style="17" customWidth="1"/>
    <col min="11" max="11" width="9.140625" style="17"/>
    <col min="12" max="12" width="16.85546875" style="17" bestFit="1" customWidth="1"/>
    <col min="13" max="16384" width="9.140625" style="17"/>
  </cols>
  <sheetData>
    <row r="2" spans="1:10" x14ac:dyDescent="0.25">
      <c r="A2" s="16" t="s">
        <v>8</v>
      </c>
    </row>
    <row r="3" spans="1:10" x14ac:dyDescent="0.25">
      <c r="A3" s="19" t="s">
        <v>9</v>
      </c>
    </row>
    <row r="4" spans="1:10" x14ac:dyDescent="0.25">
      <c r="A4" s="19" t="s">
        <v>10</v>
      </c>
    </row>
    <row r="5" spans="1:10" x14ac:dyDescent="0.25">
      <c r="A5" s="19" t="s">
        <v>11</v>
      </c>
    </row>
    <row r="6" spans="1:10" x14ac:dyDescent="0.25">
      <c r="A6" s="19" t="s">
        <v>12</v>
      </c>
    </row>
    <row r="7" spans="1:10" x14ac:dyDescent="0.25">
      <c r="A7" s="19" t="s">
        <v>13</v>
      </c>
    </row>
    <row r="9" spans="1:10" ht="16.5" thickBot="1" x14ac:dyDescent="0.3">
      <c r="A9" s="20"/>
      <c r="B9" s="20"/>
      <c r="C9" s="20"/>
      <c r="D9" s="20"/>
      <c r="E9" s="20"/>
      <c r="F9" s="20"/>
      <c r="G9" s="106"/>
      <c r="H9" s="21"/>
      <c r="I9" s="21"/>
      <c r="J9" s="20"/>
    </row>
    <row r="10" spans="1:10" ht="23.25" customHeight="1" thickBot="1" x14ac:dyDescent="0.3">
      <c r="A10" s="135" t="s">
        <v>14</v>
      </c>
      <c r="B10" s="136"/>
      <c r="C10" s="136"/>
      <c r="D10" s="136"/>
      <c r="E10" s="136"/>
      <c r="F10" s="136"/>
      <c r="G10" s="136"/>
      <c r="H10" s="136"/>
      <c r="I10" s="136"/>
      <c r="J10" s="137"/>
    </row>
    <row r="12" spans="1:10" x14ac:dyDescent="0.25">
      <c r="A12" s="17" t="s">
        <v>15</v>
      </c>
      <c r="B12" s="17" t="s">
        <v>16</v>
      </c>
      <c r="H12" s="18" t="s">
        <v>17</v>
      </c>
      <c r="I12" s="22" t="s">
        <v>18</v>
      </c>
      <c r="J12" s="23" t="s">
        <v>813</v>
      </c>
    </row>
    <row r="13" spans="1:10" x14ac:dyDescent="0.25">
      <c r="H13" s="18" t="s">
        <v>19</v>
      </c>
      <c r="I13" s="22" t="s">
        <v>18</v>
      </c>
      <c r="J13" s="24" t="s">
        <v>815</v>
      </c>
    </row>
    <row r="14" spans="1:10" x14ac:dyDescent="0.25">
      <c r="H14" s="18" t="s">
        <v>20</v>
      </c>
      <c r="I14" s="22" t="s">
        <v>18</v>
      </c>
      <c r="J14" s="17" t="s">
        <v>21</v>
      </c>
    </row>
    <row r="15" spans="1:10" x14ac:dyDescent="0.25">
      <c r="A15" s="17" t="s">
        <v>22</v>
      </c>
      <c r="B15" s="23" t="s">
        <v>23</v>
      </c>
      <c r="C15" s="23"/>
      <c r="I15" s="22"/>
    </row>
    <row r="16" spans="1:10" ht="16.5" thickBot="1" x14ac:dyDescent="0.3"/>
    <row r="17" spans="1:12" ht="26.25" customHeight="1" x14ac:dyDescent="0.25">
      <c r="A17" s="25" t="s">
        <v>24</v>
      </c>
      <c r="B17" s="26" t="s">
        <v>25</v>
      </c>
      <c r="C17" s="26" t="s">
        <v>26</v>
      </c>
      <c r="D17" s="26" t="s">
        <v>27</v>
      </c>
      <c r="E17" s="26" t="s">
        <v>28</v>
      </c>
      <c r="F17" s="27" t="s">
        <v>29</v>
      </c>
      <c r="G17" s="103" t="s">
        <v>30</v>
      </c>
      <c r="H17" s="138" t="s">
        <v>31</v>
      </c>
      <c r="I17" s="139"/>
      <c r="J17" s="28" t="s">
        <v>32</v>
      </c>
    </row>
    <row r="18" spans="1:12" ht="70.5" customHeight="1" x14ac:dyDescent="0.25">
      <c r="A18" s="29">
        <v>1</v>
      </c>
      <c r="B18" s="125">
        <v>44436</v>
      </c>
      <c r="C18" s="126" t="s">
        <v>420</v>
      </c>
      <c r="D18" s="127" t="s">
        <v>814</v>
      </c>
      <c r="E18" s="127" t="s">
        <v>55</v>
      </c>
      <c r="F18" s="128">
        <v>173</v>
      </c>
      <c r="G18" s="129">
        <f>BKI032210032052!N176</f>
        <v>4113</v>
      </c>
      <c r="H18" s="142">
        <v>3000</v>
      </c>
      <c r="I18" s="143"/>
      <c r="J18" s="130">
        <f t="shared" ref="J18:J20" si="0">G18*H18</f>
        <v>12339000</v>
      </c>
      <c r="K18" s="113"/>
      <c r="L18" s="114"/>
    </row>
    <row r="19" spans="1:12" ht="70.5" customHeight="1" x14ac:dyDescent="0.25">
      <c r="A19" s="29">
        <f t="shared" ref="A19:A24" si="1">A18+1</f>
        <v>2</v>
      </c>
      <c r="B19" s="125">
        <v>44436</v>
      </c>
      <c r="C19" s="131" t="s">
        <v>424</v>
      </c>
      <c r="D19" s="127" t="s">
        <v>814</v>
      </c>
      <c r="E19" s="127" t="s">
        <v>55</v>
      </c>
      <c r="F19" s="128">
        <v>16</v>
      </c>
      <c r="G19" s="129">
        <f>BKI032210032888!N19</f>
        <v>435</v>
      </c>
      <c r="H19" s="142">
        <v>3000</v>
      </c>
      <c r="I19" s="143"/>
      <c r="J19" s="130">
        <f>G19*H19</f>
        <v>1305000</v>
      </c>
      <c r="K19" s="113"/>
      <c r="L19" s="114"/>
    </row>
    <row r="20" spans="1:12" ht="70.5" customHeight="1" x14ac:dyDescent="0.25">
      <c r="A20" s="29">
        <f t="shared" si="1"/>
        <v>3</v>
      </c>
      <c r="B20" s="30">
        <v>44437</v>
      </c>
      <c r="C20" s="86" t="s">
        <v>421</v>
      </c>
      <c r="D20" s="127" t="s">
        <v>814</v>
      </c>
      <c r="E20" s="31" t="s">
        <v>55</v>
      </c>
      <c r="F20" s="96">
        <v>82</v>
      </c>
      <c r="G20" s="98">
        <f>BKI032210032060!N85</f>
        <v>1857</v>
      </c>
      <c r="H20" s="144">
        <v>3000</v>
      </c>
      <c r="I20" s="145"/>
      <c r="J20" s="97">
        <f t="shared" si="0"/>
        <v>5571000</v>
      </c>
      <c r="L20"/>
    </row>
    <row r="21" spans="1:12" ht="70.5" customHeight="1" x14ac:dyDescent="0.25">
      <c r="A21" s="29">
        <v>4</v>
      </c>
      <c r="B21" s="30">
        <v>44437</v>
      </c>
      <c r="C21" s="86" t="s">
        <v>816</v>
      </c>
      <c r="D21" s="127" t="s">
        <v>814</v>
      </c>
      <c r="E21" s="31" t="s">
        <v>55</v>
      </c>
      <c r="F21" s="96">
        <v>142</v>
      </c>
      <c r="G21" s="98">
        <f>BKI032210033266!N145</f>
        <v>3121</v>
      </c>
      <c r="H21" s="144">
        <v>3000</v>
      </c>
      <c r="I21" s="145"/>
      <c r="J21" s="97">
        <f>G21*H21</f>
        <v>9363000</v>
      </c>
      <c r="L21"/>
    </row>
    <row r="22" spans="1:12" ht="70.5" customHeight="1" x14ac:dyDescent="0.25">
      <c r="A22" s="29">
        <v>5</v>
      </c>
      <c r="B22" s="30">
        <v>44437</v>
      </c>
      <c r="C22" s="86" t="s">
        <v>423</v>
      </c>
      <c r="D22" s="127" t="s">
        <v>814</v>
      </c>
      <c r="E22" s="31" t="s">
        <v>55</v>
      </c>
      <c r="F22" s="96">
        <v>70</v>
      </c>
      <c r="G22" s="98">
        <f>BKI032210032078!N73</f>
        <v>1907</v>
      </c>
      <c r="H22" s="144">
        <v>3000</v>
      </c>
      <c r="I22" s="145"/>
      <c r="J22" s="97">
        <f>G22*H22</f>
        <v>5721000</v>
      </c>
      <c r="L22"/>
    </row>
    <row r="23" spans="1:12" ht="70.5" customHeight="1" x14ac:dyDescent="0.25">
      <c r="A23" s="29">
        <v>6</v>
      </c>
      <c r="B23" s="30">
        <v>44439</v>
      </c>
      <c r="C23" s="86" t="s">
        <v>422</v>
      </c>
      <c r="D23" s="127" t="s">
        <v>814</v>
      </c>
      <c r="E23" s="31" t="s">
        <v>55</v>
      </c>
      <c r="F23" s="96">
        <v>4</v>
      </c>
      <c r="G23" s="98">
        <f>BKI032210032110!N7</f>
        <v>94</v>
      </c>
      <c r="H23" s="144">
        <v>3000</v>
      </c>
      <c r="I23" s="145"/>
      <c r="J23" s="97">
        <f t="shared" ref="J23:J24" si="2">G23*H23</f>
        <v>282000</v>
      </c>
      <c r="L23"/>
    </row>
    <row r="24" spans="1:12" ht="70.5" customHeight="1" x14ac:dyDescent="0.25">
      <c r="A24" s="29">
        <v>7</v>
      </c>
      <c r="B24" s="30">
        <v>44439</v>
      </c>
      <c r="C24" s="86" t="s">
        <v>817</v>
      </c>
      <c r="D24" s="127" t="s">
        <v>814</v>
      </c>
      <c r="E24" s="31" t="s">
        <v>55</v>
      </c>
      <c r="F24" s="96">
        <v>238</v>
      </c>
      <c r="G24" s="98">
        <f>BKI032210033282!N241</f>
        <v>5612</v>
      </c>
      <c r="H24" s="144">
        <v>3000</v>
      </c>
      <c r="I24" s="145"/>
      <c r="J24" s="97">
        <f t="shared" si="2"/>
        <v>16836000</v>
      </c>
      <c r="L24"/>
    </row>
    <row r="25" spans="1:12" ht="32.25" customHeight="1" thickBot="1" x14ac:dyDescent="0.3">
      <c r="A25" s="146" t="s">
        <v>33</v>
      </c>
      <c r="B25" s="147"/>
      <c r="C25" s="147"/>
      <c r="D25" s="147"/>
      <c r="E25" s="147"/>
      <c r="F25" s="147"/>
      <c r="G25" s="147"/>
      <c r="H25" s="147"/>
      <c r="I25" s="148"/>
      <c r="J25" s="32">
        <f>SUM(J18:J24)</f>
        <v>51417000</v>
      </c>
    </row>
    <row r="26" spans="1:12" x14ac:dyDescent="0.25">
      <c r="A26" s="140"/>
      <c r="B26" s="140"/>
      <c r="C26" s="33"/>
      <c r="D26" s="33"/>
      <c r="E26" s="33"/>
      <c r="F26" s="33"/>
      <c r="G26" s="104"/>
      <c r="H26" s="34"/>
      <c r="I26" s="34"/>
      <c r="J26" s="35"/>
      <c r="L26" s="84"/>
    </row>
    <row r="27" spans="1:12" x14ac:dyDescent="0.25">
      <c r="A27" s="77"/>
      <c r="B27" s="77"/>
      <c r="C27" s="77"/>
      <c r="D27" s="77"/>
      <c r="E27" s="77"/>
      <c r="F27" s="77"/>
      <c r="G27" s="109" t="s">
        <v>54</v>
      </c>
      <c r="H27" s="36"/>
      <c r="I27" s="34"/>
      <c r="J27" s="35">
        <f>J25*10%</f>
        <v>5141700</v>
      </c>
      <c r="L27" s="37"/>
    </row>
    <row r="28" spans="1:12" x14ac:dyDescent="0.25">
      <c r="A28" s="99"/>
      <c r="B28" s="99"/>
      <c r="C28" s="99"/>
      <c r="D28" s="99"/>
      <c r="E28" s="99"/>
      <c r="F28" s="99"/>
      <c r="G28" s="110" t="s">
        <v>56</v>
      </c>
      <c r="H28" s="100"/>
      <c r="I28" s="34"/>
      <c r="J28" s="35">
        <f>J25-J27</f>
        <v>46275300</v>
      </c>
      <c r="L28" s="37"/>
    </row>
    <row r="29" spans="1:12" x14ac:dyDescent="0.25">
      <c r="A29" s="33"/>
      <c r="B29" s="33"/>
      <c r="C29" s="33"/>
      <c r="D29" s="33"/>
      <c r="E29" s="33"/>
      <c r="F29" s="33"/>
      <c r="G29" s="109" t="s">
        <v>34</v>
      </c>
      <c r="H29" s="36"/>
      <c r="I29" s="37" t="e">
        <f>#REF!*1%</f>
        <v>#REF!</v>
      </c>
      <c r="J29" s="35">
        <f>J28*1%</f>
        <v>462753</v>
      </c>
    </row>
    <row r="30" spans="1:12" ht="16.5" thickBot="1" x14ac:dyDescent="0.3">
      <c r="A30" s="99"/>
      <c r="B30" s="99"/>
      <c r="C30" s="99"/>
      <c r="D30" s="99"/>
      <c r="E30" s="99"/>
      <c r="F30" s="99"/>
      <c r="G30" s="111" t="s">
        <v>57</v>
      </c>
      <c r="H30" s="101"/>
      <c r="I30" s="102"/>
      <c r="J30" s="38">
        <f>J28*2%</f>
        <v>925506</v>
      </c>
    </row>
    <row r="31" spans="1:12" ht="21" customHeight="1" x14ac:dyDescent="0.25">
      <c r="E31" s="16"/>
      <c r="F31" s="16"/>
      <c r="G31" s="141" t="s">
        <v>37</v>
      </c>
      <c r="H31" s="141"/>
      <c r="I31" s="40" t="e">
        <f>I24+I29</f>
        <v>#REF!</v>
      </c>
      <c r="J31" s="40">
        <f>J28+J29-J30</f>
        <v>45812547</v>
      </c>
    </row>
    <row r="32" spans="1:12" x14ac:dyDescent="0.25">
      <c r="E32" s="16"/>
      <c r="F32" s="16"/>
      <c r="G32" s="107"/>
      <c r="H32" s="39"/>
      <c r="I32" s="40"/>
      <c r="J32" s="40"/>
      <c r="L32" s="84"/>
    </row>
    <row r="33" spans="1:10" x14ac:dyDescent="0.25">
      <c r="A33" s="16" t="s">
        <v>818</v>
      </c>
      <c r="D33" s="16"/>
      <c r="E33" s="16"/>
      <c r="F33" s="16"/>
      <c r="G33" s="107"/>
      <c r="H33" s="39"/>
      <c r="I33" s="39"/>
      <c r="J33" s="40"/>
    </row>
    <row r="34" spans="1:10" x14ac:dyDescent="0.25">
      <c r="A34" s="41"/>
      <c r="D34" s="16"/>
      <c r="E34" s="16"/>
      <c r="F34" s="16"/>
      <c r="G34" s="107"/>
      <c r="H34" s="39"/>
      <c r="I34" s="39"/>
      <c r="J34" s="40"/>
    </row>
    <row r="35" spans="1:10" x14ac:dyDescent="0.25">
      <c r="D35" s="16"/>
      <c r="E35" s="16"/>
      <c r="F35" s="16"/>
      <c r="G35" s="107"/>
      <c r="H35" s="39"/>
      <c r="I35" s="39"/>
      <c r="J35" s="40"/>
    </row>
    <row r="36" spans="1:10" x14ac:dyDescent="0.25">
      <c r="A36" s="42" t="s">
        <v>38</v>
      </c>
    </row>
    <row r="37" spans="1:10" x14ac:dyDescent="0.25">
      <c r="A37" s="43" t="s">
        <v>39</v>
      </c>
      <c r="B37" s="44"/>
      <c r="C37" s="44"/>
      <c r="D37" s="45"/>
      <c r="E37" s="45"/>
      <c r="F37" s="45"/>
      <c r="G37" s="108"/>
    </row>
    <row r="38" spans="1:10" x14ac:dyDescent="0.25">
      <c r="A38" s="43" t="s">
        <v>40</v>
      </c>
      <c r="B38" s="44"/>
      <c r="C38" s="44"/>
      <c r="D38" s="45"/>
      <c r="E38" s="45"/>
      <c r="F38" s="45"/>
      <c r="G38" s="108"/>
    </row>
    <row r="39" spans="1:10" x14ac:dyDescent="0.25">
      <c r="A39" s="46" t="s">
        <v>41</v>
      </c>
      <c r="B39" s="47"/>
      <c r="C39" s="47"/>
      <c r="D39" s="45"/>
      <c r="E39" s="45"/>
      <c r="F39" s="45"/>
      <c r="G39" s="108"/>
    </row>
    <row r="40" spans="1:10" x14ac:dyDescent="0.25">
      <c r="A40" s="48" t="s">
        <v>8</v>
      </c>
      <c r="B40" s="49"/>
      <c r="C40" s="49"/>
      <c r="D40" s="45"/>
      <c r="E40" s="45"/>
      <c r="F40" s="45"/>
      <c r="G40" s="108"/>
    </row>
    <row r="41" spans="1:10" x14ac:dyDescent="0.25">
      <c r="A41" s="50"/>
      <c r="B41" s="50"/>
      <c r="C41" s="50"/>
    </row>
    <row r="42" spans="1:10" x14ac:dyDescent="0.25">
      <c r="H42" s="51" t="s">
        <v>42</v>
      </c>
      <c r="I42" s="133" t="str">
        <f>+J13</f>
        <v xml:space="preserve"> 21 September 2021</v>
      </c>
      <c r="J42" s="133"/>
    </row>
    <row r="46" spans="1:10" ht="18" customHeight="1" x14ac:dyDescent="0.25"/>
    <row r="47" spans="1:10" ht="17.25" customHeight="1" x14ac:dyDescent="0.25"/>
    <row r="49" spans="8:10" x14ac:dyDescent="0.25">
      <c r="H49" s="134" t="s">
        <v>43</v>
      </c>
      <c r="I49" s="134"/>
      <c r="J49" s="134"/>
    </row>
  </sheetData>
  <mergeCells count="14">
    <mergeCell ref="I42:J42"/>
    <mergeCell ref="H49:J49"/>
    <mergeCell ref="A10:J10"/>
    <mergeCell ref="H17:I17"/>
    <mergeCell ref="A26:B26"/>
    <mergeCell ref="G31:H31"/>
    <mergeCell ref="H18:I18"/>
    <mergeCell ref="H20:I20"/>
    <mergeCell ref="H22:I22"/>
    <mergeCell ref="H23:I23"/>
    <mergeCell ref="H19:I19"/>
    <mergeCell ref="H24:I24"/>
    <mergeCell ref="H21:I21"/>
    <mergeCell ref="A25:I25"/>
  </mergeCells>
  <printOptions horizontalCentered="1"/>
  <pageMargins left="0.19685039370078741" right="0.19685039370078741" top="0.74803149606299213" bottom="0.74803149606299213" header="0.31496062992125984" footer="0.31496062992125984"/>
  <pageSetup paperSize="9" scale="85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7"/>
  <sheetViews>
    <sheetView zoomScale="110" zoomScaleNormal="110" workbookViewId="0">
      <pane xSplit="3" ySplit="2" topLeftCell="D145" activePane="bottomRight" state="frozen"/>
      <selection activeCell="G18" sqref="G18"/>
      <selection pane="topRight" activeCell="G18" sqref="G18"/>
      <selection pane="bottomLeft" activeCell="G18" sqref="G18"/>
      <selection pane="bottomRight" activeCell="D183" sqref="D183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11.5703125" style="3" customWidth="1"/>
    <col min="5" max="5" width="8" style="12" customWidth="1"/>
    <col min="6" max="6" width="10" style="3" customWidth="1"/>
    <col min="7" max="7" width="9.5703125" style="3" customWidth="1"/>
    <col min="8" max="8" width="13.710937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4" customWidth="1"/>
    <col min="15" max="15" width="8.140625" style="14" customWidth="1"/>
    <col min="16" max="16" width="12.28515625" style="14" customWidth="1"/>
    <col min="17" max="16384" width="9.140625" style="4"/>
  </cols>
  <sheetData>
    <row r="1" spans="1:16" x14ac:dyDescent="0.2">
      <c r="H1" s="5"/>
    </row>
    <row r="2" spans="1:16" ht="25.5" x14ac:dyDescent="0.2">
      <c r="A2" s="56" t="s">
        <v>49</v>
      </c>
      <c r="B2" s="7" t="s">
        <v>7</v>
      </c>
      <c r="C2" s="7" t="s">
        <v>0</v>
      </c>
      <c r="D2" s="7" t="s">
        <v>1</v>
      </c>
      <c r="E2" s="57" t="s">
        <v>4</v>
      </c>
      <c r="F2" s="7" t="s">
        <v>3</v>
      </c>
      <c r="G2" s="7" t="s">
        <v>5</v>
      </c>
      <c r="H2" s="57" t="s">
        <v>2</v>
      </c>
      <c r="I2" s="7" t="s">
        <v>44</v>
      </c>
      <c r="J2" s="7" t="s">
        <v>45</v>
      </c>
      <c r="K2" s="7" t="s">
        <v>46</v>
      </c>
      <c r="L2" s="58" t="s">
        <v>50</v>
      </c>
      <c r="M2" s="58" t="s">
        <v>51</v>
      </c>
      <c r="N2" s="58" t="s">
        <v>6</v>
      </c>
      <c r="O2" s="58" t="s">
        <v>52</v>
      </c>
      <c r="P2" s="58" t="s">
        <v>53</v>
      </c>
    </row>
    <row r="3" spans="1:16" ht="29.25" customHeight="1" x14ac:dyDescent="0.2">
      <c r="A3" s="149" t="s">
        <v>420</v>
      </c>
      <c r="B3" s="71" t="s">
        <v>60</v>
      </c>
      <c r="C3" s="9" t="s">
        <v>61</v>
      </c>
      <c r="D3" s="73" t="s">
        <v>55</v>
      </c>
      <c r="E3" s="13">
        <v>44436</v>
      </c>
      <c r="F3" s="73" t="s">
        <v>59</v>
      </c>
      <c r="G3" s="13">
        <v>44441</v>
      </c>
      <c r="H3" s="10" t="s">
        <v>58</v>
      </c>
      <c r="I3" s="1">
        <v>98</v>
      </c>
      <c r="J3" s="1">
        <v>54</v>
      </c>
      <c r="K3" s="1">
        <v>28</v>
      </c>
      <c r="L3" s="1">
        <v>28</v>
      </c>
      <c r="M3" s="78">
        <v>37.043999999999997</v>
      </c>
      <c r="N3" s="8">
        <v>37</v>
      </c>
      <c r="O3" s="61">
        <v>3000</v>
      </c>
      <c r="P3" s="62">
        <f>Table224523689101112131415161718192021222423456723456891011121314151617181920212224252627282930313233343536373839[[#This Row],[PEMBULATAN]]*O3</f>
        <v>111000</v>
      </c>
    </row>
    <row r="4" spans="1:16" ht="29.25" customHeight="1" x14ac:dyDescent="0.2">
      <c r="A4" s="150"/>
      <c r="B4" s="72"/>
      <c r="C4" s="9" t="s">
        <v>62</v>
      </c>
      <c r="D4" s="73" t="s">
        <v>55</v>
      </c>
      <c r="E4" s="13">
        <v>44436</v>
      </c>
      <c r="F4" s="73" t="s">
        <v>59</v>
      </c>
      <c r="G4" s="13">
        <v>44441</v>
      </c>
      <c r="H4" s="10" t="s">
        <v>58</v>
      </c>
      <c r="I4" s="1">
        <v>92</v>
      </c>
      <c r="J4" s="1">
        <v>65</v>
      </c>
      <c r="K4" s="1">
        <v>37</v>
      </c>
      <c r="L4" s="1">
        <v>21</v>
      </c>
      <c r="M4" s="78">
        <v>55.314999999999998</v>
      </c>
      <c r="N4" s="8">
        <v>55</v>
      </c>
      <c r="O4" s="61">
        <v>3000</v>
      </c>
      <c r="P4" s="62">
        <f>Table224523689101112131415161718192021222423456723456891011121314151617181920212224252627282930313233343536373839[[#This Row],[PEMBULATAN]]*O4</f>
        <v>165000</v>
      </c>
    </row>
    <row r="5" spans="1:16" ht="29.25" customHeight="1" x14ac:dyDescent="0.2">
      <c r="A5" s="112"/>
      <c r="B5" s="95"/>
      <c r="C5" s="85" t="s">
        <v>63</v>
      </c>
      <c r="D5" s="75" t="s">
        <v>55</v>
      </c>
      <c r="E5" s="13">
        <v>44436</v>
      </c>
      <c r="F5" s="73" t="s">
        <v>59</v>
      </c>
      <c r="G5" s="13">
        <v>44441</v>
      </c>
      <c r="H5" s="74" t="s">
        <v>58</v>
      </c>
      <c r="I5" s="15">
        <v>50</v>
      </c>
      <c r="J5" s="15">
        <v>57</v>
      </c>
      <c r="K5" s="15">
        <v>18</v>
      </c>
      <c r="L5" s="15">
        <v>11</v>
      </c>
      <c r="M5" s="79">
        <v>12.824999999999999</v>
      </c>
      <c r="N5" s="70">
        <v>13</v>
      </c>
      <c r="O5" s="61">
        <v>3000</v>
      </c>
      <c r="P5" s="62">
        <f>Table224523689101112131415161718192021222423456723456891011121314151617181920212224252627282930313233343536373839[[#This Row],[PEMBULATAN]]*O5</f>
        <v>39000</v>
      </c>
    </row>
    <row r="6" spans="1:16" ht="29.25" customHeight="1" x14ac:dyDescent="0.2">
      <c r="A6" s="112"/>
      <c r="B6" s="72" t="s">
        <v>64</v>
      </c>
      <c r="C6" s="87" t="s">
        <v>65</v>
      </c>
      <c r="D6" s="88" t="s">
        <v>55</v>
      </c>
      <c r="E6" s="89">
        <v>44436</v>
      </c>
      <c r="F6" s="90" t="s">
        <v>59</v>
      </c>
      <c r="G6" s="89">
        <v>44441</v>
      </c>
      <c r="H6" s="91" t="s">
        <v>58</v>
      </c>
      <c r="I6" s="92">
        <v>100</v>
      </c>
      <c r="J6" s="92">
        <v>63</v>
      </c>
      <c r="K6" s="92">
        <v>40</v>
      </c>
      <c r="L6" s="92">
        <v>10</v>
      </c>
      <c r="M6" s="93">
        <v>63</v>
      </c>
      <c r="N6" s="94">
        <v>63</v>
      </c>
      <c r="O6" s="61">
        <v>3000</v>
      </c>
      <c r="P6" s="62">
        <f>Table224523689101112131415161718192021222423456723456891011121314151617181920212224252627282930313233343536373839[[#This Row],[PEMBULATAN]]*O6</f>
        <v>189000</v>
      </c>
    </row>
    <row r="7" spans="1:16" ht="29.25" customHeight="1" x14ac:dyDescent="0.2">
      <c r="A7" s="112"/>
      <c r="B7" s="72"/>
      <c r="C7" s="87" t="s">
        <v>66</v>
      </c>
      <c r="D7" s="88" t="s">
        <v>55</v>
      </c>
      <c r="E7" s="89">
        <v>44436</v>
      </c>
      <c r="F7" s="90" t="s">
        <v>59</v>
      </c>
      <c r="G7" s="89">
        <v>44441</v>
      </c>
      <c r="H7" s="91" t="s">
        <v>58</v>
      </c>
      <c r="I7" s="92">
        <v>97</v>
      </c>
      <c r="J7" s="92">
        <v>60</v>
      </c>
      <c r="K7" s="92">
        <v>37</v>
      </c>
      <c r="L7" s="92">
        <v>61</v>
      </c>
      <c r="M7" s="93">
        <v>53.835000000000001</v>
      </c>
      <c r="N7" s="94">
        <v>61</v>
      </c>
      <c r="O7" s="61">
        <v>3000</v>
      </c>
      <c r="P7" s="62">
        <f>Table224523689101112131415161718192021222423456723456891011121314151617181920212224252627282930313233343536373839[[#This Row],[PEMBULATAN]]*O7</f>
        <v>183000</v>
      </c>
    </row>
    <row r="8" spans="1:16" ht="29.25" customHeight="1" x14ac:dyDescent="0.2">
      <c r="A8" s="112"/>
      <c r="B8" s="72"/>
      <c r="C8" s="87" t="s">
        <v>67</v>
      </c>
      <c r="D8" s="88" t="s">
        <v>55</v>
      </c>
      <c r="E8" s="89">
        <v>44436</v>
      </c>
      <c r="F8" s="90" t="s">
        <v>59</v>
      </c>
      <c r="G8" s="89">
        <v>44441</v>
      </c>
      <c r="H8" s="91" t="s">
        <v>58</v>
      </c>
      <c r="I8" s="92">
        <v>84</v>
      </c>
      <c r="J8" s="92">
        <v>84</v>
      </c>
      <c r="K8" s="92">
        <v>16</v>
      </c>
      <c r="L8" s="92">
        <v>3</v>
      </c>
      <c r="M8" s="93">
        <v>28.224</v>
      </c>
      <c r="N8" s="94">
        <v>28</v>
      </c>
      <c r="O8" s="61">
        <v>3000</v>
      </c>
      <c r="P8" s="62">
        <f>Table224523689101112131415161718192021222423456723456891011121314151617181920212224252627282930313233343536373839[[#This Row],[PEMBULATAN]]*O8</f>
        <v>84000</v>
      </c>
    </row>
    <row r="9" spans="1:16" ht="29.25" customHeight="1" x14ac:dyDescent="0.2">
      <c r="A9" s="112"/>
      <c r="B9" s="72"/>
      <c r="C9" s="87" t="s">
        <v>68</v>
      </c>
      <c r="D9" s="88" t="s">
        <v>55</v>
      </c>
      <c r="E9" s="89">
        <v>44436</v>
      </c>
      <c r="F9" s="90" t="s">
        <v>59</v>
      </c>
      <c r="G9" s="89">
        <v>44441</v>
      </c>
      <c r="H9" s="91" t="s">
        <v>58</v>
      </c>
      <c r="I9" s="92">
        <v>67</v>
      </c>
      <c r="J9" s="92">
        <v>49</v>
      </c>
      <c r="K9" s="92">
        <v>8</v>
      </c>
      <c r="L9" s="92">
        <v>30</v>
      </c>
      <c r="M9" s="93">
        <v>6.5659999999999998</v>
      </c>
      <c r="N9" s="94">
        <v>30</v>
      </c>
      <c r="O9" s="61">
        <v>3000</v>
      </c>
      <c r="P9" s="62">
        <f>Table224523689101112131415161718192021222423456723456891011121314151617181920212224252627282930313233343536373839[[#This Row],[PEMBULATAN]]*O9</f>
        <v>90000</v>
      </c>
    </row>
    <row r="10" spans="1:16" ht="29.25" customHeight="1" x14ac:dyDescent="0.2">
      <c r="A10" s="112"/>
      <c r="B10" s="72"/>
      <c r="C10" s="87" t="s">
        <v>69</v>
      </c>
      <c r="D10" s="88" t="s">
        <v>55</v>
      </c>
      <c r="E10" s="89">
        <v>44436</v>
      </c>
      <c r="F10" s="90" t="s">
        <v>59</v>
      </c>
      <c r="G10" s="89">
        <v>44441</v>
      </c>
      <c r="H10" s="91" t="s">
        <v>58</v>
      </c>
      <c r="I10" s="92">
        <v>82</v>
      </c>
      <c r="J10" s="92">
        <v>37</v>
      </c>
      <c r="K10" s="92">
        <v>37</v>
      </c>
      <c r="L10" s="92">
        <v>38</v>
      </c>
      <c r="M10" s="93">
        <v>28.064499999999999</v>
      </c>
      <c r="N10" s="94">
        <v>38</v>
      </c>
      <c r="O10" s="61">
        <v>3000</v>
      </c>
      <c r="P10" s="62">
        <f>Table224523689101112131415161718192021222423456723456891011121314151617181920212224252627282930313233343536373839[[#This Row],[PEMBULATAN]]*O10</f>
        <v>114000</v>
      </c>
    </row>
    <row r="11" spans="1:16" ht="29.25" customHeight="1" x14ac:dyDescent="0.2">
      <c r="A11" s="112"/>
      <c r="B11" s="72"/>
      <c r="C11" s="87" t="s">
        <v>70</v>
      </c>
      <c r="D11" s="88" t="s">
        <v>55</v>
      </c>
      <c r="E11" s="89">
        <v>44436</v>
      </c>
      <c r="F11" s="90" t="s">
        <v>59</v>
      </c>
      <c r="G11" s="89">
        <v>44441</v>
      </c>
      <c r="H11" s="91" t="s">
        <v>58</v>
      </c>
      <c r="I11" s="92">
        <v>67</v>
      </c>
      <c r="J11" s="92">
        <v>49</v>
      </c>
      <c r="K11" s="92">
        <v>8</v>
      </c>
      <c r="L11" s="92">
        <v>5</v>
      </c>
      <c r="M11" s="93">
        <v>6.5659999999999998</v>
      </c>
      <c r="N11" s="94">
        <v>7</v>
      </c>
      <c r="O11" s="61">
        <v>3000</v>
      </c>
      <c r="P11" s="62">
        <f>Table224523689101112131415161718192021222423456723456891011121314151617181920212224252627282930313233343536373839[[#This Row],[PEMBULATAN]]*O11</f>
        <v>21000</v>
      </c>
    </row>
    <row r="12" spans="1:16" ht="29.25" customHeight="1" x14ac:dyDescent="0.2">
      <c r="A12" s="112"/>
      <c r="B12" s="95"/>
      <c r="C12" s="87" t="s">
        <v>71</v>
      </c>
      <c r="D12" s="88" t="s">
        <v>55</v>
      </c>
      <c r="E12" s="89">
        <v>44436</v>
      </c>
      <c r="F12" s="90" t="s">
        <v>59</v>
      </c>
      <c r="G12" s="89">
        <v>44441</v>
      </c>
      <c r="H12" s="91" t="s">
        <v>58</v>
      </c>
      <c r="I12" s="92">
        <v>60</v>
      </c>
      <c r="J12" s="92">
        <v>50</v>
      </c>
      <c r="K12" s="92">
        <v>17</v>
      </c>
      <c r="L12" s="92">
        <v>6</v>
      </c>
      <c r="M12" s="93">
        <v>12.75</v>
      </c>
      <c r="N12" s="94">
        <v>13</v>
      </c>
      <c r="O12" s="61">
        <v>3000</v>
      </c>
      <c r="P12" s="62">
        <f>Table224523689101112131415161718192021222423456723456891011121314151617181920212224252627282930313233343536373839[[#This Row],[PEMBULATAN]]*O12</f>
        <v>39000</v>
      </c>
    </row>
    <row r="13" spans="1:16" ht="29.25" customHeight="1" x14ac:dyDescent="0.2">
      <c r="A13" s="112"/>
      <c r="B13" s="72" t="s">
        <v>72</v>
      </c>
      <c r="C13" s="87" t="s">
        <v>73</v>
      </c>
      <c r="D13" s="88" t="s">
        <v>55</v>
      </c>
      <c r="E13" s="89">
        <v>44436</v>
      </c>
      <c r="F13" s="90" t="s">
        <v>59</v>
      </c>
      <c r="G13" s="89">
        <v>44441</v>
      </c>
      <c r="H13" s="91" t="s">
        <v>58</v>
      </c>
      <c r="I13" s="92">
        <v>35</v>
      </c>
      <c r="J13" s="92">
        <v>31</v>
      </c>
      <c r="K13" s="92">
        <v>13</v>
      </c>
      <c r="L13" s="92">
        <v>1</v>
      </c>
      <c r="M13" s="93">
        <v>3.5262500000000001</v>
      </c>
      <c r="N13" s="94">
        <v>4</v>
      </c>
      <c r="O13" s="61">
        <v>3000</v>
      </c>
      <c r="P13" s="62">
        <f>Table224523689101112131415161718192021222423456723456891011121314151617181920212224252627282930313233343536373839[[#This Row],[PEMBULATAN]]*O13</f>
        <v>12000</v>
      </c>
    </row>
    <row r="14" spans="1:16" ht="29.25" customHeight="1" x14ac:dyDescent="0.2">
      <c r="A14" s="112"/>
      <c r="B14" s="72"/>
      <c r="C14" s="87" t="s">
        <v>74</v>
      </c>
      <c r="D14" s="88" t="s">
        <v>55</v>
      </c>
      <c r="E14" s="89">
        <v>44436</v>
      </c>
      <c r="F14" s="90" t="s">
        <v>59</v>
      </c>
      <c r="G14" s="89">
        <v>44441</v>
      </c>
      <c r="H14" s="91" t="s">
        <v>58</v>
      </c>
      <c r="I14" s="92">
        <v>35</v>
      </c>
      <c r="J14" s="92">
        <v>40</v>
      </c>
      <c r="K14" s="92">
        <v>11</v>
      </c>
      <c r="L14" s="92">
        <v>2</v>
      </c>
      <c r="M14" s="93">
        <v>3.85</v>
      </c>
      <c r="N14" s="94">
        <v>4</v>
      </c>
      <c r="O14" s="61">
        <v>3000</v>
      </c>
      <c r="P14" s="62">
        <f>Table224523689101112131415161718192021222423456723456891011121314151617181920212224252627282930313233343536373839[[#This Row],[PEMBULATAN]]*O14</f>
        <v>12000</v>
      </c>
    </row>
    <row r="15" spans="1:16" ht="29.25" customHeight="1" x14ac:dyDescent="0.2">
      <c r="A15" s="112"/>
      <c r="B15" s="72"/>
      <c r="C15" s="87" t="s">
        <v>75</v>
      </c>
      <c r="D15" s="88" t="s">
        <v>55</v>
      </c>
      <c r="E15" s="89">
        <v>44436</v>
      </c>
      <c r="F15" s="90" t="s">
        <v>59</v>
      </c>
      <c r="G15" s="89">
        <v>44441</v>
      </c>
      <c r="H15" s="91" t="s">
        <v>58</v>
      </c>
      <c r="I15" s="92">
        <v>69</v>
      </c>
      <c r="J15" s="92">
        <v>24</v>
      </c>
      <c r="K15" s="92">
        <v>4</v>
      </c>
      <c r="L15" s="92">
        <v>1</v>
      </c>
      <c r="M15" s="93">
        <v>1.6559999999999999</v>
      </c>
      <c r="N15" s="94">
        <v>2</v>
      </c>
      <c r="O15" s="61">
        <v>3000</v>
      </c>
      <c r="P15" s="62">
        <f>Table224523689101112131415161718192021222423456723456891011121314151617181920212224252627282930313233343536373839[[#This Row],[PEMBULATAN]]*O15</f>
        <v>6000</v>
      </c>
    </row>
    <row r="16" spans="1:16" ht="29.25" customHeight="1" x14ac:dyDescent="0.2">
      <c r="A16" s="112"/>
      <c r="B16" s="72"/>
      <c r="C16" s="87" t="s">
        <v>76</v>
      </c>
      <c r="D16" s="88" t="s">
        <v>55</v>
      </c>
      <c r="E16" s="89">
        <v>44436</v>
      </c>
      <c r="F16" s="90" t="s">
        <v>59</v>
      </c>
      <c r="G16" s="89">
        <v>44441</v>
      </c>
      <c r="H16" s="91" t="s">
        <v>58</v>
      </c>
      <c r="I16" s="92">
        <v>38</v>
      </c>
      <c r="J16" s="92">
        <v>33</v>
      </c>
      <c r="K16" s="92">
        <v>12</v>
      </c>
      <c r="L16" s="92">
        <v>15</v>
      </c>
      <c r="M16" s="93">
        <v>3.762</v>
      </c>
      <c r="N16" s="94">
        <v>15</v>
      </c>
      <c r="O16" s="61">
        <v>3000</v>
      </c>
      <c r="P16" s="62">
        <f>Table224523689101112131415161718192021222423456723456891011121314151617181920212224252627282930313233343536373839[[#This Row],[PEMBULATAN]]*O16</f>
        <v>45000</v>
      </c>
    </row>
    <row r="17" spans="1:16" ht="29.25" customHeight="1" x14ac:dyDescent="0.2">
      <c r="A17" s="112"/>
      <c r="B17" s="72"/>
      <c r="C17" s="87" t="s">
        <v>77</v>
      </c>
      <c r="D17" s="88" t="s">
        <v>55</v>
      </c>
      <c r="E17" s="89">
        <v>44436</v>
      </c>
      <c r="F17" s="90" t="s">
        <v>59</v>
      </c>
      <c r="G17" s="89">
        <v>44441</v>
      </c>
      <c r="H17" s="91" t="s">
        <v>58</v>
      </c>
      <c r="I17" s="92">
        <v>48</v>
      </c>
      <c r="J17" s="92">
        <v>32</v>
      </c>
      <c r="K17" s="92">
        <v>12</v>
      </c>
      <c r="L17" s="92">
        <v>2</v>
      </c>
      <c r="M17" s="93">
        <v>4.6079999999999997</v>
      </c>
      <c r="N17" s="94">
        <v>5</v>
      </c>
      <c r="O17" s="61">
        <v>3000</v>
      </c>
      <c r="P17" s="62">
        <f>Table224523689101112131415161718192021222423456723456891011121314151617181920212224252627282930313233343536373839[[#This Row],[PEMBULATAN]]*O17</f>
        <v>15000</v>
      </c>
    </row>
    <row r="18" spans="1:16" ht="29.25" customHeight="1" x14ac:dyDescent="0.2">
      <c r="A18" s="112"/>
      <c r="B18" s="72"/>
      <c r="C18" s="87" t="s">
        <v>78</v>
      </c>
      <c r="D18" s="88" t="s">
        <v>55</v>
      </c>
      <c r="E18" s="89">
        <v>44436</v>
      </c>
      <c r="F18" s="90" t="s">
        <v>59</v>
      </c>
      <c r="G18" s="89">
        <v>44441</v>
      </c>
      <c r="H18" s="91" t="s">
        <v>58</v>
      </c>
      <c r="I18" s="92">
        <v>27</v>
      </c>
      <c r="J18" s="92">
        <v>19</v>
      </c>
      <c r="K18" s="92">
        <v>17</v>
      </c>
      <c r="L18" s="92">
        <v>1</v>
      </c>
      <c r="M18" s="93">
        <v>2.18025</v>
      </c>
      <c r="N18" s="94">
        <v>2</v>
      </c>
      <c r="O18" s="61">
        <v>3000</v>
      </c>
      <c r="P18" s="62">
        <f>Table224523689101112131415161718192021222423456723456891011121314151617181920212224252627282930313233343536373839[[#This Row],[PEMBULATAN]]*O18</f>
        <v>6000</v>
      </c>
    </row>
    <row r="19" spans="1:16" ht="29.25" customHeight="1" x14ac:dyDescent="0.2">
      <c r="A19" s="112"/>
      <c r="B19" s="72"/>
      <c r="C19" s="87" t="s">
        <v>79</v>
      </c>
      <c r="D19" s="88" t="s">
        <v>55</v>
      </c>
      <c r="E19" s="89">
        <v>44436</v>
      </c>
      <c r="F19" s="90" t="s">
        <v>59</v>
      </c>
      <c r="G19" s="89">
        <v>44441</v>
      </c>
      <c r="H19" s="91" t="s">
        <v>58</v>
      </c>
      <c r="I19" s="92">
        <v>73</v>
      </c>
      <c r="J19" s="92">
        <v>60</v>
      </c>
      <c r="K19" s="92">
        <v>18</v>
      </c>
      <c r="L19" s="92">
        <v>14</v>
      </c>
      <c r="M19" s="93">
        <v>19.71</v>
      </c>
      <c r="N19" s="94">
        <v>20</v>
      </c>
      <c r="O19" s="61">
        <v>3000</v>
      </c>
      <c r="P19" s="62">
        <f>Table224523689101112131415161718192021222423456723456891011121314151617181920212224252627282930313233343536373839[[#This Row],[PEMBULATAN]]*O19</f>
        <v>60000</v>
      </c>
    </row>
    <row r="20" spans="1:16" ht="29.25" customHeight="1" x14ac:dyDescent="0.2">
      <c r="A20" s="112"/>
      <c r="B20" s="72"/>
      <c r="C20" s="87" t="s">
        <v>80</v>
      </c>
      <c r="D20" s="88" t="s">
        <v>55</v>
      </c>
      <c r="E20" s="89">
        <v>44436</v>
      </c>
      <c r="F20" s="90" t="s">
        <v>59</v>
      </c>
      <c r="G20" s="89">
        <v>44441</v>
      </c>
      <c r="H20" s="91" t="s">
        <v>58</v>
      </c>
      <c r="I20" s="92">
        <v>108</v>
      </c>
      <c r="J20" s="92">
        <v>13</v>
      </c>
      <c r="K20" s="92">
        <v>6</v>
      </c>
      <c r="L20" s="92">
        <v>1</v>
      </c>
      <c r="M20" s="93">
        <v>2.1059999999999999</v>
      </c>
      <c r="N20" s="94">
        <v>2</v>
      </c>
      <c r="O20" s="61">
        <v>3000</v>
      </c>
      <c r="P20" s="62">
        <f>Table224523689101112131415161718192021222423456723456891011121314151617181920212224252627282930313233343536373839[[#This Row],[PEMBULATAN]]*O20</f>
        <v>6000</v>
      </c>
    </row>
    <row r="21" spans="1:16" ht="29.25" customHeight="1" x14ac:dyDescent="0.2">
      <c r="A21" s="112"/>
      <c r="B21" s="72"/>
      <c r="C21" s="87" t="s">
        <v>81</v>
      </c>
      <c r="D21" s="88" t="s">
        <v>55</v>
      </c>
      <c r="E21" s="89">
        <v>44436</v>
      </c>
      <c r="F21" s="90" t="s">
        <v>59</v>
      </c>
      <c r="G21" s="89">
        <v>44441</v>
      </c>
      <c r="H21" s="91" t="s">
        <v>58</v>
      </c>
      <c r="I21" s="92">
        <v>52</v>
      </c>
      <c r="J21" s="92">
        <v>47</v>
      </c>
      <c r="K21" s="92">
        <v>22</v>
      </c>
      <c r="L21" s="92">
        <v>7</v>
      </c>
      <c r="M21" s="93">
        <v>13.442</v>
      </c>
      <c r="N21" s="94">
        <v>13</v>
      </c>
      <c r="O21" s="61">
        <v>3000</v>
      </c>
      <c r="P21" s="62">
        <f>Table224523689101112131415161718192021222423456723456891011121314151617181920212224252627282930313233343536373839[[#This Row],[PEMBULATAN]]*O21</f>
        <v>39000</v>
      </c>
    </row>
    <row r="22" spans="1:16" ht="29.25" customHeight="1" x14ac:dyDescent="0.2">
      <c r="A22" s="112"/>
      <c r="B22" s="95"/>
      <c r="C22" s="87" t="s">
        <v>82</v>
      </c>
      <c r="D22" s="88" t="s">
        <v>55</v>
      </c>
      <c r="E22" s="89">
        <v>44436</v>
      </c>
      <c r="F22" s="90" t="s">
        <v>59</v>
      </c>
      <c r="G22" s="89">
        <v>44441</v>
      </c>
      <c r="H22" s="91" t="s">
        <v>58</v>
      </c>
      <c r="I22" s="92">
        <v>38</v>
      </c>
      <c r="J22" s="92">
        <v>40</v>
      </c>
      <c r="K22" s="92">
        <v>21</v>
      </c>
      <c r="L22" s="92">
        <v>3</v>
      </c>
      <c r="M22" s="93">
        <v>7.98</v>
      </c>
      <c r="N22" s="94">
        <v>8</v>
      </c>
      <c r="O22" s="61">
        <v>3000</v>
      </c>
      <c r="P22" s="62">
        <f>Table224523689101112131415161718192021222423456723456891011121314151617181920212224252627282930313233343536373839[[#This Row],[PEMBULATAN]]*O22</f>
        <v>24000</v>
      </c>
    </row>
    <row r="23" spans="1:16" ht="29.25" customHeight="1" x14ac:dyDescent="0.2">
      <c r="A23" s="112"/>
      <c r="B23" s="72" t="s">
        <v>83</v>
      </c>
      <c r="C23" s="85" t="s">
        <v>84</v>
      </c>
      <c r="D23" s="88" t="s">
        <v>55</v>
      </c>
      <c r="E23" s="89">
        <v>44436</v>
      </c>
      <c r="F23" s="90" t="s">
        <v>59</v>
      </c>
      <c r="G23" s="89">
        <v>44441</v>
      </c>
      <c r="H23" s="91" t="s">
        <v>58</v>
      </c>
      <c r="I23" s="92">
        <v>77</v>
      </c>
      <c r="J23" s="92">
        <v>60</v>
      </c>
      <c r="K23" s="92">
        <v>15</v>
      </c>
      <c r="L23" s="92">
        <v>10</v>
      </c>
      <c r="M23" s="93">
        <v>17.324999999999999</v>
      </c>
      <c r="N23" s="94">
        <v>17</v>
      </c>
      <c r="O23" s="61">
        <v>3000</v>
      </c>
      <c r="P23" s="62">
        <f>Table224523689101112131415161718192021222423456723456891011121314151617181920212224252627282930313233343536373839[[#This Row],[PEMBULATAN]]*O23</f>
        <v>51000</v>
      </c>
    </row>
    <row r="24" spans="1:16" ht="29.25" customHeight="1" x14ac:dyDescent="0.2">
      <c r="A24" s="112"/>
      <c r="B24" s="72"/>
      <c r="C24" s="85" t="s">
        <v>85</v>
      </c>
      <c r="D24" s="88" t="s">
        <v>55</v>
      </c>
      <c r="E24" s="89">
        <v>44436</v>
      </c>
      <c r="F24" s="90" t="s">
        <v>59</v>
      </c>
      <c r="G24" s="89">
        <v>44441</v>
      </c>
      <c r="H24" s="91" t="s">
        <v>58</v>
      </c>
      <c r="I24" s="92">
        <v>50</v>
      </c>
      <c r="J24" s="92">
        <v>42</v>
      </c>
      <c r="K24" s="92">
        <v>16</v>
      </c>
      <c r="L24" s="92">
        <v>6</v>
      </c>
      <c r="M24" s="93">
        <v>8.4</v>
      </c>
      <c r="N24" s="94">
        <v>8</v>
      </c>
      <c r="O24" s="61">
        <v>3000</v>
      </c>
      <c r="P24" s="62">
        <f>Table224523689101112131415161718192021222423456723456891011121314151617181920212224252627282930313233343536373839[[#This Row],[PEMBULATAN]]*O24</f>
        <v>24000</v>
      </c>
    </row>
    <row r="25" spans="1:16" ht="29.25" customHeight="1" x14ac:dyDescent="0.2">
      <c r="A25" s="112"/>
      <c r="B25" s="72"/>
      <c r="C25" s="85" t="s">
        <v>86</v>
      </c>
      <c r="D25" s="88" t="s">
        <v>55</v>
      </c>
      <c r="E25" s="89">
        <v>44436</v>
      </c>
      <c r="F25" s="90" t="s">
        <v>59</v>
      </c>
      <c r="G25" s="89">
        <v>44441</v>
      </c>
      <c r="H25" s="91" t="s">
        <v>58</v>
      </c>
      <c r="I25" s="92">
        <v>92</v>
      </c>
      <c r="J25" s="92">
        <v>50</v>
      </c>
      <c r="K25" s="92">
        <v>24</v>
      </c>
      <c r="L25" s="92">
        <v>7</v>
      </c>
      <c r="M25" s="93">
        <v>27.6</v>
      </c>
      <c r="N25" s="94">
        <v>28</v>
      </c>
      <c r="O25" s="61">
        <v>3000</v>
      </c>
      <c r="P25" s="62">
        <f>Table224523689101112131415161718192021222423456723456891011121314151617181920212224252627282930313233343536373839[[#This Row],[PEMBULATAN]]*O25</f>
        <v>84000</v>
      </c>
    </row>
    <row r="26" spans="1:16" ht="29.25" customHeight="1" x14ac:dyDescent="0.2">
      <c r="A26" s="112"/>
      <c r="B26" s="72"/>
      <c r="C26" s="85" t="s">
        <v>87</v>
      </c>
      <c r="D26" s="88" t="s">
        <v>55</v>
      </c>
      <c r="E26" s="89">
        <v>44436</v>
      </c>
      <c r="F26" s="90" t="s">
        <v>59</v>
      </c>
      <c r="G26" s="89">
        <v>44441</v>
      </c>
      <c r="H26" s="91" t="s">
        <v>58</v>
      </c>
      <c r="I26" s="92">
        <v>70</v>
      </c>
      <c r="J26" s="92">
        <v>20</v>
      </c>
      <c r="K26" s="92">
        <v>28</v>
      </c>
      <c r="L26" s="92">
        <v>3</v>
      </c>
      <c r="M26" s="93">
        <v>9.8000000000000007</v>
      </c>
      <c r="N26" s="94">
        <v>10</v>
      </c>
      <c r="O26" s="61">
        <v>3000</v>
      </c>
      <c r="P26" s="62">
        <f>Table224523689101112131415161718192021222423456723456891011121314151617181920212224252627282930313233343536373839[[#This Row],[PEMBULATAN]]*O26</f>
        <v>30000</v>
      </c>
    </row>
    <row r="27" spans="1:16" ht="29.25" customHeight="1" x14ac:dyDescent="0.2">
      <c r="A27" s="112"/>
      <c r="B27" s="72"/>
      <c r="C27" s="85" t="s">
        <v>88</v>
      </c>
      <c r="D27" s="88" t="s">
        <v>55</v>
      </c>
      <c r="E27" s="89">
        <v>44436</v>
      </c>
      <c r="F27" s="90" t="s">
        <v>59</v>
      </c>
      <c r="G27" s="89">
        <v>44441</v>
      </c>
      <c r="H27" s="91" t="s">
        <v>58</v>
      </c>
      <c r="I27" s="92">
        <v>68</v>
      </c>
      <c r="J27" s="92">
        <v>40</v>
      </c>
      <c r="K27" s="92">
        <v>9</v>
      </c>
      <c r="L27" s="92">
        <v>24</v>
      </c>
      <c r="M27" s="93">
        <v>6.12</v>
      </c>
      <c r="N27" s="94">
        <v>24</v>
      </c>
      <c r="O27" s="61">
        <v>3000</v>
      </c>
      <c r="P27" s="62">
        <f>Table224523689101112131415161718192021222423456723456891011121314151617181920212224252627282930313233343536373839[[#This Row],[PEMBULATAN]]*O27</f>
        <v>72000</v>
      </c>
    </row>
    <row r="28" spans="1:16" ht="29.25" customHeight="1" x14ac:dyDescent="0.2">
      <c r="A28" s="112"/>
      <c r="B28" s="72"/>
      <c r="C28" s="85" t="s">
        <v>89</v>
      </c>
      <c r="D28" s="88" t="s">
        <v>55</v>
      </c>
      <c r="E28" s="89">
        <v>44436</v>
      </c>
      <c r="F28" s="90" t="s">
        <v>59</v>
      </c>
      <c r="G28" s="89">
        <v>44441</v>
      </c>
      <c r="H28" s="91" t="s">
        <v>58</v>
      </c>
      <c r="I28" s="92">
        <v>80</v>
      </c>
      <c r="J28" s="92">
        <v>58</v>
      </c>
      <c r="K28" s="92">
        <v>24</v>
      </c>
      <c r="L28" s="92">
        <v>7</v>
      </c>
      <c r="M28" s="93">
        <v>27.84</v>
      </c>
      <c r="N28" s="94">
        <v>28</v>
      </c>
      <c r="O28" s="61">
        <v>3000</v>
      </c>
      <c r="P28" s="62">
        <f>Table224523689101112131415161718192021222423456723456891011121314151617181920212224252627282930313233343536373839[[#This Row],[PEMBULATAN]]*O28</f>
        <v>84000</v>
      </c>
    </row>
    <row r="29" spans="1:16" ht="29.25" customHeight="1" x14ac:dyDescent="0.2">
      <c r="A29" s="112"/>
      <c r="B29" s="72"/>
      <c r="C29" s="85" t="s">
        <v>90</v>
      </c>
      <c r="D29" s="88" t="s">
        <v>55</v>
      </c>
      <c r="E29" s="89">
        <v>44436</v>
      </c>
      <c r="F29" s="90" t="s">
        <v>59</v>
      </c>
      <c r="G29" s="89">
        <v>44441</v>
      </c>
      <c r="H29" s="91" t="s">
        <v>58</v>
      </c>
      <c r="I29" s="92">
        <v>50</v>
      </c>
      <c r="J29" s="92">
        <v>40</v>
      </c>
      <c r="K29" s="92">
        <v>14</v>
      </c>
      <c r="L29" s="92">
        <v>6</v>
      </c>
      <c r="M29" s="93">
        <v>7</v>
      </c>
      <c r="N29" s="94">
        <v>7</v>
      </c>
      <c r="O29" s="61">
        <v>3000</v>
      </c>
      <c r="P29" s="62">
        <f>Table224523689101112131415161718192021222423456723456891011121314151617181920212224252627282930313233343536373839[[#This Row],[PEMBULATAN]]*O29</f>
        <v>21000</v>
      </c>
    </row>
    <row r="30" spans="1:16" ht="29.25" customHeight="1" x14ac:dyDescent="0.2">
      <c r="A30" s="112"/>
      <c r="B30" s="72"/>
      <c r="C30" s="85" t="s">
        <v>91</v>
      </c>
      <c r="D30" s="88" t="s">
        <v>55</v>
      </c>
      <c r="E30" s="89">
        <v>44436</v>
      </c>
      <c r="F30" s="90" t="s">
        <v>59</v>
      </c>
      <c r="G30" s="89">
        <v>44441</v>
      </c>
      <c r="H30" s="91" t="s">
        <v>58</v>
      </c>
      <c r="I30" s="92">
        <v>70</v>
      </c>
      <c r="J30" s="92">
        <v>50</v>
      </c>
      <c r="K30" s="92">
        <v>30</v>
      </c>
      <c r="L30" s="92">
        <v>3</v>
      </c>
      <c r="M30" s="93">
        <v>26.25</v>
      </c>
      <c r="N30" s="94">
        <v>26</v>
      </c>
      <c r="O30" s="61">
        <v>3000</v>
      </c>
      <c r="P30" s="62">
        <f>Table224523689101112131415161718192021222423456723456891011121314151617181920212224252627282930313233343536373839[[#This Row],[PEMBULATAN]]*O30</f>
        <v>78000</v>
      </c>
    </row>
    <row r="31" spans="1:16" ht="29.25" customHeight="1" x14ac:dyDescent="0.2">
      <c r="A31" s="112"/>
      <c r="B31" s="72"/>
      <c r="C31" s="85" t="s">
        <v>92</v>
      </c>
      <c r="D31" s="88" t="s">
        <v>55</v>
      </c>
      <c r="E31" s="89">
        <v>44436</v>
      </c>
      <c r="F31" s="90" t="s">
        <v>59</v>
      </c>
      <c r="G31" s="89">
        <v>44441</v>
      </c>
      <c r="H31" s="91" t="s">
        <v>58</v>
      </c>
      <c r="I31" s="92">
        <v>94</v>
      </c>
      <c r="J31" s="92">
        <v>57</v>
      </c>
      <c r="K31" s="92">
        <v>23</v>
      </c>
      <c r="L31" s="92">
        <v>16</v>
      </c>
      <c r="M31" s="93">
        <v>30.808499999999999</v>
      </c>
      <c r="N31" s="94">
        <v>31</v>
      </c>
      <c r="O31" s="61">
        <v>3000</v>
      </c>
      <c r="P31" s="62">
        <f>Table224523689101112131415161718192021222423456723456891011121314151617181920212224252627282930313233343536373839[[#This Row],[PEMBULATAN]]*O31</f>
        <v>93000</v>
      </c>
    </row>
    <row r="32" spans="1:16" ht="29.25" customHeight="1" x14ac:dyDescent="0.2">
      <c r="A32" s="112"/>
      <c r="B32" s="72"/>
      <c r="C32" s="85" t="s">
        <v>93</v>
      </c>
      <c r="D32" s="88" t="s">
        <v>55</v>
      </c>
      <c r="E32" s="89">
        <v>44436</v>
      </c>
      <c r="F32" s="90" t="s">
        <v>59</v>
      </c>
      <c r="G32" s="89">
        <v>44441</v>
      </c>
      <c r="H32" s="91" t="s">
        <v>58</v>
      </c>
      <c r="I32" s="92">
        <v>62</v>
      </c>
      <c r="J32" s="92">
        <v>37</v>
      </c>
      <c r="K32" s="92">
        <v>23</v>
      </c>
      <c r="L32" s="92">
        <v>2</v>
      </c>
      <c r="M32" s="93">
        <v>13.1905</v>
      </c>
      <c r="N32" s="94">
        <v>13</v>
      </c>
      <c r="O32" s="61">
        <v>3000</v>
      </c>
      <c r="P32" s="62">
        <f>Table224523689101112131415161718192021222423456723456891011121314151617181920212224252627282930313233343536373839[[#This Row],[PEMBULATAN]]*O32</f>
        <v>39000</v>
      </c>
    </row>
    <row r="33" spans="1:16" ht="29.25" customHeight="1" x14ac:dyDescent="0.2">
      <c r="A33" s="112"/>
      <c r="B33" s="72"/>
      <c r="C33" s="85" t="s">
        <v>94</v>
      </c>
      <c r="D33" s="88" t="s">
        <v>55</v>
      </c>
      <c r="E33" s="89">
        <v>44436</v>
      </c>
      <c r="F33" s="90" t="s">
        <v>59</v>
      </c>
      <c r="G33" s="89">
        <v>44441</v>
      </c>
      <c r="H33" s="91" t="s">
        <v>58</v>
      </c>
      <c r="I33" s="92">
        <v>55</v>
      </c>
      <c r="J33" s="92">
        <v>35</v>
      </c>
      <c r="K33" s="92">
        <v>15</v>
      </c>
      <c r="L33" s="92">
        <v>7</v>
      </c>
      <c r="M33" s="93">
        <v>7.21875</v>
      </c>
      <c r="N33" s="94">
        <v>7</v>
      </c>
      <c r="O33" s="61">
        <v>3000</v>
      </c>
      <c r="P33" s="62">
        <f>Table224523689101112131415161718192021222423456723456891011121314151617181920212224252627282930313233343536373839[[#This Row],[PEMBULATAN]]*O33</f>
        <v>21000</v>
      </c>
    </row>
    <row r="34" spans="1:16" ht="29.25" customHeight="1" x14ac:dyDescent="0.2">
      <c r="A34" s="112"/>
      <c r="B34" s="72"/>
      <c r="C34" s="85" t="s">
        <v>95</v>
      </c>
      <c r="D34" s="88" t="s">
        <v>55</v>
      </c>
      <c r="E34" s="89">
        <v>44436</v>
      </c>
      <c r="F34" s="90" t="s">
        <v>59</v>
      </c>
      <c r="G34" s="89">
        <v>44441</v>
      </c>
      <c r="H34" s="91" t="s">
        <v>58</v>
      </c>
      <c r="I34" s="92">
        <v>80</v>
      </c>
      <c r="J34" s="92">
        <v>60</v>
      </c>
      <c r="K34" s="92">
        <v>25</v>
      </c>
      <c r="L34" s="92">
        <v>7</v>
      </c>
      <c r="M34" s="93">
        <v>30</v>
      </c>
      <c r="N34" s="94">
        <v>30</v>
      </c>
      <c r="O34" s="61">
        <v>3000</v>
      </c>
      <c r="P34" s="62">
        <f>Table224523689101112131415161718192021222423456723456891011121314151617181920212224252627282930313233343536373839[[#This Row],[PEMBULATAN]]*O34</f>
        <v>90000</v>
      </c>
    </row>
    <row r="35" spans="1:16" ht="29.25" customHeight="1" x14ac:dyDescent="0.2">
      <c r="A35" s="112"/>
      <c r="B35" s="72"/>
      <c r="C35" s="85" t="s">
        <v>96</v>
      </c>
      <c r="D35" s="88" t="s">
        <v>55</v>
      </c>
      <c r="E35" s="89">
        <v>44436</v>
      </c>
      <c r="F35" s="90" t="s">
        <v>59</v>
      </c>
      <c r="G35" s="89">
        <v>44441</v>
      </c>
      <c r="H35" s="91" t="s">
        <v>58</v>
      </c>
      <c r="I35" s="92">
        <v>80</v>
      </c>
      <c r="J35" s="92">
        <v>58</v>
      </c>
      <c r="K35" s="92">
        <v>25</v>
      </c>
      <c r="L35" s="92">
        <v>15</v>
      </c>
      <c r="M35" s="93">
        <v>29</v>
      </c>
      <c r="N35" s="94">
        <v>29</v>
      </c>
      <c r="O35" s="61">
        <v>3000</v>
      </c>
      <c r="P35" s="62">
        <f>Table224523689101112131415161718192021222423456723456891011121314151617181920212224252627282930313233343536373839[[#This Row],[PEMBULATAN]]*O35</f>
        <v>87000</v>
      </c>
    </row>
    <row r="36" spans="1:16" ht="29.25" customHeight="1" x14ac:dyDescent="0.2">
      <c r="A36" s="112"/>
      <c r="B36" s="72"/>
      <c r="C36" s="85" t="s">
        <v>97</v>
      </c>
      <c r="D36" s="88" t="s">
        <v>55</v>
      </c>
      <c r="E36" s="89">
        <v>44436</v>
      </c>
      <c r="F36" s="90" t="s">
        <v>59</v>
      </c>
      <c r="G36" s="89">
        <v>44441</v>
      </c>
      <c r="H36" s="91" t="s">
        <v>58</v>
      </c>
      <c r="I36" s="92">
        <v>90</v>
      </c>
      <c r="J36" s="92">
        <v>56</v>
      </c>
      <c r="K36" s="92">
        <v>25</v>
      </c>
      <c r="L36" s="92">
        <v>4</v>
      </c>
      <c r="M36" s="93">
        <v>31.5</v>
      </c>
      <c r="N36" s="94">
        <v>32</v>
      </c>
      <c r="O36" s="61">
        <v>3000</v>
      </c>
      <c r="P36" s="62">
        <f>Table224523689101112131415161718192021222423456723456891011121314151617181920212224252627282930313233343536373839[[#This Row],[PEMBULATAN]]*O36</f>
        <v>96000</v>
      </c>
    </row>
    <row r="37" spans="1:16" ht="29.25" customHeight="1" x14ac:dyDescent="0.2">
      <c r="A37" s="112"/>
      <c r="B37" s="72"/>
      <c r="C37" s="85" t="s">
        <v>98</v>
      </c>
      <c r="D37" s="88" t="s">
        <v>55</v>
      </c>
      <c r="E37" s="89">
        <v>44436</v>
      </c>
      <c r="F37" s="90" t="s">
        <v>59</v>
      </c>
      <c r="G37" s="89">
        <v>44441</v>
      </c>
      <c r="H37" s="91" t="s">
        <v>58</v>
      </c>
      <c r="I37" s="92">
        <v>70</v>
      </c>
      <c r="J37" s="92">
        <v>62</v>
      </c>
      <c r="K37" s="92">
        <v>25</v>
      </c>
      <c r="L37" s="92">
        <v>12</v>
      </c>
      <c r="M37" s="93">
        <v>27.125</v>
      </c>
      <c r="N37" s="94">
        <v>27</v>
      </c>
      <c r="O37" s="61">
        <v>3000</v>
      </c>
      <c r="P37" s="62">
        <f>Table224523689101112131415161718192021222423456723456891011121314151617181920212224252627282930313233343536373839[[#This Row],[PEMBULATAN]]*O37</f>
        <v>81000</v>
      </c>
    </row>
    <row r="38" spans="1:16" ht="29.25" customHeight="1" x14ac:dyDescent="0.2">
      <c r="A38" s="112"/>
      <c r="B38" s="72"/>
      <c r="C38" s="85" t="s">
        <v>99</v>
      </c>
      <c r="D38" s="88" t="s">
        <v>55</v>
      </c>
      <c r="E38" s="89">
        <v>44436</v>
      </c>
      <c r="F38" s="90" t="s">
        <v>59</v>
      </c>
      <c r="G38" s="89">
        <v>44441</v>
      </c>
      <c r="H38" s="91" t="s">
        <v>58</v>
      </c>
      <c r="I38" s="92">
        <v>90</v>
      </c>
      <c r="J38" s="92">
        <v>58</v>
      </c>
      <c r="K38" s="92">
        <v>30</v>
      </c>
      <c r="L38" s="92">
        <v>6</v>
      </c>
      <c r="M38" s="93">
        <v>39.15</v>
      </c>
      <c r="N38" s="94">
        <v>39</v>
      </c>
      <c r="O38" s="61">
        <v>3000</v>
      </c>
      <c r="P38" s="62">
        <f>Table224523689101112131415161718192021222423456723456891011121314151617181920212224252627282930313233343536373839[[#This Row],[PEMBULATAN]]*O38</f>
        <v>117000</v>
      </c>
    </row>
    <row r="39" spans="1:16" ht="29.25" customHeight="1" x14ac:dyDescent="0.2">
      <c r="A39" s="112"/>
      <c r="B39" s="72"/>
      <c r="C39" s="85" t="s">
        <v>100</v>
      </c>
      <c r="D39" s="88" t="s">
        <v>55</v>
      </c>
      <c r="E39" s="89">
        <v>44436</v>
      </c>
      <c r="F39" s="90" t="s">
        <v>59</v>
      </c>
      <c r="G39" s="89">
        <v>44441</v>
      </c>
      <c r="H39" s="91" t="s">
        <v>58</v>
      </c>
      <c r="I39" s="92">
        <v>140</v>
      </c>
      <c r="J39" s="92">
        <v>5</v>
      </c>
      <c r="K39" s="92">
        <v>5</v>
      </c>
      <c r="L39" s="92">
        <v>2</v>
      </c>
      <c r="M39" s="93">
        <v>0.875</v>
      </c>
      <c r="N39" s="94">
        <v>2</v>
      </c>
      <c r="O39" s="61">
        <v>3000</v>
      </c>
      <c r="P39" s="62">
        <f>Table224523689101112131415161718192021222423456723456891011121314151617181920212224252627282930313233343536373839[[#This Row],[PEMBULATAN]]*O39</f>
        <v>6000</v>
      </c>
    </row>
    <row r="40" spans="1:16" ht="29.25" customHeight="1" x14ac:dyDescent="0.2">
      <c r="A40" s="112"/>
      <c r="B40" s="72"/>
      <c r="C40" s="85" t="s">
        <v>101</v>
      </c>
      <c r="D40" s="88" t="s">
        <v>55</v>
      </c>
      <c r="E40" s="89">
        <v>44436</v>
      </c>
      <c r="F40" s="90" t="s">
        <v>59</v>
      </c>
      <c r="G40" s="89">
        <v>44441</v>
      </c>
      <c r="H40" s="91" t="s">
        <v>58</v>
      </c>
      <c r="I40" s="92">
        <v>52</v>
      </c>
      <c r="J40" s="92">
        <v>40</v>
      </c>
      <c r="K40" s="92">
        <v>40</v>
      </c>
      <c r="L40" s="92">
        <v>10</v>
      </c>
      <c r="M40" s="93">
        <v>20.8</v>
      </c>
      <c r="N40" s="94">
        <v>21</v>
      </c>
      <c r="O40" s="61">
        <v>3000</v>
      </c>
      <c r="P40" s="62">
        <f>Table224523689101112131415161718192021222423456723456891011121314151617181920212224252627282930313233343536373839[[#This Row],[PEMBULATAN]]*O40</f>
        <v>63000</v>
      </c>
    </row>
    <row r="41" spans="1:16" ht="29.25" customHeight="1" x14ac:dyDescent="0.2">
      <c r="A41" s="112"/>
      <c r="B41" s="72"/>
      <c r="C41" s="85" t="s">
        <v>102</v>
      </c>
      <c r="D41" s="88" t="s">
        <v>55</v>
      </c>
      <c r="E41" s="89">
        <v>44436</v>
      </c>
      <c r="F41" s="90" t="s">
        <v>59</v>
      </c>
      <c r="G41" s="89">
        <v>44441</v>
      </c>
      <c r="H41" s="91" t="s">
        <v>58</v>
      </c>
      <c r="I41" s="92">
        <v>100</v>
      </c>
      <c r="J41" s="92">
        <v>37</v>
      </c>
      <c r="K41" s="92">
        <v>8</v>
      </c>
      <c r="L41" s="92">
        <v>5</v>
      </c>
      <c r="M41" s="93">
        <v>7.4</v>
      </c>
      <c r="N41" s="94">
        <v>7</v>
      </c>
      <c r="O41" s="61">
        <v>3000</v>
      </c>
      <c r="P41" s="62">
        <f>Table224523689101112131415161718192021222423456723456891011121314151617181920212224252627282930313233343536373839[[#This Row],[PEMBULATAN]]*O41</f>
        <v>21000</v>
      </c>
    </row>
    <row r="42" spans="1:16" ht="29.25" customHeight="1" x14ac:dyDescent="0.2">
      <c r="A42" s="112"/>
      <c r="B42" s="72"/>
      <c r="C42" s="85" t="s">
        <v>103</v>
      </c>
      <c r="D42" s="88" t="s">
        <v>55</v>
      </c>
      <c r="E42" s="89">
        <v>44436</v>
      </c>
      <c r="F42" s="90" t="s">
        <v>59</v>
      </c>
      <c r="G42" s="89">
        <v>44441</v>
      </c>
      <c r="H42" s="91" t="s">
        <v>58</v>
      </c>
      <c r="I42" s="92">
        <v>90</v>
      </c>
      <c r="J42" s="92">
        <v>63</v>
      </c>
      <c r="K42" s="92">
        <v>24</v>
      </c>
      <c r="L42" s="92">
        <v>29</v>
      </c>
      <c r="M42" s="93">
        <v>34.020000000000003</v>
      </c>
      <c r="N42" s="94">
        <v>34</v>
      </c>
      <c r="O42" s="61">
        <v>3000</v>
      </c>
      <c r="P42" s="62">
        <f>Table224523689101112131415161718192021222423456723456891011121314151617181920212224252627282930313233343536373839[[#This Row],[PEMBULATAN]]*O42</f>
        <v>102000</v>
      </c>
    </row>
    <row r="43" spans="1:16" ht="29.25" customHeight="1" x14ac:dyDescent="0.2">
      <c r="A43" s="112"/>
      <c r="B43" s="72"/>
      <c r="C43" s="85" t="s">
        <v>104</v>
      </c>
      <c r="D43" s="88" t="s">
        <v>55</v>
      </c>
      <c r="E43" s="89">
        <v>44436</v>
      </c>
      <c r="F43" s="90" t="s">
        <v>59</v>
      </c>
      <c r="G43" s="89">
        <v>44441</v>
      </c>
      <c r="H43" s="91" t="s">
        <v>58</v>
      </c>
      <c r="I43" s="92">
        <v>88</v>
      </c>
      <c r="J43" s="92">
        <v>58</v>
      </c>
      <c r="K43" s="92">
        <v>30</v>
      </c>
      <c r="L43" s="92">
        <v>19</v>
      </c>
      <c r="M43" s="93">
        <v>38.28</v>
      </c>
      <c r="N43" s="94">
        <v>38</v>
      </c>
      <c r="O43" s="61">
        <v>3000</v>
      </c>
      <c r="P43" s="62">
        <f>Table224523689101112131415161718192021222423456723456891011121314151617181920212224252627282930313233343536373839[[#This Row],[PEMBULATAN]]*O43</f>
        <v>114000</v>
      </c>
    </row>
    <row r="44" spans="1:16" ht="29.25" customHeight="1" x14ac:dyDescent="0.2">
      <c r="A44" s="112"/>
      <c r="B44" s="72"/>
      <c r="C44" s="85" t="s">
        <v>105</v>
      </c>
      <c r="D44" s="88" t="s">
        <v>55</v>
      </c>
      <c r="E44" s="89">
        <v>44436</v>
      </c>
      <c r="F44" s="90" t="s">
        <v>59</v>
      </c>
      <c r="G44" s="89">
        <v>44441</v>
      </c>
      <c r="H44" s="91" t="s">
        <v>58</v>
      </c>
      <c r="I44" s="92">
        <v>90</v>
      </c>
      <c r="J44" s="92">
        <v>57</v>
      </c>
      <c r="K44" s="92">
        <v>28</v>
      </c>
      <c r="L44" s="92">
        <v>20</v>
      </c>
      <c r="M44" s="93">
        <v>35.909999999999997</v>
      </c>
      <c r="N44" s="94">
        <v>36</v>
      </c>
      <c r="O44" s="61">
        <v>3000</v>
      </c>
      <c r="P44" s="62">
        <f>Table224523689101112131415161718192021222423456723456891011121314151617181920212224252627282930313233343536373839[[#This Row],[PEMBULATAN]]*O44</f>
        <v>108000</v>
      </c>
    </row>
    <row r="45" spans="1:16" ht="29.25" customHeight="1" x14ac:dyDescent="0.2">
      <c r="A45" s="112"/>
      <c r="B45" s="72"/>
      <c r="C45" s="85" t="s">
        <v>106</v>
      </c>
      <c r="D45" s="88" t="s">
        <v>55</v>
      </c>
      <c r="E45" s="89">
        <v>44436</v>
      </c>
      <c r="F45" s="90" t="s">
        <v>59</v>
      </c>
      <c r="G45" s="89">
        <v>44441</v>
      </c>
      <c r="H45" s="91" t="s">
        <v>58</v>
      </c>
      <c r="I45" s="92">
        <v>95</v>
      </c>
      <c r="J45" s="92">
        <v>60</v>
      </c>
      <c r="K45" s="92">
        <v>22</v>
      </c>
      <c r="L45" s="92">
        <v>23</v>
      </c>
      <c r="M45" s="93">
        <v>31.35</v>
      </c>
      <c r="N45" s="94">
        <v>31</v>
      </c>
      <c r="O45" s="61">
        <v>3000</v>
      </c>
      <c r="P45" s="62">
        <f>Table224523689101112131415161718192021222423456723456891011121314151617181920212224252627282930313233343536373839[[#This Row],[PEMBULATAN]]*O45</f>
        <v>93000</v>
      </c>
    </row>
    <row r="46" spans="1:16" ht="29.25" customHeight="1" x14ac:dyDescent="0.2">
      <c r="A46" s="112"/>
      <c r="B46" s="72"/>
      <c r="C46" s="85" t="s">
        <v>107</v>
      </c>
      <c r="D46" s="88" t="s">
        <v>55</v>
      </c>
      <c r="E46" s="89">
        <v>44436</v>
      </c>
      <c r="F46" s="90" t="s">
        <v>59</v>
      </c>
      <c r="G46" s="89">
        <v>44441</v>
      </c>
      <c r="H46" s="91" t="s">
        <v>58</v>
      </c>
      <c r="I46" s="92">
        <v>88</v>
      </c>
      <c r="J46" s="92">
        <v>50</v>
      </c>
      <c r="K46" s="92">
        <v>30</v>
      </c>
      <c r="L46" s="92">
        <v>15</v>
      </c>
      <c r="M46" s="93">
        <v>33</v>
      </c>
      <c r="N46" s="94">
        <v>33</v>
      </c>
      <c r="O46" s="61">
        <v>3000</v>
      </c>
      <c r="P46" s="62">
        <f>Table224523689101112131415161718192021222423456723456891011121314151617181920212224252627282930313233343536373839[[#This Row],[PEMBULATAN]]*O46</f>
        <v>99000</v>
      </c>
    </row>
    <row r="47" spans="1:16" ht="29.25" customHeight="1" x14ac:dyDescent="0.2">
      <c r="A47" s="112"/>
      <c r="B47" s="72"/>
      <c r="C47" s="85" t="s">
        <v>108</v>
      </c>
      <c r="D47" s="88" t="s">
        <v>55</v>
      </c>
      <c r="E47" s="89">
        <v>44436</v>
      </c>
      <c r="F47" s="90" t="s">
        <v>59</v>
      </c>
      <c r="G47" s="89">
        <v>44441</v>
      </c>
      <c r="H47" s="91" t="s">
        <v>58</v>
      </c>
      <c r="I47" s="92">
        <v>60</v>
      </c>
      <c r="J47" s="92">
        <v>42</v>
      </c>
      <c r="K47" s="92">
        <v>15</v>
      </c>
      <c r="L47" s="92">
        <v>4</v>
      </c>
      <c r="M47" s="93">
        <v>9.4499999999999993</v>
      </c>
      <c r="N47" s="94">
        <v>9</v>
      </c>
      <c r="O47" s="61">
        <v>3000</v>
      </c>
      <c r="P47" s="62">
        <f>Table224523689101112131415161718192021222423456723456891011121314151617181920212224252627282930313233343536373839[[#This Row],[PEMBULATAN]]*O47</f>
        <v>27000</v>
      </c>
    </row>
    <row r="48" spans="1:16" ht="29.25" customHeight="1" x14ac:dyDescent="0.2">
      <c r="A48" s="112"/>
      <c r="B48" s="72"/>
      <c r="C48" s="85" t="s">
        <v>109</v>
      </c>
      <c r="D48" s="88" t="s">
        <v>55</v>
      </c>
      <c r="E48" s="89">
        <v>44436</v>
      </c>
      <c r="F48" s="90" t="s">
        <v>59</v>
      </c>
      <c r="G48" s="89">
        <v>44441</v>
      </c>
      <c r="H48" s="91" t="s">
        <v>58</v>
      </c>
      <c r="I48" s="92">
        <v>50</v>
      </c>
      <c r="J48" s="92">
        <v>37</v>
      </c>
      <c r="K48" s="92">
        <v>12</v>
      </c>
      <c r="L48" s="92">
        <v>17</v>
      </c>
      <c r="M48" s="93">
        <v>5.55</v>
      </c>
      <c r="N48" s="94">
        <v>17</v>
      </c>
      <c r="O48" s="61">
        <v>3000</v>
      </c>
      <c r="P48" s="62">
        <f>Table224523689101112131415161718192021222423456723456891011121314151617181920212224252627282930313233343536373839[[#This Row],[PEMBULATAN]]*O48</f>
        <v>51000</v>
      </c>
    </row>
    <row r="49" spans="1:16" ht="29.25" customHeight="1" x14ac:dyDescent="0.2">
      <c r="A49" s="112"/>
      <c r="B49" s="72"/>
      <c r="C49" s="85" t="s">
        <v>110</v>
      </c>
      <c r="D49" s="88" t="s">
        <v>55</v>
      </c>
      <c r="E49" s="89">
        <v>44436</v>
      </c>
      <c r="F49" s="90" t="s">
        <v>59</v>
      </c>
      <c r="G49" s="89">
        <v>44441</v>
      </c>
      <c r="H49" s="91" t="s">
        <v>58</v>
      </c>
      <c r="I49" s="92">
        <v>100</v>
      </c>
      <c r="J49" s="92">
        <v>60</v>
      </c>
      <c r="K49" s="92">
        <v>32</v>
      </c>
      <c r="L49" s="92">
        <v>30</v>
      </c>
      <c r="M49" s="93">
        <v>48</v>
      </c>
      <c r="N49" s="94">
        <v>48</v>
      </c>
      <c r="O49" s="61">
        <v>3000</v>
      </c>
      <c r="P49" s="62">
        <f>Table224523689101112131415161718192021222423456723456891011121314151617181920212224252627282930313233343536373839[[#This Row],[PEMBULATAN]]*O49</f>
        <v>144000</v>
      </c>
    </row>
    <row r="50" spans="1:16" ht="29.25" customHeight="1" x14ac:dyDescent="0.2">
      <c r="A50" s="112"/>
      <c r="B50" s="72"/>
      <c r="C50" s="85" t="s">
        <v>111</v>
      </c>
      <c r="D50" s="88" t="s">
        <v>55</v>
      </c>
      <c r="E50" s="89">
        <v>44436</v>
      </c>
      <c r="F50" s="90" t="s">
        <v>59</v>
      </c>
      <c r="G50" s="89">
        <v>44441</v>
      </c>
      <c r="H50" s="91" t="s">
        <v>58</v>
      </c>
      <c r="I50" s="92">
        <v>88</v>
      </c>
      <c r="J50" s="92">
        <v>50</v>
      </c>
      <c r="K50" s="92">
        <v>35</v>
      </c>
      <c r="L50" s="92">
        <v>6</v>
      </c>
      <c r="M50" s="93">
        <v>38.5</v>
      </c>
      <c r="N50" s="94">
        <v>39</v>
      </c>
      <c r="O50" s="61">
        <v>3000</v>
      </c>
      <c r="P50" s="62">
        <f>Table224523689101112131415161718192021222423456723456891011121314151617181920212224252627282930313233343536373839[[#This Row],[PEMBULATAN]]*O50</f>
        <v>117000</v>
      </c>
    </row>
    <row r="51" spans="1:16" ht="29.25" customHeight="1" x14ac:dyDescent="0.2">
      <c r="A51" s="112"/>
      <c r="B51" s="72"/>
      <c r="C51" s="87" t="s">
        <v>112</v>
      </c>
      <c r="D51" s="88" t="s">
        <v>55</v>
      </c>
      <c r="E51" s="89">
        <v>44436</v>
      </c>
      <c r="F51" s="90" t="s">
        <v>59</v>
      </c>
      <c r="G51" s="89">
        <v>44441</v>
      </c>
      <c r="H51" s="91" t="s">
        <v>58</v>
      </c>
      <c r="I51" s="92">
        <v>70</v>
      </c>
      <c r="J51" s="92">
        <v>60</v>
      </c>
      <c r="K51" s="92">
        <v>18</v>
      </c>
      <c r="L51" s="92">
        <v>22</v>
      </c>
      <c r="M51" s="93">
        <v>18.899999999999999</v>
      </c>
      <c r="N51" s="94">
        <v>22</v>
      </c>
      <c r="O51" s="61">
        <v>3000</v>
      </c>
      <c r="P51" s="62">
        <f>Table224523689101112131415161718192021222423456723456891011121314151617181920212224252627282930313233343536373839[[#This Row],[PEMBULATAN]]*O51</f>
        <v>66000</v>
      </c>
    </row>
    <row r="52" spans="1:16" ht="29.25" customHeight="1" x14ac:dyDescent="0.2">
      <c r="A52" s="112"/>
      <c r="B52" s="72"/>
      <c r="C52" s="87" t="s">
        <v>113</v>
      </c>
      <c r="D52" s="88" t="s">
        <v>55</v>
      </c>
      <c r="E52" s="89">
        <v>44436</v>
      </c>
      <c r="F52" s="90" t="s">
        <v>59</v>
      </c>
      <c r="G52" s="89">
        <v>44441</v>
      </c>
      <c r="H52" s="91" t="s">
        <v>58</v>
      </c>
      <c r="I52" s="92">
        <v>98</v>
      </c>
      <c r="J52" s="92">
        <v>54</v>
      </c>
      <c r="K52" s="92">
        <v>26</v>
      </c>
      <c r="L52" s="92">
        <v>24</v>
      </c>
      <c r="M52" s="93">
        <v>34.398000000000003</v>
      </c>
      <c r="N52" s="94">
        <v>34</v>
      </c>
      <c r="O52" s="61">
        <v>3000</v>
      </c>
      <c r="P52" s="62">
        <f>Table224523689101112131415161718192021222423456723456891011121314151617181920212224252627282930313233343536373839[[#This Row],[PEMBULATAN]]*O52</f>
        <v>102000</v>
      </c>
    </row>
    <row r="53" spans="1:16" ht="29.25" customHeight="1" x14ac:dyDescent="0.2">
      <c r="A53" s="112"/>
      <c r="B53" s="72"/>
      <c r="C53" s="87" t="s">
        <v>114</v>
      </c>
      <c r="D53" s="88" t="s">
        <v>55</v>
      </c>
      <c r="E53" s="89">
        <v>44436</v>
      </c>
      <c r="F53" s="90" t="s">
        <v>59</v>
      </c>
      <c r="G53" s="89">
        <v>44441</v>
      </c>
      <c r="H53" s="91" t="s">
        <v>58</v>
      </c>
      <c r="I53" s="92">
        <v>60</v>
      </c>
      <c r="J53" s="92">
        <v>50</v>
      </c>
      <c r="K53" s="92">
        <v>17</v>
      </c>
      <c r="L53" s="92">
        <v>23</v>
      </c>
      <c r="M53" s="93">
        <v>12.75</v>
      </c>
      <c r="N53" s="94">
        <v>23</v>
      </c>
      <c r="O53" s="61">
        <v>3000</v>
      </c>
      <c r="P53" s="62">
        <f>Table224523689101112131415161718192021222423456723456891011121314151617181920212224252627282930313233343536373839[[#This Row],[PEMBULATAN]]*O53</f>
        <v>69000</v>
      </c>
    </row>
    <row r="54" spans="1:16" ht="29.25" customHeight="1" x14ac:dyDescent="0.2">
      <c r="A54" s="112"/>
      <c r="B54" s="72"/>
      <c r="C54" s="87" t="s">
        <v>115</v>
      </c>
      <c r="D54" s="88" t="s">
        <v>55</v>
      </c>
      <c r="E54" s="89">
        <v>44436</v>
      </c>
      <c r="F54" s="90" t="s">
        <v>59</v>
      </c>
      <c r="G54" s="89">
        <v>44441</v>
      </c>
      <c r="H54" s="91" t="s">
        <v>58</v>
      </c>
      <c r="I54" s="92">
        <v>70</v>
      </c>
      <c r="J54" s="92">
        <v>57</v>
      </c>
      <c r="K54" s="92">
        <v>25</v>
      </c>
      <c r="L54" s="92">
        <v>15</v>
      </c>
      <c r="M54" s="93">
        <v>24.9375</v>
      </c>
      <c r="N54" s="94">
        <v>25</v>
      </c>
      <c r="O54" s="61">
        <v>3000</v>
      </c>
      <c r="P54" s="62">
        <f>Table224523689101112131415161718192021222423456723456891011121314151617181920212224252627282930313233343536373839[[#This Row],[PEMBULATAN]]*O54</f>
        <v>75000</v>
      </c>
    </row>
    <row r="55" spans="1:16" ht="29.25" customHeight="1" x14ac:dyDescent="0.2">
      <c r="A55" s="112"/>
      <c r="B55" s="72"/>
      <c r="C55" s="87" t="s">
        <v>116</v>
      </c>
      <c r="D55" s="88" t="s">
        <v>55</v>
      </c>
      <c r="E55" s="89">
        <v>44436</v>
      </c>
      <c r="F55" s="90" t="s">
        <v>59</v>
      </c>
      <c r="G55" s="89">
        <v>44441</v>
      </c>
      <c r="H55" s="91" t="s">
        <v>58</v>
      </c>
      <c r="I55" s="92">
        <v>100</v>
      </c>
      <c r="J55" s="92">
        <v>60</v>
      </c>
      <c r="K55" s="92">
        <v>37</v>
      </c>
      <c r="L55" s="92">
        <v>17</v>
      </c>
      <c r="M55" s="93">
        <v>55.5</v>
      </c>
      <c r="N55" s="94">
        <v>56</v>
      </c>
      <c r="O55" s="61">
        <v>3000</v>
      </c>
      <c r="P55" s="62">
        <f>Table224523689101112131415161718192021222423456723456891011121314151617181920212224252627282930313233343536373839[[#This Row],[PEMBULATAN]]*O55</f>
        <v>168000</v>
      </c>
    </row>
    <row r="56" spans="1:16" ht="29.25" customHeight="1" x14ac:dyDescent="0.2">
      <c r="A56" s="112"/>
      <c r="B56" s="72"/>
      <c r="C56" s="87" t="s">
        <v>117</v>
      </c>
      <c r="D56" s="88" t="s">
        <v>55</v>
      </c>
      <c r="E56" s="89">
        <v>44436</v>
      </c>
      <c r="F56" s="90" t="s">
        <v>59</v>
      </c>
      <c r="G56" s="89">
        <v>44441</v>
      </c>
      <c r="H56" s="91" t="s">
        <v>58</v>
      </c>
      <c r="I56" s="92">
        <v>98</v>
      </c>
      <c r="J56" s="92">
        <v>55</v>
      </c>
      <c r="K56" s="92">
        <v>35</v>
      </c>
      <c r="L56" s="92">
        <v>5</v>
      </c>
      <c r="M56" s="93">
        <v>47.162500000000001</v>
      </c>
      <c r="N56" s="94">
        <v>47</v>
      </c>
      <c r="O56" s="61">
        <v>3000</v>
      </c>
      <c r="P56" s="62">
        <f>Table224523689101112131415161718192021222423456723456891011121314151617181920212224252627282930313233343536373839[[#This Row],[PEMBULATAN]]*O56</f>
        <v>141000</v>
      </c>
    </row>
    <row r="57" spans="1:16" ht="29.25" customHeight="1" x14ac:dyDescent="0.2">
      <c r="A57" s="112"/>
      <c r="B57" s="72"/>
      <c r="C57" s="87" t="s">
        <v>118</v>
      </c>
      <c r="D57" s="88" t="s">
        <v>55</v>
      </c>
      <c r="E57" s="89">
        <v>44436</v>
      </c>
      <c r="F57" s="90" t="s">
        <v>59</v>
      </c>
      <c r="G57" s="89">
        <v>44441</v>
      </c>
      <c r="H57" s="91" t="s">
        <v>58</v>
      </c>
      <c r="I57" s="92">
        <v>98</v>
      </c>
      <c r="J57" s="92">
        <v>55</v>
      </c>
      <c r="K57" s="92">
        <v>20</v>
      </c>
      <c r="L57" s="92">
        <v>5</v>
      </c>
      <c r="M57" s="93">
        <v>26.95</v>
      </c>
      <c r="N57" s="94">
        <v>27</v>
      </c>
      <c r="O57" s="61">
        <v>3000</v>
      </c>
      <c r="P57" s="62">
        <f>Table224523689101112131415161718192021222423456723456891011121314151617181920212224252627282930313233343536373839[[#This Row],[PEMBULATAN]]*O57</f>
        <v>81000</v>
      </c>
    </row>
    <row r="58" spans="1:16" ht="29.25" customHeight="1" x14ac:dyDescent="0.2">
      <c r="A58" s="112"/>
      <c r="B58" s="72"/>
      <c r="C58" s="87" t="s">
        <v>119</v>
      </c>
      <c r="D58" s="88" t="s">
        <v>55</v>
      </c>
      <c r="E58" s="89">
        <v>44436</v>
      </c>
      <c r="F58" s="90" t="s">
        <v>59</v>
      </c>
      <c r="G58" s="89">
        <v>44441</v>
      </c>
      <c r="H58" s="91" t="s">
        <v>58</v>
      </c>
      <c r="I58" s="92">
        <v>90</v>
      </c>
      <c r="J58" s="92">
        <v>58</v>
      </c>
      <c r="K58" s="92">
        <v>28</v>
      </c>
      <c r="L58" s="92">
        <v>9</v>
      </c>
      <c r="M58" s="93">
        <v>36.54</v>
      </c>
      <c r="N58" s="94">
        <v>37</v>
      </c>
      <c r="O58" s="61">
        <v>3000</v>
      </c>
      <c r="P58" s="62">
        <f>Table224523689101112131415161718192021222423456723456891011121314151617181920212224252627282930313233343536373839[[#This Row],[PEMBULATAN]]*O58</f>
        <v>111000</v>
      </c>
    </row>
    <row r="59" spans="1:16" ht="29.25" customHeight="1" x14ac:dyDescent="0.2">
      <c r="A59" s="112"/>
      <c r="B59" s="72"/>
      <c r="C59" s="87" t="s">
        <v>120</v>
      </c>
      <c r="D59" s="88" t="s">
        <v>55</v>
      </c>
      <c r="E59" s="89">
        <v>44436</v>
      </c>
      <c r="F59" s="90" t="s">
        <v>59</v>
      </c>
      <c r="G59" s="89">
        <v>44441</v>
      </c>
      <c r="H59" s="91" t="s">
        <v>58</v>
      </c>
      <c r="I59" s="92">
        <v>70</v>
      </c>
      <c r="J59" s="92">
        <v>53</v>
      </c>
      <c r="K59" s="92">
        <v>20</v>
      </c>
      <c r="L59" s="92">
        <v>8</v>
      </c>
      <c r="M59" s="93">
        <v>18.55</v>
      </c>
      <c r="N59" s="94">
        <v>19</v>
      </c>
      <c r="O59" s="61">
        <v>3000</v>
      </c>
      <c r="P59" s="62">
        <f>Table224523689101112131415161718192021222423456723456891011121314151617181920212224252627282930313233343536373839[[#This Row],[PEMBULATAN]]*O59</f>
        <v>57000</v>
      </c>
    </row>
    <row r="60" spans="1:16" ht="29.25" customHeight="1" x14ac:dyDescent="0.2">
      <c r="A60" s="112"/>
      <c r="B60" s="72"/>
      <c r="C60" s="87" t="s">
        <v>121</v>
      </c>
      <c r="D60" s="88" t="s">
        <v>55</v>
      </c>
      <c r="E60" s="89">
        <v>44436</v>
      </c>
      <c r="F60" s="90" t="s">
        <v>59</v>
      </c>
      <c r="G60" s="89">
        <v>44441</v>
      </c>
      <c r="H60" s="91" t="s">
        <v>58</v>
      </c>
      <c r="I60" s="92">
        <v>75</v>
      </c>
      <c r="J60" s="92">
        <v>58</v>
      </c>
      <c r="K60" s="92">
        <v>32</v>
      </c>
      <c r="L60" s="92">
        <v>4</v>
      </c>
      <c r="M60" s="93">
        <v>34.799999999999997</v>
      </c>
      <c r="N60" s="94">
        <v>35</v>
      </c>
      <c r="O60" s="61">
        <v>3000</v>
      </c>
      <c r="P60" s="62">
        <f>Table224523689101112131415161718192021222423456723456891011121314151617181920212224252627282930313233343536373839[[#This Row],[PEMBULATAN]]*O60</f>
        <v>105000</v>
      </c>
    </row>
    <row r="61" spans="1:16" ht="29.25" customHeight="1" x14ac:dyDescent="0.2">
      <c r="A61" s="112"/>
      <c r="B61" s="72"/>
      <c r="C61" s="87" t="s">
        <v>122</v>
      </c>
      <c r="D61" s="88" t="s">
        <v>55</v>
      </c>
      <c r="E61" s="89">
        <v>44436</v>
      </c>
      <c r="F61" s="90" t="s">
        <v>59</v>
      </c>
      <c r="G61" s="89">
        <v>44441</v>
      </c>
      <c r="H61" s="91" t="s">
        <v>58</v>
      </c>
      <c r="I61" s="92">
        <v>67</v>
      </c>
      <c r="J61" s="92">
        <v>49</v>
      </c>
      <c r="K61" s="92">
        <v>8</v>
      </c>
      <c r="L61" s="92">
        <v>7</v>
      </c>
      <c r="M61" s="93">
        <v>6.5659999999999998</v>
      </c>
      <c r="N61" s="94">
        <v>7</v>
      </c>
      <c r="O61" s="61">
        <v>3000</v>
      </c>
      <c r="P61" s="62">
        <f>Table224523689101112131415161718192021222423456723456891011121314151617181920212224252627282930313233343536373839[[#This Row],[PEMBULATAN]]*O61</f>
        <v>21000</v>
      </c>
    </row>
    <row r="62" spans="1:16" ht="29.25" customHeight="1" x14ac:dyDescent="0.2">
      <c r="A62" s="112"/>
      <c r="B62" s="72"/>
      <c r="C62" s="87" t="s">
        <v>123</v>
      </c>
      <c r="D62" s="88" t="s">
        <v>55</v>
      </c>
      <c r="E62" s="89">
        <v>44436</v>
      </c>
      <c r="F62" s="90" t="s">
        <v>59</v>
      </c>
      <c r="G62" s="89">
        <v>44441</v>
      </c>
      <c r="H62" s="91" t="s">
        <v>58</v>
      </c>
      <c r="I62" s="92">
        <v>60</v>
      </c>
      <c r="J62" s="92">
        <v>50</v>
      </c>
      <c r="K62" s="92">
        <v>17</v>
      </c>
      <c r="L62" s="92">
        <v>4</v>
      </c>
      <c r="M62" s="93">
        <v>12.75</v>
      </c>
      <c r="N62" s="94">
        <v>13</v>
      </c>
      <c r="O62" s="61">
        <v>3000</v>
      </c>
      <c r="P62" s="62">
        <f>Table224523689101112131415161718192021222423456723456891011121314151617181920212224252627282930313233343536373839[[#This Row],[PEMBULATAN]]*O62</f>
        <v>39000</v>
      </c>
    </row>
    <row r="63" spans="1:16" ht="29.25" customHeight="1" x14ac:dyDescent="0.2">
      <c r="A63" s="112"/>
      <c r="B63" s="72"/>
      <c r="C63" s="87" t="s">
        <v>124</v>
      </c>
      <c r="D63" s="88" t="s">
        <v>55</v>
      </c>
      <c r="E63" s="89">
        <v>44436</v>
      </c>
      <c r="F63" s="90" t="s">
        <v>59</v>
      </c>
      <c r="G63" s="89">
        <v>44441</v>
      </c>
      <c r="H63" s="91" t="s">
        <v>58</v>
      </c>
      <c r="I63" s="92">
        <v>82</v>
      </c>
      <c r="J63" s="92">
        <v>37</v>
      </c>
      <c r="K63" s="92">
        <v>37</v>
      </c>
      <c r="L63" s="92">
        <v>3</v>
      </c>
      <c r="M63" s="93">
        <v>28.064499999999999</v>
      </c>
      <c r="N63" s="94">
        <v>28</v>
      </c>
      <c r="O63" s="61">
        <v>3000</v>
      </c>
      <c r="P63" s="62">
        <f>Table224523689101112131415161718192021222423456723456891011121314151617181920212224252627282930313233343536373839[[#This Row],[PEMBULATAN]]*O63</f>
        <v>84000</v>
      </c>
    </row>
    <row r="64" spans="1:16" ht="29.25" customHeight="1" x14ac:dyDescent="0.2">
      <c r="A64" s="112"/>
      <c r="B64" s="72"/>
      <c r="C64" s="87" t="s">
        <v>125</v>
      </c>
      <c r="D64" s="88" t="s">
        <v>55</v>
      </c>
      <c r="E64" s="89">
        <v>44436</v>
      </c>
      <c r="F64" s="90" t="s">
        <v>59</v>
      </c>
      <c r="G64" s="89">
        <v>44441</v>
      </c>
      <c r="H64" s="91" t="s">
        <v>58</v>
      </c>
      <c r="I64" s="92">
        <v>73</v>
      </c>
      <c r="J64" s="92">
        <v>60</v>
      </c>
      <c r="K64" s="92">
        <v>18</v>
      </c>
      <c r="L64" s="92">
        <v>5</v>
      </c>
      <c r="M64" s="93">
        <v>19.71</v>
      </c>
      <c r="N64" s="94">
        <v>20</v>
      </c>
      <c r="O64" s="61">
        <v>3000</v>
      </c>
      <c r="P64" s="62">
        <f>Table224523689101112131415161718192021222423456723456891011121314151617181920212224252627282930313233343536373839[[#This Row],[PEMBULATAN]]*O64</f>
        <v>60000</v>
      </c>
    </row>
    <row r="65" spans="1:16" ht="29.25" customHeight="1" x14ac:dyDescent="0.2">
      <c r="A65" s="112"/>
      <c r="B65" s="72"/>
      <c r="C65" s="87" t="s">
        <v>126</v>
      </c>
      <c r="D65" s="88" t="s">
        <v>55</v>
      </c>
      <c r="E65" s="89">
        <v>44436</v>
      </c>
      <c r="F65" s="90" t="s">
        <v>59</v>
      </c>
      <c r="G65" s="89">
        <v>44441</v>
      </c>
      <c r="H65" s="91" t="s">
        <v>58</v>
      </c>
      <c r="I65" s="92">
        <v>104</v>
      </c>
      <c r="J65" s="92">
        <v>53</v>
      </c>
      <c r="K65" s="92">
        <v>36</v>
      </c>
      <c r="L65" s="92">
        <v>5</v>
      </c>
      <c r="M65" s="93">
        <v>49.607999999999997</v>
      </c>
      <c r="N65" s="94">
        <v>50</v>
      </c>
      <c r="O65" s="61">
        <v>3000</v>
      </c>
      <c r="P65" s="62">
        <f>Table224523689101112131415161718192021222423456723456891011121314151617181920212224252627282930313233343536373839[[#This Row],[PEMBULATAN]]*O65</f>
        <v>150000</v>
      </c>
    </row>
    <row r="66" spans="1:16" ht="29.25" customHeight="1" x14ac:dyDescent="0.2">
      <c r="A66" s="112"/>
      <c r="B66" s="72"/>
      <c r="C66" s="87" t="s">
        <v>127</v>
      </c>
      <c r="D66" s="88" t="s">
        <v>55</v>
      </c>
      <c r="E66" s="89">
        <v>44436</v>
      </c>
      <c r="F66" s="90" t="s">
        <v>59</v>
      </c>
      <c r="G66" s="89">
        <v>44441</v>
      </c>
      <c r="H66" s="91" t="s">
        <v>58</v>
      </c>
      <c r="I66" s="92">
        <v>48</v>
      </c>
      <c r="J66" s="92">
        <v>32</v>
      </c>
      <c r="K66" s="92">
        <v>12</v>
      </c>
      <c r="L66" s="92">
        <v>10</v>
      </c>
      <c r="M66" s="93">
        <v>4.6079999999999997</v>
      </c>
      <c r="N66" s="94">
        <v>10</v>
      </c>
      <c r="O66" s="61">
        <v>3000</v>
      </c>
      <c r="P66" s="62">
        <f>Table224523689101112131415161718192021222423456723456891011121314151617181920212224252627282930313233343536373839[[#This Row],[PEMBULATAN]]*O66</f>
        <v>30000</v>
      </c>
    </row>
    <row r="67" spans="1:16" ht="29.25" customHeight="1" x14ac:dyDescent="0.2">
      <c r="A67" s="112"/>
      <c r="B67" s="72"/>
      <c r="C67" s="87" t="s">
        <v>128</v>
      </c>
      <c r="D67" s="88" t="s">
        <v>55</v>
      </c>
      <c r="E67" s="89">
        <v>44436</v>
      </c>
      <c r="F67" s="90" t="s">
        <v>59</v>
      </c>
      <c r="G67" s="89">
        <v>44441</v>
      </c>
      <c r="H67" s="91" t="s">
        <v>58</v>
      </c>
      <c r="I67" s="92">
        <v>98</v>
      </c>
      <c r="J67" s="92">
        <v>54</v>
      </c>
      <c r="K67" s="92">
        <v>28</v>
      </c>
      <c r="L67" s="92">
        <v>7</v>
      </c>
      <c r="M67" s="93">
        <v>37.043999999999997</v>
      </c>
      <c r="N67" s="94">
        <v>37</v>
      </c>
      <c r="O67" s="61">
        <v>3000</v>
      </c>
      <c r="P67" s="62">
        <f>Table224523689101112131415161718192021222423456723456891011121314151617181920212224252627282930313233343536373839[[#This Row],[PEMBULATAN]]*O67</f>
        <v>111000</v>
      </c>
    </row>
    <row r="68" spans="1:16" ht="29.25" customHeight="1" x14ac:dyDescent="0.2">
      <c r="A68" s="112"/>
      <c r="B68" s="72"/>
      <c r="C68" s="87" t="s">
        <v>129</v>
      </c>
      <c r="D68" s="88" t="s">
        <v>55</v>
      </c>
      <c r="E68" s="89">
        <v>44436</v>
      </c>
      <c r="F68" s="90" t="s">
        <v>59</v>
      </c>
      <c r="G68" s="89">
        <v>44441</v>
      </c>
      <c r="H68" s="91" t="s">
        <v>58</v>
      </c>
      <c r="I68" s="92">
        <v>92</v>
      </c>
      <c r="J68" s="92">
        <v>65</v>
      </c>
      <c r="K68" s="92">
        <v>37</v>
      </c>
      <c r="L68" s="92">
        <v>9</v>
      </c>
      <c r="M68" s="93">
        <v>55.314999999999998</v>
      </c>
      <c r="N68" s="94">
        <v>55</v>
      </c>
      <c r="O68" s="61">
        <v>3000</v>
      </c>
      <c r="P68" s="62">
        <f>Table224523689101112131415161718192021222423456723456891011121314151617181920212224252627282930313233343536373839[[#This Row],[PEMBULATAN]]*O68</f>
        <v>165000</v>
      </c>
    </row>
    <row r="69" spans="1:16" ht="29.25" customHeight="1" x14ac:dyDescent="0.2">
      <c r="A69" s="112"/>
      <c r="B69" s="72"/>
      <c r="C69" s="87" t="s">
        <v>130</v>
      </c>
      <c r="D69" s="88" t="s">
        <v>55</v>
      </c>
      <c r="E69" s="89">
        <v>44436</v>
      </c>
      <c r="F69" s="90" t="s">
        <v>59</v>
      </c>
      <c r="G69" s="89">
        <v>44441</v>
      </c>
      <c r="H69" s="91" t="s">
        <v>58</v>
      </c>
      <c r="I69" s="92">
        <v>50</v>
      </c>
      <c r="J69" s="92">
        <v>57</v>
      </c>
      <c r="K69" s="92">
        <v>18</v>
      </c>
      <c r="L69" s="92">
        <v>13</v>
      </c>
      <c r="M69" s="93">
        <v>12.824999999999999</v>
      </c>
      <c r="N69" s="94">
        <v>13</v>
      </c>
      <c r="O69" s="61">
        <v>3000</v>
      </c>
      <c r="P69" s="62">
        <f>Table224523689101112131415161718192021222423456723456891011121314151617181920212224252627282930313233343536373839[[#This Row],[PEMBULATAN]]*O69</f>
        <v>39000</v>
      </c>
    </row>
    <row r="70" spans="1:16" ht="29.25" customHeight="1" x14ac:dyDescent="0.2">
      <c r="A70" s="112"/>
      <c r="B70" s="72"/>
      <c r="C70" s="87" t="s">
        <v>131</v>
      </c>
      <c r="D70" s="88" t="s">
        <v>55</v>
      </c>
      <c r="E70" s="89">
        <v>44436</v>
      </c>
      <c r="F70" s="90" t="s">
        <v>59</v>
      </c>
      <c r="G70" s="89">
        <v>44441</v>
      </c>
      <c r="H70" s="91" t="s">
        <v>58</v>
      </c>
      <c r="I70" s="92">
        <v>100</v>
      </c>
      <c r="J70" s="92">
        <v>63</v>
      </c>
      <c r="K70" s="92">
        <v>40</v>
      </c>
      <c r="L70" s="92">
        <v>8</v>
      </c>
      <c r="M70" s="93">
        <v>63</v>
      </c>
      <c r="N70" s="94">
        <v>63</v>
      </c>
      <c r="O70" s="61">
        <v>3000</v>
      </c>
      <c r="P70" s="62">
        <f>Table224523689101112131415161718192021222423456723456891011121314151617181920212224252627282930313233343536373839[[#This Row],[PEMBULATAN]]*O70</f>
        <v>189000</v>
      </c>
    </row>
    <row r="71" spans="1:16" ht="29.25" customHeight="1" x14ac:dyDescent="0.2">
      <c r="A71" s="112"/>
      <c r="B71" s="72"/>
      <c r="C71" s="87" t="s">
        <v>132</v>
      </c>
      <c r="D71" s="88" t="s">
        <v>55</v>
      </c>
      <c r="E71" s="89">
        <v>44436</v>
      </c>
      <c r="F71" s="90" t="s">
        <v>59</v>
      </c>
      <c r="G71" s="89">
        <v>44441</v>
      </c>
      <c r="H71" s="91" t="s">
        <v>58</v>
      </c>
      <c r="I71" s="92">
        <v>97</v>
      </c>
      <c r="J71" s="92">
        <v>60</v>
      </c>
      <c r="K71" s="92">
        <v>37</v>
      </c>
      <c r="L71" s="92">
        <v>5</v>
      </c>
      <c r="M71" s="93">
        <v>53.835000000000001</v>
      </c>
      <c r="N71" s="94">
        <v>54</v>
      </c>
      <c r="O71" s="61">
        <v>3000</v>
      </c>
      <c r="P71" s="62">
        <f>Table224523689101112131415161718192021222423456723456891011121314151617181920212224252627282930313233343536373839[[#This Row],[PEMBULATAN]]*O71</f>
        <v>162000</v>
      </c>
    </row>
    <row r="72" spans="1:16" ht="29.25" customHeight="1" x14ac:dyDescent="0.2">
      <c r="A72" s="112"/>
      <c r="B72" s="72"/>
      <c r="C72" s="87" t="s">
        <v>133</v>
      </c>
      <c r="D72" s="88" t="s">
        <v>55</v>
      </c>
      <c r="E72" s="89">
        <v>44436</v>
      </c>
      <c r="F72" s="90" t="s">
        <v>59</v>
      </c>
      <c r="G72" s="89">
        <v>44441</v>
      </c>
      <c r="H72" s="91" t="s">
        <v>58</v>
      </c>
      <c r="I72" s="92">
        <v>84</v>
      </c>
      <c r="J72" s="92">
        <v>84</v>
      </c>
      <c r="K72" s="92">
        <v>16</v>
      </c>
      <c r="L72" s="92">
        <v>16</v>
      </c>
      <c r="M72" s="93">
        <v>28.224</v>
      </c>
      <c r="N72" s="94">
        <v>28</v>
      </c>
      <c r="O72" s="61">
        <v>3000</v>
      </c>
      <c r="P72" s="62">
        <f>Table224523689101112131415161718192021222423456723456891011121314151617181920212224252627282930313233343536373839[[#This Row],[PEMBULATAN]]*O72</f>
        <v>84000</v>
      </c>
    </row>
    <row r="73" spans="1:16" ht="29.25" customHeight="1" x14ac:dyDescent="0.2">
      <c r="A73" s="112"/>
      <c r="B73" s="72"/>
      <c r="C73" s="87" t="s">
        <v>134</v>
      </c>
      <c r="D73" s="88" t="s">
        <v>55</v>
      </c>
      <c r="E73" s="89">
        <v>44436</v>
      </c>
      <c r="F73" s="90" t="s">
        <v>59</v>
      </c>
      <c r="G73" s="89">
        <v>44441</v>
      </c>
      <c r="H73" s="91" t="s">
        <v>58</v>
      </c>
      <c r="I73" s="92">
        <v>67</v>
      </c>
      <c r="J73" s="92">
        <v>49</v>
      </c>
      <c r="K73" s="92">
        <v>8</v>
      </c>
      <c r="L73" s="92">
        <v>20</v>
      </c>
      <c r="M73" s="93">
        <v>6.5659999999999998</v>
      </c>
      <c r="N73" s="94">
        <v>20</v>
      </c>
      <c r="O73" s="61">
        <v>3000</v>
      </c>
      <c r="P73" s="62">
        <f>Table224523689101112131415161718192021222423456723456891011121314151617181920212224252627282930313233343536373839[[#This Row],[PEMBULATAN]]*O73</f>
        <v>60000</v>
      </c>
    </row>
    <row r="74" spans="1:16" ht="29.25" customHeight="1" x14ac:dyDescent="0.2">
      <c r="A74" s="112"/>
      <c r="B74" s="72"/>
      <c r="C74" s="85" t="s">
        <v>135</v>
      </c>
      <c r="D74" s="75" t="s">
        <v>55</v>
      </c>
      <c r="E74" s="13">
        <v>44436</v>
      </c>
      <c r="F74" s="73" t="s">
        <v>59</v>
      </c>
      <c r="G74" s="13">
        <v>44441</v>
      </c>
      <c r="H74" s="74" t="s">
        <v>58</v>
      </c>
      <c r="I74" s="92">
        <v>82</v>
      </c>
      <c r="J74" s="92">
        <v>37</v>
      </c>
      <c r="K74" s="92">
        <v>37</v>
      </c>
      <c r="L74" s="92">
        <v>7</v>
      </c>
      <c r="M74" s="93">
        <v>28.064499999999999</v>
      </c>
      <c r="N74" s="94">
        <v>28</v>
      </c>
      <c r="O74" s="61">
        <v>3000</v>
      </c>
      <c r="P74" s="62">
        <f>Table224523689101112131415161718192021222423456723456891011121314151617181920212224252627282930313233343536373839[[#This Row],[PEMBULATAN]]*O74</f>
        <v>84000</v>
      </c>
    </row>
    <row r="75" spans="1:16" ht="29.25" customHeight="1" x14ac:dyDescent="0.2">
      <c r="A75" s="112"/>
      <c r="B75" s="72"/>
      <c r="C75" s="85" t="s">
        <v>136</v>
      </c>
      <c r="D75" s="75" t="s">
        <v>55</v>
      </c>
      <c r="E75" s="13">
        <v>44436</v>
      </c>
      <c r="F75" s="73" t="s">
        <v>59</v>
      </c>
      <c r="G75" s="13">
        <v>44441</v>
      </c>
      <c r="H75" s="74" t="s">
        <v>58</v>
      </c>
      <c r="I75" s="15">
        <v>67</v>
      </c>
      <c r="J75" s="15">
        <v>49</v>
      </c>
      <c r="K75" s="15">
        <v>8</v>
      </c>
      <c r="L75" s="15">
        <v>18</v>
      </c>
      <c r="M75" s="79">
        <v>6.5659999999999998</v>
      </c>
      <c r="N75" s="70">
        <v>18</v>
      </c>
      <c r="O75" s="61">
        <v>3000</v>
      </c>
      <c r="P75" s="62">
        <f>Table224523689101112131415161718192021222423456723456891011121314151617181920212224252627282930313233343536373839[[#This Row],[PEMBULATAN]]*O75</f>
        <v>54000</v>
      </c>
    </row>
    <row r="76" spans="1:16" ht="29.25" customHeight="1" x14ac:dyDescent="0.2">
      <c r="A76" s="112"/>
      <c r="B76" s="72"/>
      <c r="C76" s="85" t="s">
        <v>137</v>
      </c>
      <c r="D76" s="75" t="s">
        <v>55</v>
      </c>
      <c r="E76" s="13">
        <v>44436</v>
      </c>
      <c r="F76" s="73" t="s">
        <v>59</v>
      </c>
      <c r="G76" s="13">
        <v>44441</v>
      </c>
      <c r="H76" s="74" t="s">
        <v>58</v>
      </c>
      <c r="I76" s="15">
        <v>60</v>
      </c>
      <c r="J76" s="15">
        <v>50</v>
      </c>
      <c r="K76" s="15">
        <v>17</v>
      </c>
      <c r="L76" s="15">
        <v>13</v>
      </c>
      <c r="M76" s="79">
        <v>12.75</v>
      </c>
      <c r="N76" s="70">
        <v>13</v>
      </c>
      <c r="O76" s="61">
        <v>3000</v>
      </c>
      <c r="P76" s="62">
        <f>Table224523689101112131415161718192021222423456723456891011121314151617181920212224252627282930313233343536373839[[#This Row],[PEMBULATAN]]*O76</f>
        <v>39000</v>
      </c>
    </row>
    <row r="77" spans="1:16" ht="29.25" customHeight="1" x14ac:dyDescent="0.2">
      <c r="A77" s="112"/>
      <c r="B77" s="72"/>
      <c r="C77" s="85" t="s">
        <v>138</v>
      </c>
      <c r="D77" s="75" t="s">
        <v>55</v>
      </c>
      <c r="E77" s="13">
        <v>44436</v>
      </c>
      <c r="F77" s="73" t="s">
        <v>59</v>
      </c>
      <c r="G77" s="13">
        <v>44441</v>
      </c>
      <c r="H77" s="74" t="s">
        <v>58</v>
      </c>
      <c r="I77" s="15">
        <v>35</v>
      </c>
      <c r="J77" s="15">
        <v>31</v>
      </c>
      <c r="K77" s="15">
        <v>13</v>
      </c>
      <c r="L77" s="15">
        <v>19</v>
      </c>
      <c r="M77" s="79">
        <v>3.5262500000000001</v>
      </c>
      <c r="N77" s="70">
        <v>19</v>
      </c>
      <c r="O77" s="61">
        <v>3000</v>
      </c>
      <c r="P77" s="62">
        <f>Table224523689101112131415161718192021222423456723456891011121314151617181920212224252627282930313233343536373839[[#This Row],[PEMBULATAN]]*O77</f>
        <v>57000</v>
      </c>
    </row>
    <row r="78" spans="1:16" ht="29.25" customHeight="1" x14ac:dyDescent="0.2">
      <c r="A78" s="112"/>
      <c r="B78" s="72"/>
      <c r="C78" s="85" t="s">
        <v>139</v>
      </c>
      <c r="D78" s="75" t="s">
        <v>55</v>
      </c>
      <c r="E78" s="13">
        <v>44436</v>
      </c>
      <c r="F78" s="73" t="s">
        <v>59</v>
      </c>
      <c r="G78" s="13">
        <v>44441</v>
      </c>
      <c r="H78" s="74" t="s">
        <v>58</v>
      </c>
      <c r="I78" s="15">
        <v>35</v>
      </c>
      <c r="J78" s="15">
        <v>40</v>
      </c>
      <c r="K78" s="15">
        <v>11</v>
      </c>
      <c r="L78" s="15">
        <v>22</v>
      </c>
      <c r="M78" s="79">
        <v>3.85</v>
      </c>
      <c r="N78" s="70">
        <v>22</v>
      </c>
      <c r="O78" s="61">
        <v>3000</v>
      </c>
      <c r="P78" s="62">
        <f>Table224523689101112131415161718192021222423456723456891011121314151617181920212224252627282930313233343536373839[[#This Row],[PEMBULATAN]]*O78</f>
        <v>66000</v>
      </c>
    </row>
    <row r="79" spans="1:16" ht="29.25" customHeight="1" x14ac:dyDescent="0.2">
      <c r="A79" s="112"/>
      <c r="B79" s="72"/>
      <c r="C79" s="85" t="s">
        <v>140</v>
      </c>
      <c r="D79" s="75" t="s">
        <v>55</v>
      </c>
      <c r="E79" s="13">
        <v>44436</v>
      </c>
      <c r="F79" s="73" t="s">
        <v>59</v>
      </c>
      <c r="G79" s="13">
        <v>44441</v>
      </c>
      <c r="H79" s="74" t="s">
        <v>58</v>
      </c>
      <c r="I79" s="15">
        <v>69</v>
      </c>
      <c r="J79" s="15">
        <v>24</v>
      </c>
      <c r="K79" s="15">
        <v>4</v>
      </c>
      <c r="L79" s="15">
        <v>36</v>
      </c>
      <c r="M79" s="79">
        <v>1.6559999999999999</v>
      </c>
      <c r="N79" s="70">
        <v>36</v>
      </c>
      <c r="O79" s="61">
        <v>3000</v>
      </c>
      <c r="P79" s="62">
        <f>Table224523689101112131415161718192021222423456723456891011121314151617181920212224252627282930313233343536373839[[#This Row],[PEMBULATAN]]*O79</f>
        <v>108000</v>
      </c>
    </row>
    <row r="80" spans="1:16" ht="29.25" customHeight="1" x14ac:dyDescent="0.2">
      <c r="A80" s="112"/>
      <c r="B80" s="72"/>
      <c r="C80" s="85" t="s">
        <v>141</v>
      </c>
      <c r="D80" s="75" t="s">
        <v>55</v>
      </c>
      <c r="E80" s="13">
        <v>44436</v>
      </c>
      <c r="F80" s="73" t="s">
        <v>59</v>
      </c>
      <c r="G80" s="13">
        <v>44441</v>
      </c>
      <c r="H80" s="74" t="s">
        <v>58</v>
      </c>
      <c r="I80" s="15">
        <v>38</v>
      </c>
      <c r="J80" s="15">
        <v>33</v>
      </c>
      <c r="K80" s="15">
        <v>12</v>
      </c>
      <c r="L80" s="15">
        <v>15</v>
      </c>
      <c r="M80" s="79">
        <v>3.762</v>
      </c>
      <c r="N80" s="70">
        <v>15</v>
      </c>
      <c r="O80" s="61">
        <v>3000</v>
      </c>
      <c r="P80" s="62">
        <f>Table224523689101112131415161718192021222423456723456891011121314151617181920212224252627282930313233343536373839[[#This Row],[PEMBULATAN]]*O80</f>
        <v>45000</v>
      </c>
    </row>
    <row r="81" spans="1:16" ht="29.25" customHeight="1" x14ac:dyDescent="0.2">
      <c r="A81" s="112"/>
      <c r="B81" s="72"/>
      <c r="C81" s="85" t="s">
        <v>142</v>
      </c>
      <c r="D81" s="75" t="s">
        <v>55</v>
      </c>
      <c r="E81" s="13">
        <v>44436</v>
      </c>
      <c r="F81" s="73" t="s">
        <v>59</v>
      </c>
      <c r="G81" s="13">
        <v>44441</v>
      </c>
      <c r="H81" s="74" t="s">
        <v>58</v>
      </c>
      <c r="I81" s="15">
        <v>48</v>
      </c>
      <c r="J81" s="15">
        <v>32</v>
      </c>
      <c r="K81" s="15">
        <v>12</v>
      </c>
      <c r="L81" s="15">
        <v>5</v>
      </c>
      <c r="M81" s="79">
        <v>4.6079999999999997</v>
      </c>
      <c r="N81" s="70">
        <v>5</v>
      </c>
      <c r="O81" s="61">
        <v>3000</v>
      </c>
      <c r="P81" s="62">
        <f>Table224523689101112131415161718192021222423456723456891011121314151617181920212224252627282930313233343536373839[[#This Row],[PEMBULATAN]]*O81</f>
        <v>15000</v>
      </c>
    </row>
    <row r="82" spans="1:16" ht="29.25" customHeight="1" x14ac:dyDescent="0.2">
      <c r="A82" s="112"/>
      <c r="B82" s="72"/>
      <c r="C82" s="85" t="s">
        <v>143</v>
      </c>
      <c r="D82" s="75" t="s">
        <v>55</v>
      </c>
      <c r="E82" s="13">
        <v>44436</v>
      </c>
      <c r="F82" s="73" t="s">
        <v>59</v>
      </c>
      <c r="G82" s="13">
        <v>44441</v>
      </c>
      <c r="H82" s="74" t="s">
        <v>58</v>
      </c>
      <c r="I82" s="15">
        <v>27</v>
      </c>
      <c r="J82" s="15">
        <v>19</v>
      </c>
      <c r="K82" s="15">
        <v>17</v>
      </c>
      <c r="L82" s="15">
        <v>17</v>
      </c>
      <c r="M82" s="79">
        <v>2.18025</v>
      </c>
      <c r="N82" s="70">
        <v>17</v>
      </c>
      <c r="O82" s="61">
        <v>3000</v>
      </c>
      <c r="P82" s="62">
        <f>Table224523689101112131415161718192021222423456723456891011121314151617181920212224252627282930313233343536373839[[#This Row],[PEMBULATAN]]*O82</f>
        <v>51000</v>
      </c>
    </row>
    <row r="83" spans="1:16" ht="29.25" customHeight="1" x14ac:dyDescent="0.2">
      <c r="A83" s="112"/>
      <c r="B83" s="72"/>
      <c r="C83" s="85" t="s">
        <v>144</v>
      </c>
      <c r="D83" s="75" t="s">
        <v>55</v>
      </c>
      <c r="E83" s="13">
        <v>44436</v>
      </c>
      <c r="F83" s="73" t="s">
        <v>59</v>
      </c>
      <c r="G83" s="13">
        <v>44441</v>
      </c>
      <c r="H83" s="74" t="s">
        <v>58</v>
      </c>
      <c r="I83" s="15">
        <v>73</v>
      </c>
      <c r="J83" s="15">
        <v>60</v>
      </c>
      <c r="K83" s="15">
        <v>18</v>
      </c>
      <c r="L83" s="15">
        <v>6</v>
      </c>
      <c r="M83" s="79">
        <v>19.71</v>
      </c>
      <c r="N83" s="70">
        <v>20</v>
      </c>
      <c r="O83" s="61">
        <v>3000</v>
      </c>
      <c r="P83" s="62">
        <f>Table224523689101112131415161718192021222423456723456891011121314151617181920212224252627282930313233343536373839[[#This Row],[PEMBULATAN]]*O83</f>
        <v>60000</v>
      </c>
    </row>
    <row r="84" spans="1:16" ht="29.25" customHeight="1" x14ac:dyDescent="0.2">
      <c r="A84" s="112"/>
      <c r="B84" s="72"/>
      <c r="C84" s="85" t="s">
        <v>145</v>
      </c>
      <c r="D84" s="75" t="s">
        <v>55</v>
      </c>
      <c r="E84" s="13">
        <v>44436</v>
      </c>
      <c r="F84" s="73" t="s">
        <v>59</v>
      </c>
      <c r="G84" s="13">
        <v>44441</v>
      </c>
      <c r="H84" s="74" t="s">
        <v>58</v>
      </c>
      <c r="I84" s="15">
        <v>108</v>
      </c>
      <c r="J84" s="15">
        <v>13</v>
      </c>
      <c r="K84" s="15">
        <v>6</v>
      </c>
      <c r="L84" s="15">
        <v>8</v>
      </c>
      <c r="M84" s="79">
        <v>2.1059999999999999</v>
      </c>
      <c r="N84" s="70">
        <v>8</v>
      </c>
      <c r="O84" s="61">
        <v>3000</v>
      </c>
      <c r="P84" s="62">
        <f>Table224523689101112131415161718192021222423456723456891011121314151617181920212224252627282930313233343536373839[[#This Row],[PEMBULATAN]]*O84</f>
        <v>24000</v>
      </c>
    </row>
    <row r="85" spans="1:16" ht="29.25" customHeight="1" x14ac:dyDescent="0.2">
      <c r="A85" s="112"/>
      <c r="B85" s="72"/>
      <c r="C85" s="85" t="s">
        <v>146</v>
      </c>
      <c r="D85" s="75" t="s">
        <v>55</v>
      </c>
      <c r="E85" s="13">
        <v>44436</v>
      </c>
      <c r="F85" s="73" t="s">
        <v>59</v>
      </c>
      <c r="G85" s="13">
        <v>44441</v>
      </c>
      <c r="H85" s="74" t="s">
        <v>58</v>
      </c>
      <c r="I85" s="15">
        <v>52</v>
      </c>
      <c r="J85" s="15">
        <v>47</v>
      </c>
      <c r="K85" s="15">
        <v>22</v>
      </c>
      <c r="L85" s="15">
        <v>26</v>
      </c>
      <c r="M85" s="79">
        <v>13.442</v>
      </c>
      <c r="N85" s="70">
        <v>26</v>
      </c>
      <c r="O85" s="61">
        <v>3000</v>
      </c>
      <c r="P85" s="62">
        <f>Table224523689101112131415161718192021222423456723456891011121314151617181920212224252627282930313233343536373839[[#This Row],[PEMBULATAN]]*O85</f>
        <v>78000</v>
      </c>
    </row>
    <row r="86" spans="1:16" ht="29.25" customHeight="1" x14ac:dyDescent="0.2">
      <c r="A86" s="112"/>
      <c r="B86" s="72"/>
      <c r="C86" s="85" t="s">
        <v>147</v>
      </c>
      <c r="D86" s="75" t="s">
        <v>55</v>
      </c>
      <c r="E86" s="13">
        <v>44436</v>
      </c>
      <c r="F86" s="73" t="s">
        <v>59</v>
      </c>
      <c r="G86" s="13">
        <v>44441</v>
      </c>
      <c r="H86" s="74" t="s">
        <v>58</v>
      </c>
      <c r="I86" s="15">
        <v>38</v>
      </c>
      <c r="J86" s="15">
        <v>40</v>
      </c>
      <c r="K86" s="15">
        <v>21</v>
      </c>
      <c r="L86" s="15">
        <v>10</v>
      </c>
      <c r="M86" s="79">
        <v>7.98</v>
      </c>
      <c r="N86" s="70">
        <v>10</v>
      </c>
      <c r="O86" s="61">
        <v>3000</v>
      </c>
      <c r="P86" s="62">
        <f>Table224523689101112131415161718192021222423456723456891011121314151617181920212224252627282930313233343536373839[[#This Row],[PEMBULATAN]]*O86</f>
        <v>30000</v>
      </c>
    </row>
    <row r="87" spans="1:16" ht="29.25" customHeight="1" x14ac:dyDescent="0.2">
      <c r="A87" s="112"/>
      <c r="B87" s="72"/>
      <c r="C87" s="85" t="s">
        <v>148</v>
      </c>
      <c r="D87" s="75" t="s">
        <v>55</v>
      </c>
      <c r="E87" s="13">
        <v>44436</v>
      </c>
      <c r="F87" s="73" t="s">
        <v>59</v>
      </c>
      <c r="G87" s="13">
        <v>44441</v>
      </c>
      <c r="H87" s="74" t="s">
        <v>58</v>
      </c>
      <c r="I87" s="15">
        <v>70</v>
      </c>
      <c r="J87" s="15">
        <v>50</v>
      </c>
      <c r="K87" s="15">
        <v>40</v>
      </c>
      <c r="L87" s="15">
        <v>3</v>
      </c>
      <c r="M87" s="79">
        <v>35</v>
      </c>
      <c r="N87" s="70">
        <v>35</v>
      </c>
      <c r="O87" s="61">
        <v>3000</v>
      </c>
      <c r="P87" s="62">
        <f>Table224523689101112131415161718192021222423456723456891011121314151617181920212224252627282930313233343536373839[[#This Row],[PEMBULATAN]]*O87</f>
        <v>105000</v>
      </c>
    </row>
    <row r="88" spans="1:16" ht="29.25" customHeight="1" x14ac:dyDescent="0.2">
      <c r="A88" s="112"/>
      <c r="B88" s="72"/>
      <c r="C88" s="85" t="s">
        <v>149</v>
      </c>
      <c r="D88" s="75" t="s">
        <v>55</v>
      </c>
      <c r="E88" s="13">
        <v>44436</v>
      </c>
      <c r="F88" s="73" t="s">
        <v>59</v>
      </c>
      <c r="G88" s="13">
        <v>44441</v>
      </c>
      <c r="H88" s="74" t="s">
        <v>58</v>
      </c>
      <c r="I88" s="15">
        <v>66</v>
      </c>
      <c r="J88" s="15">
        <v>10</v>
      </c>
      <c r="K88" s="15">
        <v>5</v>
      </c>
      <c r="L88" s="15">
        <v>4</v>
      </c>
      <c r="M88" s="79">
        <v>0.82499999999999996</v>
      </c>
      <c r="N88" s="70">
        <v>4</v>
      </c>
      <c r="O88" s="61">
        <v>3000</v>
      </c>
      <c r="P88" s="62">
        <f>Table224523689101112131415161718192021222423456723456891011121314151617181920212224252627282930313233343536373839[[#This Row],[PEMBULATAN]]*O88</f>
        <v>12000</v>
      </c>
    </row>
    <row r="89" spans="1:16" ht="29.25" customHeight="1" x14ac:dyDescent="0.2">
      <c r="A89" s="112"/>
      <c r="B89" s="72"/>
      <c r="C89" s="85" t="s">
        <v>150</v>
      </c>
      <c r="D89" s="75" t="s">
        <v>55</v>
      </c>
      <c r="E89" s="13">
        <v>44436</v>
      </c>
      <c r="F89" s="73" t="s">
        <v>59</v>
      </c>
      <c r="G89" s="13">
        <v>44441</v>
      </c>
      <c r="H89" s="74" t="s">
        <v>58</v>
      </c>
      <c r="I89" s="15">
        <v>90</v>
      </c>
      <c r="J89" s="15">
        <v>72</v>
      </c>
      <c r="K89" s="15">
        <v>27</v>
      </c>
      <c r="L89" s="15">
        <v>19</v>
      </c>
      <c r="M89" s="79">
        <v>43.74</v>
      </c>
      <c r="N89" s="70">
        <v>44</v>
      </c>
      <c r="O89" s="61">
        <v>3000</v>
      </c>
      <c r="P89" s="62">
        <f>Table224523689101112131415161718192021222423456723456891011121314151617181920212224252627282930313233343536373839[[#This Row],[PEMBULATAN]]*O89</f>
        <v>132000</v>
      </c>
    </row>
    <row r="90" spans="1:16" ht="29.25" customHeight="1" x14ac:dyDescent="0.2">
      <c r="A90" s="112"/>
      <c r="B90" s="72"/>
      <c r="C90" s="85" t="s">
        <v>151</v>
      </c>
      <c r="D90" s="75" t="s">
        <v>55</v>
      </c>
      <c r="E90" s="13">
        <v>44436</v>
      </c>
      <c r="F90" s="73" t="s">
        <v>59</v>
      </c>
      <c r="G90" s="13">
        <v>44441</v>
      </c>
      <c r="H90" s="74" t="s">
        <v>58</v>
      </c>
      <c r="I90" s="15">
        <v>67</v>
      </c>
      <c r="J90" s="15">
        <v>45</v>
      </c>
      <c r="K90" s="15">
        <v>8</v>
      </c>
      <c r="L90" s="15">
        <v>11</v>
      </c>
      <c r="M90" s="79">
        <v>6.03</v>
      </c>
      <c r="N90" s="70">
        <v>11</v>
      </c>
      <c r="O90" s="61">
        <v>3000</v>
      </c>
      <c r="P90" s="62">
        <f>Table224523689101112131415161718192021222423456723456891011121314151617181920212224252627282930313233343536373839[[#This Row],[PEMBULATAN]]*O90</f>
        <v>33000</v>
      </c>
    </row>
    <row r="91" spans="1:16" ht="29.25" customHeight="1" x14ac:dyDescent="0.2">
      <c r="A91" s="112"/>
      <c r="B91" s="72"/>
      <c r="C91" s="85" t="s">
        <v>152</v>
      </c>
      <c r="D91" s="75" t="s">
        <v>55</v>
      </c>
      <c r="E91" s="13">
        <v>44436</v>
      </c>
      <c r="F91" s="73" t="s">
        <v>59</v>
      </c>
      <c r="G91" s="13">
        <v>44441</v>
      </c>
      <c r="H91" s="74" t="s">
        <v>58</v>
      </c>
      <c r="I91" s="15">
        <v>63</v>
      </c>
      <c r="J91" s="15">
        <v>10</v>
      </c>
      <c r="K91" s="15">
        <v>10</v>
      </c>
      <c r="L91" s="15">
        <v>19</v>
      </c>
      <c r="M91" s="79">
        <v>1.575</v>
      </c>
      <c r="N91" s="70">
        <v>19</v>
      </c>
      <c r="O91" s="61">
        <v>3000</v>
      </c>
      <c r="P91" s="62">
        <f>Table224523689101112131415161718192021222423456723456891011121314151617181920212224252627282930313233343536373839[[#This Row],[PEMBULATAN]]*O91</f>
        <v>57000</v>
      </c>
    </row>
    <row r="92" spans="1:16" ht="29.25" customHeight="1" x14ac:dyDescent="0.2">
      <c r="A92" s="112"/>
      <c r="B92" s="72"/>
      <c r="C92" s="85" t="s">
        <v>153</v>
      </c>
      <c r="D92" s="75" t="s">
        <v>55</v>
      </c>
      <c r="E92" s="13">
        <v>44436</v>
      </c>
      <c r="F92" s="73" t="s">
        <v>59</v>
      </c>
      <c r="G92" s="13">
        <v>44441</v>
      </c>
      <c r="H92" s="74" t="s">
        <v>58</v>
      </c>
      <c r="I92" s="15">
        <v>55</v>
      </c>
      <c r="J92" s="15">
        <v>46</v>
      </c>
      <c r="K92" s="15">
        <v>28</v>
      </c>
      <c r="L92" s="15">
        <v>6</v>
      </c>
      <c r="M92" s="79">
        <v>17.71</v>
      </c>
      <c r="N92" s="70">
        <v>18</v>
      </c>
      <c r="O92" s="61">
        <v>3000</v>
      </c>
      <c r="P92" s="62">
        <f>Table224523689101112131415161718192021222423456723456891011121314151617181920212224252627282930313233343536373839[[#This Row],[PEMBULATAN]]*O92</f>
        <v>54000</v>
      </c>
    </row>
    <row r="93" spans="1:16" ht="29.25" customHeight="1" x14ac:dyDescent="0.2">
      <c r="A93" s="112"/>
      <c r="B93" s="72"/>
      <c r="C93" s="85" t="s">
        <v>154</v>
      </c>
      <c r="D93" s="75" t="s">
        <v>55</v>
      </c>
      <c r="E93" s="13">
        <v>44436</v>
      </c>
      <c r="F93" s="73" t="s">
        <v>59</v>
      </c>
      <c r="G93" s="13">
        <v>44441</v>
      </c>
      <c r="H93" s="74" t="s">
        <v>58</v>
      </c>
      <c r="I93" s="15">
        <v>67</v>
      </c>
      <c r="J93" s="15">
        <v>11</v>
      </c>
      <c r="K93" s="15">
        <v>11</v>
      </c>
      <c r="L93" s="15">
        <v>11</v>
      </c>
      <c r="M93" s="79">
        <v>2.0267499999999998</v>
      </c>
      <c r="N93" s="70">
        <v>11</v>
      </c>
      <c r="O93" s="61">
        <v>3000</v>
      </c>
      <c r="P93" s="62">
        <f>Table224523689101112131415161718192021222423456723456891011121314151617181920212224252627282930313233343536373839[[#This Row],[PEMBULATAN]]*O93</f>
        <v>33000</v>
      </c>
    </row>
    <row r="94" spans="1:16" ht="29.25" customHeight="1" x14ac:dyDescent="0.2">
      <c r="A94" s="112"/>
      <c r="B94" s="72"/>
      <c r="C94" s="85" t="s">
        <v>155</v>
      </c>
      <c r="D94" s="75" t="s">
        <v>55</v>
      </c>
      <c r="E94" s="13">
        <v>44436</v>
      </c>
      <c r="F94" s="73" t="s">
        <v>59</v>
      </c>
      <c r="G94" s="13">
        <v>44441</v>
      </c>
      <c r="H94" s="74" t="s">
        <v>58</v>
      </c>
      <c r="I94" s="15">
        <v>70</v>
      </c>
      <c r="J94" s="15">
        <v>20</v>
      </c>
      <c r="K94" s="15">
        <v>35</v>
      </c>
      <c r="L94" s="15">
        <v>4</v>
      </c>
      <c r="M94" s="79">
        <v>12.25</v>
      </c>
      <c r="N94" s="70">
        <v>12</v>
      </c>
      <c r="O94" s="61">
        <v>3000</v>
      </c>
      <c r="P94" s="62">
        <f>Table224523689101112131415161718192021222423456723456891011121314151617181920212224252627282930313233343536373839[[#This Row],[PEMBULATAN]]*O94</f>
        <v>36000</v>
      </c>
    </row>
    <row r="95" spans="1:16" ht="29.25" customHeight="1" x14ac:dyDescent="0.2">
      <c r="A95" s="112"/>
      <c r="B95" s="72"/>
      <c r="C95" s="85" t="s">
        <v>156</v>
      </c>
      <c r="D95" s="75" t="s">
        <v>55</v>
      </c>
      <c r="E95" s="13">
        <v>44436</v>
      </c>
      <c r="F95" s="73" t="s">
        <v>59</v>
      </c>
      <c r="G95" s="13">
        <v>44441</v>
      </c>
      <c r="H95" s="74" t="s">
        <v>58</v>
      </c>
      <c r="I95" s="15">
        <v>50</v>
      </c>
      <c r="J95" s="15">
        <v>26</v>
      </c>
      <c r="K95" s="15">
        <v>30</v>
      </c>
      <c r="L95" s="15">
        <v>2</v>
      </c>
      <c r="M95" s="79">
        <v>9.75</v>
      </c>
      <c r="N95" s="70">
        <v>10</v>
      </c>
      <c r="O95" s="61">
        <v>3000</v>
      </c>
      <c r="P95" s="62">
        <f>Table224523689101112131415161718192021222423456723456891011121314151617181920212224252627282930313233343536373839[[#This Row],[PEMBULATAN]]*O95</f>
        <v>30000</v>
      </c>
    </row>
    <row r="96" spans="1:16" ht="29.25" customHeight="1" x14ac:dyDescent="0.2">
      <c r="A96" s="112"/>
      <c r="B96" s="72"/>
      <c r="C96" s="85" t="s">
        <v>157</v>
      </c>
      <c r="D96" s="75" t="s">
        <v>55</v>
      </c>
      <c r="E96" s="13">
        <v>44436</v>
      </c>
      <c r="F96" s="73" t="s">
        <v>59</v>
      </c>
      <c r="G96" s="13">
        <v>44441</v>
      </c>
      <c r="H96" s="74" t="s">
        <v>58</v>
      </c>
      <c r="I96" s="15">
        <v>125</v>
      </c>
      <c r="J96" s="15">
        <v>10</v>
      </c>
      <c r="K96" s="15">
        <v>10</v>
      </c>
      <c r="L96" s="15">
        <v>1</v>
      </c>
      <c r="M96" s="79">
        <v>3.125</v>
      </c>
      <c r="N96" s="70">
        <v>3</v>
      </c>
      <c r="O96" s="61">
        <v>3000</v>
      </c>
      <c r="P96" s="62">
        <f>Table224523689101112131415161718192021222423456723456891011121314151617181920212224252627282930313233343536373839[[#This Row],[PEMBULATAN]]*O96</f>
        <v>9000</v>
      </c>
    </row>
    <row r="97" spans="1:16" ht="29.25" customHeight="1" x14ac:dyDescent="0.2">
      <c r="A97" s="112"/>
      <c r="B97" s="72"/>
      <c r="C97" s="85" t="s">
        <v>158</v>
      </c>
      <c r="D97" s="75" t="s">
        <v>55</v>
      </c>
      <c r="E97" s="13">
        <v>44436</v>
      </c>
      <c r="F97" s="73" t="s">
        <v>59</v>
      </c>
      <c r="G97" s="13">
        <v>44441</v>
      </c>
      <c r="H97" s="74" t="s">
        <v>58</v>
      </c>
      <c r="I97" s="15">
        <v>45</v>
      </c>
      <c r="J97" s="15">
        <v>45</v>
      </c>
      <c r="K97" s="15">
        <v>16</v>
      </c>
      <c r="L97" s="15">
        <v>1</v>
      </c>
      <c r="M97" s="79">
        <v>8.1</v>
      </c>
      <c r="N97" s="70">
        <v>8</v>
      </c>
      <c r="O97" s="61">
        <v>3000</v>
      </c>
      <c r="P97" s="62">
        <f>Table224523689101112131415161718192021222423456723456891011121314151617181920212224252627282930313233343536373839[[#This Row],[PEMBULATAN]]*O97</f>
        <v>24000</v>
      </c>
    </row>
    <row r="98" spans="1:16" ht="29.25" customHeight="1" x14ac:dyDescent="0.2">
      <c r="A98" s="112"/>
      <c r="B98" s="72"/>
      <c r="C98" s="85" t="s">
        <v>159</v>
      </c>
      <c r="D98" s="75" t="s">
        <v>55</v>
      </c>
      <c r="E98" s="13">
        <v>44436</v>
      </c>
      <c r="F98" s="73" t="s">
        <v>59</v>
      </c>
      <c r="G98" s="13">
        <v>44441</v>
      </c>
      <c r="H98" s="74" t="s">
        <v>58</v>
      </c>
      <c r="I98" s="15">
        <v>108</v>
      </c>
      <c r="J98" s="15">
        <v>20</v>
      </c>
      <c r="K98" s="15">
        <v>10</v>
      </c>
      <c r="L98" s="15">
        <v>8</v>
      </c>
      <c r="M98" s="79">
        <v>5.4</v>
      </c>
      <c r="N98" s="70">
        <v>8</v>
      </c>
      <c r="O98" s="61">
        <v>3000</v>
      </c>
      <c r="P98" s="62">
        <f>Table224523689101112131415161718192021222423456723456891011121314151617181920212224252627282930313233343536373839[[#This Row],[PEMBULATAN]]*O98</f>
        <v>24000</v>
      </c>
    </row>
    <row r="99" spans="1:16" ht="29.25" customHeight="1" x14ac:dyDescent="0.2">
      <c r="A99" s="112"/>
      <c r="B99" s="72"/>
      <c r="C99" s="85" t="s">
        <v>160</v>
      </c>
      <c r="D99" s="75" t="s">
        <v>55</v>
      </c>
      <c r="E99" s="13">
        <v>44436</v>
      </c>
      <c r="F99" s="73" t="s">
        <v>59</v>
      </c>
      <c r="G99" s="13">
        <v>44441</v>
      </c>
      <c r="H99" s="74" t="s">
        <v>58</v>
      </c>
      <c r="I99" s="15">
        <v>47</v>
      </c>
      <c r="J99" s="15">
        <v>34</v>
      </c>
      <c r="K99" s="15">
        <v>34</v>
      </c>
      <c r="L99" s="15">
        <v>8</v>
      </c>
      <c r="M99" s="79">
        <v>13.583</v>
      </c>
      <c r="N99" s="70">
        <v>14</v>
      </c>
      <c r="O99" s="61">
        <v>3000</v>
      </c>
      <c r="P99" s="62">
        <f>Table224523689101112131415161718192021222423456723456891011121314151617181920212224252627282930313233343536373839[[#This Row],[PEMBULATAN]]*O99</f>
        <v>42000</v>
      </c>
    </row>
    <row r="100" spans="1:16" ht="29.25" customHeight="1" x14ac:dyDescent="0.2">
      <c r="A100" s="112"/>
      <c r="B100" s="72"/>
      <c r="C100" s="85" t="s">
        <v>161</v>
      </c>
      <c r="D100" s="75" t="s">
        <v>55</v>
      </c>
      <c r="E100" s="13">
        <v>44436</v>
      </c>
      <c r="F100" s="73" t="s">
        <v>59</v>
      </c>
      <c r="G100" s="13">
        <v>44441</v>
      </c>
      <c r="H100" s="74" t="s">
        <v>58</v>
      </c>
      <c r="I100" s="15">
        <v>75</v>
      </c>
      <c r="J100" s="15">
        <v>70</v>
      </c>
      <c r="K100" s="15">
        <v>20</v>
      </c>
      <c r="L100" s="15">
        <v>5</v>
      </c>
      <c r="M100" s="79">
        <v>26.25</v>
      </c>
      <c r="N100" s="70">
        <v>26</v>
      </c>
      <c r="O100" s="61">
        <v>3000</v>
      </c>
      <c r="P100" s="62">
        <f>Table224523689101112131415161718192021222423456723456891011121314151617181920212224252627282930313233343536373839[[#This Row],[PEMBULATAN]]*O100</f>
        <v>78000</v>
      </c>
    </row>
    <row r="101" spans="1:16" ht="29.25" customHeight="1" x14ac:dyDescent="0.2">
      <c r="A101" s="112"/>
      <c r="B101" s="72"/>
      <c r="C101" s="85" t="s">
        <v>162</v>
      </c>
      <c r="D101" s="75" t="s">
        <v>55</v>
      </c>
      <c r="E101" s="13">
        <v>44436</v>
      </c>
      <c r="F101" s="73" t="s">
        <v>59</v>
      </c>
      <c r="G101" s="13">
        <v>44441</v>
      </c>
      <c r="H101" s="74" t="s">
        <v>58</v>
      </c>
      <c r="I101" s="15">
        <v>34</v>
      </c>
      <c r="J101" s="15">
        <v>24</v>
      </c>
      <c r="K101" s="15">
        <v>34</v>
      </c>
      <c r="L101" s="15">
        <v>14</v>
      </c>
      <c r="M101" s="79">
        <v>6.9359999999999999</v>
      </c>
      <c r="N101" s="70">
        <v>14</v>
      </c>
      <c r="O101" s="61">
        <v>3000</v>
      </c>
      <c r="P101" s="62">
        <f>Table224523689101112131415161718192021222423456723456891011121314151617181920212224252627282930313233343536373839[[#This Row],[PEMBULATAN]]*O101</f>
        <v>42000</v>
      </c>
    </row>
    <row r="102" spans="1:16" ht="29.25" customHeight="1" x14ac:dyDescent="0.2">
      <c r="A102" s="112"/>
      <c r="B102" s="72"/>
      <c r="C102" s="85" t="s">
        <v>163</v>
      </c>
      <c r="D102" s="75" t="s">
        <v>55</v>
      </c>
      <c r="E102" s="13">
        <v>44436</v>
      </c>
      <c r="F102" s="73" t="s">
        <v>59</v>
      </c>
      <c r="G102" s="13">
        <v>44441</v>
      </c>
      <c r="H102" s="74" t="s">
        <v>58</v>
      </c>
      <c r="I102" s="15">
        <v>50</v>
      </c>
      <c r="J102" s="15">
        <v>37</v>
      </c>
      <c r="K102" s="15">
        <v>69</v>
      </c>
      <c r="L102" s="15">
        <v>7</v>
      </c>
      <c r="M102" s="79">
        <v>31.912500000000001</v>
      </c>
      <c r="N102" s="70">
        <v>32</v>
      </c>
      <c r="O102" s="61">
        <v>3000</v>
      </c>
      <c r="P102" s="62">
        <f>Table224523689101112131415161718192021222423456723456891011121314151617181920212224252627282930313233343536373839[[#This Row],[PEMBULATAN]]*O102</f>
        <v>96000</v>
      </c>
    </row>
    <row r="103" spans="1:16" ht="29.25" customHeight="1" x14ac:dyDescent="0.2">
      <c r="A103" s="112"/>
      <c r="B103" s="72"/>
      <c r="C103" s="85" t="s">
        <v>164</v>
      </c>
      <c r="D103" s="75" t="s">
        <v>55</v>
      </c>
      <c r="E103" s="13">
        <v>44436</v>
      </c>
      <c r="F103" s="73" t="s">
        <v>59</v>
      </c>
      <c r="G103" s="13">
        <v>44441</v>
      </c>
      <c r="H103" s="74" t="s">
        <v>58</v>
      </c>
      <c r="I103" s="15">
        <v>50</v>
      </c>
      <c r="J103" s="15">
        <v>30</v>
      </c>
      <c r="K103" s="15">
        <v>30</v>
      </c>
      <c r="L103" s="15">
        <v>17</v>
      </c>
      <c r="M103" s="79">
        <v>11.25</v>
      </c>
      <c r="N103" s="70">
        <v>17</v>
      </c>
      <c r="O103" s="61">
        <v>3000</v>
      </c>
      <c r="P103" s="62">
        <f>Table224523689101112131415161718192021222423456723456891011121314151617181920212224252627282930313233343536373839[[#This Row],[PEMBULATAN]]*O103</f>
        <v>51000</v>
      </c>
    </row>
    <row r="104" spans="1:16" ht="29.25" customHeight="1" x14ac:dyDescent="0.2">
      <c r="A104" s="112"/>
      <c r="B104" s="72"/>
      <c r="C104" s="85" t="s">
        <v>165</v>
      </c>
      <c r="D104" s="75" t="s">
        <v>55</v>
      </c>
      <c r="E104" s="13">
        <v>44436</v>
      </c>
      <c r="F104" s="73" t="s">
        <v>59</v>
      </c>
      <c r="G104" s="13">
        <v>44441</v>
      </c>
      <c r="H104" s="74" t="s">
        <v>58</v>
      </c>
      <c r="I104" s="15">
        <v>90</v>
      </c>
      <c r="J104" s="15">
        <v>36</v>
      </c>
      <c r="K104" s="15">
        <v>36</v>
      </c>
      <c r="L104" s="15">
        <v>6</v>
      </c>
      <c r="M104" s="79">
        <v>29.16</v>
      </c>
      <c r="N104" s="70">
        <v>29</v>
      </c>
      <c r="O104" s="61">
        <v>3000</v>
      </c>
      <c r="P104" s="62">
        <f>Table224523689101112131415161718192021222423456723456891011121314151617181920212224252627282930313233343536373839[[#This Row],[PEMBULATAN]]*O104</f>
        <v>87000</v>
      </c>
    </row>
    <row r="105" spans="1:16" ht="29.25" customHeight="1" x14ac:dyDescent="0.2">
      <c r="A105" s="112"/>
      <c r="B105" s="72"/>
      <c r="C105" s="85" t="s">
        <v>166</v>
      </c>
      <c r="D105" s="75" t="s">
        <v>55</v>
      </c>
      <c r="E105" s="13">
        <v>44436</v>
      </c>
      <c r="F105" s="73" t="s">
        <v>59</v>
      </c>
      <c r="G105" s="13">
        <v>44441</v>
      </c>
      <c r="H105" s="74" t="s">
        <v>58</v>
      </c>
      <c r="I105" s="15">
        <v>50</v>
      </c>
      <c r="J105" s="15">
        <v>50</v>
      </c>
      <c r="K105" s="15">
        <v>27</v>
      </c>
      <c r="L105" s="15">
        <v>13</v>
      </c>
      <c r="M105" s="79">
        <v>16.875</v>
      </c>
      <c r="N105" s="70">
        <v>17</v>
      </c>
      <c r="O105" s="61">
        <v>3000</v>
      </c>
      <c r="P105" s="62">
        <f>Table224523689101112131415161718192021222423456723456891011121314151617181920212224252627282930313233343536373839[[#This Row],[PEMBULATAN]]*O105</f>
        <v>51000</v>
      </c>
    </row>
    <row r="106" spans="1:16" ht="29.25" customHeight="1" x14ac:dyDescent="0.2">
      <c r="A106" s="112"/>
      <c r="B106" s="72"/>
      <c r="C106" s="85" t="s">
        <v>167</v>
      </c>
      <c r="D106" s="75" t="s">
        <v>55</v>
      </c>
      <c r="E106" s="13">
        <v>44436</v>
      </c>
      <c r="F106" s="73" t="s">
        <v>59</v>
      </c>
      <c r="G106" s="13">
        <v>44441</v>
      </c>
      <c r="H106" s="74" t="s">
        <v>58</v>
      </c>
      <c r="I106" s="15">
        <v>55</v>
      </c>
      <c r="J106" s="15">
        <v>42</v>
      </c>
      <c r="K106" s="15">
        <v>30</v>
      </c>
      <c r="L106" s="15">
        <v>8</v>
      </c>
      <c r="M106" s="79">
        <v>17.324999999999999</v>
      </c>
      <c r="N106" s="70">
        <v>17</v>
      </c>
      <c r="O106" s="61">
        <v>3000</v>
      </c>
      <c r="P106" s="62">
        <f>Table224523689101112131415161718192021222423456723456891011121314151617181920212224252627282930313233343536373839[[#This Row],[PEMBULATAN]]*O106</f>
        <v>51000</v>
      </c>
    </row>
    <row r="107" spans="1:16" ht="29.25" customHeight="1" x14ac:dyDescent="0.2">
      <c r="A107" s="112"/>
      <c r="B107" s="72"/>
      <c r="C107" s="85" t="s">
        <v>168</v>
      </c>
      <c r="D107" s="75" t="s">
        <v>55</v>
      </c>
      <c r="E107" s="13">
        <v>44436</v>
      </c>
      <c r="F107" s="73" t="s">
        <v>59</v>
      </c>
      <c r="G107" s="13">
        <v>44441</v>
      </c>
      <c r="H107" s="74" t="s">
        <v>58</v>
      </c>
      <c r="I107" s="15">
        <v>54</v>
      </c>
      <c r="J107" s="15">
        <v>30</v>
      </c>
      <c r="K107" s="15">
        <v>15</v>
      </c>
      <c r="L107" s="15">
        <v>16</v>
      </c>
      <c r="M107" s="79">
        <v>6.0750000000000002</v>
      </c>
      <c r="N107" s="70">
        <v>16</v>
      </c>
      <c r="O107" s="61">
        <v>3000</v>
      </c>
      <c r="P107" s="62">
        <f>Table224523689101112131415161718192021222423456723456891011121314151617181920212224252627282930313233343536373839[[#This Row],[PEMBULATAN]]*O107</f>
        <v>48000</v>
      </c>
    </row>
    <row r="108" spans="1:16" ht="29.25" customHeight="1" x14ac:dyDescent="0.2">
      <c r="A108" s="112"/>
      <c r="B108" s="72"/>
      <c r="C108" s="85" t="s">
        <v>169</v>
      </c>
      <c r="D108" s="75" t="s">
        <v>55</v>
      </c>
      <c r="E108" s="13">
        <v>44436</v>
      </c>
      <c r="F108" s="73" t="s">
        <v>59</v>
      </c>
      <c r="G108" s="13">
        <v>44441</v>
      </c>
      <c r="H108" s="74" t="s">
        <v>58</v>
      </c>
      <c r="I108" s="15">
        <v>105</v>
      </c>
      <c r="J108" s="15">
        <v>32</v>
      </c>
      <c r="K108" s="15">
        <v>10</v>
      </c>
      <c r="L108" s="15">
        <v>3</v>
      </c>
      <c r="M108" s="79">
        <v>8.4</v>
      </c>
      <c r="N108" s="70">
        <v>8</v>
      </c>
      <c r="O108" s="61">
        <v>3000</v>
      </c>
      <c r="P108" s="62">
        <f>Table224523689101112131415161718192021222423456723456891011121314151617181920212224252627282930313233343536373839[[#This Row],[PEMBULATAN]]*O108</f>
        <v>24000</v>
      </c>
    </row>
    <row r="109" spans="1:16" ht="29.25" customHeight="1" x14ac:dyDescent="0.2">
      <c r="A109" s="112"/>
      <c r="B109" s="72"/>
      <c r="C109" s="85" t="s">
        <v>170</v>
      </c>
      <c r="D109" s="75" t="s">
        <v>55</v>
      </c>
      <c r="E109" s="13">
        <v>44436</v>
      </c>
      <c r="F109" s="73" t="s">
        <v>59</v>
      </c>
      <c r="G109" s="13">
        <v>44441</v>
      </c>
      <c r="H109" s="74" t="s">
        <v>58</v>
      </c>
      <c r="I109" s="15">
        <v>92</v>
      </c>
      <c r="J109" s="15">
        <v>68</v>
      </c>
      <c r="K109" s="15">
        <v>25</v>
      </c>
      <c r="L109" s="15">
        <v>3</v>
      </c>
      <c r="M109" s="79">
        <v>39.1</v>
      </c>
      <c r="N109" s="70">
        <v>39</v>
      </c>
      <c r="O109" s="61">
        <v>3000</v>
      </c>
      <c r="P109" s="62">
        <f>Table224523689101112131415161718192021222423456723456891011121314151617181920212224252627282930313233343536373839[[#This Row],[PEMBULATAN]]*O109</f>
        <v>117000</v>
      </c>
    </row>
    <row r="110" spans="1:16" ht="29.25" customHeight="1" x14ac:dyDescent="0.2">
      <c r="A110" s="112"/>
      <c r="B110" s="72"/>
      <c r="C110" s="85" t="s">
        <v>171</v>
      </c>
      <c r="D110" s="75" t="s">
        <v>55</v>
      </c>
      <c r="E110" s="13">
        <v>44436</v>
      </c>
      <c r="F110" s="73" t="s">
        <v>59</v>
      </c>
      <c r="G110" s="13">
        <v>44441</v>
      </c>
      <c r="H110" s="74" t="s">
        <v>58</v>
      </c>
      <c r="I110" s="15">
        <v>99</v>
      </c>
      <c r="J110" s="15">
        <v>60</v>
      </c>
      <c r="K110" s="15">
        <v>30</v>
      </c>
      <c r="L110" s="15">
        <v>15</v>
      </c>
      <c r="M110" s="79">
        <v>44.55</v>
      </c>
      <c r="N110" s="70">
        <v>45</v>
      </c>
      <c r="O110" s="61">
        <v>3000</v>
      </c>
      <c r="P110" s="62">
        <f>Table224523689101112131415161718192021222423456723456891011121314151617181920212224252627282930313233343536373839[[#This Row],[PEMBULATAN]]*O110</f>
        <v>135000</v>
      </c>
    </row>
    <row r="111" spans="1:16" ht="29.25" customHeight="1" x14ac:dyDescent="0.2">
      <c r="A111" s="112"/>
      <c r="B111" s="72"/>
      <c r="C111" s="85" t="s">
        <v>172</v>
      </c>
      <c r="D111" s="75" t="s">
        <v>55</v>
      </c>
      <c r="E111" s="13">
        <v>44436</v>
      </c>
      <c r="F111" s="73" t="s">
        <v>59</v>
      </c>
      <c r="G111" s="13">
        <v>44441</v>
      </c>
      <c r="H111" s="74" t="s">
        <v>58</v>
      </c>
      <c r="I111" s="15">
        <v>100</v>
      </c>
      <c r="J111" s="15">
        <v>50</v>
      </c>
      <c r="K111" s="15">
        <v>35</v>
      </c>
      <c r="L111" s="15">
        <v>15</v>
      </c>
      <c r="M111" s="79">
        <v>43.75</v>
      </c>
      <c r="N111" s="70">
        <v>44</v>
      </c>
      <c r="O111" s="61">
        <v>3000</v>
      </c>
      <c r="P111" s="62">
        <f>Table224523689101112131415161718192021222423456723456891011121314151617181920212224252627282930313233343536373839[[#This Row],[PEMBULATAN]]*O111</f>
        <v>132000</v>
      </c>
    </row>
    <row r="112" spans="1:16" ht="29.25" customHeight="1" x14ac:dyDescent="0.2">
      <c r="A112" s="112"/>
      <c r="B112" s="72"/>
      <c r="C112" s="85" t="s">
        <v>173</v>
      </c>
      <c r="D112" s="75" t="s">
        <v>55</v>
      </c>
      <c r="E112" s="13">
        <v>44436</v>
      </c>
      <c r="F112" s="73" t="s">
        <v>59</v>
      </c>
      <c r="G112" s="13">
        <v>44441</v>
      </c>
      <c r="H112" s="74" t="s">
        <v>58</v>
      </c>
      <c r="I112" s="15">
        <v>60</v>
      </c>
      <c r="J112" s="15">
        <v>50</v>
      </c>
      <c r="K112" s="15">
        <v>20</v>
      </c>
      <c r="L112" s="15">
        <v>15</v>
      </c>
      <c r="M112" s="79">
        <v>15</v>
      </c>
      <c r="N112" s="70">
        <v>15</v>
      </c>
      <c r="O112" s="61">
        <v>3000</v>
      </c>
      <c r="P112" s="62">
        <f>Table224523689101112131415161718192021222423456723456891011121314151617181920212224252627282930313233343536373839[[#This Row],[PEMBULATAN]]*O112</f>
        <v>45000</v>
      </c>
    </row>
    <row r="113" spans="1:16" ht="29.25" customHeight="1" x14ac:dyDescent="0.2">
      <c r="A113" s="112"/>
      <c r="B113" s="72"/>
      <c r="C113" s="85" t="s">
        <v>174</v>
      </c>
      <c r="D113" s="75" t="s">
        <v>55</v>
      </c>
      <c r="E113" s="13">
        <v>44436</v>
      </c>
      <c r="F113" s="73" t="s">
        <v>59</v>
      </c>
      <c r="G113" s="13">
        <v>44441</v>
      </c>
      <c r="H113" s="74" t="s">
        <v>58</v>
      </c>
      <c r="I113" s="15">
        <v>100</v>
      </c>
      <c r="J113" s="15">
        <v>38</v>
      </c>
      <c r="K113" s="15">
        <v>30</v>
      </c>
      <c r="L113" s="15">
        <v>20</v>
      </c>
      <c r="M113" s="79">
        <v>28.5</v>
      </c>
      <c r="N113" s="70">
        <v>29</v>
      </c>
      <c r="O113" s="61">
        <v>3000</v>
      </c>
      <c r="P113" s="62">
        <f>Table224523689101112131415161718192021222423456723456891011121314151617181920212224252627282930313233343536373839[[#This Row],[PEMBULATAN]]*O113</f>
        <v>87000</v>
      </c>
    </row>
    <row r="114" spans="1:16" ht="29.25" customHeight="1" x14ac:dyDescent="0.2">
      <c r="A114" s="112"/>
      <c r="B114" s="72"/>
      <c r="C114" s="85" t="s">
        <v>175</v>
      </c>
      <c r="D114" s="75" t="s">
        <v>55</v>
      </c>
      <c r="E114" s="13">
        <v>44436</v>
      </c>
      <c r="F114" s="73" t="s">
        <v>59</v>
      </c>
      <c r="G114" s="13">
        <v>44441</v>
      </c>
      <c r="H114" s="74" t="s">
        <v>58</v>
      </c>
      <c r="I114" s="15">
        <v>100</v>
      </c>
      <c r="J114" s="15">
        <v>60</v>
      </c>
      <c r="K114" s="15">
        <v>35</v>
      </c>
      <c r="L114" s="15">
        <v>8</v>
      </c>
      <c r="M114" s="79">
        <v>52.5</v>
      </c>
      <c r="N114" s="70">
        <v>53</v>
      </c>
      <c r="O114" s="61">
        <v>3000</v>
      </c>
      <c r="P114" s="62">
        <f>Table224523689101112131415161718192021222423456723456891011121314151617181920212224252627282930313233343536373839[[#This Row],[PEMBULATAN]]*O114</f>
        <v>159000</v>
      </c>
    </row>
    <row r="115" spans="1:16" ht="29.25" customHeight="1" x14ac:dyDescent="0.2">
      <c r="A115" s="112"/>
      <c r="B115" s="72"/>
      <c r="C115" s="85" t="s">
        <v>176</v>
      </c>
      <c r="D115" s="75" t="s">
        <v>55</v>
      </c>
      <c r="E115" s="13">
        <v>44436</v>
      </c>
      <c r="F115" s="73" t="s">
        <v>59</v>
      </c>
      <c r="G115" s="13">
        <v>44441</v>
      </c>
      <c r="H115" s="74" t="s">
        <v>58</v>
      </c>
      <c r="I115" s="15">
        <v>100</v>
      </c>
      <c r="J115" s="15">
        <v>57</v>
      </c>
      <c r="K115" s="15">
        <v>40</v>
      </c>
      <c r="L115" s="15">
        <v>15</v>
      </c>
      <c r="M115" s="79">
        <v>57</v>
      </c>
      <c r="N115" s="70">
        <v>57</v>
      </c>
      <c r="O115" s="61">
        <v>3000</v>
      </c>
      <c r="P115" s="62">
        <f>Table224523689101112131415161718192021222423456723456891011121314151617181920212224252627282930313233343536373839[[#This Row],[PEMBULATAN]]*O115</f>
        <v>171000</v>
      </c>
    </row>
    <row r="116" spans="1:16" ht="29.25" customHeight="1" x14ac:dyDescent="0.2">
      <c r="A116" s="112"/>
      <c r="B116" s="72"/>
      <c r="C116" s="85" t="s">
        <v>177</v>
      </c>
      <c r="D116" s="75" t="s">
        <v>55</v>
      </c>
      <c r="E116" s="13">
        <v>44436</v>
      </c>
      <c r="F116" s="73" t="s">
        <v>59</v>
      </c>
      <c r="G116" s="13">
        <v>44441</v>
      </c>
      <c r="H116" s="74" t="s">
        <v>58</v>
      </c>
      <c r="I116" s="15">
        <v>50</v>
      </c>
      <c r="J116" s="15">
        <v>60</v>
      </c>
      <c r="K116" s="15">
        <v>15</v>
      </c>
      <c r="L116" s="15">
        <v>5</v>
      </c>
      <c r="M116" s="79">
        <v>11.25</v>
      </c>
      <c r="N116" s="70">
        <v>11</v>
      </c>
      <c r="O116" s="61">
        <v>3000</v>
      </c>
      <c r="P116" s="62">
        <f>Table224523689101112131415161718192021222423456723456891011121314151617181920212224252627282930313233343536373839[[#This Row],[PEMBULATAN]]*O116</f>
        <v>33000</v>
      </c>
    </row>
    <row r="117" spans="1:16" ht="29.25" customHeight="1" x14ac:dyDescent="0.2">
      <c r="A117" s="112"/>
      <c r="B117" s="72"/>
      <c r="C117" s="85" t="s">
        <v>178</v>
      </c>
      <c r="D117" s="75" t="s">
        <v>55</v>
      </c>
      <c r="E117" s="13">
        <v>44436</v>
      </c>
      <c r="F117" s="73" t="s">
        <v>59</v>
      </c>
      <c r="G117" s="13">
        <v>44441</v>
      </c>
      <c r="H117" s="74" t="s">
        <v>58</v>
      </c>
      <c r="I117" s="15">
        <v>50</v>
      </c>
      <c r="J117" s="15">
        <v>38</v>
      </c>
      <c r="K117" s="15">
        <v>20</v>
      </c>
      <c r="L117" s="15">
        <v>2</v>
      </c>
      <c r="M117" s="79">
        <v>9.5</v>
      </c>
      <c r="N117" s="70">
        <v>10</v>
      </c>
      <c r="O117" s="61">
        <v>3000</v>
      </c>
      <c r="P117" s="62">
        <f>Table224523689101112131415161718192021222423456723456891011121314151617181920212224252627282930313233343536373839[[#This Row],[PEMBULATAN]]*O117</f>
        <v>30000</v>
      </c>
    </row>
    <row r="118" spans="1:16" ht="29.25" customHeight="1" x14ac:dyDescent="0.2">
      <c r="A118" s="112"/>
      <c r="B118" s="72"/>
      <c r="C118" s="85" t="s">
        <v>179</v>
      </c>
      <c r="D118" s="75" t="s">
        <v>55</v>
      </c>
      <c r="E118" s="13">
        <v>44436</v>
      </c>
      <c r="F118" s="73" t="s">
        <v>59</v>
      </c>
      <c r="G118" s="13">
        <v>44441</v>
      </c>
      <c r="H118" s="74" t="s">
        <v>58</v>
      </c>
      <c r="I118" s="15">
        <v>90</v>
      </c>
      <c r="J118" s="15">
        <v>57</v>
      </c>
      <c r="K118" s="15">
        <v>38</v>
      </c>
      <c r="L118" s="15">
        <v>5</v>
      </c>
      <c r="M118" s="79">
        <v>48.734999999999999</v>
      </c>
      <c r="N118" s="70">
        <v>49</v>
      </c>
      <c r="O118" s="61">
        <v>3000</v>
      </c>
      <c r="P118" s="62">
        <f>Table224523689101112131415161718192021222423456723456891011121314151617181920212224252627282930313233343536373839[[#This Row],[PEMBULATAN]]*O118</f>
        <v>147000</v>
      </c>
    </row>
    <row r="119" spans="1:16" ht="29.25" customHeight="1" x14ac:dyDescent="0.2">
      <c r="A119" s="112"/>
      <c r="B119" s="72"/>
      <c r="C119" s="85" t="s">
        <v>180</v>
      </c>
      <c r="D119" s="75" t="s">
        <v>55</v>
      </c>
      <c r="E119" s="13">
        <v>44436</v>
      </c>
      <c r="F119" s="73" t="s">
        <v>59</v>
      </c>
      <c r="G119" s="13">
        <v>44441</v>
      </c>
      <c r="H119" s="74" t="s">
        <v>58</v>
      </c>
      <c r="I119" s="15">
        <v>110</v>
      </c>
      <c r="J119" s="15">
        <v>70</v>
      </c>
      <c r="K119" s="15">
        <v>28</v>
      </c>
      <c r="L119" s="15">
        <v>4</v>
      </c>
      <c r="M119" s="79">
        <v>53.9</v>
      </c>
      <c r="N119" s="70">
        <v>54</v>
      </c>
      <c r="O119" s="61">
        <v>3000</v>
      </c>
      <c r="P119" s="62">
        <f>Table224523689101112131415161718192021222423456723456891011121314151617181920212224252627282930313233343536373839[[#This Row],[PEMBULATAN]]*O119</f>
        <v>162000</v>
      </c>
    </row>
    <row r="120" spans="1:16" ht="29.25" customHeight="1" x14ac:dyDescent="0.2">
      <c r="A120" s="112"/>
      <c r="B120" s="72"/>
      <c r="C120" s="85" t="s">
        <v>181</v>
      </c>
      <c r="D120" s="75" t="s">
        <v>55</v>
      </c>
      <c r="E120" s="13">
        <v>44436</v>
      </c>
      <c r="F120" s="73" t="s">
        <v>59</v>
      </c>
      <c r="G120" s="13">
        <v>44441</v>
      </c>
      <c r="H120" s="74" t="s">
        <v>58</v>
      </c>
      <c r="I120" s="15">
        <v>65</v>
      </c>
      <c r="J120" s="15">
        <v>33</v>
      </c>
      <c r="K120" s="15">
        <v>33</v>
      </c>
      <c r="L120" s="15">
        <v>20</v>
      </c>
      <c r="M120" s="79">
        <v>17.696249999999999</v>
      </c>
      <c r="N120" s="70">
        <v>20</v>
      </c>
      <c r="O120" s="61">
        <v>3000</v>
      </c>
      <c r="P120" s="62">
        <f>Table224523689101112131415161718192021222423456723456891011121314151617181920212224252627282930313233343536373839[[#This Row],[PEMBULATAN]]*O120</f>
        <v>60000</v>
      </c>
    </row>
    <row r="121" spans="1:16" ht="29.25" customHeight="1" x14ac:dyDescent="0.2">
      <c r="A121" s="112"/>
      <c r="B121" s="72"/>
      <c r="C121" s="85" t="s">
        <v>182</v>
      </c>
      <c r="D121" s="75" t="s">
        <v>55</v>
      </c>
      <c r="E121" s="13">
        <v>44436</v>
      </c>
      <c r="F121" s="73" t="s">
        <v>59</v>
      </c>
      <c r="G121" s="13">
        <v>44441</v>
      </c>
      <c r="H121" s="74" t="s">
        <v>58</v>
      </c>
      <c r="I121" s="15">
        <v>35</v>
      </c>
      <c r="J121" s="15">
        <v>35</v>
      </c>
      <c r="K121" s="15">
        <v>15</v>
      </c>
      <c r="L121" s="15">
        <v>4</v>
      </c>
      <c r="M121" s="79">
        <v>4.59375</v>
      </c>
      <c r="N121" s="70">
        <v>5</v>
      </c>
      <c r="O121" s="61">
        <v>3000</v>
      </c>
      <c r="P121" s="62">
        <f>Table224523689101112131415161718192021222423456723456891011121314151617181920212224252627282930313233343536373839[[#This Row],[PEMBULATAN]]*O121</f>
        <v>15000</v>
      </c>
    </row>
    <row r="122" spans="1:16" ht="29.25" customHeight="1" x14ac:dyDescent="0.2">
      <c r="A122" s="112"/>
      <c r="B122" s="72"/>
      <c r="C122" s="85" t="s">
        <v>183</v>
      </c>
      <c r="D122" s="75" t="s">
        <v>55</v>
      </c>
      <c r="E122" s="13">
        <v>44436</v>
      </c>
      <c r="F122" s="73" t="s">
        <v>59</v>
      </c>
      <c r="G122" s="13">
        <v>44441</v>
      </c>
      <c r="H122" s="74" t="s">
        <v>58</v>
      </c>
      <c r="I122" s="15">
        <v>110</v>
      </c>
      <c r="J122" s="15">
        <v>10</v>
      </c>
      <c r="K122" s="15">
        <v>10</v>
      </c>
      <c r="L122" s="15">
        <v>5</v>
      </c>
      <c r="M122" s="79">
        <v>2.75</v>
      </c>
      <c r="N122" s="70">
        <v>5</v>
      </c>
      <c r="O122" s="61">
        <v>3000</v>
      </c>
      <c r="P122" s="62">
        <f>Table224523689101112131415161718192021222423456723456891011121314151617181920212224252627282930313233343536373839[[#This Row],[PEMBULATAN]]*O122</f>
        <v>15000</v>
      </c>
    </row>
    <row r="123" spans="1:16" ht="29.25" customHeight="1" x14ac:dyDescent="0.2">
      <c r="A123" s="112"/>
      <c r="B123" s="72"/>
      <c r="C123" s="85" t="s">
        <v>184</v>
      </c>
      <c r="D123" s="75" t="s">
        <v>55</v>
      </c>
      <c r="E123" s="13">
        <v>44436</v>
      </c>
      <c r="F123" s="73" t="s">
        <v>59</v>
      </c>
      <c r="G123" s="13">
        <v>44441</v>
      </c>
      <c r="H123" s="74" t="s">
        <v>58</v>
      </c>
      <c r="I123" s="15">
        <v>85</v>
      </c>
      <c r="J123" s="15">
        <v>48</v>
      </c>
      <c r="K123" s="15">
        <v>50</v>
      </c>
      <c r="L123" s="15">
        <v>22</v>
      </c>
      <c r="M123" s="79">
        <v>51</v>
      </c>
      <c r="N123" s="70">
        <v>51</v>
      </c>
      <c r="O123" s="61">
        <v>3000</v>
      </c>
      <c r="P123" s="62">
        <f>Table224523689101112131415161718192021222423456723456891011121314151617181920212224252627282930313233343536373839[[#This Row],[PEMBULATAN]]*O123</f>
        <v>153000</v>
      </c>
    </row>
    <row r="124" spans="1:16" ht="29.25" customHeight="1" x14ac:dyDescent="0.2">
      <c r="A124" s="112"/>
      <c r="B124" s="72"/>
      <c r="C124" s="85" t="s">
        <v>185</v>
      </c>
      <c r="D124" s="75" t="s">
        <v>55</v>
      </c>
      <c r="E124" s="13">
        <v>44436</v>
      </c>
      <c r="F124" s="73" t="s">
        <v>59</v>
      </c>
      <c r="G124" s="13">
        <v>44441</v>
      </c>
      <c r="H124" s="74" t="s">
        <v>58</v>
      </c>
      <c r="I124" s="15">
        <v>90</v>
      </c>
      <c r="J124" s="15">
        <v>62</v>
      </c>
      <c r="K124" s="15">
        <v>29</v>
      </c>
      <c r="L124" s="15">
        <v>9</v>
      </c>
      <c r="M124" s="79">
        <v>40.454999999999998</v>
      </c>
      <c r="N124" s="70">
        <v>40</v>
      </c>
      <c r="O124" s="61">
        <v>3000</v>
      </c>
      <c r="P124" s="62">
        <f>Table224523689101112131415161718192021222423456723456891011121314151617181920212224252627282930313233343536373839[[#This Row],[PEMBULATAN]]*O124</f>
        <v>120000</v>
      </c>
    </row>
    <row r="125" spans="1:16" ht="29.25" customHeight="1" x14ac:dyDescent="0.2">
      <c r="A125" s="112"/>
      <c r="B125" s="72"/>
      <c r="C125" s="85" t="s">
        <v>186</v>
      </c>
      <c r="D125" s="75" t="s">
        <v>55</v>
      </c>
      <c r="E125" s="13">
        <v>44436</v>
      </c>
      <c r="F125" s="73" t="s">
        <v>59</v>
      </c>
      <c r="G125" s="13">
        <v>44441</v>
      </c>
      <c r="H125" s="74" t="s">
        <v>58</v>
      </c>
      <c r="I125" s="15">
        <v>100</v>
      </c>
      <c r="J125" s="15">
        <v>58</v>
      </c>
      <c r="K125" s="15">
        <v>28</v>
      </c>
      <c r="L125" s="15">
        <v>32</v>
      </c>
      <c r="M125" s="79">
        <v>40.6</v>
      </c>
      <c r="N125" s="70">
        <v>41</v>
      </c>
      <c r="O125" s="61">
        <v>3000</v>
      </c>
      <c r="P125" s="62">
        <f>Table224523689101112131415161718192021222423456723456891011121314151617181920212224252627282930313233343536373839[[#This Row],[PEMBULATAN]]*O125</f>
        <v>123000</v>
      </c>
    </row>
    <row r="126" spans="1:16" ht="29.25" customHeight="1" x14ac:dyDescent="0.2">
      <c r="A126" s="112"/>
      <c r="B126" s="72"/>
      <c r="C126" s="85" t="s">
        <v>187</v>
      </c>
      <c r="D126" s="75" t="s">
        <v>55</v>
      </c>
      <c r="E126" s="13">
        <v>44436</v>
      </c>
      <c r="F126" s="73" t="s">
        <v>59</v>
      </c>
      <c r="G126" s="13">
        <v>44441</v>
      </c>
      <c r="H126" s="74" t="s">
        <v>58</v>
      </c>
      <c r="I126" s="15">
        <v>97</v>
      </c>
      <c r="J126" s="15">
        <v>67</v>
      </c>
      <c r="K126" s="15">
        <v>20</v>
      </c>
      <c r="L126" s="15">
        <v>24</v>
      </c>
      <c r="M126" s="79">
        <v>32.494999999999997</v>
      </c>
      <c r="N126" s="70">
        <v>32</v>
      </c>
      <c r="O126" s="61">
        <v>3000</v>
      </c>
      <c r="P126" s="62">
        <f>Table224523689101112131415161718192021222423456723456891011121314151617181920212224252627282930313233343536373839[[#This Row],[PEMBULATAN]]*O126</f>
        <v>96000</v>
      </c>
    </row>
    <row r="127" spans="1:16" ht="29.25" customHeight="1" x14ac:dyDescent="0.2">
      <c r="A127" s="112"/>
      <c r="B127" s="72"/>
      <c r="C127" s="85" t="s">
        <v>188</v>
      </c>
      <c r="D127" s="75" t="s">
        <v>55</v>
      </c>
      <c r="E127" s="13">
        <v>44436</v>
      </c>
      <c r="F127" s="73" t="s">
        <v>59</v>
      </c>
      <c r="G127" s="13">
        <v>44441</v>
      </c>
      <c r="H127" s="74" t="s">
        <v>58</v>
      </c>
      <c r="I127" s="15">
        <v>92</v>
      </c>
      <c r="J127" s="15">
        <v>42</v>
      </c>
      <c r="K127" s="15">
        <v>35</v>
      </c>
      <c r="L127" s="15">
        <v>7</v>
      </c>
      <c r="M127" s="79">
        <v>33.81</v>
      </c>
      <c r="N127" s="70">
        <v>34</v>
      </c>
      <c r="O127" s="61">
        <v>3000</v>
      </c>
      <c r="P127" s="62">
        <f>Table224523689101112131415161718192021222423456723456891011121314151617181920212224252627282930313233343536373839[[#This Row],[PEMBULATAN]]*O127</f>
        <v>102000</v>
      </c>
    </row>
    <row r="128" spans="1:16" ht="29.25" customHeight="1" x14ac:dyDescent="0.2">
      <c r="A128" s="112"/>
      <c r="B128" s="72"/>
      <c r="C128" s="85" t="s">
        <v>189</v>
      </c>
      <c r="D128" s="75" t="s">
        <v>55</v>
      </c>
      <c r="E128" s="13">
        <v>44436</v>
      </c>
      <c r="F128" s="73" t="s">
        <v>59</v>
      </c>
      <c r="G128" s="13">
        <v>44441</v>
      </c>
      <c r="H128" s="74" t="s">
        <v>58</v>
      </c>
      <c r="I128" s="15">
        <v>48</v>
      </c>
      <c r="J128" s="15">
        <v>40</v>
      </c>
      <c r="K128" s="15">
        <v>12</v>
      </c>
      <c r="L128" s="15">
        <v>2</v>
      </c>
      <c r="M128" s="79">
        <v>5.76</v>
      </c>
      <c r="N128" s="70">
        <v>6</v>
      </c>
      <c r="O128" s="61">
        <v>3000</v>
      </c>
      <c r="P128" s="62">
        <f>Table224523689101112131415161718192021222423456723456891011121314151617181920212224252627282930313233343536373839[[#This Row],[PEMBULATAN]]*O128</f>
        <v>18000</v>
      </c>
    </row>
    <row r="129" spans="1:16" ht="29.25" customHeight="1" x14ac:dyDescent="0.2">
      <c r="A129" s="112"/>
      <c r="B129" s="72"/>
      <c r="C129" s="85" t="s">
        <v>190</v>
      </c>
      <c r="D129" s="75" t="s">
        <v>55</v>
      </c>
      <c r="E129" s="13">
        <v>44436</v>
      </c>
      <c r="F129" s="73" t="s">
        <v>59</v>
      </c>
      <c r="G129" s="13">
        <v>44441</v>
      </c>
      <c r="H129" s="74" t="s">
        <v>58</v>
      </c>
      <c r="I129" s="15">
        <v>86</v>
      </c>
      <c r="J129" s="15">
        <v>62</v>
      </c>
      <c r="K129" s="15">
        <v>20</v>
      </c>
      <c r="L129" s="15">
        <v>10</v>
      </c>
      <c r="M129" s="79">
        <v>26.66</v>
      </c>
      <c r="N129" s="70">
        <v>27</v>
      </c>
      <c r="O129" s="61">
        <v>3000</v>
      </c>
      <c r="P129" s="62">
        <f>Table224523689101112131415161718192021222423456723456891011121314151617181920212224252627282930313233343536373839[[#This Row],[PEMBULATAN]]*O129</f>
        <v>81000</v>
      </c>
    </row>
    <row r="130" spans="1:16" ht="29.25" customHeight="1" x14ac:dyDescent="0.2">
      <c r="A130" s="112"/>
      <c r="B130" s="72"/>
      <c r="C130" s="85" t="s">
        <v>191</v>
      </c>
      <c r="D130" s="75" t="s">
        <v>55</v>
      </c>
      <c r="E130" s="13">
        <v>44436</v>
      </c>
      <c r="F130" s="73" t="s">
        <v>59</v>
      </c>
      <c r="G130" s="13">
        <v>44441</v>
      </c>
      <c r="H130" s="74" t="s">
        <v>58</v>
      </c>
      <c r="I130" s="15">
        <v>97</v>
      </c>
      <c r="J130" s="15">
        <v>57</v>
      </c>
      <c r="K130" s="15">
        <v>30</v>
      </c>
      <c r="L130" s="15">
        <v>25</v>
      </c>
      <c r="M130" s="79">
        <v>41.467500000000001</v>
      </c>
      <c r="N130" s="70">
        <v>41</v>
      </c>
      <c r="O130" s="61">
        <v>3000</v>
      </c>
      <c r="P130" s="62">
        <f>Table224523689101112131415161718192021222423456723456891011121314151617181920212224252627282930313233343536373839[[#This Row],[PEMBULATAN]]*O130</f>
        <v>123000</v>
      </c>
    </row>
    <row r="131" spans="1:16" ht="29.25" customHeight="1" x14ac:dyDescent="0.2">
      <c r="A131" s="112"/>
      <c r="B131" s="72"/>
      <c r="C131" s="85" t="s">
        <v>192</v>
      </c>
      <c r="D131" s="75" t="s">
        <v>55</v>
      </c>
      <c r="E131" s="13">
        <v>44436</v>
      </c>
      <c r="F131" s="73" t="s">
        <v>59</v>
      </c>
      <c r="G131" s="13">
        <v>44441</v>
      </c>
      <c r="H131" s="74" t="s">
        <v>58</v>
      </c>
      <c r="I131" s="15">
        <v>92</v>
      </c>
      <c r="J131" s="15">
        <v>55</v>
      </c>
      <c r="K131" s="15">
        <v>35</v>
      </c>
      <c r="L131" s="15">
        <v>21</v>
      </c>
      <c r="M131" s="79">
        <v>44.274999999999999</v>
      </c>
      <c r="N131" s="70">
        <v>44</v>
      </c>
      <c r="O131" s="61">
        <v>3000</v>
      </c>
      <c r="P131" s="62">
        <f>Table224523689101112131415161718192021222423456723456891011121314151617181920212224252627282930313233343536373839[[#This Row],[PEMBULATAN]]*O131</f>
        <v>132000</v>
      </c>
    </row>
    <row r="132" spans="1:16" ht="29.25" customHeight="1" x14ac:dyDescent="0.2">
      <c r="A132" s="112"/>
      <c r="B132" s="72"/>
      <c r="C132" s="85" t="s">
        <v>193</v>
      </c>
      <c r="D132" s="75" t="s">
        <v>55</v>
      </c>
      <c r="E132" s="13">
        <v>44436</v>
      </c>
      <c r="F132" s="73" t="s">
        <v>59</v>
      </c>
      <c r="G132" s="13">
        <v>44441</v>
      </c>
      <c r="H132" s="74" t="s">
        <v>58</v>
      </c>
      <c r="I132" s="15">
        <v>92</v>
      </c>
      <c r="J132" s="15">
        <v>61</v>
      </c>
      <c r="K132" s="15">
        <v>31</v>
      </c>
      <c r="L132" s="15">
        <v>25</v>
      </c>
      <c r="M132" s="79">
        <v>43.493000000000002</v>
      </c>
      <c r="N132" s="70">
        <v>43</v>
      </c>
      <c r="O132" s="61">
        <v>3000</v>
      </c>
      <c r="P132" s="62">
        <f>Table224523689101112131415161718192021222423456723456891011121314151617181920212224252627282930313233343536373839[[#This Row],[PEMBULATAN]]*O132</f>
        <v>129000</v>
      </c>
    </row>
    <row r="133" spans="1:16" ht="29.25" customHeight="1" x14ac:dyDescent="0.2">
      <c r="A133" s="112"/>
      <c r="B133" s="72"/>
      <c r="C133" s="85" t="s">
        <v>194</v>
      </c>
      <c r="D133" s="75" t="s">
        <v>55</v>
      </c>
      <c r="E133" s="13">
        <v>44436</v>
      </c>
      <c r="F133" s="73" t="s">
        <v>59</v>
      </c>
      <c r="G133" s="13">
        <v>44441</v>
      </c>
      <c r="H133" s="74" t="s">
        <v>58</v>
      </c>
      <c r="I133" s="15">
        <v>92</v>
      </c>
      <c r="J133" s="15">
        <v>59</v>
      </c>
      <c r="K133" s="15">
        <v>30</v>
      </c>
      <c r="L133" s="15">
        <v>22</v>
      </c>
      <c r="M133" s="79">
        <v>40.71</v>
      </c>
      <c r="N133" s="70">
        <v>41</v>
      </c>
      <c r="O133" s="61">
        <v>3000</v>
      </c>
      <c r="P133" s="62">
        <f>Table224523689101112131415161718192021222423456723456891011121314151617181920212224252627282930313233343536373839[[#This Row],[PEMBULATAN]]*O133</f>
        <v>123000</v>
      </c>
    </row>
    <row r="134" spans="1:16" ht="29.25" customHeight="1" x14ac:dyDescent="0.2">
      <c r="A134" s="112"/>
      <c r="B134" s="72"/>
      <c r="C134" s="85" t="s">
        <v>195</v>
      </c>
      <c r="D134" s="75" t="s">
        <v>55</v>
      </c>
      <c r="E134" s="13">
        <v>44436</v>
      </c>
      <c r="F134" s="73" t="s">
        <v>59</v>
      </c>
      <c r="G134" s="13">
        <v>44441</v>
      </c>
      <c r="H134" s="74" t="s">
        <v>58</v>
      </c>
      <c r="I134" s="15">
        <v>90</v>
      </c>
      <c r="J134" s="15">
        <v>52</v>
      </c>
      <c r="K134" s="15">
        <v>21</v>
      </c>
      <c r="L134" s="15">
        <v>11</v>
      </c>
      <c r="M134" s="79">
        <v>24.57</v>
      </c>
      <c r="N134" s="70">
        <v>25</v>
      </c>
      <c r="O134" s="61">
        <v>3000</v>
      </c>
      <c r="P134" s="62">
        <f>Table224523689101112131415161718192021222423456723456891011121314151617181920212224252627282930313233343536373839[[#This Row],[PEMBULATAN]]*O134</f>
        <v>75000</v>
      </c>
    </row>
    <row r="135" spans="1:16" ht="29.25" customHeight="1" x14ac:dyDescent="0.2">
      <c r="A135" s="112"/>
      <c r="B135" s="72"/>
      <c r="C135" s="85" t="s">
        <v>196</v>
      </c>
      <c r="D135" s="75" t="s">
        <v>55</v>
      </c>
      <c r="E135" s="13">
        <v>44436</v>
      </c>
      <c r="F135" s="73" t="s">
        <v>59</v>
      </c>
      <c r="G135" s="13">
        <v>44441</v>
      </c>
      <c r="H135" s="74" t="s">
        <v>58</v>
      </c>
      <c r="I135" s="15">
        <v>96</v>
      </c>
      <c r="J135" s="15">
        <v>58</v>
      </c>
      <c r="K135" s="15">
        <v>25</v>
      </c>
      <c r="L135" s="15">
        <v>7</v>
      </c>
      <c r="M135" s="79">
        <v>34.799999999999997</v>
      </c>
      <c r="N135" s="70">
        <v>35</v>
      </c>
      <c r="O135" s="61">
        <v>3000</v>
      </c>
      <c r="P135" s="62">
        <f>Table224523689101112131415161718192021222423456723456891011121314151617181920212224252627282930313233343536373839[[#This Row],[PEMBULATAN]]*O135</f>
        <v>105000</v>
      </c>
    </row>
    <row r="136" spans="1:16" ht="29.25" customHeight="1" x14ac:dyDescent="0.2">
      <c r="A136" s="112"/>
      <c r="B136" s="72"/>
      <c r="C136" s="85" t="s">
        <v>197</v>
      </c>
      <c r="D136" s="75" t="s">
        <v>55</v>
      </c>
      <c r="E136" s="13">
        <v>44436</v>
      </c>
      <c r="F136" s="73" t="s">
        <v>59</v>
      </c>
      <c r="G136" s="13">
        <v>44441</v>
      </c>
      <c r="H136" s="74" t="s">
        <v>58</v>
      </c>
      <c r="I136" s="15">
        <v>48</v>
      </c>
      <c r="J136" s="15">
        <v>32</v>
      </c>
      <c r="K136" s="15">
        <v>12</v>
      </c>
      <c r="L136" s="15">
        <v>1</v>
      </c>
      <c r="M136" s="79">
        <v>2.415</v>
      </c>
      <c r="N136" s="70">
        <v>2</v>
      </c>
      <c r="O136" s="61">
        <v>3000</v>
      </c>
      <c r="P136" s="62">
        <f>Table224523689101112131415161718192021222423456723456891011121314151617181920212224252627282930313233343536373839[[#This Row],[PEMBULATAN]]*O136</f>
        <v>6000</v>
      </c>
    </row>
    <row r="137" spans="1:16" ht="29.25" customHeight="1" x14ac:dyDescent="0.2">
      <c r="A137" s="112"/>
      <c r="B137" s="72"/>
      <c r="C137" s="85" t="s">
        <v>198</v>
      </c>
      <c r="D137" s="75" t="s">
        <v>55</v>
      </c>
      <c r="E137" s="13">
        <v>44436</v>
      </c>
      <c r="F137" s="73" t="s">
        <v>59</v>
      </c>
      <c r="G137" s="13">
        <v>44441</v>
      </c>
      <c r="H137" s="74" t="s">
        <v>58</v>
      </c>
      <c r="I137" s="15">
        <v>90</v>
      </c>
      <c r="J137" s="15">
        <v>61</v>
      </c>
      <c r="K137" s="15">
        <v>20</v>
      </c>
      <c r="L137" s="15">
        <v>4</v>
      </c>
      <c r="M137" s="79">
        <v>27.45</v>
      </c>
      <c r="N137" s="70">
        <v>27</v>
      </c>
      <c r="O137" s="61">
        <v>3000</v>
      </c>
      <c r="P137" s="62">
        <f>Table224523689101112131415161718192021222423456723456891011121314151617181920212224252627282930313233343536373839[[#This Row],[PEMBULATAN]]*O137</f>
        <v>81000</v>
      </c>
    </row>
    <row r="138" spans="1:16" ht="29.25" customHeight="1" x14ac:dyDescent="0.2">
      <c r="A138" s="112"/>
      <c r="B138" s="72"/>
      <c r="C138" s="85" t="s">
        <v>199</v>
      </c>
      <c r="D138" s="75" t="s">
        <v>55</v>
      </c>
      <c r="E138" s="13">
        <v>44436</v>
      </c>
      <c r="F138" s="73" t="s">
        <v>59</v>
      </c>
      <c r="G138" s="13">
        <v>44441</v>
      </c>
      <c r="H138" s="74" t="s">
        <v>58</v>
      </c>
      <c r="I138" s="15">
        <v>99</v>
      </c>
      <c r="J138" s="15">
        <v>62</v>
      </c>
      <c r="K138" s="15">
        <v>20</v>
      </c>
      <c r="L138" s="15">
        <v>18</v>
      </c>
      <c r="M138" s="79">
        <v>30.69</v>
      </c>
      <c r="N138" s="70">
        <v>31</v>
      </c>
      <c r="O138" s="61">
        <v>3000</v>
      </c>
      <c r="P138" s="62">
        <f>Table224523689101112131415161718192021222423456723456891011121314151617181920212224252627282930313233343536373839[[#This Row],[PEMBULATAN]]*O138</f>
        <v>93000</v>
      </c>
    </row>
    <row r="139" spans="1:16" ht="29.25" customHeight="1" x14ac:dyDescent="0.2">
      <c r="A139" s="112"/>
      <c r="B139" s="72"/>
      <c r="C139" s="85" t="s">
        <v>200</v>
      </c>
      <c r="D139" s="75" t="s">
        <v>55</v>
      </c>
      <c r="E139" s="13">
        <v>44436</v>
      </c>
      <c r="F139" s="73" t="s">
        <v>59</v>
      </c>
      <c r="G139" s="13">
        <v>44441</v>
      </c>
      <c r="H139" s="74" t="s">
        <v>58</v>
      </c>
      <c r="I139" s="15">
        <v>98</v>
      </c>
      <c r="J139" s="15">
        <v>58</v>
      </c>
      <c r="K139" s="15">
        <v>20</v>
      </c>
      <c r="L139" s="15">
        <v>12</v>
      </c>
      <c r="M139" s="79">
        <v>28.42</v>
      </c>
      <c r="N139" s="70">
        <v>28</v>
      </c>
      <c r="O139" s="61">
        <v>3000</v>
      </c>
      <c r="P139" s="62">
        <f>Table224523689101112131415161718192021222423456723456891011121314151617181920212224252627282930313233343536373839[[#This Row],[PEMBULATAN]]*O139</f>
        <v>84000</v>
      </c>
    </row>
    <row r="140" spans="1:16" ht="29.25" customHeight="1" x14ac:dyDescent="0.2">
      <c r="A140" s="112"/>
      <c r="B140" s="72"/>
      <c r="C140" s="85" t="s">
        <v>201</v>
      </c>
      <c r="D140" s="75" t="s">
        <v>55</v>
      </c>
      <c r="E140" s="13">
        <v>44436</v>
      </c>
      <c r="F140" s="73" t="s">
        <v>59</v>
      </c>
      <c r="G140" s="13">
        <v>44441</v>
      </c>
      <c r="H140" s="74" t="s">
        <v>58</v>
      </c>
      <c r="I140" s="15">
        <v>90</v>
      </c>
      <c r="J140" s="15">
        <v>50</v>
      </c>
      <c r="K140" s="15">
        <v>12</v>
      </c>
      <c r="L140" s="15">
        <v>8</v>
      </c>
      <c r="M140" s="79">
        <v>13.5</v>
      </c>
      <c r="N140" s="70">
        <v>14</v>
      </c>
      <c r="O140" s="61">
        <v>3000</v>
      </c>
      <c r="P140" s="62">
        <f>Table224523689101112131415161718192021222423456723456891011121314151617181920212224252627282930313233343536373839[[#This Row],[PEMBULATAN]]*O140</f>
        <v>42000</v>
      </c>
    </row>
    <row r="141" spans="1:16" ht="29.25" customHeight="1" x14ac:dyDescent="0.2">
      <c r="A141" s="112"/>
      <c r="B141" s="72"/>
      <c r="C141" s="85" t="s">
        <v>202</v>
      </c>
      <c r="D141" s="75" t="s">
        <v>55</v>
      </c>
      <c r="E141" s="13">
        <v>44436</v>
      </c>
      <c r="F141" s="73" t="s">
        <v>59</v>
      </c>
      <c r="G141" s="13">
        <v>44441</v>
      </c>
      <c r="H141" s="74" t="s">
        <v>58</v>
      </c>
      <c r="I141" s="15">
        <v>93</v>
      </c>
      <c r="J141" s="15">
        <v>67</v>
      </c>
      <c r="K141" s="15">
        <v>15</v>
      </c>
      <c r="L141" s="15">
        <v>7</v>
      </c>
      <c r="M141" s="79">
        <v>23.366250000000001</v>
      </c>
      <c r="N141" s="70">
        <v>23</v>
      </c>
      <c r="O141" s="61">
        <v>3000</v>
      </c>
      <c r="P141" s="62">
        <f>Table224523689101112131415161718192021222423456723456891011121314151617181920212224252627282930313233343536373839[[#This Row],[PEMBULATAN]]*O141</f>
        <v>69000</v>
      </c>
    </row>
    <row r="142" spans="1:16" ht="29.25" customHeight="1" x14ac:dyDescent="0.2">
      <c r="A142" s="112"/>
      <c r="B142" s="72"/>
      <c r="C142" s="85" t="s">
        <v>203</v>
      </c>
      <c r="D142" s="75" t="s">
        <v>55</v>
      </c>
      <c r="E142" s="13">
        <v>44436</v>
      </c>
      <c r="F142" s="73" t="s">
        <v>59</v>
      </c>
      <c r="G142" s="13">
        <v>44441</v>
      </c>
      <c r="H142" s="74" t="s">
        <v>58</v>
      </c>
      <c r="I142" s="15">
        <v>103</v>
      </c>
      <c r="J142" s="15">
        <v>48</v>
      </c>
      <c r="K142" s="15">
        <v>39</v>
      </c>
      <c r="L142" s="15">
        <v>18</v>
      </c>
      <c r="M142" s="79">
        <v>48.204000000000001</v>
      </c>
      <c r="N142" s="70">
        <v>48</v>
      </c>
      <c r="O142" s="61">
        <v>3000</v>
      </c>
      <c r="P142" s="62">
        <f>Table224523689101112131415161718192021222423456723456891011121314151617181920212224252627282930313233343536373839[[#This Row],[PEMBULATAN]]*O142</f>
        <v>144000</v>
      </c>
    </row>
    <row r="143" spans="1:16" ht="29.25" customHeight="1" x14ac:dyDescent="0.2">
      <c r="A143" s="112"/>
      <c r="B143" s="72"/>
      <c r="C143" s="85" t="s">
        <v>204</v>
      </c>
      <c r="D143" s="75" t="s">
        <v>55</v>
      </c>
      <c r="E143" s="13">
        <v>44436</v>
      </c>
      <c r="F143" s="73" t="s">
        <v>59</v>
      </c>
      <c r="G143" s="13">
        <v>44441</v>
      </c>
      <c r="H143" s="74" t="s">
        <v>58</v>
      </c>
      <c r="I143" s="15">
        <v>85</v>
      </c>
      <c r="J143" s="15">
        <v>60</v>
      </c>
      <c r="K143" s="15">
        <v>25</v>
      </c>
      <c r="L143" s="15">
        <v>15</v>
      </c>
      <c r="M143" s="79">
        <v>31.875</v>
      </c>
      <c r="N143" s="70">
        <v>32</v>
      </c>
      <c r="O143" s="61">
        <v>3000</v>
      </c>
      <c r="P143" s="62">
        <f>Table224523689101112131415161718192021222423456723456891011121314151617181920212224252627282930313233343536373839[[#This Row],[PEMBULATAN]]*O143</f>
        <v>96000</v>
      </c>
    </row>
    <row r="144" spans="1:16" ht="29.25" customHeight="1" x14ac:dyDescent="0.2">
      <c r="A144" s="112"/>
      <c r="B144" s="72"/>
      <c r="C144" s="85" t="s">
        <v>205</v>
      </c>
      <c r="D144" s="75" t="s">
        <v>55</v>
      </c>
      <c r="E144" s="13">
        <v>44436</v>
      </c>
      <c r="F144" s="73" t="s">
        <v>59</v>
      </c>
      <c r="G144" s="13">
        <v>44441</v>
      </c>
      <c r="H144" s="74" t="s">
        <v>58</v>
      </c>
      <c r="I144" s="15">
        <v>100</v>
      </c>
      <c r="J144" s="15">
        <v>58</v>
      </c>
      <c r="K144" s="15">
        <v>38</v>
      </c>
      <c r="L144" s="15">
        <v>25</v>
      </c>
      <c r="M144" s="79">
        <v>55.1</v>
      </c>
      <c r="N144" s="70">
        <v>55</v>
      </c>
      <c r="O144" s="61">
        <v>3000</v>
      </c>
      <c r="P144" s="62">
        <f>Table224523689101112131415161718192021222423456723456891011121314151617181920212224252627282930313233343536373839[[#This Row],[PEMBULATAN]]*O144</f>
        <v>165000</v>
      </c>
    </row>
    <row r="145" spans="1:16" ht="29.25" customHeight="1" x14ac:dyDescent="0.2">
      <c r="A145" s="112"/>
      <c r="B145" s="72"/>
      <c r="C145" s="85" t="s">
        <v>206</v>
      </c>
      <c r="D145" s="75" t="s">
        <v>55</v>
      </c>
      <c r="E145" s="13">
        <v>44436</v>
      </c>
      <c r="F145" s="73" t="s">
        <v>59</v>
      </c>
      <c r="G145" s="13">
        <v>44441</v>
      </c>
      <c r="H145" s="74" t="s">
        <v>58</v>
      </c>
      <c r="I145" s="15">
        <v>93</v>
      </c>
      <c r="J145" s="15">
        <v>53</v>
      </c>
      <c r="K145" s="15">
        <v>32</v>
      </c>
      <c r="L145" s="15">
        <v>23</v>
      </c>
      <c r="M145" s="79">
        <v>39.432000000000002</v>
      </c>
      <c r="N145" s="70">
        <v>39</v>
      </c>
      <c r="O145" s="61">
        <v>3000</v>
      </c>
      <c r="P145" s="62">
        <f>Table224523689101112131415161718192021222423456723456891011121314151617181920212224252627282930313233343536373839[[#This Row],[PEMBULATAN]]*O145</f>
        <v>117000</v>
      </c>
    </row>
    <row r="146" spans="1:16" ht="29.25" customHeight="1" x14ac:dyDescent="0.2">
      <c r="A146" s="112"/>
      <c r="B146" s="72"/>
      <c r="C146" s="85" t="s">
        <v>207</v>
      </c>
      <c r="D146" s="75" t="s">
        <v>55</v>
      </c>
      <c r="E146" s="13">
        <v>44436</v>
      </c>
      <c r="F146" s="73" t="s">
        <v>59</v>
      </c>
      <c r="G146" s="13">
        <v>44441</v>
      </c>
      <c r="H146" s="74" t="s">
        <v>58</v>
      </c>
      <c r="I146" s="15">
        <v>57</v>
      </c>
      <c r="J146" s="15">
        <v>62</v>
      </c>
      <c r="K146" s="15">
        <v>20</v>
      </c>
      <c r="L146" s="15">
        <v>6</v>
      </c>
      <c r="M146" s="79">
        <v>17.670000000000002</v>
      </c>
      <c r="N146" s="70">
        <v>18</v>
      </c>
      <c r="O146" s="61">
        <v>3000</v>
      </c>
      <c r="P146" s="62">
        <f>Table224523689101112131415161718192021222423456723456891011121314151617181920212224252627282930313233343536373839[[#This Row],[PEMBULATAN]]*O146</f>
        <v>54000</v>
      </c>
    </row>
    <row r="147" spans="1:16" ht="29.25" customHeight="1" x14ac:dyDescent="0.2">
      <c r="A147" s="112"/>
      <c r="B147" s="72"/>
      <c r="C147" s="85" t="s">
        <v>208</v>
      </c>
      <c r="D147" s="75" t="s">
        <v>55</v>
      </c>
      <c r="E147" s="13">
        <v>44436</v>
      </c>
      <c r="F147" s="73" t="s">
        <v>59</v>
      </c>
      <c r="G147" s="13">
        <v>44441</v>
      </c>
      <c r="H147" s="74" t="s">
        <v>58</v>
      </c>
      <c r="I147" s="15">
        <v>100</v>
      </c>
      <c r="J147" s="15">
        <v>67</v>
      </c>
      <c r="K147" s="15">
        <v>28</v>
      </c>
      <c r="L147" s="15">
        <v>21</v>
      </c>
      <c r="M147" s="79">
        <v>46.9</v>
      </c>
      <c r="N147" s="70">
        <v>47</v>
      </c>
      <c r="O147" s="61">
        <v>3000</v>
      </c>
      <c r="P147" s="62">
        <f>Table224523689101112131415161718192021222423456723456891011121314151617181920212224252627282930313233343536373839[[#This Row],[PEMBULATAN]]*O147</f>
        <v>141000</v>
      </c>
    </row>
    <row r="148" spans="1:16" ht="29.25" customHeight="1" x14ac:dyDescent="0.2">
      <c r="A148" s="112"/>
      <c r="B148" s="72"/>
      <c r="C148" s="85" t="s">
        <v>209</v>
      </c>
      <c r="D148" s="75" t="s">
        <v>55</v>
      </c>
      <c r="E148" s="13">
        <v>44436</v>
      </c>
      <c r="F148" s="73" t="s">
        <v>59</v>
      </c>
      <c r="G148" s="13">
        <v>44441</v>
      </c>
      <c r="H148" s="74" t="s">
        <v>58</v>
      </c>
      <c r="I148" s="15">
        <v>84</v>
      </c>
      <c r="J148" s="15">
        <v>64</v>
      </c>
      <c r="K148" s="15">
        <v>21</v>
      </c>
      <c r="L148" s="15">
        <v>10</v>
      </c>
      <c r="M148" s="79">
        <v>28.224</v>
      </c>
      <c r="N148" s="70">
        <v>28</v>
      </c>
      <c r="O148" s="61">
        <v>3000</v>
      </c>
      <c r="P148" s="62">
        <f>Table224523689101112131415161718192021222423456723456891011121314151617181920212224252627282930313233343536373839[[#This Row],[PEMBULATAN]]*O148</f>
        <v>84000</v>
      </c>
    </row>
    <row r="149" spans="1:16" ht="29.25" customHeight="1" x14ac:dyDescent="0.2">
      <c r="A149" s="112"/>
      <c r="B149" s="72"/>
      <c r="C149" s="85" t="s">
        <v>210</v>
      </c>
      <c r="D149" s="75" t="s">
        <v>55</v>
      </c>
      <c r="E149" s="13">
        <v>44436</v>
      </c>
      <c r="F149" s="73" t="s">
        <v>59</v>
      </c>
      <c r="G149" s="13">
        <v>44441</v>
      </c>
      <c r="H149" s="74" t="s">
        <v>58</v>
      </c>
      <c r="I149" s="15">
        <v>92</v>
      </c>
      <c r="J149" s="15">
        <v>62</v>
      </c>
      <c r="K149" s="15">
        <v>20</v>
      </c>
      <c r="L149" s="15">
        <v>9</v>
      </c>
      <c r="M149" s="79">
        <v>28.52</v>
      </c>
      <c r="N149" s="70">
        <v>29</v>
      </c>
      <c r="O149" s="61">
        <v>3000</v>
      </c>
      <c r="P149" s="62">
        <f>Table224523689101112131415161718192021222423456723456891011121314151617181920212224252627282930313233343536373839[[#This Row],[PEMBULATAN]]*O149</f>
        <v>87000</v>
      </c>
    </row>
    <row r="150" spans="1:16" ht="29.25" customHeight="1" x14ac:dyDescent="0.2">
      <c r="A150" s="112"/>
      <c r="B150" s="72"/>
      <c r="C150" s="85" t="s">
        <v>211</v>
      </c>
      <c r="D150" s="75" t="s">
        <v>55</v>
      </c>
      <c r="E150" s="13">
        <v>44436</v>
      </c>
      <c r="F150" s="73" t="s">
        <v>59</v>
      </c>
      <c r="G150" s="13">
        <v>44441</v>
      </c>
      <c r="H150" s="74" t="s">
        <v>58</v>
      </c>
      <c r="I150" s="15">
        <v>60</v>
      </c>
      <c r="J150" s="15">
        <v>50</v>
      </c>
      <c r="K150" s="15">
        <v>30</v>
      </c>
      <c r="L150" s="15">
        <v>8</v>
      </c>
      <c r="M150" s="79">
        <v>22.5</v>
      </c>
      <c r="N150" s="70">
        <v>23</v>
      </c>
      <c r="O150" s="61">
        <v>3000</v>
      </c>
      <c r="P150" s="62">
        <f>Table224523689101112131415161718192021222423456723456891011121314151617181920212224252627282930313233343536373839[[#This Row],[PEMBULATAN]]*O150</f>
        <v>69000</v>
      </c>
    </row>
    <row r="151" spans="1:16" ht="29.25" customHeight="1" x14ac:dyDescent="0.2">
      <c r="A151" s="112"/>
      <c r="B151" s="72"/>
      <c r="C151" s="85" t="s">
        <v>212</v>
      </c>
      <c r="D151" s="75" t="s">
        <v>55</v>
      </c>
      <c r="E151" s="13">
        <v>44436</v>
      </c>
      <c r="F151" s="73" t="s">
        <v>59</v>
      </c>
      <c r="G151" s="13">
        <v>44441</v>
      </c>
      <c r="H151" s="74" t="s">
        <v>58</v>
      </c>
      <c r="I151" s="15">
        <v>92</v>
      </c>
      <c r="J151" s="15">
        <v>55</v>
      </c>
      <c r="K151" s="15">
        <v>30</v>
      </c>
      <c r="L151" s="15">
        <v>25</v>
      </c>
      <c r="M151" s="79">
        <v>37.950000000000003</v>
      </c>
      <c r="N151" s="70">
        <v>38</v>
      </c>
      <c r="O151" s="61">
        <v>3000</v>
      </c>
      <c r="P151" s="62">
        <f>Table224523689101112131415161718192021222423456723456891011121314151617181920212224252627282930313233343536373839[[#This Row],[PEMBULATAN]]*O151</f>
        <v>114000</v>
      </c>
    </row>
    <row r="152" spans="1:16" ht="29.25" customHeight="1" x14ac:dyDescent="0.2">
      <c r="A152" s="112"/>
      <c r="B152" s="72"/>
      <c r="C152" s="85" t="s">
        <v>213</v>
      </c>
      <c r="D152" s="75" t="s">
        <v>55</v>
      </c>
      <c r="E152" s="13">
        <v>44436</v>
      </c>
      <c r="F152" s="73" t="s">
        <v>59</v>
      </c>
      <c r="G152" s="13">
        <v>44441</v>
      </c>
      <c r="H152" s="74" t="s">
        <v>58</v>
      </c>
      <c r="I152" s="15">
        <v>100</v>
      </c>
      <c r="J152" s="15">
        <v>60</v>
      </c>
      <c r="K152" s="15">
        <v>20</v>
      </c>
      <c r="L152" s="15">
        <v>25</v>
      </c>
      <c r="M152" s="79">
        <v>30</v>
      </c>
      <c r="N152" s="70">
        <v>30</v>
      </c>
      <c r="O152" s="61">
        <v>3000</v>
      </c>
      <c r="P152" s="62">
        <f>Table224523689101112131415161718192021222423456723456891011121314151617181920212224252627282930313233343536373839[[#This Row],[PEMBULATAN]]*O152</f>
        <v>90000</v>
      </c>
    </row>
    <row r="153" spans="1:16" ht="29.25" customHeight="1" x14ac:dyDescent="0.2">
      <c r="A153" s="112"/>
      <c r="B153" s="72"/>
      <c r="C153" s="85" t="s">
        <v>214</v>
      </c>
      <c r="D153" s="75" t="s">
        <v>55</v>
      </c>
      <c r="E153" s="13">
        <v>44436</v>
      </c>
      <c r="F153" s="73" t="s">
        <v>59</v>
      </c>
      <c r="G153" s="13">
        <v>44441</v>
      </c>
      <c r="H153" s="74" t="s">
        <v>58</v>
      </c>
      <c r="I153" s="15">
        <v>64</v>
      </c>
      <c r="J153" s="15">
        <v>36</v>
      </c>
      <c r="K153" s="15">
        <v>8</v>
      </c>
      <c r="L153" s="15">
        <v>2</v>
      </c>
      <c r="M153" s="79">
        <v>4.6079999999999997</v>
      </c>
      <c r="N153" s="70">
        <v>5</v>
      </c>
      <c r="O153" s="61">
        <v>3000</v>
      </c>
      <c r="P153" s="62">
        <f>Table224523689101112131415161718192021222423456723456891011121314151617181920212224252627282930313233343536373839[[#This Row],[PEMBULATAN]]*O153</f>
        <v>15000</v>
      </c>
    </row>
    <row r="154" spans="1:16" ht="29.25" customHeight="1" x14ac:dyDescent="0.2">
      <c r="A154" s="112"/>
      <c r="B154" s="72"/>
      <c r="C154" s="85" t="s">
        <v>215</v>
      </c>
      <c r="D154" s="75" t="s">
        <v>55</v>
      </c>
      <c r="E154" s="13">
        <v>44436</v>
      </c>
      <c r="F154" s="73" t="s">
        <v>59</v>
      </c>
      <c r="G154" s="13">
        <v>44441</v>
      </c>
      <c r="H154" s="74" t="s">
        <v>58</v>
      </c>
      <c r="I154" s="15">
        <v>62</v>
      </c>
      <c r="J154" s="15">
        <v>45</v>
      </c>
      <c r="K154" s="15">
        <v>15</v>
      </c>
      <c r="L154" s="15">
        <v>7</v>
      </c>
      <c r="M154" s="79">
        <v>10.4625</v>
      </c>
      <c r="N154" s="70">
        <v>10</v>
      </c>
      <c r="O154" s="61">
        <v>3000</v>
      </c>
      <c r="P154" s="62">
        <f>Table224523689101112131415161718192021222423456723456891011121314151617181920212224252627282930313233343536373839[[#This Row],[PEMBULATAN]]*O154</f>
        <v>30000</v>
      </c>
    </row>
    <row r="155" spans="1:16" ht="29.25" customHeight="1" x14ac:dyDescent="0.2">
      <c r="A155" s="112"/>
      <c r="B155" s="72"/>
      <c r="C155" s="85" t="s">
        <v>216</v>
      </c>
      <c r="D155" s="75" t="s">
        <v>55</v>
      </c>
      <c r="E155" s="13">
        <v>44436</v>
      </c>
      <c r="F155" s="73" t="s">
        <v>59</v>
      </c>
      <c r="G155" s="13">
        <v>44441</v>
      </c>
      <c r="H155" s="74" t="s">
        <v>58</v>
      </c>
      <c r="I155" s="15">
        <v>54</v>
      </c>
      <c r="J155" s="15">
        <v>35</v>
      </c>
      <c r="K155" s="15">
        <v>12</v>
      </c>
      <c r="L155" s="15">
        <v>3</v>
      </c>
      <c r="M155" s="79">
        <v>5.67</v>
      </c>
      <c r="N155" s="70">
        <v>6</v>
      </c>
      <c r="O155" s="61">
        <v>3000</v>
      </c>
      <c r="P155" s="62">
        <f>Table224523689101112131415161718192021222423456723456891011121314151617181920212224252627282930313233343536373839[[#This Row],[PEMBULATAN]]*O155</f>
        <v>18000</v>
      </c>
    </row>
    <row r="156" spans="1:16" ht="29.25" customHeight="1" x14ac:dyDescent="0.2">
      <c r="A156" s="112"/>
      <c r="B156" s="72"/>
      <c r="C156" s="85" t="s">
        <v>217</v>
      </c>
      <c r="D156" s="75" t="s">
        <v>55</v>
      </c>
      <c r="E156" s="13">
        <v>44436</v>
      </c>
      <c r="F156" s="73" t="s">
        <v>59</v>
      </c>
      <c r="G156" s="13">
        <v>44441</v>
      </c>
      <c r="H156" s="74" t="s">
        <v>58</v>
      </c>
      <c r="I156" s="15">
        <v>90</v>
      </c>
      <c r="J156" s="15">
        <v>42</v>
      </c>
      <c r="K156" s="15">
        <v>22</v>
      </c>
      <c r="L156" s="15">
        <v>8</v>
      </c>
      <c r="M156" s="79">
        <v>20.79</v>
      </c>
      <c r="N156" s="70">
        <v>21</v>
      </c>
      <c r="O156" s="61">
        <v>3000</v>
      </c>
      <c r="P156" s="62">
        <f>Table224523689101112131415161718192021222423456723456891011121314151617181920212224252627282930313233343536373839[[#This Row],[PEMBULATAN]]*O156</f>
        <v>63000</v>
      </c>
    </row>
    <row r="157" spans="1:16" ht="29.25" customHeight="1" x14ac:dyDescent="0.2">
      <c r="A157" s="112"/>
      <c r="B157" s="72"/>
      <c r="C157" s="85" t="s">
        <v>218</v>
      </c>
      <c r="D157" s="75" t="s">
        <v>55</v>
      </c>
      <c r="E157" s="13">
        <v>44436</v>
      </c>
      <c r="F157" s="73" t="s">
        <v>59</v>
      </c>
      <c r="G157" s="13">
        <v>44441</v>
      </c>
      <c r="H157" s="74" t="s">
        <v>58</v>
      </c>
      <c r="I157" s="15">
        <v>82</v>
      </c>
      <c r="J157" s="15">
        <v>55</v>
      </c>
      <c r="K157" s="15">
        <v>18</v>
      </c>
      <c r="L157" s="15">
        <v>10</v>
      </c>
      <c r="M157" s="79">
        <v>20.295000000000002</v>
      </c>
      <c r="N157" s="70">
        <v>20</v>
      </c>
      <c r="O157" s="61">
        <v>3000</v>
      </c>
      <c r="P157" s="62">
        <f>Table224523689101112131415161718192021222423456723456891011121314151617181920212224252627282930313233343536373839[[#This Row],[PEMBULATAN]]*O157</f>
        <v>60000</v>
      </c>
    </row>
    <row r="158" spans="1:16" ht="29.25" customHeight="1" x14ac:dyDescent="0.2">
      <c r="A158" s="112"/>
      <c r="B158" s="72"/>
      <c r="C158" s="85" t="s">
        <v>219</v>
      </c>
      <c r="D158" s="75" t="s">
        <v>55</v>
      </c>
      <c r="E158" s="13">
        <v>44436</v>
      </c>
      <c r="F158" s="73" t="s">
        <v>59</v>
      </c>
      <c r="G158" s="13">
        <v>44441</v>
      </c>
      <c r="H158" s="74" t="s">
        <v>58</v>
      </c>
      <c r="I158" s="15">
        <v>60</v>
      </c>
      <c r="J158" s="15">
        <v>35</v>
      </c>
      <c r="K158" s="15">
        <v>22</v>
      </c>
      <c r="L158" s="15">
        <v>5</v>
      </c>
      <c r="M158" s="79">
        <v>11.55</v>
      </c>
      <c r="N158" s="70">
        <v>12</v>
      </c>
      <c r="O158" s="61">
        <v>3000</v>
      </c>
      <c r="P158" s="62">
        <f>Table224523689101112131415161718192021222423456723456891011121314151617181920212224252627282930313233343536373839[[#This Row],[PEMBULATAN]]*O158</f>
        <v>36000</v>
      </c>
    </row>
    <row r="159" spans="1:16" ht="29.25" customHeight="1" x14ac:dyDescent="0.2">
      <c r="A159" s="112"/>
      <c r="B159" s="72"/>
      <c r="C159" s="85" t="s">
        <v>220</v>
      </c>
      <c r="D159" s="75" t="s">
        <v>55</v>
      </c>
      <c r="E159" s="13">
        <v>44436</v>
      </c>
      <c r="F159" s="73" t="s">
        <v>59</v>
      </c>
      <c r="G159" s="13">
        <v>44441</v>
      </c>
      <c r="H159" s="74" t="s">
        <v>58</v>
      </c>
      <c r="I159" s="15">
        <v>72</v>
      </c>
      <c r="J159" s="15">
        <v>47</v>
      </c>
      <c r="K159" s="15">
        <v>20</v>
      </c>
      <c r="L159" s="15">
        <v>5</v>
      </c>
      <c r="M159" s="79">
        <v>16.920000000000002</v>
      </c>
      <c r="N159" s="70">
        <v>17</v>
      </c>
      <c r="O159" s="61">
        <v>3000</v>
      </c>
      <c r="P159" s="62">
        <f>Table224523689101112131415161718192021222423456723456891011121314151617181920212224252627282930313233343536373839[[#This Row],[PEMBULATAN]]*O159</f>
        <v>51000</v>
      </c>
    </row>
    <row r="160" spans="1:16" ht="29.25" customHeight="1" x14ac:dyDescent="0.2">
      <c r="A160" s="112"/>
      <c r="B160" s="72"/>
      <c r="C160" s="85" t="s">
        <v>221</v>
      </c>
      <c r="D160" s="75" t="s">
        <v>55</v>
      </c>
      <c r="E160" s="13">
        <v>44436</v>
      </c>
      <c r="F160" s="73" t="s">
        <v>59</v>
      </c>
      <c r="G160" s="13">
        <v>44441</v>
      </c>
      <c r="H160" s="74" t="s">
        <v>58</v>
      </c>
      <c r="I160" s="15">
        <v>56</v>
      </c>
      <c r="J160" s="15">
        <v>35</v>
      </c>
      <c r="K160" s="15">
        <v>12</v>
      </c>
      <c r="L160" s="15">
        <v>3</v>
      </c>
      <c r="M160" s="79">
        <v>5.88</v>
      </c>
      <c r="N160" s="70">
        <v>6</v>
      </c>
      <c r="O160" s="61">
        <v>3000</v>
      </c>
      <c r="P160" s="62">
        <f>Table224523689101112131415161718192021222423456723456891011121314151617181920212224252627282930313233343536373839[[#This Row],[PEMBULATAN]]*O160</f>
        <v>18000</v>
      </c>
    </row>
    <row r="161" spans="1:16" ht="29.25" customHeight="1" x14ac:dyDescent="0.2">
      <c r="A161" s="112"/>
      <c r="B161" s="72"/>
      <c r="C161" s="85" t="s">
        <v>222</v>
      </c>
      <c r="D161" s="75" t="s">
        <v>55</v>
      </c>
      <c r="E161" s="13">
        <v>44436</v>
      </c>
      <c r="F161" s="73" t="s">
        <v>59</v>
      </c>
      <c r="G161" s="13">
        <v>44441</v>
      </c>
      <c r="H161" s="74" t="s">
        <v>58</v>
      </c>
      <c r="I161" s="15">
        <v>52</v>
      </c>
      <c r="J161" s="15">
        <v>32</v>
      </c>
      <c r="K161" s="15">
        <v>18</v>
      </c>
      <c r="L161" s="15">
        <v>4</v>
      </c>
      <c r="M161" s="79">
        <v>7.4880000000000004</v>
      </c>
      <c r="N161" s="70">
        <v>7</v>
      </c>
      <c r="O161" s="61">
        <v>3000</v>
      </c>
      <c r="P161" s="62">
        <f>Table224523689101112131415161718192021222423456723456891011121314151617181920212224252627282930313233343536373839[[#This Row],[PEMBULATAN]]*O161</f>
        <v>21000</v>
      </c>
    </row>
    <row r="162" spans="1:16" ht="29.25" customHeight="1" x14ac:dyDescent="0.2">
      <c r="A162" s="112"/>
      <c r="B162" s="72"/>
      <c r="C162" s="85" t="s">
        <v>223</v>
      </c>
      <c r="D162" s="75" t="s">
        <v>55</v>
      </c>
      <c r="E162" s="13">
        <v>44436</v>
      </c>
      <c r="F162" s="73" t="s">
        <v>59</v>
      </c>
      <c r="G162" s="13">
        <v>44441</v>
      </c>
      <c r="H162" s="74" t="s">
        <v>58</v>
      </c>
      <c r="I162" s="15">
        <v>90</v>
      </c>
      <c r="J162" s="15">
        <v>58</v>
      </c>
      <c r="K162" s="15">
        <v>15</v>
      </c>
      <c r="L162" s="15">
        <v>9</v>
      </c>
      <c r="M162" s="79">
        <v>19.574999999999999</v>
      </c>
      <c r="N162" s="70">
        <v>20</v>
      </c>
      <c r="O162" s="61">
        <v>3000</v>
      </c>
      <c r="P162" s="62">
        <f>Table224523689101112131415161718192021222423456723456891011121314151617181920212224252627282930313233343536373839[[#This Row],[PEMBULATAN]]*O162</f>
        <v>60000</v>
      </c>
    </row>
    <row r="163" spans="1:16" ht="29.25" customHeight="1" x14ac:dyDescent="0.2">
      <c r="A163" s="112"/>
      <c r="B163" s="72"/>
      <c r="C163" s="85" t="s">
        <v>224</v>
      </c>
      <c r="D163" s="75" t="s">
        <v>55</v>
      </c>
      <c r="E163" s="13">
        <v>44436</v>
      </c>
      <c r="F163" s="73" t="s">
        <v>59</v>
      </c>
      <c r="G163" s="13">
        <v>44441</v>
      </c>
      <c r="H163" s="74" t="s">
        <v>58</v>
      </c>
      <c r="I163" s="15">
        <v>34</v>
      </c>
      <c r="J163" s="15">
        <v>28</v>
      </c>
      <c r="K163" s="15">
        <v>8</v>
      </c>
      <c r="L163" s="15">
        <v>3</v>
      </c>
      <c r="M163" s="79">
        <v>1.9039999999999999</v>
      </c>
      <c r="N163" s="70">
        <v>3</v>
      </c>
      <c r="O163" s="61">
        <v>3000</v>
      </c>
      <c r="P163" s="62">
        <f>Table224523689101112131415161718192021222423456723456891011121314151617181920212224252627282930313233343536373839[[#This Row],[PEMBULATAN]]*O163</f>
        <v>9000</v>
      </c>
    </row>
    <row r="164" spans="1:16" ht="29.25" customHeight="1" x14ac:dyDescent="0.2">
      <c r="A164" s="112"/>
      <c r="B164" s="72"/>
      <c r="C164" s="85" t="s">
        <v>225</v>
      </c>
      <c r="D164" s="75" t="s">
        <v>55</v>
      </c>
      <c r="E164" s="13">
        <v>44436</v>
      </c>
      <c r="F164" s="73" t="s">
        <v>59</v>
      </c>
      <c r="G164" s="13">
        <v>44441</v>
      </c>
      <c r="H164" s="74" t="s">
        <v>58</v>
      </c>
      <c r="I164" s="15">
        <v>60</v>
      </c>
      <c r="J164" s="15">
        <v>34</v>
      </c>
      <c r="K164" s="15">
        <v>17</v>
      </c>
      <c r="L164" s="15">
        <v>4</v>
      </c>
      <c r="M164" s="79">
        <v>8.67</v>
      </c>
      <c r="N164" s="70">
        <v>9</v>
      </c>
      <c r="O164" s="61">
        <v>3000</v>
      </c>
      <c r="P164" s="62">
        <f>Table224523689101112131415161718192021222423456723456891011121314151617181920212224252627282930313233343536373839[[#This Row],[PEMBULATAN]]*O164</f>
        <v>27000</v>
      </c>
    </row>
    <row r="165" spans="1:16" ht="29.25" customHeight="1" x14ac:dyDescent="0.2">
      <c r="A165" s="112"/>
      <c r="B165" s="72"/>
      <c r="C165" s="85" t="s">
        <v>226</v>
      </c>
      <c r="D165" s="75" t="s">
        <v>55</v>
      </c>
      <c r="E165" s="13">
        <v>44436</v>
      </c>
      <c r="F165" s="73" t="s">
        <v>59</v>
      </c>
      <c r="G165" s="13">
        <v>44441</v>
      </c>
      <c r="H165" s="74" t="s">
        <v>58</v>
      </c>
      <c r="I165" s="15">
        <v>72</v>
      </c>
      <c r="J165" s="15">
        <v>32</v>
      </c>
      <c r="K165" s="15">
        <v>23</v>
      </c>
      <c r="L165" s="15">
        <v>11</v>
      </c>
      <c r="M165" s="79">
        <v>13.247999999999999</v>
      </c>
      <c r="N165" s="70">
        <v>13</v>
      </c>
      <c r="O165" s="61">
        <v>3000</v>
      </c>
      <c r="P165" s="62">
        <f>Table224523689101112131415161718192021222423456723456891011121314151617181920212224252627282930313233343536373839[[#This Row],[PEMBULATAN]]*O165</f>
        <v>39000</v>
      </c>
    </row>
    <row r="166" spans="1:16" ht="29.25" customHeight="1" x14ac:dyDescent="0.2">
      <c r="A166" s="112"/>
      <c r="B166" s="72"/>
      <c r="C166" s="85" t="s">
        <v>227</v>
      </c>
      <c r="D166" s="75" t="s">
        <v>55</v>
      </c>
      <c r="E166" s="13">
        <v>44436</v>
      </c>
      <c r="F166" s="73" t="s">
        <v>59</v>
      </c>
      <c r="G166" s="13">
        <v>44441</v>
      </c>
      <c r="H166" s="74" t="s">
        <v>58</v>
      </c>
      <c r="I166" s="15">
        <v>88</v>
      </c>
      <c r="J166" s="15">
        <v>60</v>
      </c>
      <c r="K166" s="15">
        <v>15</v>
      </c>
      <c r="L166" s="15">
        <v>9</v>
      </c>
      <c r="M166" s="79">
        <v>19.8</v>
      </c>
      <c r="N166" s="70">
        <v>20</v>
      </c>
      <c r="O166" s="61">
        <v>3000</v>
      </c>
      <c r="P166" s="62">
        <f>Table224523689101112131415161718192021222423456723456891011121314151617181920212224252627282930313233343536373839[[#This Row],[PEMBULATAN]]*O166</f>
        <v>60000</v>
      </c>
    </row>
    <row r="167" spans="1:16" ht="29.25" customHeight="1" x14ac:dyDescent="0.2">
      <c r="A167" s="112"/>
      <c r="B167" s="72"/>
      <c r="C167" s="85" t="s">
        <v>228</v>
      </c>
      <c r="D167" s="75" t="s">
        <v>55</v>
      </c>
      <c r="E167" s="13">
        <v>44436</v>
      </c>
      <c r="F167" s="73" t="s">
        <v>59</v>
      </c>
      <c r="G167" s="13">
        <v>44441</v>
      </c>
      <c r="H167" s="74" t="s">
        <v>58</v>
      </c>
      <c r="I167" s="15">
        <v>46</v>
      </c>
      <c r="J167" s="15">
        <v>30</v>
      </c>
      <c r="K167" s="15">
        <v>20</v>
      </c>
      <c r="L167" s="15">
        <v>3</v>
      </c>
      <c r="M167" s="79">
        <v>6.9</v>
      </c>
      <c r="N167" s="70">
        <v>7</v>
      </c>
      <c r="O167" s="61">
        <v>3000</v>
      </c>
      <c r="P167" s="62">
        <f>Table224523689101112131415161718192021222423456723456891011121314151617181920212224252627282930313233343536373839[[#This Row],[PEMBULATAN]]*O167</f>
        <v>21000</v>
      </c>
    </row>
    <row r="168" spans="1:16" ht="29.25" customHeight="1" x14ac:dyDescent="0.2">
      <c r="A168" s="112"/>
      <c r="B168" s="72"/>
      <c r="C168" s="85" t="s">
        <v>229</v>
      </c>
      <c r="D168" s="75" t="s">
        <v>55</v>
      </c>
      <c r="E168" s="13">
        <v>44436</v>
      </c>
      <c r="F168" s="73" t="s">
        <v>59</v>
      </c>
      <c r="G168" s="13">
        <v>44441</v>
      </c>
      <c r="H168" s="74" t="s">
        <v>58</v>
      </c>
      <c r="I168" s="15">
        <v>52</v>
      </c>
      <c r="J168" s="15">
        <v>32</v>
      </c>
      <c r="K168" s="15">
        <v>14</v>
      </c>
      <c r="L168" s="15">
        <v>5</v>
      </c>
      <c r="M168" s="79">
        <v>5.8239999999999998</v>
      </c>
      <c r="N168" s="70">
        <v>6</v>
      </c>
      <c r="O168" s="61">
        <v>3000</v>
      </c>
      <c r="P168" s="62">
        <f>Table224523689101112131415161718192021222423456723456891011121314151617181920212224252627282930313233343536373839[[#This Row],[PEMBULATAN]]*O168</f>
        <v>18000</v>
      </c>
    </row>
    <row r="169" spans="1:16" ht="29.25" customHeight="1" x14ac:dyDescent="0.2">
      <c r="A169" s="112"/>
      <c r="B169" s="72"/>
      <c r="C169" s="85" t="s">
        <v>230</v>
      </c>
      <c r="D169" s="75" t="s">
        <v>55</v>
      </c>
      <c r="E169" s="13">
        <v>44436</v>
      </c>
      <c r="F169" s="73" t="s">
        <v>59</v>
      </c>
      <c r="G169" s="13">
        <v>44441</v>
      </c>
      <c r="H169" s="74" t="s">
        <v>58</v>
      </c>
      <c r="I169" s="15">
        <v>48</v>
      </c>
      <c r="J169" s="15">
        <v>27</v>
      </c>
      <c r="K169" s="15">
        <v>28</v>
      </c>
      <c r="L169" s="15">
        <v>4</v>
      </c>
      <c r="M169" s="79">
        <v>9.0719999999999992</v>
      </c>
      <c r="N169" s="70">
        <v>9</v>
      </c>
      <c r="O169" s="61">
        <v>3000</v>
      </c>
      <c r="P169" s="62">
        <f>Table224523689101112131415161718192021222423456723456891011121314151617181920212224252627282930313233343536373839[[#This Row],[PEMBULATAN]]*O169</f>
        <v>27000</v>
      </c>
    </row>
    <row r="170" spans="1:16" ht="29.25" customHeight="1" x14ac:dyDescent="0.2">
      <c r="A170" s="112"/>
      <c r="B170" s="72"/>
      <c r="C170" s="85" t="s">
        <v>231</v>
      </c>
      <c r="D170" s="75" t="s">
        <v>55</v>
      </c>
      <c r="E170" s="13">
        <v>44436</v>
      </c>
      <c r="F170" s="73" t="s">
        <v>59</v>
      </c>
      <c r="G170" s="13">
        <v>44441</v>
      </c>
      <c r="H170" s="74" t="s">
        <v>58</v>
      </c>
      <c r="I170" s="15">
        <v>60</v>
      </c>
      <c r="J170" s="15">
        <v>30</v>
      </c>
      <c r="K170" s="15">
        <v>12</v>
      </c>
      <c r="L170" s="15">
        <v>1</v>
      </c>
      <c r="M170" s="79">
        <v>5.4</v>
      </c>
      <c r="N170" s="70">
        <v>5</v>
      </c>
      <c r="O170" s="61">
        <v>3000</v>
      </c>
      <c r="P170" s="62">
        <f>Table224523689101112131415161718192021222423456723456891011121314151617181920212224252627282930313233343536373839[[#This Row],[PEMBULATAN]]*O170</f>
        <v>15000</v>
      </c>
    </row>
    <row r="171" spans="1:16" ht="29.25" customHeight="1" x14ac:dyDescent="0.2">
      <c r="A171" s="112"/>
      <c r="B171" s="72"/>
      <c r="C171" s="85" t="s">
        <v>232</v>
      </c>
      <c r="D171" s="75" t="s">
        <v>55</v>
      </c>
      <c r="E171" s="13">
        <v>44436</v>
      </c>
      <c r="F171" s="73" t="s">
        <v>59</v>
      </c>
      <c r="G171" s="13">
        <v>44441</v>
      </c>
      <c r="H171" s="74" t="s">
        <v>58</v>
      </c>
      <c r="I171" s="15">
        <v>58</v>
      </c>
      <c r="J171" s="15">
        <v>36</v>
      </c>
      <c r="K171" s="15">
        <v>12</v>
      </c>
      <c r="L171" s="15">
        <v>1</v>
      </c>
      <c r="M171" s="79">
        <v>6.2640000000000002</v>
      </c>
      <c r="N171" s="70">
        <v>6</v>
      </c>
      <c r="O171" s="61">
        <v>3000</v>
      </c>
      <c r="P171" s="62">
        <f>Table224523689101112131415161718192021222423456723456891011121314151617181920212224252627282930313233343536373839[[#This Row],[PEMBULATAN]]*O171</f>
        <v>18000</v>
      </c>
    </row>
    <row r="172" spans="1:16" ht="29.25" customHeight="1" x14ac:dyDescent="0.2">
      <c r="A172" s="112"/>
      <c r="B172" s="72"/>
      <c r="C172" s="85" t="s">
        <v>233</v>
      </c>
      <c r="D172" s="75" t="s">
        <v>55</v>
      </c>
      <c r="E172" s="13">
        <v>44436</v>
      </c>
      <c r="F172" s="73" t="s">
        <v>59</v>
      </c>
      <c r="G172" s="13">
        <v>44441</v>
      </c>
      <c r="H172" s="74" t="s">
        <v>58</v>
      </c>
      <c r="I172" s="15">
        <v>27</v>
      </c>
      <c r="J172" s="15">
        <v>25</v>
      </c>
      <c r="K172" s="15">
        <v>50</v>
      </c>
      <c r="L172" s="15">
        <v>2</v>
      </c>
      <c r="M172" s="79">
        <v>8.4375</v>
      </c>
      <c r="N172" s="70">
        <v>8</v>
      </c>
      <c r="O172" s="61">
        <v>3000</v>
      </c>
      <c r="P172" s="62">
        <f>Table224523689101112131415161718192021222423456723456891011121314151617181920212224252627282930313233343536373839[[#This Row],[PEMBULATAN]]*O172</f>
        <v>24000</v>
      </c>
    </row>
    <row r="173" spans="1:16" ht="29.25" customHeight="1" x14ac:dyDescent="0.2">
      <c r="A173" s="112"/>
      <c r="B173" s="72"/>
      <c r="C173" s="85" t="s">
        <v>234</v>
      </c>
      <c r="D173" s="75" t="s">
        <v>55</v>
      </c>
      <c r="E173" s="13">
        <v>44436</v>
      </c>
      <c r="F173" s="73" t="s">
        <v>59</v>
      </c>
      <c r="G173" s="13">
        <v>44441</v>
      </c>
      <c r="H173" s="74" t="s">
        <v>58</v>
      </c>
      <c r="I173" s="15">
        <v>32</v>
      </c>
      <c r="J173" s="15">
        <v>16</v>
      </c>
      <c r="K173" s="15">
        <v>15</v>
      </c>
      <c r="L173" s="15">
        <v>5</v>
      </c>
      <c r="M173" s="79">
        <v>1.92</v>
      </c>
      <c r="N173" s="70">
        <v>5</v>
      </c>
      <c r="O173" s="61">
        <v>3000</v>
      </c>
      <c r="P173" s="62">
        <f>Table224523689101112131415161718192021222423456723456891011121314151617181920212224252627282930313233343536373839[[#This Row],[PEMBULATAN]]*O173</f>
        <v>15000</v>
      </c>
    </row>
    <row r="174" spans="1:16" ht="29.25" customHeight="1" x14ac:dyDescent="0.2">
      <c r="A174" s="112"/>
      <c r="B174" s="72"/>
      <c r="C174" s="85" t="s">
        <v>235</v>
      </c>
      <c r="D174" s="75" t="s">
        <v>55</v>
      </c>
      <c r="E174" s="13">
        <v>44436</v>
      </c>
      <c r="F174" s="73" t="s">
        <v>59</v>
      </c>
      <c r="G174" s="13">
        <v>44441</v>
      </c>
      <c r="H174" s="74" t="s">
        <v>58</v>
      </c>
      <c r="I174" s="15">
        <v>48</v>
      </c>
      <c r="J174" s="15">
        <v>38</v>
      </c>
      <c r="K174" s="15">
        <v>30</v>
      </c>
      <c r="L174" s="15">
        <v>3</v>
      </c>
      <c r="M174" s="79">
        <v>13.68</v>
      </c>
      <c r="N174" s="70">
        <v>14</v>
      </c>
      <c r="O174" s="61">
        <v>3000</v>
      </c>
      <c r="P174" s="62">
        <f>Table224523689101112131415161718192021222423456723456891011121314151617181920212224252627282930313233343536373839[[#This Row],[PEMBULATAN]]*O174</f>
        <v>42000</v>
      </c>
    </row>
    <row r="175" spans="1:16" ht="29.25" customHeight="1" x14ac:dyDescent="0.2">
      <c r="A175" s="112"/>
      <c r="B175" s="72"/>
      <c r="C175" s="85" t="s">
        <v>236</v>
      </c>
      <c r="D175" s="75" t="s">
        <v>55</v>
      </c>
      <c r="E175" s="13">
        <v>44436</v>
      </c>
      <c r="F175" s="73" t="s">
        <v>59</v>
      </c>
      <c r="G175" s="13">
        <v>44441</v>
      </c>
      <c r="H175" s="74" t="s">
        <v>58</v>
      </c>
      <c r="I175" s="15">
        <v>68</v>
      </c>
      <c r="J175" s="15">
        <v>58</v>
      </c>
      <c r="K175" s="15">
        <v>32</v>
      </c>
      <c r="L175" s="15">
        <v>52</v>
      </c>
      <c r="M175" s="79">
        <v>31.552</v>
      </c>
      <c r="N175" s="70">
        <v>52</v>
      </c>
      <c r="O175" s="61">
        <v>3000</v>
      </c>
      <c r="P175" s="62">
        <f>Table224523689101112131415161718192021222423456723456891011121314151617181920212224252627282930313233343536373839[[#This Row],[PEMBULATAN]]*O175</f>
        <v>156000</v>
      </c>
    </row>
    <row r="176" spans="1:16" ht="22.5" customHeight="1" x14ac:dyDescent="0.2">
      <c r="A176" s="151" t="s">
        <v>33</v>
      </c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3"/>
      <c r="M176" s="76">
        <f>SUBTOTAL(109,Table224523689101112131415161718192021222423456723456891011121314151617181920212224252627282930313233343536373839[KG VOLUME])</f>
        <v>3777.6222500000008</v>
      </c>
      <c r="N176" s="65">
        <f>SUM(N3:N175)</f>
        <v>4113</v>
      </c>
      <c r="O176" s="154">
        <f>SUM(P3:P175)</f>
        <v>12339000</v>
      </c>
      <c r="P176" s="155"/>
    </row>
    <row r="177" spans="1:16" ht="22.5" customHeight="1" x14ac:dyDescent="0.2">
      <c r="A177" s="80"/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1"/>
      <c r="N177" s="83" t="s">
        <v>54</v>
      </c>
      <c r="O177" s="82"/>
      <c r="P177" s="82">
        <f>O176*10%</f>
        <v>1233900</v>
      </c>
    </row>
    <row r="178" spans="1:16" x14ac:dyDescent="0.2">
      <c r="A178" s="11"/>
      <c r="B178" s="53" t="s">
        <v>47</v>
      </c>
      <c r="C178" s="52"/>
      <c r="D178" s="54" t="s">
        <v>48</v>
      </c>
      <c r="H178" s="60"/>
      <c r="N178" s="59" t="s">
        <v>34</v>
      </c>
      <c r="P178" s="66">
        <f>O176*1%</f>
        <v>123390</v>
      </c>
    </row>
    <row r="179" spans="1:16" x14ac:dyDescent="0.2">
      <c r="A179" s="11"/>
      <c r="H179" s="60"/>
      <c r="N179" s="59" t="s">
        <v>35</v>
      </c>
      <c r="P179" s="68">
        <v>0</v>
      </c>
    </row>
    <row r="180" spans="1:16" ht="15.75" thickBot="1" x14ac:dyDescent="0.25">
      <c r="A180" s="11"/>
      <c r="H180" s="60"/>
      <c r="N180" s="59" t="s">
        <v>36</v>
      </c>
      <c r="P180" s="68">
        <v>0</v>
      </c>
    </row>
    <row r="181" spans="1:16" x14ac:dyDescent="0.2">
      <c r="A181" s="11"/>
      <c r="H181" s="60"/>
      <c r="N181" s="63" t="s">
        <v>37</v>
      </c>
      <c r="O181" s="64"/>
      <c r="P181" s="67">
        <f>O176-P177+P178</f>
        <v>11228490</v>
      </c>
    </row>
    <row r="182" spans="1:16" x14ac:dyDescent="0.2">
      <c r="B182" s="53"/>
      <c r="C182" s="52"/>
      <c r="D182" s="54"/>
    </row>
    <row r="184" spans="1:16" x14ac:dyDescent="0.2">
      <c r="A184" s="11"/>
      <c r="H184" s="60"/>
      <c r="P184" s="69"/>
    </row>
    <row r="185" spans="1:16" x14ac:dyDescent="0.2">
      <c r="A185" s="11"/>
      <c r="H185" s="60"/>
      <c r="O185" s="55"/>
      <c r="P185" s="69"/>
    </row>
    <row r="186" spans="1:16" s="3" customFormat="1" x14ac:dyDescent="0.25">
      <c r="A186" s="11"/>
      <c r="B186" s="2"/>
      <c r="C186" s="2"/>
      <c r="E186" s="12"/>
      <c r="H186" s="60"/>
      <c r="N186" s="14"/>
      <c r="O186" s="14"/>
      <c r="P186" s="14"/>
    </row>
    <row r="187" spans="1:16" s="3" customFormat="1" x14ac:dyDescent="0.25">
      <c r="A187" s="11"/>
      <c r="B187" s="2"/>
      <c r="C187" s="2"/>
      <c r="E187" s="12"/>
      <c r="H187" s="60"/>
      <c r="N187" s="14"/>
      <c r="O187" s="14"/>
      <c r="P187" s="14"/>
    </row>
    <row r="188" spans="1:16" s="3" customFormat="1" x14ac:dyDescent="0.25">
      <c r="A188" s="11"/>
      <c r="B188" s="2"/>
      <c r="C188" s="2"/>
      <c r="E188" s="12"/>
      <c r="H188" s="60"/>
      <c r="N188" s="14"/>
      <c r="O188" s="14"/>
      <c r="P188" s="14"/>
    </row>
    <row r="189" spans="1:16" s="3" customFormat="1" x14ac:dyDescent="0.25">
      <c r="A189" s="11"/>
      <c r="B189" s="2"/>
      <c r="C189" s="2"/>
      <c r="E189" s="12"/>
      <c r="H189" s="60"/>
      <c r="N189" s="14"/>
      <c r="O189" s="14"/>
      <c r="P189" s="14"/>
    </row>
    <row r="190" spans="1:16" s="3" customFormat="1" x14ac:dyDescent="0.25">
      <c r="A190" s="11"/>
      <c r="B190" s="2"/>
      <c r="C190" s="2"/>
      <c r="E190" s="12"/>
      <c r="H190" s="60"/>
      <c r="N190" s="14"/>
      <c r="O190" s="14"/>
      <c r="P190" s="14"/>
    </row>
    <row r="191" spans="1:16" s="3" customFormat="1" x14ac:dyDescent="0.25">
      <c r="A191" s="11"/>
      <c r="B191" s="2"/>
      <c r="C191" s="2"/>
      <c r="E191" s="12"/>
      <c r="H191" s="60"/>
      <c r="N191" s="14"/>
      <c r="O191" s="14"/>
      <c r="P191" s="14"/>
    </row>
    <row r="192" spans="1:16" s="3" customFormat="1" x14ac:dyDescent="0.25">
      <c r="A192" s="11"/>
      <c r="B192" s="2"/>
      <c r="C192" s="2"/>
      <c r="E192" s="12"/>
      <c r="H192" s="60"/>
      <c r="N192" s="14"/>
      <c r="O192" s="14"/>
      <c r="P192" s="14"/>
    </row>
    <row r="193" spans="1:16" s="3" customFormat="1" x14ac:dyDescent="0.25">
      <c r="A193" s="11"/>
      <c r="B193" s="2"/>
      <c r="C193" s="2"/>
      <c r="E193" s="12"/>
      <c r="H193" s="60"/>
      <c r="N193" s="14"/>
      <c r="O193" s="14"/>
      <c r="P193" s="14"/>
    </row>
    <row r="194" spans="1:16" s="3" customFormat="1" x14ac:dyDescent="0.25">
      <c r="A194" s="11"/>
      <c r="B194" s="2"/>
      <c r="C194" s="2"/>
      <c r="E194" s="12"/>
      <c r="H194" s="60"/>
      <c r="N194" s="14"/>
      <c r="O194" s="14"/>
      <c r="P194" s="14"/>
    </row>
    <row r="195" spans="1:16" s="3" customFormat="1" x14ac:dyDescent="0.25">
      <c r="A195" s="11"/>
      <c r="B195" s="2"/>
      <c r="C195" s="2"/>
      <c r="E195" s="12"/>
      <c r="H195" s="60"/>
      <c r="N195" s="14"/>
      <c r="O195" s="14"/>
      <c r="P195" s="14"/>
    </row>
    <row r="196" spans="1:16" s="3" customFormat="1" x14ac:dyDescent="0.25">
      <c r="A196" s="11"/>
      <c r="B196" s="2"/>
      <c r="C196" s="2"/>
      <c r="E196" s="12"/>
      <c r="H196" s="60"/>
      <c r="N196" s="14"/>
      <c r="O196" s="14"/>
      <c r="P196" s="14"/>
    </row>
    <row r="197" spans="1:16" s="3" customFormat="1" x14ac:dyDescent="0.25">
      <c r="A197" s="11"/>
      <c r="B197" s="2"/>
      <c r="C197" s="2"/>
      <c r="E197" s="12"/>
      <c r="H197" s="60"/>
      <c r="N197" s="14"/>
      <c r="O197" s="14"/>
      <c r="P197" s="14"/>
    </row>
  </sheetData>
  <mergeCells count="3">
    <mergeCell ref="A3:A4"/>
    <mergeCell ref="A176:L176"/>
    <mergeCell ref="O176:P176"/>
  </mergeCells>
  <conditionalFormatting sqref="B3">
    <cfRule type="duplicateValues" dxfId="13" priority="1"/>
  </conditionalFormatting>
  <conditionalFormatting sqref="B4:B175">
    <cfRule type="duplicateValues" dxfId="12" priority="99"/>
  </conditionalFormatting>
  <printOptions horizontalCentered="1"/>
  <pageMargins left="0.31496062992125984" right="0.31496062992125984" top="0.55118110236220474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="110" zoomScaleNormal="110" workbookViewId="0">
      <pane xSplit="3" ySplit="2" topLeftCell="D15" activePane="bottomRight" state="frozen"/>
      <selection activeCell="H173" sqref="H173"/>
      <selection pane="topRight" activeCell="H173" sqref="H173"/>
      <selection pane="bottomLeft" activeCell="H173" sqref="H173"/>
      <selection pane="bottomRight" activeCell="D20" sqref="D20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11.5703125" style="3" customWidth="1"/>
    <col min="5" max="5" width="8" style="12" customWidth="1"/>
    <col min="6" max="6" width="10" style="3" customWidth="1"/>
    <col min="7" max="7" width="9.5703125" style="3" customWidth="1"/>
    <col min="8" max="8" width="13.710937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4" customWidth="1"/>
    <col min="15" max="15" width="8.140625" style="14" customWidth="1"/>
    <col min="16" max="16" width="12.28515625" style="14" customWidth="1"/>
    <col min="17" max="16384" width="9.140625" style="4"/>
  </cols>
  <sheetData>
    <row r="1" spans="1:16" x14ac:dyDescent="0.2">
      <c r="H1" s="5"/>
    </row>
    <row r="2" spans="1:16" ht="25.5" x14ac:dyDescent="0.2">
      <c r="A2" s="56" t="s">
        <v>49</v>
      </c>
      <c r="B2" s="7" t="s">
        <v>7</v>
      </c>
      <c r="C2" s="7" t="s">
        <v>0</v>
      </c>
      <c r="D2" s="7" t="s">
        <v>1</v>
      </c>
      <c r="E2" s="57" t="s">
        <v>4</v>
      </c>
      <c r="F2" s="7" t="s">
        <v>3</v>
      </c>
      <c r="G2" s="7" t="s">
        <v>5</v>
      </c>
      <c r="H2" s="57" t="s">
        <v>2</v>
      </c>
      <c r="I2" s="7" t="s">
        <v>44</v>
      </c>
      <c r="J2" s="7" t="s">
        <v>45</v>
      </c>
      <c r="K2" s="7" t="s">
        <v>46</v>
      </c>
      <c r="L2" s="58" t="s">
        <v>50</v>
      </c>
      <c r="M2" s="58" t="s">
        <v>51</v>
      </c>
      <c r="N2" s="58" t="s">
        <v>6</v>
      </c>
      <c r="O2" s="58" t="s">
        <v>52</v>
      </c>
      <c r="P2" s="58" t="s">
        <v>53</v>
      </c>
    </row>
    <row r="3" spans="1:16" ht="30.75" customHeight="1" x14ac:dyDescent="0.2">
      <c r="A3" s="149" t="s">
        <v>424</v>
      </c>
      <c r="B3" s="132" t="s">
        <v>401</v>
      </c>
      <c r="C3" s="9" t="s">
        <v>402</v>
      </c>
      <c r="D3" s="73" t="s">
        <v>55</v>
      </c>
      <c r="E3" s="13">
        <v>44436</v>
      </c>
      <c r="F3" s="73" t="s">
        <v>59</v>
      </c>
      <c r="G3" s="13">
        <v>44441</v>
      </c>
      <c r="H3" s="10" t="s">
        <v>58</v>
      </c>
      <c r="I3" s="1">
        <v>95</v>
      </c>
      <c r="J3" s="1">
        <v>64</v>
      </c>
      <c r="K3" s="1">
        <v>25</v>
      </c>
      <c r="L3" s="1">
        <v>22</v>
      </c>
      <c r="M3" s="78">
        <v>38</v>
      </c>
      <c r="N3" s="8">
        <v>38</v>
      </c>
      <c r="O3" s="61">
        <v>3000</v>
      </c>
      <c r="P3" s="62">
        <f>Table224523689101112131415161718192021222423456723456891011121314151617181920212224252627282930313233343536373839404243[[#This Row],[PEMBULATAN]]*O3</f>
        <v>114000</v>
      </c>
    </row>
    <row r="4" spans="1:16" ht="30.75" customHeight="1" x14ac:dyDescent="0.2">
      <c r="A4" s="150"/>
      <c r="B4" s="72" t="s">
        <v>403</v>
      </c>
      <c r="C4" s="9" t="s">
        <v>404</v>
      </c>
      <c r="D4" s="73" t="s">
        <v>55</v>
      </c>
      <c r="E4" s="13">
        <v>44436</v>
      </c>
      <c r="F4" s="73" t="s">
        <v>59</v>
      </c>
      <c r="G4" s="13">
        <v>44441</v>
      </c>
      <c r="H4" s="10" t="s">
        <v>58</v>
      </c>
      <c r="I4" s="1">
        <v>5</v>
      </c>
      <c r="J4" s="1">
        <v>30</v>
      </c>
      <c r="K4" s="1">
        <v>14</v>
      </c>
      <c r="L4" s="1">
        <v>4</v>
      </c>
      <c r="M4" s="78">
        <v>0.52500000000000002</v>
      </c>
      <c r="N4" s="8">
        <v>4</v>
      </c>
      <c r="O4" s="61">
        <v>3000</v>
      </c>
      <c r="P4" s="62">
        <f>Table224523689101112131415161718192021222423456723456891011121314151617181920212224252627282930313233343536373839404243[[#This Row],[PEMBULATAN]]*O4</f>
        <v>12000</v>
      </c>
    </row>
    <row r="5" spans="1:16" ht="30.75" customHeight="1" x14ac:dyDescent="0.2">
      <c r="A5" s="112"/>
      <c r="B5" s="95"/>
      <c r="C5" s="85" t="s">
        <v>405</v>
      </c>
      <c r="D5" s="75" t="s">
        <v>55</v>
      </c>
      <c r="E5" s="13">
        <v>44436</v>
      </c>
      <c r="F5" s="73" t="s">
        <v>59</v>
      </c>
      <c r="G5" s="13">
        <v>44441</v>
      </c>
      <c r="H5" s="74" t="s">
        <v>58</v>
      </c>
      <c r="I5" s="15">
        <v>100</v>
      </c>
      <c r="J5" s="15">
        <v>62</v>
      </c>
      <c r="K5" s="15">
        <v>33</v>
      </c>
      <c r="L5" s="15">
        <v>25</v>
      </c>
      <c r="M5" s="79">
        <v>51.15</v>
      </c>
      <c r="N5" s="70">
        <v>51</v>
      </c>
      <c r="O5" s="61">
        <v>3000</v>
      </c>
      <c r="P5" s="62">
        <f>Table224523689101112131415161718192021222423456723456891011121314151617181920212224252627282930313233343536373839404243[[#This Row],[PEMBULATAN]]*O5</f>
        <v>153000</v>
      </c>
    </row>
    <row r="6" spans="1:16" ht="30.75" customHeight="1" x14ac:dyDescent="0.2">
      <c r="A6" s="112"/>
      <c r="B6" s="72" t="s">
        <v>406</v>
      </c>
      <c r="C6" s="87" t="s">
        <v>407</v>
      </c>
      <c r="D6" s="88" t="s">
        <v>55</v>
      </c>
      <c r="E6" s="89">
        <v>44436</v>
      </c>
      <c r="F6" s="90" t="s">
        <v>59</v>
      </c>
      <c r="G6" s="89">
        <v>44441</v>
      </c>
      <c r="H6" s="91" t="s">
        <v>58</v>
      </c>
      <c r="I6" s="92">
        <v>70</v>
      </c>
      <c r="J6" s="92">
        <v>45</v>
      </c>
      <c r="K6" s="92">
        <v>12</v>
      </c>
      <c r="L6" s="92">
        <v>9</v>
      </c>
      <c r="M6" s="93">
        <v>9.4499999999999993</v>
      </c>
      <c r="N6" s="94">
        <v>9</v>
      </c>
      <c r="O6" s="61">
        <v>3000</v>
      </c>
      <c r="P6" s="62">
        <f>Table224523689101112131415161718192021222423456723456891011121314151617181920212224252627282930313233343536373839404243[[#This Row],[PEMBULATAN]]*O6</f>
        <v>27000</v>
      </c>
    </row>
    <row r="7" spans="1:16" ht="30.75" customHeight="1" x14ac:dyDescent="0.2">
      <c r="A7" s="112"/>
      <c r="B7" s="72"/>
      <c r="C7" s="87" t="s">
        <v>408</v>
      </c>
      <c r="D7" s="88" t="s">
        <v>55</v>
      </c>
      <c r="E7" s="89">
        <v>44436</v>
      </c>
      <c r="F7" s="90" t="s">
        <v>59</v>
      </c>
      <c r="G7" s="89">
        <v>44441</v>
      </c>
      <c r="H7" s="91" t="s">
        <v>58</v>
      </c>
      <c r="I7" s="92">
        <v>76</v>
      </c>
      <c r="J7" s="92">
        <v>42</v>
      </c>
      <c r="K7" s="92">
        <v>61</v>
      </c>
      <c r="L7" s="92">
        <v>31</v>
      </c>
      <c r="M7" s="93">
        <v>48.677999999999997</v>
      </c>
      <c r="N7" s="94">
        <v>49</v>
      </c>
      <c r="O7" s="61">
        <v>3000</v>
      </c>
      <c r="P7" s="62">
        <f>Table224523689101112131415161718192021222423456723456891011121314151617181920212224252627282930313233343536373839404243[[#This Row],[PEMBULATAN]]*O7</f>
        <v>147000</v>
      </c>
    </row>
    <row r="8" spans="1:16" ht="30.75" customHeight="1" x14ac:dyDescent="0.2">
      <c r="A8" s="112"/>
      <c r="B8" s="72"/>
      <c r="C8" s="87" t="s">
        <v>409</v>
      </c>
      <c r="D8" s="88" t="s">
        <v>55</v>
      </c>
      <c r="E8" s="89">
        <v>44436</v>
      </c>
      <c r="F8" s="90" t="s">
        <v>59</v>
      </c>
      <c r="G8" s="89">
        <v>44441</v>
      </c>
      <c r="H8" s="91" t="s">
        <v>58</v>
      </c>
      <c r="I8" s="92">
        <v>76</v>
      </c>
      <c r="J8" s="92">
        <v>42</v>
      </c>
      <c r="K8" s="92">
        <v>61</v>
      </c>
      <c r="L8" s="92">
        <v>31</v>
      </c>
      <c r="M8" s="93">
        <v>48.677999999999997</v>
      </c>
      <c r="N8" s="94">
        <v>49</v>
      </c>
      <c r="O8" s="61">
        <v>3000</v>
      </c>
      <c r="P8" s="62">
        <f>Table224523689101112131415161718192021222423456723456891011121314151617181920212224252627282930313233343536373839404243[[#This Row],[PEMBULATAN]]*O8</f>
        <v>147000</v>
      </c>
    </row>
    <row r="9" spans="1:16" ht="30.75" customHeight="1" x14ac:dyDescent="0.2">
      <c r="A9" s="112"/>
      <c r="B9" s="72"/>
      <c r="C9" s="87" t="s">
        <v>410</v>
      </c>
      <c r="D9" s="88" t="s">
        <v>55</v>
      </c>
      <c r="E9" s="89">
        <v>44436</v>
      </c>
      <c r="F9" s="90" t="s">
        <v>59</v>
      </c>
      <c r="G9" s="89">
        <v>44441</v>
      </c>
      <c r="H9" s="91" t="s">
        <v>58</v>
      </c>
      <c r="I9" s="92">
        <v>33</v>
      </c>
      <c r="J9" s="92">
        <v>88</v>
      </c>
      <c r="K9" s="92">
        <v>88</v>
      </c>
      <c r="L9" s="92">
        <v>30</v>
      </c>
      <c r="M9" s="93">
        <v>63.887999999999998</v>
      </c>
      <c r="N9" s="94">
        <v>64</v>
      </c>
      <c r="O9" s="61">
        <v>3000</v>
      </c>
      <c r="P9" s="62">
        <f>Table224523689101112131415161718192021222423456723456891011121314151617181920212224252627282930313233343536373839404243[[#This Row],[PEMBULATAN]]*O9</f>
        <v>192000</v>
      </c>
    </row>
    <row r="10" spans="1:16" ht="30.75" customHeight="1" x14ac:dyDescent="0.2">
      <c r="A10" s="112"/>
      <c r="B10" s="72"/>
      <c r="C10" s="87" t="s">
        <v>411</v>
      </c>
      <c r="D10" s="88" t="s">
        <v>55</v>
      </c>
      <c r="E10" s="89">
        <v>44436</v>
      </c>
      <c r="F10" s="90" t="s">
        <v>59</v>
      </c>
      <c r="G10" s="89">
        <v>44441</v>
      </c>
      <c r="H10" s="91" t="s">
        <v>58</v>
      </c>
      <c r="I10" s="92">
        <v>76</v>
      </c>
      <c r="J10" s="92">
        <v>42</v>
      </c>
      <c r="K10" s="92">
        <v>61</v>
      </c>
      <c r="L10" s="92">
        <v>31</v>
      </c>
      <c r="M10" s="93">
        <v>48.677999999999997</v>
      </c>
      <c r="N10" s="94">
        <v>49</v>
      </c>
      <c r="O10" s="61">
        <v>3000</v>
      </c>
      <c r="P10" s="62">
        <f>Table224523689101112131415161718192021222423456723456891011121314151617181920212224252627282930313233343536373839404243[[#This Row],[PEMBULATAN]]*O10</f>
        <v>147000</v>
      </c>
    </row>
    <row r="11" spans="1:16" ht="30.75" customHeight="1" x14ac:dyDescent="0.2">
      <c r="A11" s="112"/>
      <c r="B11" s="72"/>
      <c r="C11" s="87" t="s">
        <v>412</v>
      </c>
      <c r="D11" s="88" t="s">
        <v>55</v>
      </c>
      <c r="E11" s="89">
        <v>44436</v>
      </c>
      <c r="F11" s="90" t="s">
        <v>59</v>
      </c>
      <c r="G11" s="89">
        <v>44441</v>
      </c>
      <c r="H11" s="91" t="s">
        <v>58</v>
      </c>
      <c r="I11" s="92">
        <v>40</v>
      </c>
      <c r="J11" s="92">
        <v>30</v>
      </c>
      <c r="K11" s="92">
        <v>22</v>
      </c>
      <c r="L11" s="92">
        <v>10</v>
      </c>
      <c r="M11" s="93">
        <v>6.6</v>
      </c>
      <c r="N11" s="94">
        <v>10</v>
      </c>
      <c r="O11" s="61">
        <v>3000</v>
      </c>
      <c r="P11" s="62">
        <f>Table224523689101112131415161718192021222423456723456891011121314151617181920212224252627282930313233343536373839404243[[#This Row],[PEMBULATAN]]*O11</f>
        <v>30000</v>
      </c>
    </row>
    <row r="12" spans="1:16" ht="30.75" customHeight="1" x14ac:dyDescent="0.2">
      <c r="A12" s="112"/>
      <c r="B12" s="72"/>
      <c r="C12" s="87" t="s">
        <v>413</v>
      </c>
      <c r="D12" s="88" t="s">
        <v>55</v>
      </c>
      <c r="E12" s="89">
        <v>44436</v>
      </c>
      <c r="F12" s="90" t="s">
        <v>59</v>
      </c>
      <c r="G12" s="89">
        <v>44441</v>
      </c>
      <c r="H12" s="91" t="s">
        <v>58</v>
      </c>
      <c r="I12" s="92">
        <v>76</v>
      </c>
      <c r="J12" s="92">
        <v>42</v>
      </c>
      <c r="K12" s="92">
        <v>61</v>
      </c>
      <c r="L12" s="92">
        <v>31</v>
      </c>
      <c r="M12" s="93">
        <v>48.677999999999997</v>
      </c>
      <c r="N12" s="94">
        <v>49</v>
      </c>
      <c r="O12" s="61">
        <v>3000</v>
      </c>
      <c r="P12" s="62">
        <f>Table224523689101112131415161718192021222423456723456891011121314151617181920212224252627282930313233343536373839404243[[#This Row],[PEMBULATAN]]*O12</f>
        <v>147000</v>
      </c>
    </row>
    <row r="13" spans="1:16" ht="30.75" customHeight="1" x14ac:dyDescent="0.2">
      <c r="A13" s="112"/>
      <c r="B13" s="72"/>
      <c r="C13" s="87" t="s">
        <v>414</v>
      </c>
      <c r="D13" s="88" t="s">
        <v>55</v>
      </c>
      <c r="E13" s="89">
        <v>44436</v>
      </c>
      <c r="F13" s="90" t="s">
        <v>59</v>
      </c>
      <c r="G13" s="89">
        <v>44441</v>
      </c>
      <c r="H13" s="91" t="s">
        <v>58</v>
      </c>
      <c r="I13" s="92">
        <v>40</v>
      </c>
      <c r="J13" s="92">
        <v>28</v>
      </c>
      <c r="K13" s="92">
        <v>19</v>
      </c>
      <c r="L13" s="92">
        <v>10</v>
      </c>
      <c r="M13" s="93">
        <v>5.32</v>
      </c>
      <c r="N13" s="94">
        <v>10</v>
      </c>
      <c r="O13" s="61">
        <v>3000</v>
      </c>
      <c r="P13" s="62">
        <f>Table224523689101112131415161718192021222423456723456891011121314151617181920212224252627282930313233343536373839404243[[#This Row],[PEMBULATAN]]*O13</f>
        <v>30000</v>
      </c>
    </row>
    <row r="14" spans="1:16" ht="30.75" customHeight="1" x14ac:dyDescent="0.2">
      <c r="A14" s="112"/>
      <c r="B14" s="72"/>
      <c r="C14" s="87" t="s">
        <v>415</v>
      </c>
      <c r="D14" s="88" t="s">
        <v>55</v>
      </c>
      <c r="E14" s="89">
        <v>44436</v>
      </c>
      <c r="F14" s="90" t="s">
        <v>59</v>
      </c>
      <c r="G14" s="89">
        <v>44441</v>
      </c>
      <c r="H14" s="91" t="s">
        <v>58</v>
      </c>
      <c r="I14" s="92">
        <v>70</v>
      </c>
      <c r="J14" s="92">
        <v>50</v>
      </c>
      <c r="K14" s="92">
        <v>10</v>
      </c>
      <c r="L14" s="92">
        <v>9</v>
      </c>
      <c r="M14" s="93">
        <v>8.75</v>
      </c>
      <c r="N14" s="94">
        <v>9</v>
      </c>
      <c r="O14" s="61">
        <v>3000</v>
      </c>
      <c r="P14" s="62">
        <f>Table224523689101112131415161718192021222423456723456891011121314151617181920212224252627282930313233343536373839404243[[#This Row],[PEMBULATAN]]*O14</f>
        <v>27000</v>
      </c>
    </row>
    <row r="15" spans="1:16" ht="30.75" customHeight="1" x14ac:dyDescent="0.2">
      <c r="A15" s="112"/>
      <c r="B15" s="72"/>
      <c r="C15" s="87" t="s">
        <v>416</v>
      </c>
      <c r="D15" s="88" t="s">
        <v>55</v>
      </c>
      <c r="E15" s="89">
        <v>44436</v>
      </c>
      <c r="F15" s="90" t="s">
        <v>59</v>
      </c>
      <c r="G15" s="89">
        <v>44441</v>
      </c>
      <c r="H15" s="91" t="s">
        <v>58</v>
      </c>
      <c r="I15" s="92">
        <v>40</v>
      </c>
      <c r="J15" s="92">
        <v>20</v>
      </c>
      <c r="K15" s="92">
        <v>26</v>
      </c>
      <c r="L15" s="92">
        <v>10</v>
      </c>
      <c r="M15" s="93">
        <v>5.2</v>
      </c>
      <c r="N15" s="94">
        <v>10</v>
      </c>
      <c r="O15" s="61">
        <v>3000</v>
      </c>
      <c r="P15" s="62">
        <f>Table224523689101112131415161718192021222423456723456891011121314151617181920212224252627282930313233343536373839404243[[#This Row],[PEMBULATAN]]*O15</f>
        <v>30000</v>
      </c>
    </row>
    <row r="16" spans="1:16" ht="30.75" customHeight="1" x14ac:dyDescent="0.2">
      <c r="A16" s="112"/>
      <c r="B16" s="72"/>
      <c r="C16" s="87" t="s">
        <v>417</v>
      </c>
      <c r="D16" s="88" t="s">
        <v>55</v>
      </c>
      <c r="E16" s="89">
        <v>44436</v>
      </c>
      <c r="F16" s="90" t="s">
        <v>59</v>
      </c>
      <c r="G16" s="89">
        <v>44441</v>
      </c>
      <c r="H16" s="91" t="s">
        <v>58</v>
      </c>
      <c r="I16" s="92">
        <v>44</v>
      </c>
      <c r="J16" s="92">
        <v>35</v>
      </c>
      <c r="K16" s="92">
        <v>30</v>
      </c>
      <c r="L16" s="92">
        <v>9</v>
      </c>
      <c r="M16" s="93">
        <v>11.55</v>
      </c>
      <c r="N16" s="94">
        <v>12</v>
      </c>
      <c r="O16" s="61">
        <v>3000</v>
      </c>
      <c r="P16" s="62">
        <f>Table224523689101112131415161718192021222423456723456891011121314151617181920212224252627282930313233343536373839404243[[#This Row],[PEMBULATAN]]*O16</f>
        <v>36000</v>
      </c>
    </row>
    <row r="17" spans="1:16" ht="30.75" customHeight="1" x14ac:dyDescent="0.2">
      <c r="A17" s="112"/>
      <c r="B17" s="72"/>
      <c r="C17" s="87" t="s">
        <v>418</v>
      </c>
      <c r="D17" s="88" t="s">
        <v>55</v>
      </c>
      <c r="E17" s="89">
        <v>44436</v>
      </c>
      <c r="F17" s="90" t="s">
        <v>59</v>
      </c>
      <c r="G17" s="89">
        <v>44441</v>
      </c>
      <c r="H17" s="91" t="s">
        <v>58</v>
      </c>
      <c r="I17" s="92">
        <v>44</v>
      </c>
      <c r="J17" s="92">
        <v>35</v>
      </c>
      <c r="K17" s="92">
        <v>30</v>
      </c>
      <c r="L17" s="92">
        <v>9</v>
      </c>
      <c r="M17" s="93">
        <v>11.55</v>
      </c>
      <c r="N17" s="94">
        <v>12</v>
      </c>
      <c r="O17" s="61">
        <v>3000</v>
      </c>
      <c r="P17" s="62">
        <f>Table224523689101112131415161718192021222423456723456891011121314151617181920212224252627282930313233343536373839404243[[#This Row],[PEMBULATAN]]*O17</f>
        <v>36000</v>
      </c>
    </row>
    <row r="18" spans="1:16" ht="30.75" customHeight="1" x14ac:dyDescent="0.2">
      <c r="A18" s="112"/>
      <c r="B18" s="72"/>
      <c r="C18" s="87" t="s">
        <v>419</v>
      </c>
      <c r="D18" s="88" t="s">
        <v>55</v>
      </c>
      <c r="E18" s="89">
        <v>44436</v>
      </c>
      <c r="F18" s="90" t="s">
        <v>59</v>
      </c>
      <c r="G18" s="89">
        <v>44441</v>
      </c>
      <c r="H18" s="91" t="s">
        <v>58</v>
      </c>
      <c r="I18" s="92">
        <v>55</v>
      </c>
      <c r="J18" s="92">
        <v>35</v>
      </c>
      <c r="K18" s="92">
        <v>10</v>
      </c>
      <c r="L18" s="92">
        <v>10</v>
      </c>
      <c r="M18" s="93">
        <v>4.8125</v>
      </c>
      <c r="N18" s="94">
        <v>10</v>
      </c>
      <c r="O18" s="61">
        <v>3000</v>
      </c>
      <c r="P18" s="62">
        <f>Table224523689101112131415161718192021222423456723456891011121314151617181920212224252627282930313233343536373839404243[[#This Row],[PEMBULATAN]]*O18</f>
        <v>30000</v>
      </c>
    </row>
    <row r="19" spans="1:16" ht="22.5" customHeight="1" x14ac:dyDescent="0.2">
      <c r="A19" s="151" t="s">
        <v>33</v>
      </c>
      <c r="B19" s="152"/>
      <c r="C19" s="152"/>
      <c r="D19" s="152"/>
      <c r="E19" s="152"/>
      <c r="F19" s="152"/>
      <c r="G19" s="152"/>
      <c r="H19" s="152"/>
      <c r="I19" s="152"/>
      <c r="J19" s="152"/>
      <c r="K19" s="152"/>
      <c r="L19" s="153"/>
      <c r="M19" s="76">
        <f>SUBTOTAL(109,Table224523689101112131415161718192021222423456723456891011121314151617181920212224252627282930313233343536373839404243[KG VOLUME])</f>
        <v>411.50749999999999</v>
      </c>
      <c r="N19" s="65">
        <f>SUM(N3:N18)</f>
        <v>435</v>
      </c>
      <c r="O19" s="154">
        <f>SUM(P3:P18)</f>
        <v>1305000</v>
      </c>
      <c r="P19" s="155"/>
    </row>
    <row r="20" spans="1:16" ht="22.5" customHeight="1" x14ac:dyDescent="0.2">
      <c r="A20" s="80"/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1"/>
      <c r="N20" s="83" t="s">
        <v>54</v>
      </c>
      <c r="O20" s="82"/>
      <c r="P20" s="82">
        <f>O19*10%</f>
        <v>130500</v>
      </c>
    </row>
    <row r="21" spans="1:16" x14ac:dyDescent="0.2">
      <c r="A21" s="11"/>
      <c r="B21" s="53" t="s">
        <v>47</v>
      </c>
      <c r="C21" s="52"/>
      <c r="D21" s="54" t="s">
        <v>48</v>
      </c>
      <c r="H21" s="60"/>
      <c r="N21" s="59" t="s">
        <v>34</v>
      </c>
      <c r="P21" s="66">
        <f>O19*1%</f>
        <v>13050</v>
      </c>
    </row>
    <row r="22" spans="1:16" x14ac:dyDescent="0.2">
      <c r="A22" s="11"/>
      <c r="H22" s="60"/>
      <c r="N22" s="59" t="s">
        <v>35</v>
      </c>
      <c r="P22" s="68">
        <v>0</v>
      </c>
    </row>
    <row r="23" spans="1:16" ht="15.75" thickBot="1" x14ac:dyDescent="0.25">
      <c r="A23" s="11"/>
      <c r="H23" s="60"/>
      <c r="N23" s="59" t="s">
        <v>36</v>
      </c>
      <c r="P23" s="68">
        <v>0</v>
      </c>
    </row>
    <row r="24" spans="1:16" x14ac:dyDescent="0.2">
      <c r="A24" s="11"/>
      <c r="H24" s="60"/>
      <c r="N24" s="63" t="s">
        <v>37</v>
      </c>
      <c r="O24" s="64"/>
      <c r="P24" s="67">
        <f>O19-P20+P21</f>
        <v>1187550</v>
      </c>
    </row>
    <row r="25" spans="1:16" x14ac:dyDescent="0.2">
      <c r="B25" s="53"/>
      <c r="C25" s="52"/>
      <c r="D25" s="54"/>
    </row>
    <row r="27" spans="1:16" x14ac:dyDescent="0.2">
      <c r="A27" s="11"/>
      <c r="H27" s="60"/>
      <c r="P27" s="69"/>
    </row>
    <row r="28" spans="1:16" x14ac:dyDescent="0.2">
      <c r="A28" s="11"/>
      <c r="H28" s="60"/>
      <c r="O28" s="55"/>
      <c r="P28" s="69"/>
    </row>
    <row r="29" spans="1:16" s="3" customFormat="1" x14ac:dyDescent="0.25">
      <c r="A29" s="11"/>
      <c r="B29" s="2"/>
      <c r="C29" s="2"/>
      <c r="E29" s="12"/>
      <c r="H29" s="60"/>
      <c r="N29" s="14"/>
      <c r="O29" s="14"/>
      <c r="P29" s="14"/>
    </row>
    <row r="30" spans="1:16" s="3" customFormat="1" x14ac:dyDescent="0.25">
      <c r="A30" s="11"/>
      <c r="B30" s="2"/>
      <c r="C30" s="2"/>
      <c r="E30" s="12"/>
      <c r="H30" s="60"/>
      <c r="N30" s="14"/>
      <c r="O30" s="14"/>
      <c r="P30" s="14"/>
    </row>
    <row r="31" spans="1:16" s="3" customFormat="1" x14ac:dyDescent="0.25">
      <c r="A31" s="11"/>
      <c r="B31" s="2"/>
      <c r="C31" s="2"/>
      <c r="E31" s="12"/>
      <c r="H31" s="60"/>
      <c r="N31" s="14"/>
      <c r="O31" s="14"/>
      <c r="P31" s="14"/>
    </row>
    <row r="32" spans="1:16" s="3" customFormat="1" x14ac:dyDescent="0.25">
      <c r="A32" s="11"/>
      <c r="B32" s="2"/>
      <c r="C32" s="2"/>
      <c r="E32" s="12"/>
      <c r="H32" s="60"/>
      <c r="N32" s="14"/>
      <c r="O32" s="14"/>
      <c r="P32" s="14"/>
    </row>
    <row r="33" spans="1:16" s="3" customFormat="1" x14ac:dyDescent="0.25">
      <c r="A33" s="11"/>
      <c r="B33" s="2"/>
      <c r="C33" s="2"/>
      <c r="E33" s="12"/>
      <c r="H33" s="60"/>
      <c r="N33" s="14"/>
      <c r="O33" s="14"/>
      <c r="P33" s="14"/>
    </row>
    <row r="34" spans="1:16" s="3" customFormat="1" x14ac:dyDescent="0.25">
      <c r="A34" s="11"/>
      <c r="B34" s="2"/>
      <c r="C34" s="2"/>
      <c r="E34" s="12"/>
      <c r="H34" s="60"/>
      <c r="N34" s="14"/>
      <c r="O34" s="14"/>
      <c r="P34" s="14"/>
    </row>
    <row r="35" spans="1:16" s="3" customFormat="1" x14ac:dyDescent="0.25">
      <c r="A35" s="11"/>
      <c r="B35" s="2"/>
      <c r="C35" s="2"/>
      <c r="E35" s="12"/>
      <c r="H35" s="60"/>
      <c r="N35" s="14"/>
      <c r="O35" s="14"/>
      <c r="P35" s="14"/>
    </row>
    <row r="36" spans="1:16" s="3" customFormat="1" x14ac:dyDescent="0.25">
      <c r="A36" s="11"/>
      <c r="B36" s="2"/>
      <c r="C36" s="2"/>
      <c r="E36" s="12"/>
      <c r="H36" s="60"/>
      <c r="N36" s="14"/>
      <c r="O36" s="14"/>
      <c r="P36" s="14"/>
    </row>
    <row r="37" spans="1:16" s="3" customFormat="1" x14ac:dyDescent="0.25">
      <c r="A37" s="11"/>
      <c r="B37" s="2"/>
      <c r="C37" s="2"/>
      <c r="E37" s="12"/>
      <c r="H37" s="60"/>
      <c r="N37" s="14"/>
      <c r="O37" s="14"/>
      <c r="P37" s="14"/>
    </row>
    <row r="38" spans="1:16" s="3" customFormat="1" x14ac:dyDescent="0.25">
      <c r="A38" s="11"/>
      <c r="B38" s="2"/>
      <c r="C38" s="2"/>
      <c r="E38" s="12"/>
      <c r="H38" s="60"/>
      <c r="N38" s="14"/>
      <c r="O38" s="14"/>
      <c r="P38" s="14"/>
    </row>
    <row r="39" spans="1:16" s="3" customFormat="1" x14ac:dyDescent="0.25">
      <c r="A39" s="11"/>
      <c r="B39" s="2"/>
      <c r="C39" s="2"/>
      <c r="E39" s="12"/>
      <c r="H39" s="60"/>
      <c r="N39" s="14"/>
      <c r="O39" s="14"/>
      <c r="P39" s="14"/>
    </row>
    <row r="40" spans="1:16" s="3" customFormat="1" x14ac:dyDescent="0.25">
      <c r="A40" s="11"/>
      <c r="B40" s="2"/>
      <c r="C40" s="2"/>
      <c r="E40" s="12"/>
      <c r="H40" s="60"/>
      <c r="N40" s="14"/>
      <c r="O40" s="14"/>
      <c r="P40" s="14"/>
    </row>
  </sheetData>
  <mergeCells count="3">
    <mergeCell ref="A3:A4"/>
    <mergeCell ref="A19:L19"/>
    <mergeCell ref="O19:P19"/>
  </mergeCells>
  <conditionalFormatting sqref="B3">
    <cfRule type="duplicateValues" dxfId="11" priority="1"/>
  </conditionalFormatting>
  <conditionalFormatting sqref="B4:B18">
    <cfRule type="duplicateValues" dxfId="10" priority="98"/>
  </conditionalFormatting>
  <printOptions horizontalCentered="1"/>
  <pageMargins left="0.31496062992125984" right="0.31496062992125984" top="0.55118110236220474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"/>
  <sheetViews>
    <sheetView zoomScale="110" zoomScaleNormal="110" workbookViewId="0">
      <pane xSplit="3" ySplit="2" topLeftCell="D80" activePane="bottomRight" state="frozen"/>
      <selection activeCell="K244" sqref="K244"/>
      <selection pane="topRight" activeCell="K244" sqref="K244"/>
      <selection pane="bottomLeft" activeCell="K244" sqref="K244"/>
      <selection pane="bottomRight" activeCell="F83" sqref="F83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11.5703125" style="3" customWidth="1"/>
    <col min="5" max="5" width="8" style="12" customWidth="1"/>
    <col min="6" max="6" width="10.5703125" style="3" customWidth="1"/>
    <col min="7" max="7" width="9.5703125" style="3" customWidth="1"/>
    <col min="8" max="8" width="13.710937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4" customWidth="1"/>
    <col min="15" max="15" width="8.140625" style="14" customWidth="1"/>
    <col min="16" max="16" width="12.28515625" style="14" customWidth="1"/>
    <col min="17" max="16384" width="9.140625" style="4"/>
  </cols>
  <sheetData>
    <row r="1" spans="1:16" x14ac:dyDescent="0.2">
      <c r="H1" s="5"/>
    </row>
    <row r="2" spans="1:16" ht="25.5" x14ac:dyDescent="0.2">
      <c r="A2" s="56" t="s">
        <v>49</v>
      </c>
      <c r="B2" s="7" t="s">
        <v>7</v>
      </c>
      <c r="C2" s="7" t="s">
        <v>0</v>
      </c>
      <c r="D2" s="7" t="s">
        <v>1</v>
      </c>
      <c r="E2" s="57" t="s">
        <v>4</v>
      </c>
      <c r="F2" s="7" t="s">
        <v>3</v>
      </c>
      <c r="G2" s="7" t="s">
        <v>5</v>
      </c>
      <c r="H2" s="57" t="s">
        <v>2</v>
      </c>
      <c r="I2" s="7" t="s">
        <v>44</v>
      </c>
      <c r="J2" s="7" t="s">
        <v>45</v>
      </c>
      <c r="K2" s="7" t="s">
        <v>46</v>
      </c>
      <c r="L2" s="58" t="s">
        <v>50</v>
      </c>
      <c r="M2" s="58" t="s">
        <v>51</v>
      </c>
      <c r="N2" s="58" t="s">
        <v>6</v>
      </c>
      <c r="O2" s="58" t="s">
        <v>52</v>
      </c>
      <c r="P2" s="58" t="s">
        <v>53</v>
      </c>
    </row>
    <row r="3" spans="1:16" ht="27.75" customHeight="1" x14ac:dyDescent="0.2">
      <c r="A3" s="149" t="s">
        <v>421</v>
      </c>
      <c r="B3" s="71" t="s">
        <v>237</v>
      </c>
      <c r="C3" s="9" t="s">
        <v>238</v>
      </c>
      <c r="D3" s="73" t="s">
        <v>55</v>
      </c>
      <c r="E3" s="13">
        <v>44437</v>
      </c>
      <c r="F3" s="73" t="s">
        <v>59</v>
      </c>
      <c r="G3" s="13">
        <v>44441</v>
      </c>
      <c r="H3" s="10" t="s">
        <v>58</v>
      </c>
      <c r="I3" s="1">
        <v>74</v>
      </c>
      <c r="J3" s="1">
        <v>44</v>
      </c>
      <c r="K3" s="1">
        <v>9</v>
      </c>
      <c r="L3" s="1">
        <v>9</v>
      </c>
      <c r="M3" s="78">
        <v>7.3259999999999996</v>
      </c>
      <c r="N3" s="8">
        <v>9</v>
      </c>
      <c r="O3" s="61">
        <v>3000</v>
      </c>
      <c r="P3" s="62">
        <f>Table22452368910111213141516171819202122242345672345689101112131415161718192021222425262728293031323334353637383941[[#This Row],[PEMBULATAN]]*O3</f>
        <v>27000</v>
      </c>
    </row>
    <row r="4" spans="1:16" ht="27.75" customHeight="1" x14ac:dyDescent="0.2">
      <c r="A4" s="150"/>
      <c r="B4" s="72"/>
      <c r="C4" s="9" t="s">
        <v>239</v>
      </c>
      <c r="D4" s="73" t="s">
        <v>55</v>
      </c>
      <c r="E4" s="13">
        <v>44437</v>
      </c>
      <c r="F4" s="73" t="s">
        <v>59</v>
      </c>
      <c r="G4" s="13">
        <v>44441</v>
      </c>
      <c r="H4" s="10" t="s">
        <v>58</v>
      </c>
      <c r="I4" s="1">
        <v>85</v>
      </c>
      <c r="J4" s="1">
        <v>35</v>
      </c>
      <c r="K4" s="1">
        <v>10</v>
      </c>
      <c r="L4" s="1">
        <v>10</v>
      </c>
      <c r="M4" s="78">
        <v>7.4375</v>
      </c>
      <c r="N4" s="8">
        <v>10</v>
      </c>
      <c r="O4" s="61">
        <v>3000</v>
      </c>
      <c r="P4" s="62">
        <f>Table22452368910111213141516171819202122242345672345689101112131415161718192021222425262728293031323334353637383941[[#This Row],[PEMBULATAN]]*O4</f>
        <v>30000</v>
      </c>
    </row>
    <row r="5" spans="1:16" ht="27.75" customHeight="1" x14ac:dyDescent="0.2">
      <c r="A5" s="112"/>
      <c r="B5" s="72"/>
      <c r="C5" s="85" t="s">
        <v>240</v>
      </c>
      <c r="D5" s="75" t="s">
        <v>55</v>
      </c>
      <c r="E5" s="13">
        <v>44437</v>
      </c>
      <c r="F5" s="73" t="s">
        <v>59</v>
      </c>
      <c r="G5" s="13">
        <v>44441</v>
      </c>
      <c r="H5" s="74" t="s">
        <v>58</v>
      </c>
      <c r="I5" s="15">
        <v>40</v>
      </c>
      <c r="J5" s="15">
        <v>30</v>
      </c>
      <c r="K5" s="15">
        <v>18</v>
      </c>
      <c r="L5" s="15">
        <v>10</v>
      </c>
      <c r="M5" s="79">
        <v>5.4</v>
      </c>
      <c r="N5" s="70">
        <v>10</v>
      </c>
      <c r="O5" s="61">
        <v>3000</v>
      </c>
      <c r="P5" s="62">
        <f>Table22452368910111213141516171819202122242345672345689101112131415161718192021222425262728293031323334353637383941[[#This Row],[PEMBULATAN]]*O5</f>
        <v>30000</v>
      </c>
    </row>
    <row r="6" spans="1:16" ht="27.75" customHeight="1" x14ac:dyDescent="0.2">
      <c r="A6" s="112"/>
      <c r="B6" s="72"/>
      <c r="C6" s="87" t="s">
        <v>241</v>
      </c>
      <c r="D6" s="88" t="s">
        <v>55</v>
      </c>
      <c r="E6" s="89">
        <v>44437</v>
      </c>
      <c r="F6" s="90" t="s">
        <v>59</v>
      </c>
      <c r="G6" s="89">
        <v>44441</v>
      </c>
      <c r="H6" s="91" t="s">
        <v>58</v>
      </c>
      <c r="I6" s="92">
        <v>48</v>
      </c>
      <c r="J6" s="92">
        <v>43</v>
      </c>
      <c r="K6" s="92">
        <v>36</v>
      </c>
      <c r="L6" s="92">
        <v>13</v>
      </c>
      <c r="M6" s="93">
        <v>18.576000000000001</v>
      </c>
      <c r="N6" s="94">
        <v>19</v>
      </c>
      <c r="O6" s="61">
        <v>3000</v>
      </c>
      <c r="P6" s="62">
        <f>Table22452368910111213141516171819202122242345672345689101112131415161718192021222425262728293031323334353637383941[[#This Row],[PEMBULATAN]]*O6</f>
        <v>57000</v>
      </c>
    </row>
    <row r="7" spans="1:16" ht="27.75" customHeight="1" x14ac:dyDescent="0.2">
      <c r="A7" s="112"/>
      <c r="B7" s="72"/>
      <c r="C7" s="87" t="s">
        <v>242</v>
      </c>
      <c r="D7" s="88" t="s">
        <v>55</v>
      </c>
      <c r="E7" s="89">
        <v>44437</v>
      </c>
      <c r="F7" s="90" t="s">
        <v>59</v>
      </c>
      <c r="G7" s="89">
        <v>44441</v>
      </c>
      <c r="H7" s="91" t="s">
        <v>58</v>
      </c>
      <c r="I7" s="92">
        <v>40</v>
      </c>
      <c r="J7" s="92">
        <v>30</v>
      </c>
      <c r="K7" s="92">
        <v>15</v>
      </c>
      <c r="L7" s="92">
        <v>10</v>
      </c>
      <c r="M7" s="93">
        <v>4.5</v>
      </c>
      <c r="N7" s="94">
        <v>10</v>
      </c>
      <c r="O7" s="61">
        <v>3000</v>
      </c>
      <c r="P7" s="62">
        <f>Table22452368910111213141516171819202122242345672345689101112131415161718192021222425262728293031323334353637383941[[#This Row],[PEMBULATAN]]*O7</f>
        <v>30000</v>
      </c>
    </row>
    <row r="8" spans="1:16" ht="27.75" customHeight="1" x14ac:dyDescent="0.2">
      <c r="A8" s="112"/>
      <c r="B8" s="72"/>
      <c r="C8" s="87" t="s">
        <v>243</v>
      </c>
      <c r="D8" s="88" t="s">
        <v>55</v>
      </c>
      <c r="E8" s="89">
        <v>44437</v>
      </c>
      <c r="F8" s="90" t="s">
        <v>59</v>
      </c>
      <c r="G8" s="89">
        <v>44441</v>
      </c>
      <c r="H8" s="91" t="s">
        <v>58</v>
      </c>
      <c r="I8" s="92">
        <v>37</v>
      </c>
      <c r="J8" s="92">
        <v>35</v>
      </c>
      <c r="K8" s="92">
        <v>18</v>
      </c>
      <c r="L8" s="92">
        <v>11</v>
      </c>
      <c r="M8" s="93">
        <v>5.8274999999999997</v>
      </c>
      <c r="N8" s="94">
        <v>11</v>
      </c>
      <c r="O8" s="61">
        <v>3000</v>
      </c>
      <c r="P8" s="62">
        <f>Table22452368910111213141516171819202122242345672345689101112131415161718192021222425262728293031323334353637383941[[#This Row],[PEMBULATAN]]*O8</f>
        <v>33000</v>
      </c>
    </row>
    <row r="9" spans="1:16" ht="27.75" customHeight="1" x14ac:dyDescent="0.2">
      <c r="A9" s="112"/>
      <c r="B9" s="72"/>
      <c r="C9" s="87" t="s">
        <v>244</v>
      </c>
      <c r="D9" s="88" t="s">
        <v>55</v>
      </c>
      <c r="E9" s="89">
        <v>44437</v>
      </c>
      <c r="F9" s="90" t="s">
        <v>59</v>
      </c>
      <c r="G9" s="89">
        <v>44441</v>
      </c>
      <c r="H9" s="91" t="s">
        <v>58</v>
      </c>
      <c r="I9" s="92">
        <v>40</v>
      </c>
      <c r="J9" s="92">
        <v>30</v>
      </c>
      <c r="K9" s="92">
        <v>20</v>
      </c>
      <c r="L9" s="92">
        <v>10</v>
      </c>
      <c r="M9" s="93">
        <v>6</v>
      </c>
      <c r="N9" s="94">
        <v>10</v>
      </c>
      <c r="O9" s="61">
        <v>3000</v>
      </c>
      <c r="P9" s="62">
        <f>Table22452368910111213141516171819202122242345672345689101112131415161718192021222425262728293031323334353637383941[[#This Row],[PEMBULATAN]]*O9</f>
        <v>30000</v>
      </c>
    </row>
    <row r="10" spans="1:16" ht="27.75" customHeight="1" x14ac:dyDescent="0.2">
      <c r="A10" s="112"/>
      <c r="B10" s="72"/>
      <c r="C10" s="87" t="s">
        <v>245</v>
      </c>
      <c r="D10" s="88" t="s">
        <v>55</v>
      </c>
      <c r="E10" s="89">
        <v>44437</v>
      </c>
      <c r="F10" s="90" t="s">
        <v>59</v>
      </c>
      <c r="G10" s="89">
        <v>44441</v>
      </c>
      <c r="H10" s="91" t="s">
        <v>58</v>
      </c>
      <c r="I10" s="92">
        <v>30</v>
      </c>
      <c r="J10" s="92">
        <v>30</v>
      </c>
      <c r="K10" s="92">
        <v>20</v>
      </c>
      <c r="L10" s="92">
        <v>10</v>
      </c>
      <c r="M10" s="93">
        <v>4.5</v>
      </c>
      <c r="N10" s="94">
        <v>10</v>
      </c>
      <c r="O10" s="61">
        <v>3000</v>
      </c>
      <c r="P10" s="62">
        <f>Table22452368910111213141516171819202122242345672345689101112131415161718192021222425262728293031323334353637383941[[#This Row],[PEMBULATAN]]*O10</f>
        <v>30000</v>
      </c>
    </row>
    <row r="11" spans="1:16" ht="27.75" customHeight="1" x14ac:dyDescent="0.2">
      <c r="A11" s="112"/>
      <c r="B11" s="72"/>
      <c r="C11" s="87" t="s">
        <v>246</v>
      </c>
      <c r="D11" s="88" t="s">
        <v>55</v>
      </c>
      <c r="E11" s="89">
        <v>44437</v>
      </c>
      <c r="F11" s="90" t="s">
        <v>59</v>
      </c>
      <c r="G11" s="89">
        <v>44441</v>
      </c>
      <c r="H11" s="91" t="s">
        <v>58</v>
      </c>
      <c r="I11" s="92">
        <v>37</v>
      </c>
      <c r="J11" s="92">
        <v>35</v>
      </c>
      <c r="K11" s="92">
        <v>18</v>
      </c>
      <c r="L11" s="92">
        <v>11</v>
      </c>
      <c r="M11" s="93">
        <v>5.8274999999999997</v>
      </c>
      <c r="N11" s="94">
        <v>11</v>
      </c>
      <c r="O11" s="61">
        <v>3000</v>
      </c>
      <c r="P11" s="62">
        <f>Table22452368910111213141516171819202122242345672345689101112131415161718192021222425262728293031323334353637383941[[#This Row],[PEMBULATAN]]*O11</f>
        <v>33000</v>
      </c>
    </row>
    <row r="12" spans="1:16" ht="27.75" customHeight="1" x14ac:dyDescent="0.2">
      <c r="A12" s="112"/>
      <c r="B12" s="72"/>
      <c r="C12" s="87" t="s">
        <v>247</v>
      </c>
      <c r="D12" s="88" t="s">
        <v>55</v>
      </c>
      <c r="E12" s="89">
        <v>44437</v>
      </c>
      <c r="F12" s="90" t="s">
        <v>59</v>
      </c>
      <c r="G12" s="89">
        <v>44441</v>
      </c>
      <c r="H12" s="91" t="s">
        <v>58</v>
      </c>
      <c r="I12" s="92">
        <v>65</v>
      </c>
      <c r="J12" s="92">
        <v>57</v>
      </c>
      <c r="K12" s="92">
        <v>20</v>
      </c>
      <c r="L12" s="92">
        <v>13</v>
      </c>
      <c r="M12" s="93">
        <v>18.524999999999999</v>
      </c>
      <c r="N12" s="94">
        <v>19</v>
      </c>
      <c r="O12" s="61">
        <v>3000</v>
      </c>
      <c r="P12" s="62">
        <f>Table22452368910111213141516171819202122242345672345689101112131415161718192021222425262728293031323334353637383941[[#This Row],[PEMBULATAN]]*O12</f>
        <v>57000</v>
      </c>
    </row>
    <row r="13" spans="1:16" ht="27.75" customHeight="1" x14ac:dyDescent="0.2">
      <c r="A13" s="112"/>
      <c r="B13" s="72"/>
      <c r="C13" s="87" t="s">
        <v>248</v>
      </c>
      <c r="D13" s="88" t="s">
        <v>55</v>
      </c>
      <c r="E13" s="89">
        <v>44437</v>
      </c>
      <c r="F13" s="90" t="s">
        <v>59</v>
      </c>
      <c r="G13" s="89">
        <v>44441</v>
      </c>
      <c r="H13" s="91" t="s">
        <v>58</v>
      </c>
      <c r="I13" s="92">
        <v>37</v>
      </c>
      <c r="J13" s="92">
        <v>37</v>
      </c>
      <c r="K13" s="92">
        <v>56</v>
      </c>
      <c r="L13" s="92">
        <v>17</v>
      </c>
      <c r="M13" s="93">
        <v>19.166</v>
      </c>
      <c r="N13" s="94">
        <v>19</v>
      </c>
      <c r="O13" s="61">
        <v>3000</v>
      </c>
      <c r="P13" s="62">
        <f>Table22452368910111213141516171819202122242345672345689101112131415161718192021222425262728293031323334353637383941[[#This Row],[PEMBULATAN]]*O13</f>
        <v>57000</v>
      </c>
    </row>
    <row r="14" spans="1:16" ht="27.75" customHeight="1" x14ac:dyDescent="0.2">
      <c r="A14" s="112"/>
      <c r="B14" s="72"/>
      <c r="C14" s="87" t="s">
        <v>249</v>
      </c>
      <c r="D14" s="88" t="s">
        <v>55</v>
      </c>
      <c r="E14" s="89">
        <v>44437</v>
      </c>
      <c r="F14" s="90" t="s">
        <v>59</v>
      </c>
      <c r="G14" s="89">
        <v>44441</v>
      </c>
      <c r="H14" s="91" t="s">
        <v>58</v>
      </c>
      <c r="I14" s="92">
        <v>65</v>
      </c>
      <c r="J14" s="92">
        <v>57</v>
      </c>
      <c r="K14" s="92">
        <v>20</v>
      </c>
      <c r="L14" s="92">
        <v>13</v>
      </c>
      <c r="M14" s="93">
        <v>18.524999999999999</v>
      </c>
      <c r="N14" s="94">
        <v>19</v>
      </c>
      <c r="O14" s="61">
        <v>3000</v>
      </c>
      <c r="P14" s="62">
        <f>Table22452368910111213141516171819202122242345672345689101112131415161718192021222425262728293031323334353637383941[[#This Row],[PEMBULATAN]]*O14</f>
        <v>57000</v>
      </c>
    </row>
    <row r="15" spans="1:16" ht="27.75" customHeight="1" x14ac:dyDescent="0.2">
      <c r="A15" s="112"/>
      <c r="B15" s="72"/>
      <c r="C15" s="87" t="s">
        <v>250</v>
      </c>
      <c r="D15" s="88" t="s">
        <v>55</v>
      </c>
      <c r="E15" s="89">
        <v>44437</v>
      </c>
      <c r="F15" s="90" t="s">
        <v>59</v>
      </c>
      <c r="G15" s="89">
        <v>44441</v>
      </c>
      <c r="H15" s="91" t="s">
        <v>58</v>
      </c>
      <c r="I15" s="92">
        <v>45</v>
      </c>
      <c r="J15" s="92">
        <v>45</v>
      </c>
      <c r="K15" s="92">
        <v>45</v>
      </c>
      <c r="L15" s="92">
        <v>13</v>
      </c>
      <c r="M15" s="93">
        <v>22.78125</v>
      </c>
      <c r="N15" s="94">
        <v>23</v>
      </c>
      <c r="O15" s="61">
        <v>3000</v>
      </c>
      <c r="P15" s="62">
        <f>Table22452368910111213141516171819202122242345672345689101112131415161718192021222425262728293031323334353637383941[[#This Row],[PEMBULATAN]]*O15</f>
        <v>69000</v>
      </c>
    </row>
    <row r="16" spans="1:16" ht="27.75" customHeight="1" x14ac:dyDescent="0.2">
      <c r="A16" s="112"/>
      <c r="B16" s="72"/>
      <c r="C16" s="87" t="s">
        <v>251</v>
      </c>
      <c r="D16" s="88" t="s">
        <v>55</v>
      </c>
      <c r="E16" s="89">
        <v>44437</v>
      </c>
      <c r="F16" s="90" t="s">
        <v>59</v>
      </c>
      <c r="G16" s="89">
        <v>44441</v>
      </c>
      <c r="H16" s="91" t="s">
        <v>58</v>
      </c>
      <c r="I16" s="92">
        <v>48</v>
      </c>
      <c r="J16" s="92">
        <v>43</v>
      </c>
      <c r="K16" s="92">
        <v>36</v>
      </c>
      <c r="L16" s="92">
        <v>13</v>
      </c>
      <c r="M16" s="93">
        <v>18.576000000000001</v>
      </c>
      <c r="N16" s="94">
        <v>19</v>
      </c>
      <c r="O16" s="61">
        <v>3000</v>
      </c>
      <c r="P16" s="62">
        <f>Table22452368910111213141516171819202122242345672345689101112131415161718192021222425262728293031323334353637383941[[#This Row],[PEMBULATAN]]*O16</f>
        <v>57000</v>
      </c>
    </row>
    <row r="17" spans="1:16" ht="27.75" customHeight="1" x14ac:dyDescent="0.2">
      <c r="A17" s="112"/>
      <c r="B17" s="72"/>
      <c r="C17" s="87" t="s">
        <v>252</v>
      </c>
      <c r="D17" s="88" t="s">
        <v>55</v>
      </c>
      <c r="E17" s="89">
        <v>44437</v>
      </c>
      <c r="F17" s="90" t="s">
        <v>59</v>
      </c>
      <c r="G17" s="89">
        <v>44441</v>
      </c>
      <c r="H17" s="91" t="s">
        <v>58</v>
      </c>
      <c r="I17" s="92">
        <v>48</v>
      </c>
      <c r="J17" s="92">
        <v>43</v>
      </c>
      <c r="K17" s="92">
        <v>36</v>
      </c>
      <c r="L17" s="92">
        <v>13</v>
      </c>
      <c r="M17" s="93">
        <v>18.576000000000001</v>
      </c>
      <c r="N17" s="94">
        <v>19</v>
      </c>
      <c r="O17" s="61">
        <v>3000</v>
      </c>
      <c r="P17" s="62">
        <f>Table22452368910111213141516171819202122242345672345689101112131415161718192021222425262728293031323334353637383941[[#This Row],[PEMBULATAN]]*O17</f>
        <v>57000</v>
      </c>
    </row>
    <row r="18" spans="1:16" ht="27.75" customHeight="1" x14ac:dyDescent="0.2">
      <c r="A18" s="112"/>
      <c r="B18" s="72"/>
      <c r="C18" s="87" t="s">
        <v>253</v>
      </c>
      <c r="D18" s="88" t="s">
        <v>55</v>
      </c>
      <c r="E18" s="89">
        <v>44437</v>
      </c>
      <c r="F18" s="90" t="s">
        <v>59</v>
      </c>
      <c r="G18" s="89">
        <v>44441</v>
      </c>
      <c r="H18" s="91" t="s">
        <v>58</v>
      </c>
      <c r="I18" s="92">
        <v>37</v>
      </c>
      <c r="J18" s="92">
        <v>37</v>
      </c>
      <c r="K18" s="92">
        <v>56</v>
      </c>
      <c r="L18" s="92">
        <v>17</v>
      </c>
      <c r="M18" s="93">
        <v>19.166</v>
      </c>
      <c r="N18" s="94">
        <v>19</v>
      </c>
      <c r="O18" s="61">
        <v>3000</v>
      </c>
      <c r="P18" s="62">
        <f>Table22452368910111213141516171819202122242345672345689101112131415161718192021222425262728293031323334353637383941[[#This Row],[PEMBULATAN]]*O18</f>
        <v>57000</v>
      </c>
    </row>
    <row r="19" spans="1:16" ht="27.75" customHeight="1" x14ac:dyDescent="0.2">
      <c r="A19" s="112"/>
      <c r="B19" s="72"/>
      <c r="C19" s="87" t="s">
        <v>254</v>
      </c>
      <c r="D19" s="88" t="s">
        <v>55</v>
      </c>
      <c r="E19" s="89">
        <v>44437</v>
      </c>
      <c r="F19" s="90" t="s">
        <v>59</v>
      </c>
      <c r="G19" s="89">
        <v>44441</v>
      </c>
      <c r="H19" s="91" t="s">
        <v>58</v>
      </c>
      <c r="I19" s="92">
        <v>37</v>
      </c>
      <c r="J19" s="92">
        <v>37</v>
      </c>
      <c r="K19" s="92">
        <v>56</v>
      </c>
      <c r="L19" s="92">
        <v>17</v>
      </c>
      <c r="M19" s="93">
        <v>19.166</v>
      </c>
      <c r="N19" s="94">
        <v>19</v>
      </c>
      <c r="O19" s="61">
        <v>3000</v>
      </c>
      <c r="P19" s="62">
        <f>Table22452368910111213141516171819202122242345672345689101112131415161718192021222425262728293031323334353637383941[[#This Row],[PEMBULATAN]]*O19</f>
        <v>57000</v>
      </c>
    </row>
    <row r="20" spans="1:16" ht="27.75" customHeight="1" x14ac:dyDescent="0.2">
      <c r="A20" s="112"/>
      <c r="B20" s="72"/>
      <c r="C20" s="87" t="s">
        <v>255</v>
      </c>
      <c r="D20" s="88" t="s">
        <v>55</v>
      </c>
      <c r="E20" s="89">
        <v>44437</v>
      </c>
      <c r="F20" s="90" t="s">
        <v>59</v>
      </c>
      <c r="G20" s="89">
        <v>44441</v>
      </c>
      <c r="H20" s="91" t="s">
        <v>58</v>
      </c>
      <c r="I20" s="92">
        <v>45</v>
      </c>
      <c r="J20" s="92">
        <v>45</v>
      </c>
      <c r="K20" s="92">
        <v>45</v>
      </c>
      <c r="L20" s="92">
        <v>13</v>
      </c>
      <c r="M20" s="93">
        <v>22.78125</v>
      </c>
      <c r="N20" s="94">
        <v>23</v>
      </c>
      <c r="O20" s="61">
        <v>3000</v>
      </c>
      <c r="P20" s="62">
        <f>Table22452368910111213141516171819202122242345672345689101112131415161718192021222425262728293031323334353637383941[[#This Row],[PEMBULATAN]]*O20</f>
        <v>69000</v>
      </c>
    </row>
    <row r="21" spans="1:16" ht="27.75" customHeight="1" x14ac:dyDescent="0.2">
      <c r="A21" s="112"/>
      <c r="B21" s="72"/>
      <c r="C21" s="87" t="s">
        <v>256</v>
      </c>
      <c r="D21" s="88" t="s">
        <v>55</v>
      </c>
      <c r="E21" s="89">
        <v>44437</v>
      </c>
      <c r="F21" s="90" t="s">
        <v>59</v>
      </c>
      <c r="G21" s="89">
        <v>44441</v>
      </c>
      <c r="H21" s="91" t="s">
        <v>58</v>
      </c>
      <c r="I21" s="92">
        <v>65</v>
      </c>
      <c r="J21" s="92">
        <v>57</v>
      </c>
      <c r="K21" s="92">
        <v>20</v>
      </c>
      <c r="L21" s="92">
        <v>13</v>
      </c>
      <c r="M21" s="93">
        <v>18.524999999999999</v>
      </c>
      <c r="N21" s="94">
        <v>19</v>
      </c>
      <c r="O21" s="61">
        <v>3000</v>
      </c>
      <c r="P21" s="62">
        <f>Table22452368910111213141516171819202122242345672345689101112131415161718192021222425262728293031323334353637383941[[#This Row],[PEMBULATAN]]*O21</f>
        <v>57000</v>
      </c>
    </row>
    <row r="22" spans="1:16" ht="27.75" customHeight="1" x14ac:dyDescent="0.2">
      <c r="A22" s="112"/>
      <c r="B22" s="72"/>
      <c r="C22" s="87" t="s">
        <v>257</v>
      </c>
      <c r="D22" s="88" t="s">
        <v>55</v>
      </c>
      <c r="E22" s="89">
        <v>44437</v>
      </c>
      <c r="F22" s="90" t="s">
        <v>59</v>
      </c>
      <c r="G22" s="89">
        <v>44441</v>
      </c>
      <c r="H22" s="91" t="s">
        <v>58</v>
      </c>
      <c r="I22" s="92">
        <v>40</v>
      </c>
      <c r="J22" s="92">
        <v>24</v>
      </c>
      <c r="K22" s="92">
        <v>24</v>
      </c>
      <c r="L22" s="92">
        <v>10</v>
      </c>
      <c r="M22" s="93">
        <v>5.76</v>
      </c>
      <c r="N22" s="94">
        <v>10</v>
      </c>
      <c r="O22" s="61">
        <v>3000</v>
      </c>
      <c r="P22" s="62">
        <f>Table22452368910111213141516171819202122242345672345689101112131415161718192021222425262728293031323334353637383941[[#This Row],[PEMBULATAN]]*O22</f>
        <v>30000</v>
      </c>
    </row>
    <row r="23" spans="1:16" ht="27.75" customHeight="1" x14ac:dyDescent="0.2">
      <c r="A23" s="112"/>
      <c r="B23" s="72"/>
      <c r="C23" s="87" t="s">
        <v>258</v>
      </c>
      <c r="D23" s="88" t="s">
        <v>55</v>
      </c>
      <c r="E23" s="89">
        <v>44437</v>
      </c>
      <c r="F23" s="90" t="s">
        <v>59</v>
      </c>
      <c r="G23" s="89">
        <v>44441</v>
      </c>
      <c r="H23" s="91" t="s">
        <v>58</v>
      </c>
      <c r="I23" s="92">
        <v>43</v>
      </c>
      <c r="J23" s="92">
        <v>34</v>
      </c>
      <c r="K23" s="92">
        <v>29</v>
      </c>
      <c r="L23" s="92">
        <v>9</v>
      </c>
      <c r="M23" s="93">
        <v>10.599500000000001</v>
      </c>
      <c r="N23" s="94">
        <v>11</v>
      </c>
      <c r="O23" s="61">
        <v>3000</v>
      </c>
      <c r="P23" s="62">
        <f>Table22452368910111213141516171819202122242345672345689101112131415161718192021222425262728293031323334353637383941[[#This Row],[PEMBULATAN]]*O23</f>
        <v>33000</v>
      </c>
    </row>
    <row r="24" spans="1:16" ht="27.75" customHeight="1" x14ac:dyDescent="0.2">
      <c r="A24" s="112"/>
      <c r="B24" s="72"/>
      <c r="C24" s="87" t="s">
        <v>259</v>
      </c>
      <c r="D24" s="88" t="s">
        <v>55</v>
      </c>
      <c r="E24" s="89">
        <v>44437</v>
      </c>
      <c r="F24" s="90" t="s">
        <v>59</v>
      </c>
      <c r="G24" s="89">
        <v>44441</v>
      </c>
      <c r="H24" s="91" t="s">
        <v>58</v>
      </c>
      <c r="I24" s="92">
        <v>40</v>
      </c>
      <c r="J24" s="92">
        <v>28</v>
      </c>
      <c r="K24" s="92">
        <v>17</v>
      </c>
      <c r="L24" s="92">
        <v>10</v>
      </c>
      <c r="M24" s="93">
        <v>4.76</v>
      </c>
      <c r="N24" s="94">
        <v>10</v>
      </c>
      <c r="O24" s="61">
        <v>3000</v>
      </c>
      <c r="P24" s="62">
        <f>Table22452368910111213141516171819202122242345672345689101112131415161718192021222425262728293031323334353637383941[[#This Row],[PEMBULATAN]]*O24</f>
        <v>30000</v>
      </c>
    </row>
    <row r="25" spans="1:16" ht="27.75" customHeight="1" x14ac:dyDescent="0.2">
      <c r="A25" s="112"/>
      <c r="B25" s="72"/>
      <c r="C25" s="87" t="s">
        <v>260</v>
      </c>
      <c r="D25" s="88" t="s">
        <v>55</v>
      </c>
      <c r="E25" s="89">
        <v>44437</v>
      </c>
      <c r="F25" s="90" t="s">
        <v>59</v>
      </c>
      <c r="G25" s="89">
        <v>44441</v>
      </c>
      <c r="H25" s="91" t="s">
        <v>58</v>
      </c>
      <c r="I25" s="92">
        <v>38</v>
      </c>
      <c r="J25" s="92">
        <v>36</v>
      </c>
      <c r="K25" s="92">
        <v>20</v>
      </c>
      <c r="L25" s="92">
        <v>10</v>
      </c>
      <c r="M25" s="93">
        <v>6.84</v>
      </c>
      <c r="N25" s="94">
        <v>10</v>
      </c>
      <c r="O25" s="61">
        <v>3000</v>
      </c>
      <c r="P25" s="62">
        <f>Table22452368910111213141516171819202122242345672345689101112131415161718192021222425262728293031323334353637383941[[#This Row],[PEMBULATAN]]*O25</f>
        <v>30000</v>
      </c>
    </row>
    <row r="26" spans="1:16" ht="27.75" customHeight="1" x14ac:dyDescent="0.2">
      <c r="A26" s="112"/>
      <c r="B26" s="72"/>
      <c r="C26" s="87" t="s">
        <v>261</v>
      </c>
      <c r="D26" s="88" t="s">
        <v>55</v>
      </c>
      <c r="E26" s="89">
        <v>44437</v>
      </c>
      <c r="F26" s="90" t="s">
        <v>59</v>
      </c>
      <c r="G26" s="89">
        <v>44441</v>
      </c>
      <c r="H26" s="91" t="s">
        <v>58</v>
      </c>
      <c r="I26" s="92">
        <v>37</v>
      </c>
      <c r="J26" s="92">
        <v>35</v>
      </c>
      <c r="K26" s="92">
        <v>18</v>
      </c>
      <c r="L26" s="92">
        <v>11</v>
      </c>
      <c r="M26" s="93">
        <v>5.8274999999999997</v>
      </c>
      <c r="N26" s="94">
        <v>11</v>
      </c>
      <c r="O26" s="61">
        <v>3000</v>
      </c>
      <c r="P26" s="62">
        <f>Table22452368910111213141516171819202122242345672345689101112131415161718192021222425262728293031323334353637383941[[#This Row],[PEMBULATAN]]*O26</f>
        <v>33000</v>
      </c>
    </row>
    <row r="27" spans="1:16" ht="27.75" customHeight="1" x14ac:dyDescent="0.2">
      <c r="A27" s="112"/>
      <c r="B27" s="72"/>
      <c r="C27" s="87" t="s">
        <v>262</v>
      </c>
      <c r="D27" s="88" t="s">
        <v>55</v>
      </c>
      <c r="E27" s="89">
        <v>44437</v>
      </c>
      <c r="F27" s="90" t="s">
        <v>59</v>
      </c>
      <c r="G27" s="89">
        <v>44441</v>
      </c>
      <c r="H27" s="91" t="s">
        <v>58</v>
      </c>
      <c r="I27" s="92">
        <v>70</v>
      </c>
      <c r="J27" s="92">
        <v>56</v>
      </c>
      <c r="K27" s="92">
        <v>26</v>
      </c>
      <c r="L27" s="92">
        <v>4</v>
      </c>
      <c r="M27" s="93">
        <v>25.48</v>
      </c>
      <c r="N27" s="94">
        <v>25</v>
      </c>
      <c r="O27" s="61">
        <v>3000</v>
      </c>
      <c r="P27" s="62">
        <f>Table22452368910111213141516171819202122242345672345689101112131415161718192021222425262728293031323334353637383941[[#This Row],[PEMBULATAN]]*O27</f>
        <v>75000</v>
      </c>
    </row>
    <row r="28" spans="1:16" ht="27.75" customHeight="1" x14ac:dyDescent="0.2">
      <c r="A28" s="112"/>
      <c r="B28" s="72"/>
      <c r="C28" s="87" t="s">
        <v>263</v>
      </c>
      <c r="D28" s="88" t="s">
        <v>55</v>
      </c>
      <c r="E28" s="89">
        <v>44437</v>
      </c>
      <c r="F28" s="90" t="s">
        <v>59</v>
      </c>
      <c r="G28" s="89">
        <v>44441</v>
      </c>
      <c r="H28" s="91" t="s">
        <v>58</v>
      </c>
      <c r="I28" s="92">
        <v>64</v>
      </c>
      <c r="J28" s="92">
        <v>58</v>
      </c>
      <c r="K28" s="92">
        <v>28</v>
      </c>
      <c r="L28" s="92">
        <v>4</v>
      </c>
      <c r="M28" s="93">
        <v>25.984000000000002</v>
      </c>
      <c r="N28" s="94">
        <v>26</v>
      </c>
      <c r="O28" s="61">
        <v>3000</v>
      </c>
      <c r="P28" s="62">
        <f>Table22452368910111213141516171819202122242345672345689101112131415161718192021222425262728293031323334353637383941[[#This Row],[PEMBULATAN]]*O28</f>
        <v>78000</v>
      </c>
    </row>
    <row r="29" spans="1:16" ht="27.75" customHeight="1" x14ac:dyDescent="0.2">
      <c r="A29" s="112"/>
      <c r="B29" s="72"/>
      <c r="C29" s="87" t="s">
        <v>264</v>
      </c>
      <c r="D29" s="88" t="s">
        <v>55</v>
      </c>
      <c r="E29" s="89">
        <v>44437</v>
      </c>
      <c r="F29" s="90" t="s">
        <v>59</v>
      </c>
      <c r="G29" s="89">
        <v>44441</v>
      </c>
      <c r="H29" s="91" t="s">
        <v>58</v>
      </c>
      <c r="I29" s="92">
        <v>40</v>
      </c>
      <c r="J29" s="92">
        <v>34</v>
      </c>
      <c r="K29" s="92">
        <v>19</v>
      </c>
      <c r="L29" s="92">
        <v>10</v>
      </c>
      <c r="M29" s="93">
        <v>6.46</v>
      </c>
      <c r="N29" s="94">
        <v>10</v>
      </c>
      <c r="O29" s="61">
        <v>3000</v>
      </c>
      <c r="P29" s="62">
        <f>Table22452368910111213141516171819202122242345672345689101112131415161718192021222425262728293031323334353637383941[[#This Row],[PEMBULATAN]]*O29</f>
        <v>30000</v>
      </c>
    </row>
    <row r="30" spans="1:16" ht="27.75" customHeight="1" x14ac:dyDescent="0.2">
      <c r="A30" s="112"/>
      <c r="B30" s="72"/>
      <c r="C30" s="87" t="s">
        <v>265</v>
      </c>
      <c r="D30" s="88" t="s">
        <v>55</v>
      </c>
      <c r="E30" s="89">
        <v>44437</v>
      </c>
      <c r="F30" s="90" t="s">
        <v>59</v>
      </c>
      <c r="G30" s="89">
        <v>44441</v>
      </c>
      <c r="H30" s="91" t="s">
        <v>58</v>
      </c>
      <c r="I30" s="92">
        <v>75</v>
      </c>
      <c r="J30" s="92">
        <v>95</v>
      </c>
      <c r="K30" s="92">
        <v>40</v>
      </c>
      <c r="L30" s="92">
        <v>4</v>
      </c>
      <c r="M30" s="93">
        <v>71.25</v>
      </c>
      <c r="N30" s="94">
        <v>71</v>
      </c>
      <c r="O30" s="61">
        <v>3000</v>
      </c>
      <c r="P30" s="62">
        <f>Table22452368910111213141516171819202122242345672345689101112131415161718192021222425262728293031323334353637383941[[#This Row],[PEMBULATAN]]*O30</f>
        <v>213000</v>
      </c>
    </row>
    <row r="31" spans="1:16" ht="27.75" customHeight="1" x14ac:dyDescent="0.2">
      <c r="A31" s="112"/>
      <c r="B31" s="72"/>
      <c r="C31" s="87" t="s">
        <v>266</v>
      </c>
      <c r="D31" s="88" t="s">
        <v>55</v>
      </c>
      <c r="E31" s="89">
        <v>44437</v>
      </c>
      <c r="F31" s="90" t="s">
        <v>59</v>
      </c>
      <c r="G31" s="89">
        <v>44441</v>
      </c>
      <c r="H31" s="91" t="s">
        <v>58</v>
      </c>
      <c r="I31" s="92">
        <v>70</v>
      </c>
      <c r="J31" s="92">
        <v>56</v>
      </c>
      <c r="K31" s="92">
        <v>26</v>
      </c>
      <c r="L31" s="92">
        <v>4</v>
      </c>
      <c r="M31" s="93">
        <v>25.48</v>
      </c>
      <c r="N31" s="94">
        <v>25</v>
      </c>
      <c r="O31" s="61">
        <v>3000</v>
      </c>
      <c r="P31" s="62">
        <f>Table22452368910111213141516171819202122242345672345689101112131415161718192021222425262728293031323334353637383941[[#This Row],[PEMBULATAN]]*O31</f>
        <v>75000</v>
      </c>
    </row>
    <row r="32" spans="1:16" ht="27.75" customHeight="1" x14ac:dyDescent="0.2">
      <c r="A32" s="112"/>
      <c r="B32" s="72"/>
      <c r="C32" s="87" t="s">
        <v>267</v>
      </c>
      <c r="D32" s="88" t="s">
        <v>55</v>
      </c>
      <c r="E32" s="89">
        <v>44437</v>
      </c>
      <c r="F32" s="90" t="s">
        <v>59</v>
      </c>
      <c r="G32" s="89">
        <v>44441</v>
      </c>
      <c r="H32" s="91" t="s">
        <v>58</v>
      </c>
      <c r="I32" s="92">
        <v>70</v>
      </c>
      <c r="J32" s="92">
        <v>56</v>
      </c>
      <c r="K32" s="92">
        <v>26</v>
      </c>
      <c r="L32" s="92">
        <v>4</v>
      </c>
      <c r="M32" s="93">
        <v>25.48</v>
      </c>
      <c r="N32" s="94">
        <v>25</v>
      </c>
      <c r="O32" s="61">
        <v>3000</v>
      </c>
      <c r="P32" s="62">
        <f>Table22452368910111213141516171819202122242345672345689101112131415161718192021222425262728293031323334353637383941[[#This Row],[PEMBULATAN]]*O32</f>
        <v>75000</v>
      </c>
    </row>
    <row r="33" spans="1:16" ht="27.75" customHeight="1" x14ac:dyDescent="0.2">
      <c r="A33" s="112"/>
      <c r="B33" s="72"/>
      <c r="C33" s="87" t="s">
        <v>268</v>
      </c>
      <c r="D33" s="88" t="s">
        <v>55</v>
      </c>
      <c r="E33" s="89">
        <v>44437</v>
      </c>
      <c r="F33" s="90" t="s">
        <v>59</v>
      </c>
      <c r="G33" s="89">
        <v>44441</v>
      </c>
      <c r="H33" s="91" t="s">
        <v>58</v>
      </c>
      <c r="I33" s="92">
        <v>70</v>
      </c>
      <c r="J33" s="92">
        <v>56</v>
      </c>
      <c r="K33" s="92">
        <v>26</v>
      </c>
      <c r="L33" s="92">
        <v>4</v>
      </c>
      <c r="M33" s="93">
        <v>25.48</v>
      </c>
      <c r="N33" s="94">
        <v>25</v>
      </c>
      <c r="O33" s="61">
        <v>3000</v>
      </c>
      <c r="P33" s="62">
        <f>Table22452368910111213141516171819202122242345672345689101112131415161718192021222425262728293031323334353637383941[[#This Row],[PEMBULATAN]]*O33</f>
        <v>75000</v>
      </c>
    </row>
    <row r="34" spans="1:16" ht="27.75" customHeight="1" x14ac:dyDescent="0.2">
      <c r="A34" s="112"/>
      <c r="B34" s="72"/>
      <c r="C34" s="87" t="s">
        <v>269</v>
      </c>
      <c r="D34" s="88" t="s">
        <v>55</v>
      </c>
      <c r="E34" s="89">
        <v>44437</v>
      </c>
      <c r="F34" s="90" t="s">
        <v>59</v>
      </c>
      <c r="G34" s="89">
        <v>44441</v>
      </c>
      <c r="H34" s="91" t="s">
        <v>58</v>
      </c>
      <c r="I34" s="92">
        <v>43</v>
      </c>
      <c r="J34" s="92">
        <v>34</v>
      </c>
      <c r="K34" s="92">
        <v>29</v>
      </c>
      <c r="L34" s="92">
        <v>9</v>
      </c>
      <c r="M34" s="93">
        <v>10.599500000000001</v>
      </c>
      <c r="N34" s="94">
        <v>11</v>
      </c>
      <c r="O34" s="61">
        <v>3000</v>
      </c>
      <c r="P34" s="62">
        <f>Table22452368910111213141516171819202122242345672345689101112131415161718192021222425262728293031323334353637383941[[#This Row],[PEMBULATAN]]*O34</f>
        <v>33000</v>
      </c>
    </row>
    <row r="35" spans="1:16" ht="27.75" customHeight="1" x14ac:dyDescent="0.2">
      <c r="A35" s="112"/>
      <c r="B35" s="72"/>
      <c r="C35" s="87" t="s">
        <v>270</v>
      </c>
      <c r="D35" s="88" t="s">
        <v>55</v>
      </c>
      <c r="E35" s="89">
        <v>44437</v>
      </c>
      <c r="F35" s="90" t="s">
        <v>59</v>
      </c>
      <c r="G35" s="89">
        <v>44441</v>
      </c>
      <c r="H35" s="91" t="s">
        <v>58</v>
      </c>
      <c r="I35" s="92">
        <v>45</v>
      </c>
      <c r="J35" s="92">
        <v>45</v>
      </c>
      <c r="K35" s="92">
        <v>45</v>
      </c>
      <c r="L35" s="92">
        <v>13</v>
      </c>
      <c r="M35" s="93">
        <v>22.78125</v>
      </c>
      <c r="N35" s="94">
        <v>23</v>
      </c>
      <c r="O35" s="61">
        <v>3000</v>
      </c>
      <c r="P35" s="62">
        <f>Table22452368910111213141516171819202122242345672345689101112131415161718192021222425262728293031323334353637383941[[#This Row],[PEMBULATAN]]*O35</f>
        <v>69000</v>
      </c>
    </row>
    <row r="36" spans="1:16" ht="27.75" customHeight="1" x14ac:dyDescent="0.2">
      <c r="A36" s="112"/>
      <c r="B36" s="72"/>
      <c r="C36" s="87" t="s">
        <v>271</v>
      </c>
      <c r="D36" s="88" t="s">
        <v>55</v>
      </c>
      <c r="E36" s="89">
        <v>44437</v>
      </c>
      <c r="F36" s="90" t="s">
        <v>59</v>
      </c>
      <c r="G36" s="89">
        <v>44441</v>
      </c>
      <c r="H36" s="91" t="s">
        <v>58</v>
      </c>
      <c r="I36" s="92">
        <v>43</v>
      </c>
      <c r="J36" s="92">
        <v>34</v>
      </c>
      <c r="K36" s="92">
        <v>29</v>
      </c>
      <c r="L36" s="92">
        <v>9</v>
      </c>
      <c r="M36" s="93">
        <v>10.599500000000001</v>
      </c>
      <c r="N36" s="94">
        <v>11</v>
      </c>
      <c r="O36" s="61">
        <v>3000</v>
      </c>
      <c r="P36" s="62">
        <f>Table22452368910111213141516171819202122242345672345689101112131415161718192021222425262728293031323334353637383941[[#This Row],[PEMBULATAN]]*O36</f>
        <v>33000</v>
      </c>
    </row>
    <row r="37" spans="1:16" ht="27.75" customHeight="1" x14ac:dyDescent="0.2">
      <c r="A37" s="112"/>
      <c r="B37" s="72"/>
      <c r="C37" s="87" t="s">
        <v>272</v>
      </c>
      <c r="D37" s="88" t="s">
        <v>55</v>
      </c>
      <c r="E37" s="89">
        <v>44437</v>
      </c>
      <c r="F37" s="90" t="s">
        <v>59</v>
      </c>
      <c r="G37" s="89">
        <v>44441</v>
      </c>
      <c r="H37" s="91" t="s">
        <v>58</v>
      </c>
      <c r="I37" s="92">
        <v>65</v>
      </c>
      <c r="J37" s="92">
        <v>48</v>
      </c>
      <c r="K37" s="92">
        <v>10</v>
      </c>
      <c r="L37" s="92">
        <v>10</v>
      </c>
      <c r="M37" s="93">
        <v>7.8</v>
      </c>
      <c r="N37" s="94">
        <v>10</v>
      </c>
      <c r="O37" s="61">
        <v>3000</v>
      </c>
      <c r="P37" s="62">
        <f>Table22452368910111213141516171819202122242345672345689101112131415161718192021222425262728293031323334353637383941[[#This Row],[PEMBULATAN]]*O37</f>
        <v>30000</v>
      </c>
    </row>
    <row r="38" spans="1:16" ht="27.75" customHeight="1" x14ac:dyDescent="0.2">
      <c r="A38" s="112"/>
      <c r="B38" s="72"/>
      <c r="C38" s="87" t="s">
        <v>273</v>
      </c>
      <c r="D38" s="88" t="s">
        <v>55</v>
      </c>
      <c r="E38" s="89">
        <v>44437</v>
      </c>
      <c r="F38" s="90" t="s">
        <v>59</v>
      </c>
      <c r="G38" s="89">
        <v>44441</v>
      </c>
      <c r="H38" s="91" t="s">
        <v>58</v>
      </c>
      <c r="I38" s="92">
        <v>60</v>
      </c>
      <c r="J38" s="92">
        <v>48</v>
      </c>
      <c r="K38" s="92">
        <v>10</v>
      </c>
      <c r="L38" s="92">
        <v>10</v>
      </c>
      <c r="M38" s="93">
        <v>7.2</v>
      </c>
      <c r="N38" s="94">
        <v>10</v>
      </c>
      <c r="O38" s="61">
        <v>3000</v>
      </c>
      <c r="P38" s="62">
        <f>Table22452368910111213141516171819202122242345672345689101112131415161718192021222425262728293031323334353637383941[[#This Row],[PEMBULATAN]]*O38</f>
        <v>30000</v>
      </c>
    </row>
    <row r="39" spans="1:16" ht="27.75" customHeight="1" x14ac:dyDescent="0.2">
      <c r="A39" s="112"/>
      <c r="B39" s="72"/>
      <c r="C39" s="87" t="s">
        <v>274</v>
      </c>
      <c r="D39" s="88" t="s">
        <v>55</v>
      </c>
      <c r="E39" s="89">
        <v>44437</v>
      </c>
      <c r="F39" s="90" t="s">
        <v>59</v>
      </c>
      <c r="G39" s="89">
        <v>44441</v>
      </c>
      <c r="H39" s="91" t="s">
        <v>58</v>
      </c>
      <c r="I39" s="92">
        <v>37</v>
      </c>
      <c r="J39" s="92">
        <v>30</v>
      </c>
      <c r="K39" s="92">
        <v>14</v>
      </c>
      <c r="L39" s="92">
        <v>10</v>
      </c>
      <c r="M39" s="93">
        <v>3.8849999999999998</v>
      </c>
      <c r="N39" s="94">
        <v>10</v>
      </c>
      <c r="O39" s="61">
        <v>3000</v>
      </c>
      <c r="P39" s="62">
        <f>Table22452368910111213141516171819202122242345672345689101112131415161718192021222425262728293031323334353637383941[[#This Row],[PEMBULATAN]]*O39</f>
        <v>30000</v>
      </c>
    </row>
    <row r="40" spans="1:16" ht="27.75" customHeight="1" x14ac:dyDescent="0.2">
      <c r="A40" s="112"/>
      <c r="B40" s="72"/>
      <c r="C40" s="87" t="s">
        <v>275</v>
      </c>
      <c r="D40" s="88" t="s">
        <v>55</v>
      </c>
      <c r="E40" s="89">
        <v>44437</v>
      </c>
      <c r="F40" s="90" t="s">
        <v>59</v>
      </c>
      <c r="G40" s="89">
        <v>44441</v>
      </c>
      <c r="H40" s="91" t="s">
        <v>58</v>
      </c>
      <c r="I40" s="92">
        <v>152</v>
      </c>
      <c r="J40" s="92">
        <v>64</v>
      </c>
      <c r="K40" s="92">
        <v>9</v>
      </c>
      <c r="L40" s="92">
        <v>13</v>
      </c>
      <c r="M40" s="93">
        <v>21.888000000000002</v>
      </c>
      <c r="N40" s="94">
        <v>22</v>
      </c>
      <c r="O40" s="61">
        <v>3000</v>
      </c>
      <c r="P40" s="62">
        <f>Table22452368910111213141516171819202122242345672345689101112131415161718192021222425262728293031323334353637383941[[#This Row],[PEMBULATAN]]*O40</f>
        <v>66000</v>
      </c>
    </row>
    <row r="41" spans="1:16" ht="27.75" customHeight="1" x14ac:dyDescent="0.2">
      <c r="A41" s="112"/>
      <c r="B41" s="72"/>
      <c r="C41" s="87" t="s">
        <v>276</v>
      </c>
      <c r="D41" s="88" t="s">
        <v>55</v>
      </c>
      <c r="E41" s="89">
        <v>44437</v>
      </c>
      <c r="F41" s="90" t="s">
        <v>59</v>
      </c>
      <c r="G41" s="89">
        <v>44441</v>
      </c>
      <c r="H41" s="91" t="s">
        <v>58</v>
      </c>
      <c r="I41" s="92">
        <v>152</v>
      </c>
      <c r="J41" s="92">
        <v>64</v>
      </c>
      <c r="K41" s="92">
        <v>9</v>
      </c>
      <c r="L41" s="92">
        <v>13</v>
      </c>
      <c r="M41" s="93">
        <v>21.888000000000002</v>
      </c>
      <c r="N41" s="94">
        <v>22</v>
      </c>
      <c r="O41" s="61">
        <v>3000</v>
      </c>
      <c r="P41" s="62">
        <f>Table22452368910111213141516171819202122242345672345689101112131415161718192021222425262728293031323334353637383941[[#This Row],[PEMBULATAN]]*O41</f>
        <v>66000</v>
      </c>
    </row>
    <row r="42" spans="1:16" ht="27.75" customHeight="1" x14ac:dyDescent="0.2">
      <c r="A42" s="112"/>
      <c r="B42" s="72"/>
      <c r="C42" s="87" t="s">
        <v>277</v>
      </c>
      <c r="D42" s="88" t="s">
        <v>55</v>
      </c>
      <c r="E42" s="89">
        <v>44437</v>
      </c>
      <c r="F42" s="90" t="s">
        <v>59</v>
      </c>
      <c r="G42" s="89">
        <v>44441</v>
      </c>
      <c r="H42" s="91" t="s">
        <v>58</v>
      </c>
      <c r="I42" s="92">
        <v>152</v>
      </c>
      <c r="J42" s="92">
        <v>64</v>
      </c>
      <c r="K42" s="92">
        <v>9</v>
      </c>
      <c r="L42" s="92">
        <v>13</v>
      </c>
      <c r="M42" s="93">
        <v>21.888000000000002</v>
      </c>
      <c r="N42" s="94">
        <v>22</v>
      </c>
      <c r="O42" s="61">
        <v>3000</v>
      </c>
      <c r="P42" s="62">
        <f>Table22452368910111213141516171819202122242345672345689101112131415161718192021222425262728293031323334353637383941[[#This Row],[PEMBULATAN]]*O42</f>
        <v>66000</v>
      </c>
    </row>
    <row r="43" spans="1:16" ht="27.75" customHeight="1" x14ac:dyDescent="0.2">
      <c r="A43" s="112"/>
      <c r="B43" s="72"/>
      <c r="C43" s="87" t="s">
        <v>278</v>
      </c>
      <c r="D43" s="88" t="s">
        <v>55</v>
      </c>
      <c r="E43" s="89">
        <v>44437</v>
      </c>
      <c r="F43" s="90" t="s">
        <v>59</v>
      </c>
      <c r="G43" s="89">
        <v>44441</v>
      </c>
      <c r="H43" s="91" t="s">
        <v>58</v>
      </c>
      <c r="I43" s="92">
        <v>152</v>
      </c>
      <c r="J43" s="92">
        <v>64</v>
      </c>
      <c r="K43" s="92">
        <v>9</v>
      </c>
      <c r="L43" s="92">
        <v>13</v>
      </c>
      <c r="M43" s="93">
        <v>21.888000000000002</v>
      </c>
      <c r="N43" s="94">
        <v>22</v>
      </c>
      <c r="O43" s="61">
        <v>3000</v>
      </c>
      <c r="P43" s="62">
        <f>Table22452368910111213141516171819202122242345672345689101112131415161718192021222425262728293031323334353637383941[[#This Row],[PEMBULATAN]]*O43</f>
        <v>66000</v>
      </c>
    </row>
    <row r="44" spans="1:16" ht="27.75" customHeight="1" x14ac:dyDescent="0.2">
      <c r="A44" s="112"/>
      <c r="B44" s="72"/>
      <c r="C44" s="87" t="s">
        <v>279</v>
      </c>
      <c r="D44" s="88" t="s">
        <v>55</v>
      </c>
      <c r="E44" s="89">
        <v>44437</v>
      </c>
      <c r="F44" s="90" t="s">
        <v>59</v>
      </c>
      <c r="G44" s="89">
        <v>44441</v>
      </c>
      <c r="H44" s="91" t="s">
        <v>58</v>
      </c>
      <c r="I44" s="92">
        <v>152</v>
      </c>
      <c r="J44" s="92">
        <v>64</v>
      </c>
      <c r="K44" s="92">
        <v>9</v>
      </c>
      <c r="L44" s="92">
        <v>13</v>
      </c>
      <c r="M44" s="93">
        <v>21.888000000000002</v>
      </c>
      <c r="N44" s="94">
        <v>22</v>
      </c>
      <c r="O44" s="61">
        <v>3000</v>
      </c>
      <c r="P44" s="62">
        <f>Table22452368910111213141516171819202122242345672345689101112131415161718192021222425262728293031323334353637383941[[#This Row],[PEMBULATAN]]*O44</f>
        <v>66000</v>
      </c>
    </row>
    <row r="45" spans="1:16" ht="27.75" customHeight="1" x14ac:dyDescent="0.2">
      <c r="A45" s="112"/>
      <c r="B45" s="72"/>
      <c r="C45" s="87" t="s">
        <v>280</v>
      </c>
      <c r="D45" s="88" t="s">
        <v>55</v>
      </c>
      <c r="E45" s="89">
        <v>44437</v>
      </c>
      <c r="F45" s="90" t="s">
        <v>59</v>
      </c>
      <c r="G45" s="89">
        <v>44441</v>
      </c>
      <c r="H45" s="91" t="s">
        <v>58</v>
      </c>
      <c r="I45" s="92">
        <v>152</v>
      </c>
      <c r="J45" s="92">
        <v>64</v>
      </c>
      <c r="K45" s="92">
        <v>9</v>
      </c>
      <c r="L45" s="92">
        <v>13</v>
      </c>
      <c r="M45" s="93">
        <v>21.888000000000002</v>
      </c>
      <c r="N45" s="94">
        <v>22</v>
      </c>
      <c r="O45" s="61">
        <v>3000</v>
      </c>
      <c r="P45" s="62">
        <f>Table22452368910111213141516171819202122242345672345689101112131415161718192021222425262728293031323334353637383941[[#This Row],[PEMBULATAN]]*O45</f>
        <v>66000</v>
      </c>
    </row>
    <row r="46" spans="1:16" ht="27.75" customHeight="1" x14ac:dyDescent="0.2">
      <c r="A46" s="112"/>
      <c r="B46" s="72"/>
      <c r="C46" s="87" t="s">
        <v>281</v>
      </c>
      <c r="D46" s="88" t="s">
        <v>55</v>
      </c>
      <c r="E46" s="89">
        <v>44437</v>
      </c>
      <c r="F46" s="90" t="s">
        <v>59</v>
      </c>
      <c r="G46" s="89">
        <v>44441</v>
      </c>
      <c r="H46" s="91" t="s">
        <v>58</v>
      </c>
      <c r="I46" s="92">
        <v>152</v>
      </c>
      <c r="J46" s="92">
        <v>64</v>
      </c>
      <c r="K46" s="92">
        <v>9</v>
      </c>
      <c r="L46" s="92">
        <v>13</v>
      </c>
      <c r="M46" s="93">
        <v>21.888000000000002</v>
      </c>
      <c r="N46" s="94">
        <v>22</v>
      </c>
      <c r="O46" s="61">
        <v>3000</v>
      </c>
      <c r="P46" s="62">
        <f>Table22452368910111213141516171819202122242345672345689101112131415161718192021222425262728293031323334353637383941[[#This Row],[PEMBULATAN]]*O46</f>
        <v>66000</v>
      </c>
    </row>
    <row r="47" spans="1:16" ht="27.75" customHeight="1" x14ac:dyDescent="0.2">
      <c r="A47" s="112"/>
      <c r="B47" s="72"/>
      <c r="C47" s="87" t="s">
        <v>282</v>
      </c>
      <c r="D47" s="88" t="s">
        <v>55</v>
      </c>
      <c r="E47" s="89">
        <v>44437</v>
      </c>
      <c r="F47" s="90" t="s">
        <v>59</v>
      </c>
      <c r="G47" s="89">
        <v>44441</v>
      </c>
      <c r="H47" s="91" t="s">
        <v>58</v>
      </c>
      <c r="I47" s="92">
        <v>152</v>
      </c>
      <c r="J47" s="92">
        <v>64</v>
      </c>
      <c r="K47" s="92">
        <v>9</v>
      </c>
      <c r="L47" s="92">
        <v>13</v>
      </c>
      <c r="M47" s="93">
        <v>21.888000000000002</v>
      </c>
      <c r="N47" s="94">
        <v>22</v>
      </c>
      <c r="O47" s="61">
        <v>3000</v>
      </c>
      <c r="P47" s="62">
        <f>Table22452368910111213141516171819202122242345672345689101112131415161718192021222425262728293031323334353637383941[[#This Row],[PEMBULATAN]]*O47</f>
        <v>66000</v>
      </c>
    </row>
    <row r="48" spans="1:16" ht="27.75" customHeight="1" x14ac:dyDescent="0.2">
      <c r="A48" s="112"/>
      <c r="B48" s="72"/>
      <c r="C48" s="87" t="s">
        <v>283</v>
      </c>
      <c r="D48" s="88" t="s">
        <v>55</v>
      </c>
      <c r="E48" s="89">
        <v>44437</v>
      </c>
      <c r="F48" s="90" t="s">
        <v>59</v>
      </c>
      <c r="G48" s="89">
        <v>44441</v>
      </c>
      <c r="H48" s="91" t="s">
        <v>58</v>
      </c>
      <c r="I48" s="92">
        <v>152</v>
      </c>
      <c r="J48" s="92">
        <v>64</v>
      </c>
      <c r="K48" s="92">
        <v>9</v>
      </c>
      <c r="L48" s="92">
        <v>13</v>
      </c>
      <c r="M48" s="93">
        <v>21.888000000000002</v>
      </c>
      <c r="N48" s="94">
        <v>22</v>
      </c>
      <c r="O48" s="61">
        <v>3000</v>
      </c>
      <c r="P48" s="62">
        <f>Table22452368910111213141516171819202122242345672345689101112131415161718192021222425262728293031323334353637383941[[#This Row],[PEMBULATAN]]*O48</f>
        <v>66000</v>
      </c>
    </row>
    <row r="49" spans="1:16" ht="27.75" customHeight="1" x14ac:dyDescent="0.2">
      <c r="A49" s="112"/>
      <c r="B49" s="72"/>
      <c r="C49" s="87" t="s">
        <v>284</v>
      </c>
      <c r="D49" s="88" t="s">
        <v>55</v>
      </c>
      <c r="E49" s="89">
        <v>44437</v>
      </c>
      <c r="F49" s="90" t="s">
        <v>59</v>
      </c>
      <c r="G49" s="89">
        <v>44441</v>
      </c>
      <c r="H49" s="91" t="s">
        <v>58</v>
      </c>
      <c r="I49" s="92">
        <v>152</v>
      </c>
      <c r="J49" s="92">
        <v>64</v>
      </c>
      <c r="K49" s="92">
        <v>9</v>
      </c>
      <c r="L49" s="92">
        <v>13</v>
      </c>
      <c r="M49" s="93">
        <v>21.888000000000002</v>
      </c>
      <c r="N49" s="94">
        <v>22</v>
      </c>
      <c r="O49" s="61">
        <v>3000</v>
      </c>
      <c r="P49" s="62">
        <f>Table22452368910111213141516171819202122242345672345689101112131415161718192021222425262728293031323334353637383941[[#This Row],[PEMBULATAN]]*O49</f>
        <v>66000</v>
      </c>
    </row>
    <row r="50" spans="1:16" ht="27.75" customHeight="1" x14ac:dyDescent="0.2">
      <c r="A50" s="112"/>
      <c r="B50" s="72"/>
      <c r="C50" s="87" t="s">
        <v>285</v>
      </c>
      <c r="D50" s="88" t="s">
        <v>55</v>
      </c>
      <c r="E50" s="89">
        <v>44437</v>
      </c>
      <c r="F50" s="90" t="s">
        <v>59</v>
      </c>
      <c r="G50" s="89">
        <v>44441</v>
      </c>
      <c r="H50" s="91" t="s">
        <v>58</v>
      </c>
      <c r="I50" s="92">
        <v>152</v>
      </c>
      <c r="J50" s="92">
        <v>64</v>
      </c>
      <c r="K50" s="92">
        <v>9</v>
      </c>
      <c r="L50" s="92">
        <v>13</v>
      </c>
      <c r="M50" s="93">
        <v>21.888000000000002</v>
      </c>
      <c r="N50" s="94">
        <v>22</v>
      </c>
      <c r="O50" s="61">
        <v>3000</v>
      </c>
      <c r="P50" s="62">
        <f>Table22452368910111213141516171819202122242345672345689101112131415161718192021222425262728293031323334353637383941[[#This Row],[PEMBULATAN]]*O50</f>
        <v>66000</v>
      </c>
    </row>
    <row r="51" spans="1:16" ht="27.75" customHeight="1" x14ac:dyDescent="0.2">
      <c r="A51" s="112"/>
      <c r="B51" s="72"/>
      <c r="C51" s="87" t="s">
        <v>286</v>
      </c>
      <c r="D51" s="88" t="s">
        <v>55</v>
      </c>
      <c r="E51" s="89">
        <v>44437</v>
      </c>
      <c r="F51" s="90" t="s">
        <v>59</v>
      </c>
      <c r="G51" s="89">
        <v>44441</v>
      </c>
      <c r="H51" s="91" t="s">
        <v>58</v>
      </c>
      <c r="I51" s="92">
        <v>152</v>
      </c>
      <c r="J51" s="92">
        <v>64</v>
      </c>
      <c r="K51" s="92">
        <v>9</v>
      </c>
      <c r="L51" s="92">
        <v>13</v>
      </c>
      <c r="M51" s="93">
        <v>21.888000000000002</v>
      </c>
      <c r="N51" s="94">
        <v>22</v>
      </c>
      <c r="O51" s="61">
        <v>3000</v>
      </c>
      <c r="P51" s="62">
        <f>Table22452368910111213141516171819202122242345672345689101112131415161718192021222425262728293031323334353637383941[[#This Row],[PEMBULATAN]]*O51</f>
        <v>66000</v>
      </c>
    </row>
    <row r="52" spans="1:16" ht="27.75" customHeight="1" x14ac:dyDescent="0.2">
      <c r="A52" s="112"/>
      <c r="B52" s="72"/>
      <c r="C52" s="87" t="s">
        <v>287</v>
      </c>
      <c r="D52" s="88" t="s">
        <v>55</v>
      </c>
      <c r="E52" s="89">
        <v>44437</v>
      </c>
      <c r="F52" s="90" t="s">
        <v>59</v>
      </c>
      <c r="G52" s="89">
        <v>44441</v>
      </c>
      <c r="H52" s="91" t="s">
        <v>58</v>
      </c>
      <c r="I52" s="92">
        <v>152</v>
      </c>
      <c r="J52" s="92">
        <v>64</v>
      </c>
      <c r="K52" s="92">
        <v>9</v>
      </c>
      <c r="L52" s="92">
        <v>13</v>
      </c>
      <c r="M52" s="93">
        <v>21.888000000000002</v>
      </c>
      <c r="N52" s="94">
        <v>22</v>
      </c>
      <c r="O52" s="61">
        <v>3000</v>
      </c>
      <c r="P52" s="62">
        <f>Table22452368910111213141516171819202122242345672345689101112131415161718192021222425262728293031323334353637383941[[#This Row],[PEMBULATAN]]*O52</f>
        <v>66000</v>
      </c>
    </row>
    <row r="53" spans="1:16" ht="27.75" customHeight="1" x14ac:dyDescent="0.2">
      <c r="A53" s="112"/>
      <c r="B53" s="72"/>
      <c r="C53" s="87" t="s">
        <v>288</v>
      </c>
      <c r="D53" s="88" t="s">
        <v>55</v>
      </c>
      <c r="E53" s="89">
        <v>44437</v>
      </c>
      <c r="F53" s="90" t="s">
        <v>59</v>
      </c>
      <c r="G53" s="89">
        <v>44441</v>
      </c>
      <c r="H53" s="91" t="s">
        <v>58</v>
      </c>
      <c r="I53" s="92">
        <v>152</v>
      </c>
      <c r="J53" s="92">
        <v>64</v>
      </c>
      <c r="K53" s="92">
        <v>9</v>
      </c>
      <c r="L53" s="92">
        <v>13</v>
      </c>
      <c r="M53" s="93">
        <v>21.888000000000002</v>
      </c>
      <c r="N53" s="94">
        <v>22</v>
      </c>
      <c r="O53" s="61">
        <v>3000</v>
      </c>
      <c r="P53" s="62">
        <f>Table22452368910111213141516171819202122242345672345689101112131415161718192021222425262728293031323334353637383941[[#This Row],[PEMBULATAN]]*O53</f>
        <v>66000</v>
      </c>
    </row>
    <row r="54" spans="1:16" ht="27.75" customHeight="1" x14ac:dyDescent="0.2">
      <c r="A54" s="112"/>
      <c r="B54" s="72"/>
      <c r="C54" s="87" t="s">
        <v>289</v>
      </c>
      <c r="D54" s="88" t="s">
        <v>55</v>
      </c>
      <c r="E54" s="89">
        <v>44437</v>
      </c>
      <c r="F54" s="90" t="s">
        <v>59</v>
      </c>
      <c r="G54" s="89">
        <v>44441</v>
      </c>
      <c r="H54" s="91" t="s">
        <v>58</v>
      </c>
      <c r="I54" s="92">
        <v>152</v>
      </c>
      <c r="J54" s="92">
        <v>64</v>
      </c>
      <c r="K54" s="92">
        <v>9</v>
      </c>
      <c r="L54" s="92">
        <v>13</v>
      </c>
      <c r="M54" s="93">
        <v>21.888000000000002</v>
      </c>
      <c r="N54" s="94">
        <v>22</v>
      </c>
      <c r="O54" s="61">
        <v>3000</v>
      </c>
      <c r="P54" s="62">
        <f>Table22452368910111213141516171819202122242345672345689101112131415161718192021222425262728293031323334353637383941[[#This Row],[PEMBULATAN]]*O54</f>
        <v>66000</v>
      </c>
    </row>
    <row r="55" spans="1:16" ht="27.75" customHeight="1" x14ac:dyDescent="0.2">
      <c r="A55" s="112"/>
      <c r="B55" s="72"/>
      <c r="C55" s="87" t="s">
        <v>290</v>
      </c>
      <c r="D55" s="88" t="s">
        <v>55</v>
      </c>
      <c r="E55" s="89">
        <v>44437</v>
      </c>
      <c r="F55" s="90" t="s">
        <v>59</v>
      </c>
      <c r="G55" s="89">
        <v>44441</v>
      </c>
      <c r="H55" s="91" t="s">
        <v>58</v>
      </c>
      <c r="I55" s="92">
        <v>75</v>
      </c>
      <c r="J55" s="92">
        <v>60</v>
      </c>
      <c r="K55" s="92">
        <v>42</v>
      </c>
      <c r="L55" s="92">
        <v>31</v>
      </c>
      <c r="M55" s="93">
        <v>47.25</v>
      </c>
      <c r="N55" s="94">
        <v>47</v>
      </c>
      <c r="O55" s="61">
        <v>3000</v>
      </c>
      <c r="P55" s="62">
        <f>Table22452368910111213141516171819202122242345672345689101112131415161718192021222425262728293031323334353637383941[[#This Row],[PEMBULATAN]]*O55</f>
        <v>141000</v>
      </c>
    </row>
    <row r="56" spans="1:16" ht="27.75" customHeight="1" x14ac:dyDescent="0.2">
      <c r="A56" s="112"/>
      <c r="B56" s="72"/>
      <c r="C56" s="87" t="s">
        <v>291</v>
      </c>
      <c r="D56" s="88" t="s">
        <v>55</v>
      </c>
      <c r="E56" s="89">
        <v>44437</v>
      </c>
      <c r="F56" s="90" t="s">
        <v>59</v>
      </c>
      <c r="G56" s="89">
        <v>44441</v>
      </c>
      <c r="H56" s="91" t="s">
        <v>58</v>
      </c>
      <c r="I56" s="92">
        <v>75</v>
      </c>
      <c r="J56" s="92">
        <v>60</v>
      </c>
      <c r="K56" s="92">
        <v>42</v>
      </c>
      <c r="L56" s="92">
        <v>31</v>
      </c>
      <c r="M56" s="93">
        <v>47.25</v>
      </c>
      <c r="N56" s="94">
        <v>47</v>
      </c>
      <c r="O56" s="61">
        <v>3000</v>
      </c>
      <c r="P56" s="62">
        <f>Table22452368910111213141516171819202122242345672345689101112131415161718192021222425262728293031323334353637383941[[#This Row],[PEMBULATAN]]*O56</f>
        <v>141000</v>
      </c>
    </row>
    <row r="57" spans="1:16" ht="27.75" customHeight="1" x14ac:dyDescent="0.2">
      <c r="A57" s="112"/>
      <c r="B57" s="72"/>
      <c r="C57" s="87" t="s">
        <v>292</v>
      </c>
      <c r="D57" s="88" t="s">
        <v>55</v>
      </c>
      <c r="E57" s="89">
        <v>44437</v>
      </c>
      <c r="F57" s="90" t="s">
        <v>59</v>
      </c>
      <c r="G57" s="89">
        <v>44441</v>
      </c>
      <c r="H57" s="91" t="s">
        <v>58</v>
      </c>
      <c r="I57" s="92">
        <v>75</v>
      </c>
      <c r="J57" s="92">
        <v>60</v>
      </c>
      <c r="K57" s="92">
        <v>42</v>
      </c>
      <c r="L57" s="92">
        <v>31</v>
      </c>
      <c r="M57" s="93">
        <v>47.25</v>
      </c>
      <c r="N57" s="94">
        <v>47</v>
      </c>
      <c r="O57" s="61">
        <v>3000</v>
      </c>
      <c r="P57" s="62">
        <f>Table22452368910111213141516171819202122242345672345689101112131415161718192021222425262728293031323334353637383941[[#This Row],[PEMBULATAN]]*O57</f>
        <v>141000</v>
      </c>
    </row>
    <row r="58" spans="1:16" ht="27.75" customHeight="1" x14ac:dyDescent="0.2">
      <c r="A58" s="112"/>
      <c r="B58" s="72"/>
      <c r="C58" s="87" t="s">
        <v>293</v>
      </c>
      <c r="D58" s="88" t="s">
        <v>55</v>
      </c>
      <c r="E58" s="89">
        <v>44437</v>
      </c>
      <c r="F58" s="90" t="s">
        <v>59</v>
      </c>
      <c r="G58" s="89">
        <v>44441</v>
      </c>
      <c r="H58" s="91" t="s">
        <v>58</v>
      </c>
      <c r="I58" s="92">
        <v>75</v>
      </c>
      <c r="J58" s="92">
        <v>60</v>
      </c>
      <c r="K58" s="92">
        <v>42</v>
      </c>
      <c r="L58" s="92">
        <v>31</v>
      </c>
      <c r="M58" s="93">
        <v>47.25</v>
      </c>
      <c r="N58" s="94">
        <v>47</v>
      </c>
      <c r="O58" s="61">
        <v>3000</v>
      </c>
      <c r="P58" s="62">
        <f>Table22452368910111213141516171819202122242345672345689101112131415161718192021222425262728293031323334353637383941[[#This Row],[PEMBULATAN]]*O58</f>
        <v>141000</v>
      </c>
    </row>
    <row r="59" spans="1:16" ht="27.75" customHeight="1" x14ac:dyDescent="0.2">
      <c r="A59" s="112"/>
      <c r="B59" s="72"/>
      <c r="C59" s="87" t="s">
        <v>294</v>
      </c>
      <c r="D59" s="88" t="s">
        <v>55</v>
      </c>
      <c r="E59" s="89">
        <v>44437</v>
      </c>
      <c r="F59" s="90" t="s">
        <v>59</v>
      </c>
      <c r="G59" s="89">
        <v>44441</v>
      </c>
      <c r="H59" s="91" t="s">
        <v>58</v>
      </c>
      <c r="I59" s="92">
        <v>75</v>
      </c>
      <c r="J59" s="92">
        <v>60</v>
      </c>
      <c r="K59" s="92">
        <v>42</v>
      </c>
      <c r="L59" s="92">
        <v>31</v>
      </c>
      <c r="M59" s="93">
        <v>47.25</v>
      </c>
      <c r="N59" s="94">
        <v>47</v>
      </c>
      <c r="O59" s="61">
        <v>3000</v>
      </c>
      <c r="P59" s="62">
        <f>Table22452368910111213141516171819202122242345672345689101112131415161718192021222425262728293031323334353637383941[[#This Row],[PEMBULATAN]]*O59</f>
        <v>141000</v>
      </c>
    </row>
    <row r="60" spans="1:16" ht="27.75" customHeight="1" x14ac:dyDescent="0.2">
      <c r="A60" s="112"/>
      <c r="B60" s="72"/>
      <c r="C60" s="87" t="s">
        <v>295</v>
      </c>
      <c r="D60" s="88" t="s">
        <v>55</v>
      </c>
      <c r="E60" s="89">
        <v>44437</v>
      </c>
      <c r="F60" s="90" t="s">
        <v>59</v>
      </c>
      <c r="G60" s="89">
        <v>44441</v>
      </c>
      <c r="H60" s="91" t="s">
        <v>58</v>
      </c>
      <c r="I60" s="92">
        <v>75</v>
      </c>
      <c r="J60" s="92">
        <v>60</v>
      </c>
      <c r="K60" s="92">
        <v>42</v>
      </c>
      <c r="L60" s="92">
        <v>31</v>
      </c>
      <c r="M60" s="93">
        <v>47.25</v>
      </c>
      <c r="N60" s="94">
        <v>47</v>
      </c>
      <c r="O60" s="61">
        <v>3000</v>
      </c>
      <c r="P60" s="62">
        <f>Table22452368910111213141516171819202122242345672345689101112131415161718192021222425262728293031323334353637383941[[#This Row],[PEMBULATAN]]*O60</f>
        <v>141000</v>
      </c>
    </row>
    <row r="61" spans="1:16" ht="27.75" customHeight="1" x14ac:dyDescent="0.2">
      <c r="A61" s="112"/>
      <c r="B61" s="72"/>
      <c r="C61" s="87" t="s">
        <v>296</v>
      </c>
      <c r="D61" s="88" t="s">
        <v>55</v>
      </c>
      <c r="E61" s="89">
        <v>44437</v>
      </c>
      <c r="F61" s="90" t="s">
        <v>59</v>
      </c>
      <c r="G61" s="89">
        <v>44441</v>
      </c>
      <c r="H61" s="91" t="s">
        <v>58</v>
      </c>
      <c r="I61" s="92">
        <v>75</v>
      </c>
      <c r="J61" s="92">
        <v>60</v>
      </c>
      <c r="K61" s="92">
        <v>42</v>
      </c>
      <c r="L61" s="92">
        <v>31</v>
      </c>
      <c r="M61" s="93">
        <v>47.25</v>
      </c>
      <c r="N61" s="94">
        <v>47</v>
      </c>
      <c r="O61" s="61">
        <v>3000</v>
      </c>
      <c r="P61" s="62">
        <f>Table22452368910111213141516171819202122242345672345689101112131415161718192021222425262728293031323334353637383941[[#This Row],[PEMBULATAN]]*O61</f>
        <v>141000</v>
      </c>
    </row>
    <row r="62" spans="1:16" ht="27.75" customHeight="1" x14ac:dyDescent="0.2">
      <c r="A62" s="112"/>
      <c r="B62" s="72"/>
      <c r="C62" s="87" t="s">
        <v>297</v>
      </c>
      <c r="D62" s="88" t="s">
        <v>55</v>
      </c>
      <c r="E62" s="89">
        <v>44437</v>
      </c>
      <c r="F62" s="90" t="s">
        <v>59</v>
      </c>
      <c r="G62" s="89">
        <v>44441</v>
      </c>
      <c r="H62" s="91" t="s">
        <v>58</v>
      </c>
      <c r="I62" s="92">
        <v>75</v>
      </c>
      <c r="J62" s="92">
        <v>60</v>
      </c>
      <c r="K62" s="92">
        <v>42</v>
      </c>
      <c r="L62" s="92">
        <v>31</v>
      </c>
      <c r="M62" s="93">
        <v>47.25</v>
      </c>
      <c r="N62" s="94">
        <v>47</v>
      </c>
      <c r="O62" s="61">
        <v>3000</v>
      </c>
      <c r="P62" s="62">
        <f>Table22452368910111213141516171819202122242345672345689101112131415161718192021222425262728293031323334353637383941[[#This Row],[PEMBULATAN]]*O62</f>
        <v>141000</v>
      </c>
    </row>
    <row r="63" spans="1:16" ht="27.75" customHeight="1" x14ac:dyDescent="0.2">
      <c r="A63" s="112"/>
      <c r="B63" s="72"/>
      <c r="C63" s="87" t="s">
        <v>298</v>
      </c>
      <c r="D63" s="88" t="s">
        <v>55</v>
      </c>
      <c r="E63" s="89">
        <v>44437</v>
      </c>
      <c r="F63" s="90" t="s">
        <v>59</v>
      </c>
      <c r="G63" s="89">
        <v>44441</v>
      </c>
      <c r="H63" s="91" t="s">
        <v>58</v>
      </c>
      <c r="I63" s="92">
        <v>75</v>
      </c>
      <c r="J63" s="92">
        <v>60</v>
      </c>
      <c r="K63" s="92">
        <v>42</v>
      </c>
      <c r="L63" s="92">
        <v>31</v>
      </c>
      <c r="M63" s="93">
        <v>47.25</v>
      </c>
      <c r="N63" s="94">
        <v>47</v>
      </c>
      <c r="O63" s="61">
        <v>3000</v>
      </c>
      <c r="P63" s="62">
        <f>Table22452368910111213141516171819202122242345672345689101112131415161718192021222425262728293031323334353637383941[[#This Row],[PEMBULATAN]]*O63</f>
        <v>141000</v>
      </c>
    </row>
    <row r="64" spans="1:16" ht="27.75" customHeight="1" x14ac:dyDescent="0.2">
      <c r="A64" s="112"/>
      <c r="B64" s="72"/>
      <c r="C64" s="87" t="s">
        <v>299</v>
      </c>
      <c r="D64" s="88" t="s">
        <v>55</v>
      </c>
      <c r="E64" s="89">
        <v>44437</v>
      </c>
      <c r="F64" s="90" t="s">
        <v>59</v>
      </c>
      <c r="G64" s="89">
        <v>44441</v>
      </c>
      <c r="H64" s="91" t="s">
        <v>58</v>
      </c>
      <c r="I64" s="92">
        <v>75</v>
      </c>
      <c r="J64" s="92">
        <v>60</v>
      </c>
      <c r="K64" s="92">
        <v>42</v>
      </c>
      <c r="L64" s="92">
        <v>31</v>
      </c>
      <c r="M64" s="93">
        <v>47.25</v>
      </c>
      <c r="N64" s="94">
        <v>47</v>
      </c>
      <c r="O64" s="61">
        <v>3000</v>
      </c>
      <c r="P64" s="62">
        <f>Table22452368910111213141516171819202122242345672345689101112131415161718192021222425262728293031323334353637383941[[#This Row],[PEMBULATAN]]*O64</f>
        <v>141000</v>
      </c>
    </row>
    <row r="65" spans="1:16" ht="27.75" customHeight="1" x14ac:dyDescent="0.2">
      <c r="A65" s="112"/>
      <c r="B65" s="72"/>
      <c r="C65" s="87" t="s">
        <v>300</v>
      </c>
      <c r="D65" s="88" t="s">
        <v>55</v>
      </c>
      <c r="E65" s="89">
        <v>44437</v>
      </c>
      <c r="F65" s="90" t="s">
        <v>59</v>
      </c>
      <c r="G65" s="89">
        <v>44441</v>
      </c>
      <c r="H65" s="91" t="s">
        <v>58</v>
      </c>
      <c r="I65" s="92">
        <v>75</v>
      </c>
      <c r="J65" s="92">
        <v>60</v>
      </c>
      <c r="K65" s="92">
        <v>42</v>
      </c>
      <c r="L65" s="92">
        <v>31</v>
      </c>
      <c r="M65" s="93">
        <v>47.25</v>
      </c>
      <c r="N65" s="94">
        <v>47</v>
      </c>
      <c r="O65" s="61">
        <v>3000</v>
      </c>
      <c r="P65" s="62">
        <f>Table22452368910111213141516171819202122242345672345689101112131415161718192021222425262728293031323334353637383941[[#This Row],[PEMBULATAN]]*O65</f>
        <v>141000</v>
      </c>
    </row>
    <row r="66" spans="1:16" ht="27.75" customHeight="1" x14ac:dyDescent="0.2">
      <c r="A66" s="112"/>
      <c r="B66" s="72"/>
      <c r="C66" s="87" t="s">
        <v>301</v>
      </c>
      <c r="D66" s="88" t="s">
        <v>55</v>
      </c>
      <c r="E66" s="89">
        <v>44437</v>
      </c>
      <c r="F66" s="90" t="s">
        <v>59</v>
      </c>
      <c r="G66" s="89">
        <v>44441</v>
      </c>
      <c r="H66" s="91" t="s">
        <v>58</v>
      </c>
      <c r="I66" s="92">
        <v>75</v>
      </c>
      <c r="J66" s="92">
        <v>60</v>
      </c>
      <c r="K66" s="92">
        <v>42</v>
      </c>
      <c r="L66" s="92">
        <v>31</v>
      </c>
      <c r="M66" s="93">
        <v>47.25</v>
      </c>
      <c r="N66" s="94">
        <v>47</v>
      </c>
      <c r="O66" s="61">
        <v>3000</v>
      </c>
      <c r="P66" s="62">
        <f>Table22452368910111213141516171819202122242345672345689101112131415161718192021222425262728293031323334353637383941[[#This Row],[PEMBULATAN]]*O66</f>
        <v>141000</v>
      </c>
    </row>
    <row r="67" spans="1:16" ht="27.75" customHeight="1" x14ac:dyDescent="0.2">
      <c r="A67" s="112"/>
      <c r="B67" s="72"/>
      <c r="C67" s="87" t="s">
        <v>302</v>
      </c>
      <c r="D67" s="88" t="s">
        <v>55</v>
      </c>
      <c r="E67" s="89">
        <v>44437</v>
      </c>
      <c r="F67" s="90" t="s">
        <v>59</v>
      </c>
      <c r="G67" s="89">
        <v>44441</v>
      </c>
      <c r="H67" s="91" t="s">
        <v>58</v>
      </c>
      <c r="I67" s="92">
        <v>45</v>
      </c>
      <c r="J67" s="92">
        <v>45</v>
      </c>
      <c r="K67" s="92">
        <v>45</v>
      </c>
      <c r="L67" s="92">
        <v>13</v>
      </c>
      <c r="M67" s="93">
        <v>22.78125</v>
      </c>
      <c r="N67" s="94">
        <v>23</v>
      </c>
      <c r="O67" s="61">
        <v>3000</v>
      </c>
      <c r="P67" s="62">
        <f>Table22452368910111213141516171819202122242345672345689101112131415161718192021222425262728293031323334353637383941[[#This Row],[PEMBULATAN]]*O67</f>
        <v>69000</v>
      </c>
    </row>
    <row r="68" spans="1:16" ht="27.75" customHeight="1" x14ac:dyDescent="0.2">
      <c r="A68" s="112"/>
      <c r="B68" s="72"/>
      <c r="C68" s="87" t="s">
        <v>303</v>
      </c>
      <c r="D68" s="88" t="s">
        <v>55</v>
      </c>
      <c r="E68" s="89">
        <v>44437</v>
      </c>
      <c r="F68" s="90" t="s">
        <v>59</v>
      </c>
      <c r="G68" s="89">
        <v>44441</v>
      </c>
      <c r="H68" s="91" t="s">
        <v>58</v>
      </c>
      <c r="I68" s="92">
        <v>45</v>
      </c>
      <c r="J68" s="92">
        <v>45</v>
      </c>
      <c r="K68" s="92">
        <v>45</v>
      </c>
      <c r="L68" s="92">
        <v>13</v>
      </c>
      <c r="M68" s="93">
        <v>22.78125</v>
      </c>
      <c r="N68" s="94">
        <v>23</v>
      </c>
      <c r="O68" s="61">
        <v>3000</v>
      </c>
      <c r="P68" s="62">
        <f>Table22452368910111213141516171819202122242345672345689101112131415161718192021222425262728293031323334353637383941[[#This Row],[PEMBULATAN]]*O68</f>
        <v>69000</v>
      </c>
    </row>
    <row r="69" spans="1:16" ht="27.75" customHeight="1" x14ac:dyDescent="0.2">
      <c r="A69" s="112"/>
      <c r="B69" s="72"/>
      <c r="C69" s="87" t="s">
        <v>304</v>
      </c>
      <c r="D69" s="88" t="s">
        <v>55</v>
      </c>
      <c r="E69" s="89">
        <v>44437</v>
      </c>
      <c r="F69" s="90" t="s">
        <v>59</v>
      </c>
      <c r="G69" s="89">
        <v>44441</v>
      </c>
      <c r="H69" s="91" t="s">
        <v>58</v>
      </c>
      <c r="I69" s="92">
        <v>45</v>
      </c>
      <c r="J69" s="92">
        <v>45</v>
      </c>
      <c r="K69" s="92">
        <v>45</v>
      </c>
      <c r="L69" s="92">
        <v>13</v>
      </c>
      <c r="M69" s="93">
        <v>22.78125</v>
      </c>
      <c r="N69" s="94">
        <v>23</v>
      </c>
      <c r="O69" s="61">
        <v>3000</v>
      </c>
      <c r="P69" s="62">
        <f>Table22452368910111213141516171819202122242345672345689101112131415161718192021222425262728293031323334353637383941[[#This Row],[PEMBULATAN]]*O69</f>
        <v>69000</v>
      </c>
    </row>
    <row r="70" spans="1:16" ht="27.75" customHeight="1" x14ac:dyDescent="0.2">
      <c r="A70" s="112"/>
      <c r="B70" s="72"/>
      <c r="C70" s="87" t="s">
        <v>305</v>
      </c>
      <c r="D70" s="88" t="s">
        <v>55</v>
      </c>
      <c r="E70" s="89">
        <v>44437</v>
      </c>
      <c r="F70" s="90" t="s">
        <v>59</v>
      </c>
      <c r="G70" s="89">
        <v>44441</v>
      </c>
      <c r="H70" s="91" t="s">
        <v>58</v>
      </c>
      <c r="I70" s="92">
        <v>45</v>
      </c>
      <c r="J70" s="92">
        <v>45</v>
      </c>
      <c r="K70" s="92">
        <v>45</v>
      </c>
      <c r="L70" s="92">
        <v>13</v>
      </c>
      <c r="M70" s="93">
        <v>22.78125</v>
      </c>
      <c r="N70" s="94">
        <v>23</v>
      </c>
      <c r="O70" s="61">
        <v>3000</v>
      </c>
      <c r="P70" s="62">
        <f>Table22452368910111213141516171819202122242345672345689101112131415161718192021222425262728293031323334353637383941[[#This Row],[PEMBULATAN]]*O70</f>
        <v>69000</v>
      </c>
    </row>
    <row r="71" spans="1:16" ht="27.75" customHeight="1" x14ac:dyDescent="0.2">
      <c r="A71" s="112"/>
      <c r="B71" s="72"/>
      <c r="C71" s="87" t="s">
        <v>306</v>
      </c>
      <c r="D71" s="88" t="s">
        <v>55</v>
      </c>
      <c r="E71" s="89">
        <v>44437</v>
      </c>
      <c r="F71" s="90" t="s">
        <v>59</v>
      </c>
      <c r="G71" s="89">
        <v>44441</v>
      </c>
      <c r="H71" s="91" t="s">
        <v>58</v>
      </c>
      <c r="I71" s="92">
        <v>47</v>
      </c>
      <c r="J71" s="92">
        <v>45</v>
      </c>
      <c r="K71" s="92">
        <v>44</v>
      </c>
      <c r="L71" s="92">
        <v>13</v>
      </c>
      <c r="M71" s="93">
        <v>23.265000000000001</v>
      </c>
      <c r="N71" s="94">
        <v>23</v>
      </c>
      <c r="O71" s="61">
        <v>3000</v>
      </c>
      <c r="P71" s="62">
        <f>Table22452368910111213141516171819202122242345672345689101112131415161718192021222425262728293031323334353637383941[[#This Row],[PEMBULATAN]]*O71</f>
        <v>69000</v>
      </c>
    </row>
    <row r="72" spans="1:16" ht="27.75" customHeight="1" x14ac:dyDescent="0.2">
      <c r="A72" s="112"/>
      <c r="B72" s="72"/>
      <c r="C72" s="87" t="s">
        <v>307</v>
      </c>
      <c r="D72" s="88" t="s">
        <v>55</v>
      </c>
      <c r="E72" s="89">
        <v>44437</v>
      </c>
      <c r="F72" s="90" t="s">
        <v>59</v>
      </c>
      <c r="G72" s="89">
        <v>44441</v>
      </c>
      <c r="H72" s="91" t="s">
        <v>58</v>
      </c>
      <c r="I72" s="92">
        <v>65</v>
      </c>
      <c r="J72" s="92">
        <v>57</v>
      </c>
      <c r="K72" s="92">
        <v>20</v>
      </c>
      <c r="L72" s="92">
        <v>13</v>
      </c>
      <c r="M72" s="93">
        <v>18.524999999999999</v>
      </c>
      <c r="N72" s="94">
        <v>19</v>
      </c>
      <c r="O72" s="61">
        <v>3000</v>
      </c>
      <c r="P72" s="62">
        <f>Table22452368910111213141516171819202122242345672345689101112131415161718192021222425262728293031323334353637383941[[#This Row],[PEMBULATAN]]*O72</f>
        <v>57000</v>
      </c>
    </row>
    <row r="73" spans="1:16" ht="27.75" customHeight="1" x14ac:dyDescent="0.2">
      <c r="A73" s="112"/>
      <c r="B73" s="72"/>
      <c r="C73" s="87" t="s">
        <v>308</v>
      </c>
      <c r="D73" s="88" t="s">
        <v>55</v>
      </c>
      <c r="E73" s="89">
        <v>44437</v>
      </c>
      <c r="F73" s="90" t="s">
        <v>59</v>
      </c>
      <c r="G73" s="89">
        <v>44441</v>
      </c>
      <c r="H73" s="91" t="s">
        <v>58</v>
      </c>
      <c r="I73" s="92">
        <v>65</v>
      </c>
      <c r="J73" s="92">
        <v>57</v>
      </c>
      <c r="K73" s="92">
        <v>20</v>
      </c>
      <c r="L73" s="92">
        <v>13</v>
      </c>
      <c r="M73" s="93">
        <v>18.524999999999999</v>
      </c>
      <c r="N73" s="94">
        <v>19</v>
      </c>
      <c r="O73" s="61">
        <v>3000</v>
      </c>
      <c r="P73" s="62">
        <f>Table22452368910111213141516171819202122242345672345689101112131415161718192021222425262728293031323334353637383941[[#This Row],[PEMBULATAN]]*O73</f>
        <v>57000</v>
      </c>
    </row>
    <row r="74" spans="1:16" ht="27.75" customHeight="1" x14ac:dyDescent="0.2">
      <c r="A74" s="112"/>
      <c r="B74" s="72"/>
      <c r="C74" s="85" t="s">
        <v>309</v>
      </c>
      <c r="D74" s="75" t="s">
        <v>55</v>
      </c>
      <c r="E74" s="13">
        <v>44437</v>
      </c>
      <c r="F74" s="73" t="s">
        <v>59</v>
      </c>
      <c r="G74" s="13">
        <v>44441</v>
      </c>
      <c r="H74" s="74" t="s">
        <v>58</v>
      </c>
      <c r="I74" s="15">
        <v>40</v>
      </c>
      <c r="J74" s="15">
        <v>18</v>
      </c>
      <c r="K74" s="15">
        <v>10</v>
      </c>
      <c r="L74" s="15">
        <v>2</v>
      </c>
      <c r="M74" s="79">
        <v>1.8</v>
      </c>
      <c r="N74" s="70">
        <v>2</v>
      </c>
      <c r="O74" s="61">
        <v>3000</v>
      </c>
      <c r="P74" s="62">
        <f>Table22452368910111213141516171819202122242345672345689101112131415161718192021222425262728293031323334353637383941[[#This Row],[PEMBULATAN]]*O74</f>
        <v>6000</v>
      </c>
    </row>
    <row r="75" spans="1:16" ht="27.75" customHeight="1" x14ac:dyDescent="0.2">
      <c r="A75" s="112"/>
      <c r="B75" s="72"/>
      <c r="C75" s="85" t="s">
        <v>310</v>
      </c>
      <c r="D75" s="75" t="s">
        <v>55</v>
      </c>
      <c r="E75" s="13">
        <v>44437</v>
      </c>
      <c r="F75" s="73" t="s">
        <v>59</v>
      </c>
      <c r="G75" s="13">
        <v>44441</v>
      </c>
      <c r="H75" s="74" t="s">
        <v>58</v>
      </c>
      <c r="I75" s="15">
        <v>65</v>
      </c>
      <c r="J75" s="15">
        <v>57</v>
      </c>
      <c r="K75" s="15">
        <v>20</v>
      </c>
      <c r="L75" s="15">
        <v>13</v>
      </c>
      <c r="M75" s="79">
        <v>18.524999999999999</v>
      </c>
      <c r="N75" s="70">
        <v>19</v>
      </c>
      <c r="O75" s="61">
        <v>3000</v>
      </c>
      <c r="P75" s="62">
        <f>Table22452368910111213141516171819202122242345672345689101112131415161718192021222425262728293031323334353637383941[[#This Row],[PEMBULATAN]]*O75</f>
        <v>57000</v>
      </c>
    </row>
    <row r="76" spans="1:16" ht="27.75" customHeight="1" x14ac:dyDescent="0.2">
      <c r="A76" s="112"/>
      <c r="B76" s="72"/>
      <c r="C76" s="85" t="s">
        <v>311</v>
      </c>
      <c r="D76" s="75" t="s">
        <v>55</v>
      </c>
      <c r="E76" s="13">
        <v>44437</v>
      </c>
      <c r="F76" s="73" t="s">
        <v>59</v>
      </c>
      <c r="G76" s="13">
        <v>44441</v>
      </c>
      <c r="H76" s="74" t="s">
        <v>58</v>
      </c>
      <c r="I76" s="15">
        <v>65</v>
      </c>
      <c r="J76" s="15">
        <v>57</v>
      </c>
      <c r="K76" s="15">
        <v>20</v>
      </c>
      <c r="L76" s="15">
        <v>13</v>
      </c>
      <c r="M76" s="79">
        <v>18.524999999999999</v>
      </c>
      <c r="N76" s="70">
        <v>19</v>
      </c>
      <c r="O76" s="61">
        <v>3000</v>
      </c>
      <c r="P76" s="62">
        <f>Table22452368910111213141516171819202122242345672345689101112131415161718192021222425262728293031323334353637383941[[#This Row],[PEMBULATAN]]*O76</f>
        <v>57000</v>
      </c>
    </row>
    <row r="77" spans="1:16" ht="27.75" customHeight="1" x14ac:dyDescent="0.2">
      <c r="A77" s="112"/>
      <c r="B77" s="72"/>
      <c r="C77" s="85" t="s">
        <v>312</v>
      </c>
      <c r="D77" s="75" t="s">
        <v>55</v>
      </c>
      <c r="E77" s="13">
        <v>44437</v>
      </c>
      <c r="F77" s="73" t="s">
        <v>59</v>
      </c>
      <c r="G77" s="13">
        <v>44441</v>
      </c>
      <c r="H77" s="74" t="s">
        <v>58</v>
      </c>
      <c r="I77" s="15">
        <v>65</v>
      </c>
      <c r="J77" s="15">
        <v>57</v>
      </c>
      <c r="K77" s="15">
        <v>20</v>
      </c>
      <c r="L77" s="15">
        <v>13</v>
      </c>
      <c r="M77" s="79">
        <v>18.524999999999999</v>
      </c>
      <c r="N77" s="70">
        <v>19</v>
      </c>
      <c r="O77" s="61">
        <v>3000</v>
      </c>
      <c r="P77" s="62">
        <f>Table22452368910111213141516171819202122242345672345689101112131415161718192021222425262728293031323334353637383941[[#This Row],[PEMBULATAN]]*O77</f>
        <v>57000</v>
      </c>
    </row>
    <row r="78" spans="1:16" ht="27.75" customHeight="1" x14ac:dyDescent="0.2">
      <c r="A78" s="112"/>
      <c r="B78" s="72"/>
      <c r="C78" s="85" t="s">
        <v>313</v>
      </c>
      <c r="D78" s="75" t="s">
        <v>55</v>
      </c>
      <c r="E78" s="13">
        <v>44437</v>
      </c>
      <c r="F78" s="73" t="s">
        <v>59</v>
      </c>
      <c r="G78" s="13">
        <v>44441</v>
      </c>
      <c r="H78" s="74" t="s">
        <v>58</v>
      </c>
      <c r="I78" s="15">
        <v>47</v>
      </c>
      <c r="J78" s="15">
        <v>45</v>
      </c>
      <c r="K78" s="15">
        <v>44</v>
      </c>
      <c r="L78" s="15">
        <v>13</v>
      </c>
      <c r="M78" s="79">
        <v>23.265000000000001</v>
      </c>
      <c r="N78" s="70">
        <v>23</v>
      </c>
      <c r="O78" s="61">
        <v>3000</v>
      </c>
      <c r="P78" s="62">
        <f>Table22452368910111213141516171819202122242345672345689101112131415161718192021222425262728293031323334353637383941[[#This Row],[PEMBULATAN]]*O78</f>
        <v>69000</v>
      </c>
    </row>
    <row r="79" spans="1:16" ht="27.75" customHeight="1" x14ac:dyDescent="0.2">
      <c r="A79" s="112"/>
      <c r="B79" s="72"/>
      <c r="C79" s="85" t="s">
        <v>314</v>
      </c>
      <c r="D79" s="75" t="s">
        <v>55</v>
      </c>
      <c r="E79" s="13">
        <v>44437</v>
      </c>
      <c r="F79" s="73" t="s">
        <v>59</v>
      </c>
      <c r="G79" s="13">
        <v>44441</v>
      </c>
      <c r="H79" s="74" t="s">
        <v>58</v>
      </c>
      <c r="I79" s="15">
        <v>65</v>
      </c>
      <c r="J79" s="15">
        <v>57</v>
      </c>
      <c r="K79" s="15">
        <v>20</v>
      </c>
      <c r="L79" s="15">
        <v>13</v>
      </c>
      <c r="M79" s="79">
        <v>18.524999999999999</v>
      </c>
      <c r="N79" s="70">
        <v>19</v>
      </c>
      <c r="O79" s="61">
        <v>3000</v>
      </c>
      <c r="P79" s="62">
        <f>Table22452368910111213141516171819202122242345672345689101112131415161718192021222425262728293031323334353637383941[[#This Row],[PEMBULATAN]]*O79</f>
        <v>57000</v>
      </c>
    </row>
    <row r="80" spans="1:16" ht="27.75" customHeight="1" x14ac:dyDescent="0.2">
      <c r="A80" s="112"/>
      <c r="B80" s="72"/>
      <c r="C80" s="85" t="s">
        <v>315</v>
      </c>
      <c r="D80" s="75" t="s">
        <v>55</v>
      </c>
      <c r="E80" s="13">
        <v>44437</v>
      </c>
      <c r="F80" s="73" t="s">
        <v>59</v>
      </c>
      <c r="G80" s="13">
        <v>44441</v>
      </c>
      <c r="H80" s="74" t="s">
        <v>58</v>
      </c>
      <c r="I80" s="15">
        <v>65</v>
      </c>
      <c r="J80" s="15">
        <v>57</v>
      </c>
      <c r="K80" s="15">
        <v>20</v>
      </c>
      <c r="L80" s="15">
        <v>13</v>
      </c>
      <c r="M80" s="79">
        <v>18.524999999999999</v>
      </c>
      <c r="N80" s="70">
        <v>19</v>
      </c>
      <c r="O80" s="61">
        <v>3000</v>
      </c>
      <c r="P80" s="62">
        <f>Table22452368910111213141516171819202122242345672345689101112131415161718192021222425262728293031323334353637383941[[#This Row],[PEMBULATAN]]*O80</f>
        <v>57000</v>
      </c>
    </row>
    <row r="81" spans="1:16" ht="27.75" customHeight="1" x14ac:dyDescent="0.2">
      <c r="A81" s="112"/>
      <c r="B81" s="72"/>
      <c r="C81" s="85" t="s">
        <v>316</v>
      </c>
      <c r="D81" s="75" t="s">
        <v>55</v>
      </c>
      <c r="E81" s="13">
        <v>44437</v>
      </c>
      <c r="F81" s="73" t="s">
        <v>59</v>
      </c>
      <c r="G81" s="13">
        <v>44441</v>
      </c>
      <c r="H81" s="74" t="s">
        <v>58</v>
      </c>
      <c r="I81" s="15">
        <v>55</v>
      </c>
      <c r="J81" s="15">
        <v>40</v>
      </c>
      <c r="K81" s="15">
        <v>19</v>
      </c>
      <c r="L81" s="15">
        <v>10</v>
      </c>
      <c r="M81" s="79">
        <v>10.45</v>
      </c>
      <c r="N81" s="70">
        <v>10</v>
      </c>
      <c r="O81" s="61">
        <v>3000</v>
      </c>
      <c r="P81" s="62">
        <f>Table22452368910111213141516171819202122242345672345689101112131415161718192021222425262728293031323334353637383941[[#This Row],[PEMBULATAN]]*O81</f>
        <v>30000</v>
      </c>
    </row>
    <row r="82" spans="1:16" ht="27.75" customHeight="1" x14ac:dyDescent="0.2">
      <c r="A82" s="112"/>
      <c r="B82" s="72"/>
      <c r="C82" s="85" t="s">
        <v>317</v>
      </c>
      <c r="D82" s="75" t="s">
        <v>55</v>
      </c>
      <c r="E82" s="13">
        <v>44437</v>
      </c>
      <c r="F82" s="73" t="s">
        <v>59</v>
      </c>
      <c r="G82" s="13">
        <v>44441</v>
      </c>
      <c r="H82" s="74" t="s">
        <v>58</v>
      </c>
      <c r="I82" s="15">
        <v>65</v>
      </c>
      <c r="J82" s="15">
        <v>57</v>
      </c>
      <c r="K82" s="15">
        <v>20</v>
      </c>
      <c r="L82" s="15">
        <v>13</v>
      </c>
      <c r="M82" s="79">
        <v>18.524999999999999</v>
      </c>
      <c r="N82" s="70">
        <v>19</v>
      </c>
      <c r="O82" s="61">
        <v>3000</v>
      </c>
      <c r="P82" s="62">
        <f>Table22452368910111213141516171819202122242345672345689101112131415161718192021222425262728293031323334353637383941[[#This Row],[PEMBULATAN]]*O82</f>
        <v>57000</v>
      </c>
    </row>
    <row r="83" spans="1:16" ht="27.75" customHeight="1" x14ac:dyDescent="0.2">
      <c r="A83" s="112"/>
      <c r="B83" s="72"/>
      <c r="C83" s="85" t="s">
        <v>318</v>
      </c>
      <c r="D83" s="75" t="s">
        <v>55</v>
      </c>
      <c r="E83" s="13">
        <v>44437</v>
      </c>
      <c r="F83" s="73" t="s">
        <v>59</v>
      </c>
      <c r="G83" s="13">
        <v>44441</v>
      </c>
      <c r="H83" s="74" t="s">
        <v>58</v>
      </c>
      <c r="I83" s="15">
        <v>65</v>
      </c>
      <c r="J83" s="15">
        <v>57</v>
      </c>
      <c r="K83" s="15">
        <v>20</v>
      </c>
      <c r="L83" s="15">
        <v>13</v>
      </c>
      <c r="M83" s="79">
        <v>18.524999999999999</v>
      </c>
      <c r="N83" s="70">
        <v>19</v>
      </c>
      <c r="O83" s="61">
        <v>3000</v>
      </c>
      <c r="P83" s="62">
        <f>Table22452368910111213141516171819202122242345672345689101112131415161718192021222425262728293031323334353637383941[[#This Row],[PEMBULATAN]]*O83</f>
        <v>57000</v>
      </c>
    </row>
    <row r="84" spans="1:16" ht="27.75" customHeight="1" x14ac:dyDescent="0.2">
      <c r="A84" s="112"/>
      <c r="B84" s="72"/>
      <c r="C84" s="85" t="s">
        <v>319</v>
      </c>
      <c r="D84" s="75" t="s">
        <v>55</v>
      </c>
      <c r="E84" s="13">
        <v>44437</v>
      </c>
      <c r="F84" s="73" t="s">
        <v>59</v>
      </c>
      <c r="G84" s="13">
        <v>44441</v>
      </c>
      <c r="H84" s="74" t="s">
        <v>58</v>
      </c>
      <c r="I84" s="15">
        <v>65</v>
      </c>
      <c r="J84" s="15">
        <v>48</v>
      </c>
      <c r="K84" s="15">
        <v>10</v>
      </c>
      <c r="L84" s="15">
        <v>10</v>
      </c>
      <c r="M84" s="79">
        <v>7.8</v>
      </c>
      <c r="N84" s="70">
        <v>10</v>
      </c>
      <c r="O84" s="61">
        <v>3000</v>
      </c>
      <c r="P84" s="62">
        <f>Table22452368910111213141516171819202122242345672345689101112131415161718192021222425262728293031323334353637383941[[#This Row],[PEMBULATAN]]*O84</f>
        <v>30000</v>
      </c>
    </row>
    <row r="85" spans="1:16" ht="22.5" customHeight="1" x14ac:dyDescent="0.2">
      <c r="A85" s="151" t="s">
        <v>33</v>
      </c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3"/>
      <c r="M85" s="76">
        <f>SUBTOTAL(109,Table22452368910111213141516171819202122242345672345689101112131415161718192021222425262728293031323334353637383941[KG VOLUME])</f>
        <v>1783.1982500000015</v>
      </c>
      <c r="N85" s="65">
        <f>SUM(N3:N84)</f>
        <v>1857</v>
      </c>
      <c r="O85" s="154">
        <f>SUM(P3:P84)</f>
        <v>5571000</v>
      </c>
      <c r="P85" s="155"/>
    </row>
    <row r="86" spans="1:16" ht="22.5" customHeight="1" x14ac:dyDescent="0.2">
      <c r="A86" s="80"/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1"/>
      <c r="N86" s="83" t="s">
        <v>54</v>
      </c>
      <c r="O86" s="82"/>
      <c r="P86" s="82">
        <f>O85*10%</f>
        <v>557100</v>
      </c>
    </row>
    <row r="87" spans="1:16" x14ac:dyDescent="0.2">
      <c r="A87" s="11"/>
      <c r="B87" s="53" t="s">
        <v>47</v>
      </c>
      <c r="C87" s="52"/>
      <c r="D87" s="54" t="s">
        <v>48</v>
      </c>
      <c r="H87" s="60"/>
      <c r="N87" s="59" t="s">
        <v>34</v>
      </c>
      <c r="P87" s="66">
        <f>O85*1%</f>
        <v>55710</v>
      </c>
    </row>
    <row r="88" spans="1:16" x14ac:dyDescent="0.2">
      <c r="A88" s="11"/>
      <c r="H88" s="60"/>
      <c r="N88" s="59" t="s">
        <v>35</v>
      </c>
      <c r="P88" s="68">
        <v>0</v>
      </c>
    </row>
    <row r="89" spans="1:16" ht="15.75" thickBot="1" x14ac:dyDescent="0.25">
      <c r="A89" s="11"/>
      <c r="H89" s="60"/>
      <c r="N89" s="59" t="s">
        <v>36</v>
      </c>
      <c r="P89" s="68">
        <v>0</v>
      </c>
    </row>
    <row r="90" spans="1:16" x14ac:dyDescent="0.2">
      <c r="A90" s="11"/>
      <c r="H90" s="60"/>
      <c r="N90" s="63" t="s">
        <v>37</v>
      </c>
      <c r="O90" s="64"/>
      <c r="P90" s="67">
        <f>O85-P86+P87</f>
        <v>5069610</v>
      </c>
    </row>
    <row r="91" spans="1:16" x14ac:dyDescent="0.2">
      <c r="B91" s="53"/>
      <c r="C91" s="52"/>
      <c r="D91" s="54"/>
    </row>
    <row r="93" spans="1:16" x14ac:dyDescent="0.2">
      <c r="A93" s="11"/>
      <c r="H93" s="60"/>
      <c r="P93" s="69"/>
    </row>
    <row r="94" spans="1:16" x14ac:dyDescent="0.2">
      <c r="A94" s="11"/>
      <c r="H94" s="60"/>
      <c r="O94" s="55"/>
      <c r="P94" s="69"/>
    </row>
    <row r="95" spans="1:16" s="3" customFormat="1" x14ac:dyDescent="0.25">
      <c r="A95" s="11"/>
      <c r="B95" s="2"/>
      <c r="C95" s="2"/>
      <c r="E95" s="12"/>
      <c r="H95" s="60"/>
      <c r="N95" s="14"/>
      <c r="O95" s="14"/>
      <c r="P95" s="14"/>
    </row>
    <row r="96" spans="1:16" s="3" customFormat="1" x14ac:dyDescent="0.25">
      <c r="A96" s="11"/>
      <c r="B96" s="2"/>
      <c r="C96" s="2"/>
      <c r="E96" s="12"/>
      <c r="H96" s="60"/>
      <c r="N96" s="14"/>
      <c r="O96" s="14"/>
      <c r="P96" s="14"/>
    </row>
    <row r="97" spans="1:16" s="3" customFormat="1" x14ac:dyDescent="0.25">
      <c r="A97" s="11"/>
      <c r="B97" s="2"/>
      <c r="C97" s="2"/>
      <c r="E97" s="12"/>
      <c r="H97" s="60"/>
      <c r="N97" s="14"/>
      <c r="O97" s="14"/>
      <c r="P97" s="14"/>
    </row>
    <row r="98" spans="1:16" s="3" customFormat="1" x14ac:dyDescent="0.25">
      <c r="A98" s="11"/>
      <c r="B98" s="2"/>
      <c r="C98" s="2"/>
      <c r="E98" s="12"/>
      <c r="H98" s="60"/>
      <c r="N98" s="14"/>
      <c r="O98" s="14"/>
      <c r="P98" s="14"/>
    </row>
    <row r="99" spans="1:16" s="3" customFormat="1" x14ac:dyDescent="0.25">
      <c r="A99" s="11"/>
      <c r="B99" s="2"/>
      <c r="C99" s="2"/>
      <c r="E99" s="12"/>
      <c r="H99" s="60"/>
      <c r="N99" s="14"/>
      <c r="O99" s="14"/>
      <c r="P99" s="14"/>
    </row>
    <row r="100" spans="1:16" s="3" customFormat="1" x14ac:dyDescent="0.25">
      <c r="A100" s="11"/>
      <c r="B100" s="2"/>
      <c r="C100" s="2"/>
      <c r="E100" s="12"/>
      <c r="H100" s="60"/>
      <c r="N100" s="14"/>
      <c r="O100" s="14"/>
      <c r="P100" s="14"/>
    </row>
    <row r="101" spans="1:16" s="3" customFormat="1" x14ac:dyDescent="0.25">
      <c r="A101" s="11"/>
      <c r="B101" s="2"/>
      <c r="C101" s="2"/>
      <c r="E101" s="12"/>
      <c r="H101" s="60"/>
      <c r="N101" s="14"/>
      <c r="O101" s="14"/>
      <c r="P101" s="14"/>
    </row>
    <row r="102" spans="1:16" s="3" customFormat="1" x14ac:dyDescent="0.25">
      <c r="A102" s="11"/>
      <c r="B102" s="2"/>
      <c r="C102" s="2"/>
      <c r="E102" s="12"/>
      <c r="H102" s="60"/>
      <c r="N102" s="14"/>
      <c r="O102" s="14"/>
      <c r="P102" s="14"/>
    </row>
    <row r="103" spans="1:16" s="3" customFormat="1" x14ac:dyDescent="0.25">
      <c r="A103" s="11"/>
      <c r="B103" s="2"/>
      <c r="C103" s="2"/>
      <c r="E103" s="12"/>
      <c r="H103" s="60"/>
      <c r="N103" s="14"/>
      <c r="O103" s="14"/>
      <c r="P103" s="14"/>
    </row>
    <row r="104" spans="1:16" s="3" customFormat="1" x14ac:dyDescent="0.25">
      <c r="A104" s="11"/>
      <c r="B104" s="2"/>
      <c r="C104" s="2"/>
      <c r="E104" s="12"/>
      <c r="H104" s="60"/>
      <c r="N104" s="14"/>
      <c r="O104" s="14"/>
      <c r="P104" s="14"/>
    </row>
    <row r="105" spans="1:16" s="3" customFormat="1" x14ac:dyDescent="0.25">
      <c r="A105" s="11"/>
      <c r="B105" s="2"/>
      <c r="C105" s="2"/>
      <c r="E105" s="12"/>
      <c r="H105" s="60"/>
      <c r="N105" s="14"/>
      <c r="O105" s="14"/>
      <c r="P105" s="14"/>
    </row>
    <row r="106" spans="1:16" s="3" customFormat="1" x14ac:dyDescent="0.25">
      <c r="A106" s="11"/>
      <c r="B106" s="2"/>
      <c r="C106" s="2"/>
      <c r="E106" s="12"/>
      <c r="H106" s="60"/>
      <c r="N106" s="14"/>
      <c r="O106" s="14"/>
      <c r="P106" s="14"/>
    </row>
  </sheetData>
  <mergeCells count="3">
    <mergeCell ref="A3:A4"/>
    <mergeCell ref="A85:L85"/>
    <mergeCell ref="O85:P85"/>
  </mergeCells>
  <conditionalFormatting sqref="B3">
    <cfRule type="duplicateValues" dxfId="9" priority="1"/>
  </conditionalFormatting>
  <conditionalFormatting sqref="B4:B84">
    <cfRule type="duplicateValues" dxfId="8" priority="95"/>
  </conditionalFormatting>
  <printOptions horizontalCentered="1"/>
  <pageMargins left="0.31496062992125984" right="0.31496062992125984" top="0.55118110236220474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6"/>
  <sheetViews>
    <sheetView zoomScale="110" zoomScaleNormal="110" workbookViewId="0">
      <pane xSplit="3" ySplit="2" topLeftCell="D141" activePane="bottomRight" state="frozen"/>
      <selection activeCell="A7" sqref="A7:L7"/>
      <selection pane="topRight" activeCell="A7" sqref="A7:L7"/>
      <selection pane="bottomLeft" activeCell="A7" sqref="A7:L7"/>
      <selection pane="bottomRight" activeCell="H148" sqref="H148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11.5703125" style="3" customWidth="1"/>
    <col min="5" max="5" width="8" style="12" customWidth="1"/>
    <col min="6" max="6" width="9.42578125" style="3" customWidth="1"/>
    <col min="7" max="7" width="9.5703125" style="3" customWidth="1"/>
    <col min="8" max="8" width="13.710937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4" customWidth="1"/>
    <col min="15" max="15" width="8.140625" style="14" customWidth="1"/>
    <col min="16" max="16" width="12.28515625" style="14" customWidth="1"/>
    <col min="17" max="16384" width="9.140625" style="4"/>
  </cols>
  <sheetData>
    <row r="1" spans="1:16" x14ac:dyDescent="0.2">
      <c r="H1" s="5"/>
    </row>
    <row r="2" spans="1:16" ht="25.5" x14ac:dyDescent="0.2">
      <c r="A2" s="56" t="s">
        <v>49</v>
      </c>
      <c r="B2" s="7" t="s">
        <v>7</v>
      </c>
      <c r="C2" s="7" t="s">
        <v>0</v>
      </c>
      <c r="D2" s="7" t="s">
        <v>1</v>
      </c>
      <c r="E2" s="57" t="s">
        <v>4</v>
      </c>
      <c r="F2" s="7" t="s">
        <v>3</v>
      </c>
      <c r="G2" s="7" t="s">
        <v>5</v>
      </c>
      <c r="H2" s="57" t="s">
        <v>2</v>
      </c>
      <c r="I2" s="7" t="s">
        <v>44</v>
      </c>
      <c r="J2" s="7" t="s">
        <v>45</v>
      </c>
      <c r="K2" s="7" t="s">
        <v>46</v>
      </c>
      <c r="L2" s="58" t="s">
        <v>50</v>
      </c>
      <c r="M2" s="58" t="s">
        <v>51</v>
      </c>
      <c r="N2" s="58" t="s">
        <v>6</v>
      </c>
      <c r="O2" s="58" t="s">
        <v>52</v>
      </c>
      <c r="P2" s="58" t="s">
        <v>53</v>
      </c>
    </row>
    <row r="3" spans="1:16" ht="27.75" customHeight="1" x14ac:dyDescent="0.2">
      <c r="A3" s="149" t="s">
        <v>816</v>
      </c>
      <c r="B3" s="71" t="s">
        <v>425</v>
      </c>
      <c r="C3" s="9" t="s">
        <v>426</v>
      </c>
      <c r="D3" s="73" t="s">
        <v>55</v>
      </c>
      <c r="E3" s="13">
        <v>44437</v>
      </c>
      <c r="F3" s="73" t="s">
        <v>59</v>
      </c>
      <c r="G3" s="13">
        <v>44441</v>
      </c>
      <c r="H3" s="10" t="s">
        <v>58</v>
      </c>
      <c r="I3" s="1">
        <v>67</v>
      </c>
      <c r="J3" s="1">
        <v>54</v>
      </c>
      <c r="K3" s="1">
        <v>26</v>
      </c>
      <c r="L3" s="1">
        <v>10</v>
      </c>
      <c r="M3" s="78">
        <v>23.516999999999999</v>
      </c>
      <c r="N3" s="8">
        <v>24</v>
      </c>
      <c r="O3" s="61">
        <v>3000</v>
      </c>
      <c r="P3" s="62">
        <f>Table22452368910111213141516171819202122242345672345689101112131415161718192021222425262728293031323334353637383940422[[#This Row],[PEMBULATAN]]*O3</f>
        <v>72000</v>
      </c>
    </row>
    <row r="4" spans="1:16" ht="27.75" customHeight="1" x14ac:dyDescent="0.2">
      <c r="A4" s="150"/>
      <c r="B4" s="72"/>
      <c r="C4" s="9" t="s">
        <v>427</v>
      </c>
      <c r="D4" s="73" t="s">
        <v>55</v>
      </c>
      <c r="E4" s="13">
        <v>44437</v>
      </c>
      <c r="F4" s="73" t="s">
        <v>59</v>
      </c>
      <c r="G4" s="13">
        <v>44441</v>
      </c>
      <c r="H4" s="10" t="s">
        <v>58</v>
      </c>
      <c r="I4" s="1">
        <v>94</v>
      </c>
      <c r="J4" s="1">
        <v>45</v>
      </c>
      <c r="K4" s="1">
        <v>35</v>
      </c>
      <c r="L4" s="1">
        <v>27</v>
      </c>
      <c r="M4" s="78">
        <v>37.012500000000003</v>
      </c>
      <c r="N4" s="8">
        <v>37</v>
      </c>
      <c r="O4" s="61">
        <v>3000</v>
      </c>
      <c r="P4" s="62">
        <f>Table22452368910111213141516171819202122242345672345689101112131415161718192021222425262728293031323334353637383940422[[#This Row],[PEMBULATAN]]*O4</f>
        <v>111000</v>
      </c>
    </row>
    <row r="5" spans="1:16" ht="27.75" customHeight="1" x14ac:dyDescent="0.2">
      <c r="A5" s="115"/>
      <c r="B5" s="72"/>
      <c r="C5" s="116" t="s">
        <v>428</v>
      </c>
      <c r="D5" s="117" t="s">
        <v>55</v>
      </c>
      <c r="E5" s="118">
        <v>44437</v>
      </c>
      <c r="F5" s="119" t="s">
        <v>59</v>
      </c>
      <c r="G5" s="118">
        <v>44441</v>
      </c>
      <c r="H5" s="120" t="s">
        <v>58</v>
      </c>
      <c r="I5" s="121">
        <v>89</v>
      </c>
      <c r="J5" s="121">
        <v>50</v>
      </c>
      <c r="K5" s="121">
        <v>40</v>
      </c>
      <c r="L5" s="121">
        <v>27</v>
      </c>
      <c r="M5" s="122">
        <v>44.5</v>
      </c>
      <c r="N5" s="123">
        <v>45</v>
      </c>
      <c r="O5" s="61">
        <v>3000</v>
      </c>
      <c r="P5" s="62">
        <f>Table22452368910111213141516171819202122242345672345689101112131415161718192021222425262728293031323334353637383940422[[#This Row],[PEMBULATAN]]*O5</f>
        <v>135000</v>
      </c>
    </row>
    <row r="6" spans="1:16" ht="27.75" customHeight="1" x14ac:dyDescent="0.2">
      <c r="A6" s="124"/>
      <c r="B6" s="72"/>
      <c r="C6" s="85" t="s">
        <v>429</v>
      </c>
      <c r="D6" s="75" t="s">
        <v>55</v>
      </c>
      <c r="E6" s="13">
        <v>44437</v>
      </c>
      <c r="F6" s="73" t="s">
        <v>59</v>
      </c>
      <c r="G6" s="13">
        <v>44441</v>
      </c>
      <c r="H6" s="74" t="s">
        <v>58</v>
      </c>
      <c r="I6" s="15">
        <v>43</v>
      </c>
      <c r="J6" s="15">
        <v>15</v>
      </c>
      <c r="K6" s="15">
        <v>15</v>
      </c>
      <c r="L6" s="15">
        <v>2</v>
      </c>
      <c r="M6" s="79">
        <v>2.4187500000000002</v>
      </c>
      <c r="N6" s="70">
        <v>3</v>
      </c>
      <c r="O6" s="61">
        <v>3000</v>
      </c>
      <c r="P6" s="62">
        <f>Table22452368910111213141516171819202122242345672345689101112131415161718192021222425262728293031323334353637383940422[[#This Row],[PEMBULATAN]]*O6</f>
        <v>9000</v>
      </c>
    </row>
    <row r="7" spans="1:16" ht="27.75" customHeight="1" x14ac:dyDescent="0.2">
      <c r="A7" s="124"/>
      <c r="B7" s="72"/>
      <c r="C7" s="85" t="s">
        <v>430</v>
      </c>
      <c r="D7" s="75" t="s">
        <v>55</v>
      </c>
      <c r="E7" s="13">
        <v>44437</v>
      </c>
      <c r="F7" s="73" t="s">
        <v>59</v>
      </c>
      <c r="G7" s="13">
        <v>44441</v>
      </c>
      <c r="H7" s="74" t="s">
        <v>58</v>
      </c>
      <c r="I7" s="15">
        <v>87</v>
      </c>
      <c r="J7" s="15">
        <v>21</v>
      </c>
      <c r="K7" s="15">
        <v>85</v>
      </c>
      <c r="L7" s="15">
        <v>20</v>
      </c>
      <c r="M7" s="79">
        <v>38.823749999999997</v>
      </c>
      <c r="N7" s="70">
        <v>39</v>
      </c>
      <c r="O7" s="61">
        <v>3000</v>
      </c>
      <c r="P7" s="62">
        <f>Table22452368910111213141516171819202122242345672345689101112131415161718192021222425262728293031323334353637383940422[[#This Row],[PEMBULATAN]]*O7</f>
        <v>117000</v>
      </c>
    </row>
    <row r="8" spans="1:16" ht="27.75" customHeight="1" x14ac:dyDescent="0.2">
      <c r="A8" s="124"/>
      <c r="B8" s="72"/>
      <c r="C8" s="85" t="s">
        <v>431</v>
      </c>
      <c r="D8" s="75" t="s">
        <v>55</v>
      </c>
      <c r="E8" s="13">
        <v>44437</v>
      </c>
      <c r="F8" s="73" t="s">
        <v>59</v>
      </c>
      <c r="G8" s="13">
        <v>44441</v>
      </c>
      <c r="H8" s="74" t="s">
        <v>58</v>
      </c>
      <c r="I8" s="15">
        <v>60</v>
      </c>
      <c r="J8" s="15">
        <v>60</v>
      </c>
      <c r="K8" s="15">
        <v>20</v>
      </c>
      <c r="L8" s="15">
        <v>7</v>
      </c>
      <c r="M8" s="79">
        <v>18</v>
      </c>
      <c r="N8" s="70">
        <v>18</v>
      </c>
      <c r="O8" s="61">
        <v>3000</v>
      </c>
      <c r="P8" s="62">
        <f>Table22452368910111213141516171819202122242345672345689101112131415161718192021222425262728293031323334353637383940422[[#This Row],[PEMBULATAN]]*O8</f>
        <v>54000</v>
      </c>
    </row>
    <row r="9" spans="1:16" ht="27.75" customHeight="1" x14ac:dyDescent="0.2">
      <c r="A9" s="124"/>
      <c r="B9" s="72"/>
      <c r="C9" s="85" t="s">
        <v>432</v>
      </c>
      <c r="D9" s="75" t="s">
        <v>55</v>
      </c>
      <c r="E9" s="13">
        <v>44437</v>
      </c>
      <c r="F9" s="73" t="s">
        <v>59</v>
      </c>
      <c r="G9" s="13">
        <v>44441</v>
      </c>
      <c r="H9" s="74" t="s">
        <v>58</v>
      </c>
      <c r="I9" s="15">
        <v>124</v>
      </c>
      <c r="J9" s="15">
        <v>3</v>
      </c>
      <c r="K9" s="15">
        <v>3</v>
      </c>
      <c r="L9" s="15">
        <v>2</v>
      </c>
      <c r="M9" s="79">
        <v>0.27900000000000003</v>
      </c>
      <c r="N9" s="70">
        <v>2</v>
      </c>
      <c r="O9" s="61">
        <v>3000</v>
      </c>
      <c r="P9" s="62">
        <f>Table22452368910111213141516171819202122242345672345689101112131415161718192021222425262728293031323334353637383940422[[#This Row],[PEMBULATAN]]*O9</f>
        <v>6000</v>
      </c>
    </row>
    <row r="10" spans="1:16" ht="27.75" customHeight="1" x14ac:dyDescent="0.2">
      <c r="A10" s="124"/>
      <c r="B10" s="72"/>
      <c r="C10" s="85" t="s">
        <v>433</v>
      </c>
      <c r="D10" s="75" t="s">
        <v>55</v>
      </c>
      <c r="E10" s="13">
        <v>44437</v>
      </c>
      <c r="F10" s="73" t="s">
        <v>59</v>
      </c>
      <c r="G10" s="13">
        <v>44441</v>
      </c>
      <c r="H10" s="74" t="s">
        <v>58</v>
      </c>
      <c r="I10" s="15">
        <v>48</v>
      </c>
      <c r="J10" s="15">
        <v>48</v>
      </c>
      <c r="K10" s="15">
        <v>12</v>
      </c>
      <c r="L10" s="15">
        <v>4</v>
      </c>
      <c r="M10" s="79">
        <v>6.9119999999999999</v>
      </c>
      <c r="N10" s="70">
        <v>7</v>
      </c>
      <c r="O10" s="61">
        <v>3000</v>
      </c>
      <c r="P10" s="62">
        <f>Table22452368910111213141516171819202122242345672345689101112131415161718192021222425262728293031323334353637383940422[[#This Row],[PEMBULATAN]]*O10</f>
        <v>21000</v>
      </c>
    </row>
    <row r="11" spans="1:16" ht="27.75" customHeight="1" x14ac:dyDescent="0.2">
      <c r="A11" s="124"/>
      <c r="B11" s="72"/>
      <c r="C11" s="85" t="s">
        <v>434</v>
      </c>
      <c r="D11" s="75" t="s">
        <v>55</v>
      </c>
      <c r="E11" s="13">
        <v>44437</v>
      </c>
      <c r="F11" s="73" t="s">
        <v>59</v>
      </c>
      <c r="G11" s="13">
        <v>44441</v>
      </c>
      <c r="H11" s="74" t="s">
        <v>58</v>
      </c>
      <c r="I11" s="15">
        <v>67</v>
      </c>
      <c r="J11" s="15">
        <v>63</v>
      </c>
      <c r="K11" s="15">
        <v>5</v>
      </c>
      <c r="L11" s="15">
        <v>2</v>
      </c>
      <c r="M11" s="79">
        <v>5.2762500000000001</v>
      </c>
      <c r="N11" s="70">
        <v>5</v>
      </c>
      <c r="O11" s="61">
        <v>3000</v>
      </c>
      <c r="P11" s="62">
        <f>Table22452368910111213141516171819202122242345672345689101112131415161718192021222425262728293031323334353637383940422[[#This Row],[PEMBULATAN]]*O11</f>
        <v>15000</v>
      </c>
    </row>
    <row r="12" spans="1:16" ht="27.75" customHeight="1" x14ac:dyDescent="0.2">
      <c r="A12" s="124"/>
      <c r="B12" s="72"/>
      <c r="C12" s="85" t="s">
        <v>435</v>
      </c>
      <c r="D12" s="75" t="s">
        <v>55</v>
      </c>
      <c r="E12" s="13">
        <v>44437</v>
      </c>
      <c r="F12" s="73" t="s">
        <v>59</v>
      </c>
      <c r="G12" s="13">
        <v>44441</v>
      </c>
      <c r="H12" s="74" t="s">
        <v>58</v>
      </c>
      <c r="I12" s="15">
        <v>46</v>
      </c>
      <c r="J12" s="15">
        <v>19</v>
      </c>
      <c r="K12" s="15">
        <v>20</v>
      </c>
      <c r="L12" s="15">
        <v>2</v>
      </c>
      <c r="M12" s="79">
        <v>4.37</v>
      </c>
      <c r="N12" s="70">
        <v>5</v>
      </c>
      <c r="O12" s="61">
        <v>3000</v>
      </c>
      <c r="P12" s="62">
        <f>Table22452368910111213141516171819202122242345672345689101112131415161718192021222425262728293031323334353637383940422[[#This Row],[PEMBULATAN]]*O12</f>
        <v>15000</v>
      </c>
    </row>
    <row r="13" spans="1:16" ht="27.75" customHeight="1" x14ac:dyDescent="0.2">
      <c r="A13" s="124"/>
      <c r="B13" s="72"/>
      <c r="C13" s="85" t="s">
        <v>436</v>
      </c>
      <c r="D13" s="75" t="s">
        <v>55</v>
      </c>
      <c r="E13" s="13">
        <v>44437</v>
      </c>
      <c r="F13" s="73" t="s">
        <v>59</v>
      </c>
      <c r="G13" s="13">
        <v>44441</v>
      </c>
      <c r="H13" s="74" t="s">
        <v>58</v>
      </c>
      <c r="I13" s="15">
        <v>50</v>
      </c>
      <c r="J13" s="15">
        <v>30</v>
      </c>
      <c r="K13" s="15">
        <v>35</v>
      </c>
      <c r="L13" s="15">
        <v>7</v>
      </c>
      <c r="M13" s="79">
        <v>13.125</v>
      </c>
      <c r="N13" s="70">
        <v>13</v>
      </c>
      <c r="O13" s="61">
        <v>3000</v>
      </c>
      <c r="P13" s="62">
        <f>Table22452368910111213141516171819202122242345672345689101112131415161718192021222425262728293031323334353637383940422[[#This Row],[PEMBULATAN]]*O13</f>
        <v>39000</v>
      </c>
    </row>
    <row r="14" spans="1:16" ht="27.75" customHeight="1" x14ac:dyDescent="0.2">
      <c r="A14" s="124"/>
      <c r="B14" s="72"/>
      <c r="C14" s="85" t="s">
        <v>437</v>
      </c>
      <c r="D14" s="75" t="s">
        <v>55</v>
      </c>
      <c r="E14" s="13">
        <v>44437</v>
      </c>
      <c r="F14" s="73" t="s">
        <v>59</v>
      </c>
      <c r="G14" s="13">
        <v>44441</v>
      </c>
      <c r="H14" s="74" t="s">
        <v>58</v>
      </c>
      <c r="I14" s="15">
        <v>73</v>
      </c>
      <c r="J14" s="15">
        <v>43</v>
      </c>
      <c r="K14" s="15">
        <v>18</v>
      </c>
      <c r="L14" s="15">
        <v>4</v>
      </c>
      <c r="M14" s="79">
        <v>14.125500000000001</v>
      </c>
      <c r="N14" s="70">
        <v>14</v>
      </c>
      <c r="O14" s="61">
        <v>3000</v>
      </c>
      <c r="P14" s="62">
        <f>Table22452368910111213141516171819202122242345672345689101112131415161718192021222425262728293031323334353637383940422[[#This Row],[PEMBULATAN]]*O14</f>
        <v>42000</v>
      </c>
    </row>
    <row r="15" spans="1:16" ht="27.75" customHeight="1" x14ac:dyDescent="0.2">
      <c r="A15" s="124"/>
      <c r="B15" s="72"/>
      <c r="C15" s="85" t="s">
        <v>438</v>
      </c>
      <c r="D15" s="75" t="s">
        <v>55</v>
      </c>
      <c r="E15" s="13">
        <v>44437</v>
      </c>
      <c r="F15" s="73" t="s">
        <v>59</v>
      </c>
      <c r="G15" s="13">
        <v>44441</v>
      </c>
      <c r="H15" s="74" t="s">
        <v>58</v>
      </c>
      <c r="I15" s="15">
        <v>40</v>
      </c>
      <c r="J15" s="15">
        <v>40</v>
      </c>
      <c r="K15" s="15">
        <v>6</v>
      </c>
      <c r="L15" s="15">
        <v>2</v>
      </c>
      <c r="M15" s="79">
        <v>2.4</v>
      </c>
      <c r="N15" s="70">
        <v>3</v>
      </c>
      <c r="O15" s="61">
        <v>3000</v>
      </c>
      <c r="P15" s="62">
        <f>Table22452368910111213141516171819202122242345672345689101112131415161718192021222425262728293031323334353637383940422[[#This Row],[PEMBULATAN]]*O15</f>
        <v>9000</v>
      </c>
    </row>
    <row r="16" spans="1:16" ht="27.75" customHeight="1" x14ac:dyDescent="0.2">
      <c r="A16" s="124"/>
      <c r="B16" s="72"/>
      <c r="C16" s="85" t="s">
        <v>439</v>
      </c>
      <c r="D16" s="75" t="s">
        <v>55</v>
      </c>
      <c r="E16" s="13">
        <v>44437</v>
      </c>
      <c r="F16" s="73" t="s">
        <v>59</v>
      </c>
      <c r="G16" s="13">
        <v>44441</v>
      </c>
      <c r="H16" s="74" t="s">
        <v>58</v>
      </c>
      <c r="I16" s="15">
        <v>38</v>
      </c>
      <c r="J16" s="15">
        <v>38</v>
      </c>
      <c r="K16" s="15">
        <v>36</v>
      </c>
      <c r="L16" s="15">
        <v>5</v>
      </c>
      <c r="M16" s="79">
        <v>12.996</v>
      </c>
      <c r="N16" s="70">
        <v>13</v>
      </c>
      <c r="O16" s="61">
        <v>3000</v>
      </c>
      <c r="P16" s="62">
        <f>Table22452368910111213141516171819202122242345672345689101112131415161718192021222425262728293031323334353637383940422[[#This Row],[PEMBULATAN]]*O16</f>
        <v>39000</v>
      </c>
    </row>
    <row r="17" spans="1:16" ht="27.75" customHeight="1" x14ac:dyDescent="0.2">
      <c r="A17" s="124"/>
      <c r="B17" s="72"/>
      <c r="C17" s="85" t="s">
        <v>440</v>
      </c>
      <c r="D17" s="75" t="s">
        <v>55</v>
      </c>
      <c r="E17" s="13">
        <v>44437</v>
      </c>
      <c r="F17" s="73" t="s">
        <v>59</v>
      </c>
      <c r="G17" s="13">
        <v>44441</v>
      </c>
      <c r="H17" s="74" t="s">
        <v>58</v>
      </c>
      <c r="I17" s="15">
        <v>49</v>
      </c>
      <c r="J17" s="15">
        <v>26</v>
      </c>
      <c r="K17" s="15">
        <v>20</v>
      </c>
      <c r="L17" s="15">
        <v>1</v>
      </c>
      <c r="M17" s="79">
        <v>6.37</v>
      </c>
      <c r="N17" s="70">
        <v>7</v>
      </c>
      <c r="O17" s="61">
        <v>3000</v>
      </c>
      <c r="P17" s="62">
        <f>Table22452368910111213141516171819202122242345672345689101112131415161718192021222425262728293031323334353637383940422[[#This Row],[PEMBULATAN]]*O17</f>
        <v>21000</v>
      </c>
    </row>
    <row r="18" spans="1:16" ht="27.75" customHeight="1" x14ac:dyDescent="0.2">
      <c r="A18" s="124"/>
      <c r="B18" s="72"/>
      <c r="C18" s="85" t="s">
        <v>441</v>
      </c>
      <c r="D18" s="75" t="s">
        <v>55</v>
      </c>
      <c r="E18" s="13">
        <v>44437</v>
      </c>
      <c r="F18" s="73" t="s">
        <v>59</v>
      </c>
      <c r="G18" s="13">
        <v>44441</v>
      </c>
      <c r="H18" s="74" t="s">
        <v>58</v>
      </c>
      <c r="I18" s="15">
        <v>34</v>
      </c>
      <c r="J18" s="15">
        <v>38</v>
      </c>
      <c r="K18" s="15">
        <v>11</v>
      </c>
      <c r="L18" s="15">
        <v>1</v>
      </c>
      <c r="M18" s="79">
        <v>3.5529999999999999</v>
      </c>
      <c r="N18" s="70">
        <v>4</v>
      </c>
      <c r="O18" s="61">
        <v>3000</v>
      </c>
      <c r="P18" s="62">
        <f>Table22452368910111213141516171819202122242345672345689101112131415161718192021222425262728293031323334353637383940422[[#This Row],[PEMBULATAN]]*O18</f>
        <v>12000</v>
      </c>
    </row>
    <row r="19" spans="1:16" ht="27.75" customHeight="1" x14ac:dyDescent="0.2">
      <c r="A19" s="124"/>
      <c r="B19" s="72"/>
      <c r="C19" s="85" t="s">
        <v>442</v>
      </c>
      <c r="D19" s="75" t="s">
        <v>55</v>
      </c>
      <c r="E19" s="13">
        <v>44437</v>
      </c>
      <c r="F19" s="73" t="s">
        <v>59</v>
      </c>
      <c r="G19" s="13">
        <v>44441</v>
      </c>
      <c r="H19" s="74" t="s">
        <v>58</v>
      </c>
      <c r="I19" s="15">
        <v>50</v>
      </c>
      <c r="J19" s="15">
        <v>40</v>
      </c>
      <c r="K19" s="15">
        <v>19</v>
      </c>
      <c r="L19" s="15">
        <v>4</v>
      </c>
      <c r="M19" s="79">
        <v>9.5</v>
      </c>
      <c r="N19" s="70">
        <v>10</v>
      </c>
      <c r="O19" s="61">
        <v>3000</v>
      </c>
      <c r="P19" s="62">
        <f>Table22452368910111213141516171819202122242345672345689101112131415161718192021222425262728293031323334353637383940422[[#This Row],[PEMBULATAN]]*O19</f>
        <v>30000</v>
      </c>
    </row>
    <row r="20" spans="1:16" ht="27.75" customHeight="1" x14ac:dyDescent="0.2">
      <c r="A20" s="124"/>
      <c r="B20" s="72"/>
      <c r="C20" s="85" t="s">
        <v>443</v>
      </c>
      <c r="D20" s="75" t="s">
        <v>55</v>
      </c>
      <c r="E20" s="13">
        <v>44437</v>
      </c>
      <c r="F20" s="73" t="s">
        <v>59</v>
      </c>
      <c r="G20" s="13">
        <v>44441</v>
      </c>
      <c r="H20" s="74" t="s">
        <v>58</v>
      </c>
      <c r="I20" s="15">
        <v>58</v>
      </c>
      <c r="J20" s="15">
        <v>58</v>
      </c>
      <c r="K20" s="15">
        <v>15</v>
      </c>
      <c r="L20" s="15">
        <v>4</v>
      </c>
      <c r="M20" s="79">
        <v>12.615</v>
      </c>
      <c r="N20" s="70">
        <v>13</v>
      </c>
      <c r="O20" s="61">
        <v>3000</v>
      </c>
      <c r="P20" s="62">
        <f>Table22452368910111213141516171819202122242345672345689101112131415161718192021222425262728293031323334353637383940422[[#This Row],[PEMBULATAN]]*O20</f>
        <v>39000</v>
      </c>
    </row>
    <row r="21" spans="1:16" ht="27.75" customHeight="1" x14ac:dyDescent="0.2">
      <c r="A21" s="124"/>
      <c r="B21" s="72"/>
      <c r="C21" s="85" t="s">
        <v>444</v>
      </c>
      <c r="D21" s="75" t="s">
        <v>55</v>
      </c>
      <c r="E21" s="13">
        <v>44437</v>
      </c>
      <c r="F21" s="73" t="s">
        <v>59</v>
      </c>
      <c r="G21" s="13">
        <v>44441</v>
      </c>
      <c r="H21" s="74" t="s">
        <v>58</v>
      </c>
      <c r="I21" s="15">
        <v>81</v>
      </c>
      <c r="J21" s="15">
        <v>40</v>
      </c>
      <c r="K21" s="15">
        <v>32</v>
      </c>
      <c r="L21" s="15">
        <v>13</v>
      </c>
      <c r="M21" s="79">
        <v>25.92</v>
      </c>
      <c r="N21" s="70">
        <v>26</v>
      </c>
      <c r="O21" s="61">
        <v>3000</v>
      </c>
      <c r="P21" s="62">
        <f>Table22452368910111213141516171819202122242345672345689101112131415161718192021222425262728293031323334353637383940422[[#This Row],[PEMBULATAN]]*O21</f>
        <v>78000</v>
      </c>
    </row>
    <row r="22" spans="1:16" ht="27.75" customHeight="1" x14ac:dyDescent="0.2">
      <c r="A22" s="124"/>
      <c r="B22" s="72"/>
      <c r="C22" s="85" t="s">
        <v>445</v>
      </c>
      <c r="D22" s="75" t="s">
        <v>55</v>
      </c>
      <c r="E22" s="13">
        <v>44437</v>
      </c>
      <c r="F22" s="73" t="s">
        <v>59</v>
      </c>
      <c r="G22" s="13">
        <v>44441</v>
      </c>
      <c r="H22" s="74" t="s">
        <v>58</v>
      </c>
      <c r="I22" s="15">
        <v>47</v>
      </c>
      <c r="J22" s="15">
        <v>34</v>
      </c>
      <c r="K22" s="15">
        <v>30</v>
      </c>
      <c r="L22" s="15">
        <v>10</v>
      </c>
      <c r="M22" s="79">
        <v>11.984999999999999</v>
      </c>
      <c r="N22" s="70">
        <v>12</v>
      </c>
      <c r="O22" s="61">
        <v>3000</v>
      </c>
      <c r="P22" s="62">
        <f>Table22452368910111213141516171819202122242345672345689101112131415161718192021222425262728293031323334353637383940422[[#This Row],[PEMBULATAN]]*O22</f>
        <v>36000</v>
      </c>
    </row>
    <row r="23" spans="1:16" ht="27.75" customHeight="1" x14ac:dyDescent="0.2">
      <c r="A23" s="124"/>
      <c r="B23" s="72"/>
      <c r="C23" s="85" t="s">
        <v>446</v>
      </c>
      <c r="D23" s="75" t="s">
        <v>55</v>
      </c>
      <c r="E23" s="13">
        <v>44437</v>
      </c>
      <c r="F23" s="73" t="s">
        <v>59</v>
      </c>
      <c r="G23" s="13">
        <v>44441</v>
      </c>
      <c r="H23" s="74" t="s">
        <v>58</v>
      </c>
      <c r="I23" s="15">
        <v>50</v>
      </c>
      <c r="J23" s="15">
        <v>35</v>
      </c>
      <c r="K23" s="15">
        <v>20</v>
      </c>
      <c r="L23" s="15">
        <v>5</v>
      </c>
      <c r="M23" s="79">
        <v>8.75</v>
      </c>
      <c r="N23" s="70">
        <v>9</v>
      </c>
      <c r="O23" s="61">
        <v>3000</v>
      </c>
      <c r="P23" s="62">
        <f>Table22452368910111213141516171819202122242345672345689101112131415161718192021222425262728293031323334353637383940422[[#This Row],[PEMBULATAN]]*O23</f>
        <v>27000</v>
      </c>
    </row>
    <row r="24" spans="1:16" ht="27.75" customHeight="1" x14ac:dyDescent="0.2">
      <c r="A24" s="124"/>
      <c r="B24" s="72"/>
      <c r="C24" s="85" t="s">
        <v>447</v>
      </c>
      <c r="D24" s="75" t="s">
        <v>55</v>
      </c>
      <c r="E24" s="13">
        <v>44437</v>
      </c>
      <c r="F24" s="73" t="s">
        <v>59</v>
      </c>
      <c r="G24" s="13">
        <v>44441</v>
      </c>
      <c r="H24" s="74" t="s">
        <v>58</v>
      </c>
      <c r="I24" s="15">
        <v>43</v>
      </c>
      <c r="J24" s="15">
        <v>29</v>
      </c>
      <c r="K24" s="15">
        <v>14</v>
      </c>
      <c r="L24" s="15">
        <v>5</v>
      </c>
      <c r="M24" s="79">
        <v>4.3644999999999996</v>
      </c>
      <c r="N24" s="70">
        <v>5</v>
      </c>
      <c r="O24" s="61">
        <v>3000</v>
      </c>
      <c r="P24" s="62">
        <f>Table22452368910111213141516171819202122242345672345689101112131415161718192021222425262728293031323334353637383940422[[#This Row],[PEMBULATAN]]*O24</f>
        <v>15000</v>
      </c>
    </row>
    <row r="25" spans="1:16" ht="27.75" customHeight="1" x14ac:dyDescent="0.2">
      <c r="A25" s="124"/>
      <c r="B25" s="72"/>
      <c r="C25" s="85" t="s">
        <v>448</v>
      </c>
      <c r="D25" s="75" t="s">
        <v>55</v>
      </c>
      <c r="E25" s="13">
        <v>44437</v>
      </c>
      <c r="F25" s="73" t="s">
        <v>59</v>
      </c>
      <c r="G25" s="13">
        <v>44441</v>
      </c>
      <c r="H25" s="74" t="s">
        <v>58</v>
      </c>
      <c r="I25" s="15">
        <v>72</v>
      </c>
      <c r="J25" s="15">
        <v>27</v>
      </c>
      <c r="K25" s="15">
        <v>16</v>
      </c>
      <c r="L25" s="15">
        <v>5</v>
      </c>
      <c r="M25" s="79">
        <v>7.7759999999999998</v>
      </c>
      <c r="N25" s="70">
        <v>8</v>
      </c>
      <c r="O25" s="61">
        <v>3000</v>
      </c>
      <c r="P25" s="62">
        <f>Table22452368910111213141516171819202122242345672345689101112131415161718192021222425262728293031323334353637383940422[[#This Row],[PEMBULATAN]]*O25</f>
        <v>24000</v>
      </c>
    </row>
    <row r="26" spans="1:16" ht="27.75" customHeight="1" x14ac:dyDescent="0.2">
      <c r="A26" s="124"/>
      <c r="B26" s="72"/>
      <c r="C26" s="85" t="s">
        <v>449</v>
      </c>
      <c r="D26" s="75" t="s">
        <v>55</v>
      </c>
      <c r="E26" s="13">
        <v>44437</v>
      </c>
      <c r="F26" s="73" t="s">
        <v>59</v>
      </c>
      <c r="G26" s="13">
        <v>44441</v>
      </c>
      <c r="H26" s="74" t="s">
        <v>58</v>
      </c>
      <c r="I26" s="15">
        <v>38</v>
      </c>
      <c r="J26" s="15">
        <v>32</v>
      </c>
      <c r="K26" s="15">
        <v>39</v>
      </c>
      <c r="L26" s="15">
        <v>4</v>
      </c>
      <c r="M26" s="79">
        <v>11.856</v>
      </c>
      <c r="N26" s="70">
        <v>12</v>
      </c>
      <c r="O26" s="61">
        <v>3000</v>
      </c>
      <c r="P26" s="62">
        <f>Table22452368910111213141516171819202122242345672345689101112131415161718192021222425262728293031323334353637383940422[[#This Row],[PEMBULATAN]]*O26</f>
        <v>36000</v>
      </c>
    </row>
    <row r="27" spans="1:16" ht="27.75" customHeight="1" x14ac:dyDescent="0.2">
      <c r="A27" s="124"/>
      <c r="B27" s="72"/>
      <c r="C27" s="85" t="s">
        <v>450</v>
      </c>
      <c r="D27" s="75" t="s">
        <v>55</v>
      </c>
      <c r="E27" s="13">
        <v>44437</v>
      </c>
      <c r="F27" s="73" t="s">
        <v>59</v>
      </c>
      <c r="G27" s="13">
        <v>44441</v>
      </c>
      <c r="H27" s="74" t="s">
        <v>58</v>
      </c>
      <c r="I27" s="15">
        <v>124</v>
      </c>
      <c r="J27" s="15">
        <v>35</v>
      </c>
      <c r="K27" s="15">
        <v>22</v>
      </c>
      <c r="L27" s="15">
        <v>15</v>
      </c>
      <c r="M27" s="79">
        <v>23.87</v>
      </c>
      <c r="N27" s="70">
        <v>24</v>
      </c>
      <c r="O27" s="61">
        <v>3000</v>
      </c>
      <c r="P27" s="62">
        <f>Table22452368910111213141516171819202122242345672345689101112131415161718192021222425262728293031323334353637383940422[[#This Row],[PEMBULATAN]]*O27</f>
        <v>72000</v>
      </c>
    </row>
    <row r="28" spans="1:16" ht="27.75" customHeight="1" x14ac:dyDescent="0.2">
      <c r="A28" s="124"/>
      <c r="B28" s="72"/>
      <c r="C28" s="85" t="s">
        <v>451</v>
      </c>
      <c r="D28" s="75" t="s">
        <v>55</v>
      </c>
      <c r="E28" s="13">
        <v>44437</v>
      </c>
      <c r="F28" s="73" t="s">
        <v>59</v>
      </c>
      <c r="G28" s="13">
        <v>44441</v>
      </c>
      <c r="H28" s="74" t="s">
        <v>58</v>
      </c>
      <c r="I28" s="15">
        <v>29</v>
      </c>
      <c r="J28" s="15">
        <v>44</v>
      </c>
      <c r="K28" s="15">
        <v>43</v>
      </c>
      <c r="L28" s="15">
        <v>10</v>
      </c>
      <c r="M28" s="79">
        <v>13.717000000000001</v>
      </c>
      <c r="N28" s="70">
        <v>14</v>
      </c>
      <c r="O28" s="61">
        <v>3000</v>
      </c>
      <c r="P28" s="62">
        <f>Table22452368910111213141516171819202122242345672345689101112131415161718192021222425262728293031323334353637383940422[[#This Row],[PEMBULATAN]]*O28</f>
        <v>42000</v>
      </c>
    </row>
    <row r="29" spans="1:16" ht="27.75" customHeight="1" x14ac:dyDescent="0.2">
      <c r="A29" s="124"/>
      <c r="B29" s="72"/>
      <c r="C29" s="85" t="s">
        <v>452</v>
      </c>
      <c r="D29" s="75" t="s">
        <v>55</v>
      </c>
      <c r="E29" s="13">
        <v>44437</v>
      </c>
      <c r="F29" s="73" t="s">
        <v>59</v>
      </c>
      <c r="G29" s="13">
        <v>44441</v>
      </c>
      <c r="H29" s="74" t="s">
        <v>58</v>
      </c>
      <c r="I29" s="15">
        <v>35</v>
      </c>
      <c r="J29" s="15">
        <v>22</v>
      </c>
      <c r="K29" s="15">
        <v>15</v>
      </c>
      <c r="L29" s="15">
        <v>5</v>
      </c>
      <c r="M29" s="79">
        <v>2.8875000000000002</v>
      </c>
      <c r="N29" s="70">
        <v>5</v>
      </c>
      <c r="O29" s="61">
        <v>3000</v>
      </c>
      <c r="P29" s="62">
        <f>Table22452368910111213141516171819202122242345672345689101112131415161718192021222425262728293031323334353637383940422[[#This Row],[PEMBULATAN]]*O29</f>
        <v>15000</v>
      </c>
    </row>
    <row r="30" spans="1:16" ht="27.75" customHeight="1" x14ac:dyDescent="0.2">
      <c r="A30" s="124"/>
      <c r="B30" s="72"/>
      <c r="C30" s="85" t="s">
        <v>453</v>
      </c>
      <c r="D30" s="75" t="s">
        <v>55</v>
      </c>
      <c r="E30" s="13">
        <v>44437</v>
      </c>
      <c r="F30" s="73" t="s">
        <v>59</v>
      </c>
      <c r="G30" s="13">
        <v>44441</v>
      </c>
      <c r="H30" s="74" t="s">
        <v>58</v>
      </c>
      <c r="I30" s="15">
        <v>87</v>
      </c>
      <c r="J30" s="15">
        <v>60</v>
      </c>
      <c r="K30" s="15">
        <v>40</v>
      </c>
      <c r="L30" s="15">
        <v>26</v>
      </c>
      <c r="M30" s="79">
        <v>52.2</v>
      </c>
      <c r="N30" s="70">
        <v>52</v>
      </c>
      <c r="O30" s="61">
        <v>3000</v>
      </c>
      <c r="P30" s="62">
        <f>Table22452368910111213141516171819202122242345672345689101112131415161718192021222425262728293031323334353637383940422[[#This Row],[PEMBULATAN]]*O30</f>
        <v>156000</v>
      </c>
    </row>
    <row r="31" spans="1:16" ht="27.75" customHeight="1" x14ac:dyDescent="0.2">
      <c r="A31" s="124"/>
      <c r="B31" s="72"/>
      <c r="C31" s="85" t="s">
        <v>454</v>
      </c>
      <c r="D31" s="75" t="s">
        <v>55</v>
      </c>
      <c r="E31" s="13">
        <v>44437</v>
      </c>
      <c r="F31" s="73" t="s">
        <v>59</v>
      </c>
      <c r="G31" s="13">
        <v>44441</v>
      </c>
      <c r="H31" s="74" t="s">
        <v>58</v>
      </c>
      <c r="I31" s="15">
        <v>50</v>
      </c>
      <c r="J31" s="15">
        <v>43</v>
      </c>
      <c r="K31" s="15">
        <v>40</v>
      </c>
      <c r="L31" s="15">
        <v>6</v>
      </c>
      <c r="M31" s="79">
        <v>21.5</v>
      </c>
      <c r="N31" s="70">
        <v>22</v>
      </c>
      <c r="O31" s="61">
        <v>3000</v>
      </c>
      <c r="P31" s="62">
        <f>Table22452368910111213141516171819202122242345672345689101112131415161718192021222425262728293031323334353637383940422[[#This Row],[PEMBULATAN]]*O31</f>
        <v>66000</v>
      </c>
    </row>
    <row r="32" spans="1:16" ht="27.75" customHeight="1" x14ac:dyDescent="0.2">
      <c r="A32" s="124"/>
      <c r="B32" s="72"/>
      <c r="C32" s="85" t="s">
        <v>455</v>
      </c>
      <c r="D32" s="75" t="s">
        <v>55</v>
      </c>
      <c r="E32" s="13">
        <v>44437</v>
      </c>
      <c r="F32" s="73" t="s">
        <v>59</v>
      </c>
      <c r="G32" s="13">
        <v>44441</v>
      </c>
      <c r="H32" s="74" t="s">
        <v>58</v>
      </c>
      <c r="I32" s="15">
        <v>45</v>
      </c>
      <c r="J32" s="15">
        <v>48</v>
      </c>
      <c r="K32" s="15">
        <v>15</v>
      </c>
      <c r="L32" s="15">
        <v>6</v>
      </c>
      <c r="M32" s="79">
        <v>8.1</v>
      </c>
      <c r="N32" s="70">
        <v>8</v>
      </c>
      <c r="O32" s="61">
        <v>3000</v>
      </c>
      <c r="P32" s="62">
        <f>Table22452368910111213141516171819202122242345672345689101112131415161718192021222425262728293031323334353637383940422[[#This Row],[PEMBULATAN]]*O32</f>
        <v>24000</v>
      </c>
    </row>
    <row r="33" spans="1:16" ht="27.75" customHeight="1" x14ac:dyDescent="0.2">
      <c r="A33" s="124"/>
      <c r="B33" s="72"/>
      <c r="C33" s="85" t="s">
        <v>456</v>
      </c>
      <c r="D33" s="75" t="s">
        <v>55</v>
      </c>
      <c r="E33" s="13">
        <v>44437</v>
      </c>
      <c r="F33" s="73" t="s">
        <v>59</v>
      </c>
      <c r="G33" s="13">
        <v>44441</v>
      </c>
      <c r="H33" s="74" t="s">
        <v>58</v>
      </c>
      <c r="I33" s="15">
        <v>65</v>
      </c>
      <c r="J33" s="15">
        <v>55</v>
      </c>
      <c r="K33" s="15">
        <v>34</v>
      </c>
      <c r="L33" s="15">
        <v>11</v>
      </c>
      <c r="M33" s="79">
        <v>30.387499999999999</v>
      </c>
      <c r="N33" s="70">
        <v>31</v>
      </c>
      <c r="O33" s="61">
        <v>3000</v>
      </c>
      <c r="P33" s="62">
        <f>Table22452368910111213141516171819202122242345672345689101112131415161718192021222425262728293031323334353637383940422[[#This Row],[PEMBULATAN]]*O33</f>
        <v>93000</v>
      </c>
    </row>
    <row r="34" spans="1:16" ht="27.75" customHeight="1" x14ac:dyDescent="0.2">
      <c r="A34" s="124"/>
      <c r="B34" s="72"/>
      <c r="C34" s="85" t="s">
        <v>457</v>
      </c>
      <c r="D34" s="75" t="s">
        <v>55</v>
      </c>
      <c r="E34" s="13">
        <v>44437</v>
      </c>
      <c r="F34" s="73" t="s">
        <v>59</v>
      </c>
      <c r="G34" s="13">
        <v>44441</v>
      </c>
      <c r="H34" s="74" t="s">
        <v>58</v>
      </c>
      <c r="I34" s="15">
        <v>73</v>
      </c>
      <c r="J34" s="15">
        <v>50</v>
      </c>
      <c r="K34" s="15">
        <v>13</v>
      </c>
      <c r="L34" s="15">
        <v>6</v>
      </c>
      <c r="M34" s="79">
        <v>11.862500000000001</v>
      </c>
      <c r="N34" s="70">
        <v>12</v>
      </c>
      <c r="O34" s="61">
        <v>3000</v>
      </c>
      <c r="P34" s="62">
        <f>Table22452368910111213141516171819202122242345672345689101112131415161718192021222425262728293031323334353637383940422[[#This Row],[PEMBULATAN]]*O34</f>
        <v>36000</v>
      </c>
    </row>
    <row r="35" spans="1:16" ht="27.75" customHeight="1" x14ac:dyDescent="0.2">
      <c r="A35" s="124"/>
      <c r="B35" s="72"/>
      <c r="C35" s="85" t="s">
        <v>458</v>
      </c>
      <c r="D35" s="75" t="s">
        <v>55</v>
      </c>
      <c r="E35" s="13">
        <v>44437</v>
      </c>
      <c r="F35" s="73" t="s">
        <v>59</v>
      </c>
      <c r="G35" s="13">
        <v>44441</v>
      </c>
      <c r="H35" s="74" t="s">
        <v>58</v>
      </c>
      <c r="I35" s="15">
        <v>47</v>
      </c>
      <c r="J35" s="15">
        <v>30</v>
      </c>
      <c r="K35" s="15">
        <v>26</v>
      </c>
      <c r="L35" s="15">
        <v>4</v>
      </c>
      <c r="M35" s="79">
        <v>9.1649999999999991</v>
      </c>
      <c r="N35" s="70">
        <v>9</v>
      </c>
      <c r="O35" s="61">
        <v>3000</v>
      </c>
      <c r="P35" s="62">
        <f>Table22452368910111213141516171819202122242345672345689101112131415161718192021222425262728293031323334353637383940422[[#This Row],[PEMBULATAN]]*O35</f>
        <v>27000</v>
      </c>
    </row>
    <row r="36" spans="1:16" ht="27.75" customHeight="1" x14ac:dyDescent="0.2">
      <c r="A36" s="124"/>
      <c r="B36" s="72"/>
      <c r="C36" s="85" t="s">
        <v>459</v>
      </c>
      <c r="D36" s="75" t="s">
        <v>55</v>
      </c>
      <c r="E36" s="13">
        <v>44437</v>
      </c>
      <c r="F36" s="73" t="s">
        <v>59</v>
      </c>
      <c r="G36" s="13">
        <v>44441</v>
      </c>
      <c r="H36" s="74" t="s">
        <v>58</v>
      </c>
      <c r="I36" s="15">
        <v>26</v>
      </c>
      <c r="J36" s="15">
        <v>23</v>
      </c>
      <c r="K36" s="15">
        <v>19</v>
      </c>
      <c r="L36" s="15">
        <v>4</v>
      </c>
      <c r="M36" s="79">
        <v>2.8405</v>
      </c>
      <c r="N36" s="70">
        <v>4</v>
      </c>
      <c r="O36" s="61">
        <v>3000</v>
      </c>
      <c r="P36" s="62">
        <f>Table22452368910111213141516171819202122242345672345689101112131415161718192021222425262728293031323334353637383940422[[#This Row],[PEMBULATAN]]*O36</f>
        <v>12000</v>
      </c>
    </row>
    <row r="37" spans="1:16" ht="27.75" customHeight="1" x14ac:dyDescent="0.2">
      <c r="A37" s="124"/>
      <c r="B37" s="72"/>
      <c r="C37" s="85" t="s">
        <v>460</v>
      </c>
      <c r="D37" s="75" t="s">
        <v>55</v>
      </c>
      <c r="E37" s="13">
        <v>44437</v>
      </c>
      <c r="F37" s="73" t="s">
        <v>59</v>
      </c>
      <c r="G37" s="13">
        <v>44441</v>
      </c>
      <c r="H37" s="74" t="s">
        <v>58</v>
      </c>
      <c r="I37" s="15">
        <v>54</v>
      </c>
      <c r="J37" s="15">
        <v>40</v>
      </c>
      <c r="K37" s="15">
        <v>27</v>
      </c>
      <c r="L37" s="15">
        <v>8</v>
      </c>
      <c r="M37" s="79">
        <v>14.58</v>
      </c>
      <c r="N37" s="70">
        <v>15</v>
      </c>
      <c r="O37" s="61">
        <v>3000</v>
      </c>
      <c r="P37" s="62">
        <f>Table22452368910111213141516171819202122242345672345689101112131415161718192021222425262728293031323334353637383940422[[#This Row],[PEMBULATAN]]*O37</f>
        <v>45000</v>
      </c>
    </row>
    <row r="38" spans="1:16" ht="27.75" customHeight="1" x14ac:dyDescent="0.2">
      <c r="A38" s="124"/>
      <c r="B38" s="72"/>
      <c r="C38" s="85" t="s">
        <v>461</v>
      </c>
      <c r="D38" s="75" t="s">
        <v>55</v>
      </c>
      <c r="E38" s="13">
        <v>44437</v>
      </c>
      <c r="F38" s="73" t="s">
        <v>59</v>
      </c>
      <c r="G38" s="13">
        <v>44441</v>
      </c>
      <c r="H38" s="74" t="s">
        <v>58</v>
      </c>
      <c r="I38" s="15">
        <v>101</v>
      </c>
      <c r="J38" s="15">
        <v>15</v>
      </c>
      <c r="K38" s="15">
        <v>13</v>
      </c>
      <c r="L38" s="15">
        <v>3</v>
      </c>
      <c r="M38" s="79">
        <v>4.9237500000000001</v>
      </c>
      <c r="N38" s="70">
        <v>5</v>
      </c>
      <c r="O38" s="61">
        <v>3000</v>
      </c>
      <c r="P38" s="62">
        <f>Table22452368910111213141516171819202122242345672345689101112131415161718192021222425262728293031323334353637383940422[[#This Row],[PEMBULATAN]]*O38</f>
        <v>15000</v>
      </c>
    </row>
    <row r="39" spans="1:16" ht="27.75" customHeight="1" x14ac:dyDescent="0.2">
      <c r="A39" s="124"/>
      <c r="B39" s="72"/>
      <c r="C39" s="85" t="s">
        <v>462</v>
      </c>
      <c r="D39" s="75" t="s">
        <v>55</v>
      </c>
      <c r="E39" s="13">
        <v>44437</v>
      </c>
      <c r="F39" s="73" t="s">
        <v>59</v>
      </c>
      <c r="G39" s="13">
        <v>44441</v>
      </c>
      <c r="H39" s="74" t="s">
        <v>58</v>
      </c>
      <c r="I39" s="15">
        <v>54</v>
      </c>
      <c r="J39" s="15">
        <v>38</v>
      </c>
      <c r="K39" s="15">
        <v>19</v>
      </c>
      <c r="L39" s="15">
        <v>4</v>
      </c>
      <c r="M39" s="79">
        <v>9.7469999999999999</v>
      </c>
      <c r="N39" s="70">
        <v>10</v>
      </c>
      <c r="O39" s="61">
        <v>3000</v>
      </c>
      <c r="P39" s="62">
        <f>Table22452368910111213141516171819202122242345672345689101112131415161718192021222425262728293031323334353637383940422[[#This Row],[PEMBULATAN]]*O39</f>
        <v>30000</v>
      </c>
    </row>
    <row r="40" spans="1:16" ht="27.75" customHeight="1" x14ac:dyDescent="0.2">
      <c r="A40" s="124"/>
      <c r="B40" s="72"/>
      <c r="C40" s="85" t="s">
        <v>463</v>
      </c>
      <c r="D40" s="75" t="s">
        <v>55</v>
      </c>
      <c r="E40" s="13">
        <v>44437</v>
      </c>
      <c r="F40" s="73" t="s">
        <v>59</v>
      </c>
      <c r="G40" s="13">
        <v>44441</v>
      </c>
      <c r="H40" s="74" t="s">
        <v>58</v>
      </c>
      <c r="I40" s="15">
        <v>90</v>
      </c>
      <c r="J40" s="15">
        <v>52</v>
      </c>
      <c r="K40" s="15">
        <v>32</v>
      </c>
      <c r="L40" s="15">
        <v>18</v>
      </c>
      <c r="M40" s="79">
        <v>37.44</v>
      </c>
      <c r="N40" s="70">
        <v>38</v>
      </c>
      <c r="O40" s="61">
        <v>3000</v>
      </c>
      <c r="P40" s="62">
        <f>Table22452368910111213141516171819202122242345672345689101112131415161718192021222425262728293031323334353637383940422[[#This Row],[PEMBULATAN]]*O40</f>
        <v>114000</v>
      </c>
    </row>
    <row r="41" spans="1:16" ht="27.75" customHeight="1" x14ac:dyDescent="0.2">
      <c r="A41" s="124"/>
      <c r="B41" s="72"/>
      <c r="C41" s="85" t="s">
        <v>464</v>
      </c>
      <c r="D41" s="75" t="s">
        <v>55</v>
      </c>
      <c r="E41" s="13">
        <v>44437</v>
      </c>
      <c r="F41" s="73" t="s">
        <v>59</v>
      </c>
      <c r="G41" s="13">
        <v>44441</v>
      </c>
      <c r="H41" s="74" t="s">
        <v>58</v>
      </c>
      <c r="I41" s="15">
        <v>95</v>
      </c>
      <c r="J41" s="15">
        <v>58</v>
      </c>
      <c r="K41" s="15">
        <v>45</v>
      </c>
      <c r="L41" s="15">
        <v>27</v>
      </c>
      <c r="M41" s="79">
        <v>61.987499999999997</v>
      </c>
      <c r="N41" s="70">
        <v>62</v>
      </c>
      <c r="O41" s="61">
        <v>3000</v>
      </c>
      <c r="P41" s="62">
        <f>Table22452368910111213141516171819202122242345672345689101112131415161718192021222425262728293031323334353637383940422[[#This Row],[PEMBULATAN]]*O41</f>
        <v>186000</v>
      </c>
    </row>
    <row r="42" spans="1:16" ht="27.75" customHeight="1" x14ac:dyDescent="0.2">
      <c r="A42" s="124"/>
      <c r="B42" s="72"/>
      <c r="C42" s="85" t="s">
        <v>465</v>
      </c>
      <c r="D42" s="75" t="s">
        <v>55</v>
      </c>
      <c r="E42" s="13">
        <v>44437</v>
      </c>
      <c r="F42" s="73" t="s">
        <v>59</v>
      </c>
      <c r="G42" s="13">
        <v>44441</v>
      </c>
      <c r="H42" s="74" t="s">
        <v>58</v>
      </c>
      <c r="I42" s="15">
        <v>104</v>
      </c>
      <c r="J42" s="15">
        <v>60</v>
      </c>
      <c r="K42" s="15">
        <v>33</v>
      </c>
      <c r="L42" s="15">
        <v>23</v>
      </c>
      <c r="M42" s="79">
        <v>51.48</v>
      </c>
      <c r="N42" s="70">
        <v>52</v>
      </c>
      <c r="O42" s="61">
        <v>3000</v>
      </c>
      <c r="P42" s="62">
        <f>Table22452368910111213141516171819202122242345672345689101112131415161718192021222425262728293031323334353637383940422[[#This Row],[PEMBULATAN]]*O42</f>
        <v>156000</v>
      </c>
    </row>
    <row r="43" spans="1:16" ht="27.75" customHeight="1" x14ac:dyDescent="0.2">
      <c r="A43" s="124"/>
      <c r="B43" s="72"/>
      <c r="C43" s="85" t="s">
        <v>466</v>
      </c>
      <c r="D43" s="75" t="s">
        <v>55</v>
      </c>
      <c r="E43" s="13">
        <v>44437</v>
      </c>
      <c r="F43" s="73" t="s">
        <v>59</v>
      </c>
      <c r="G43" s="13">
        <v>44441</v>
      </c>
      <c r="H43" s="74" t="s">
        <v>58</v>
      </c>
      <c r="I43" s="15">
        <v>45</v>
      </c>
      <c r="J43" s="15">
        <v>30</v>
      </c>
      <c r="K43" s="15">
        <v>34</v>
      </c>
      <c r="L43" s="15">
        <v>5</v>
      </c>
      <c r="M43" s="79">
        <v>11.475</v>
      </c>
      <c r="N43" s="70">
        <v>12</v>
      </c>
      <c r="O43" s="61">
        <v>3000</v>
      </c>
      <c r="P43" s="62">
        <f>Table22452368910111213141516171819202122242345672345689101112131415161718192021222425262728293031323334353637383940422[[#This Row],[PEMBULATAN]]*O43</f>
        <v>36000</v>
      </c>
    </row>
    <row r="44" spans="1:16" ht="27.75" customHeight="1" x14ac:dyDescent="0.2">
      <c r="A44" s="124"/>
      <c r="B44" s="72"/>
      <c r="C44" s="85" t="s">
        <v>467</v>
      </c>
      <c r="D44" s="75" t="s">
        <v>55</v>
      </c>
      <c r="E44" s="13">
        <v>44437</v>
      </c>
      <c r="F44" s="73" t="s">
        <v>59</v>
      </c>
      <c r="G44" s="13">
        <v>44441</v>
      </c>
      <c r="H44" s="74" t="s">
        <v>58</v>
      </c>
      <c r="I44" s="15">
        <v>123</v>
      </c>
      <c r="J44" s="15">
        <v>6</v>
      </c>
      <c r="K44" s="15">
        <v>4</v>
      </c>
      <c r="L44" s="15">
        <v>1</v>
      </c>
      <c r="M44" s="79">
        <v>0.73799999999999999</v>
      </c>
      <c r="N44" s="70">
        <v>1</v>
      </c>
      <c r="O44" s="61">
        <v>3000</v>
      </c>
      <c r="P44" s="62">
        <f>Table22452368910111213141516171819202122242345672345689101112131415161718192021222425262728293031323334353637383940422[[#This Row],[PEMBULATAN]]*O44</f>
        <v>3000</v>
      </c>
    </row>
    <row r="45" spans="1:16" ht="27.75" customHeight="1" x14ac:dyDescent="0.2">
      <c r="A45" s="124"/>
      <c r="B45" s="72"/>
      <c r="C45" s="85" t="s">
        <v>468</v>
      </c>
      <c r="D45" s="75" t="s">
        <v>55</v>
      </c>
      <c r="E45" s="13">
        <v>44437</v>
      </c>
      <c r="F45" s="73" t="s">
        <v>59</v>
      </c>
      <c r="G45" s="13">
        <v>44441</v>
      </c>
      <c r="H45" s="74" t="s">
        <v>58</v>
      </c>
      <c r="I45" s="15">
        <v>105</v>
      </c>
      <c r="J45" s="15">
        <v>7</v>
      </c>
      <c r="K45" s="15">
        <v>7</v>
      </c>
      <c r="L45" s="15">
        <v>5</v>
      </c>
      <c r="M45" s="79">
        <v>1.2862499999999999</v>
      </c>
      <c r="N45" s="70">
        <v>5</v>
      </c>
      <c r="O45" s="61">
        <v>3000</v>
      </c>
      <c r="P45" s="62">
        <f>Table22452368910111213141516171819202122242345672345689101112131415161718192021222425262728293031323334353637383940422[[#This Row],[PEMBULATAN]]*O45</f>
        <v>15000</v>
      </c>
    </row>
    <row r="46" spans="1:16" ht="27.75" customHeight="1" x14ac:dyDescent="0.2">
      <c r="A46" s="124"/>
      <c r="B46" s="72"/>
      <c r="C46" s="85" t="s">
        <v>469</v>
      </c>
      <c r="D46" s="75" t="s">
        <v>55</v>
      </c>
      <c r="E46" s="13">
        <v>44437</v>
      </c>
      <c r="F46" s="73" t="s">
        <v>59</v>
      </c>
      <c r="G46" s="13">
        <v>44441</v>
      </c>
      <c r="H46" s="74" t="s">
        <v>58</v>
      </c>
      <c r="I46" s="15">
        <v>88</v>
      </c>
      <c r="J46" s="15">
        <v>38</v>
      </c>
      <c r="K46" s="15">
        <v>27</v>
      </c>
      <c r="L46" s="15">
        <v>11</v>
      </c>
      <c r="M46" s="79">
        <v>22.571999999999999</v>
      </c>
      <c r="N46" s="70">
        <v>23</v>
      </c>
      <c r="O46" s="61">
        <v>3000</v>
      </c>
      <c r="P46" s="62">
        <f>Table22452368910111213141516171819202122242345672345689101112131415161718192021222425262728293031323334353637383940422[[#This Row],[PEMBULATAN]]*O46</f>
        <v>69000</v>
      </c>
    </row>
    <row r="47" spans="1:16" ht="27.75" customHeight="1" x14ac:dyDescent="0.2">
      <c r="A47" s="124"/>
      <c r="B47" s="72"/>
      <c r="C47" s="85" t="s">
        <v>470</v>
      </c>
      <c r="D47" s="75" t="s">
        <v>55</v>
      </c>
      <c r="E47" s="13">
        <v>44437</v>
      </c>
      <c r="F47" s="73" t="s">
        <v>59</v>
      </c>
      <c r="G47" s="13">
        <v>44441</v>
      </c>
      <c r="H47" s="74" t="s">
        <v>58</v>
      </c>
      <c r="I47" s="15">
        <v>124</v>
      </c>
      <c r="J47" s="15">
        <v>43</v>
      </c>
      <c r="K47" s="15">
        <v>43</v>
      </c>
      <c r="L47" s="15">
        <v>3</v>
      </c>
      <c r="M47" s="79">
        <v>57.319000000000003</v>
      </c>
      <c r="N47" s="70">
        <v>58</v>
      </c>
      <c r="O47" s="61">
        <v>3000</v>
      </c>
      <c r="P47" s="62">
        <f>Table22452368910111213141516171819202122242345672345689101112131415161718192021222425262728293031323334353637383940422[[#This Row],[PEMBULATAN]]*O47</f>
        <v>174000</v>
      </c>
    </row>
    <row r="48" spans="1:16" ht="27.75" customHeight="1" x14ac:dyDescent="0.2">
      <c r="A48" s="124"/>
      <c r="B48" s="72"/>
      <c r="C48" s="85" t="s">
        <v>471</v>
      </c>
      <c r="D48" s="75" t="s">
        <v>55</v>
      </c>
      <c r="E48" s="13">
        <v>44437</v>
      </c>
      <c r="F48" s="73" t="s">
        <v>59</v>
      </c>
      <c r="G48" s="13">
        <v>44441</v>
      </c>
      <c r="H48" s="74" t="s">
        <v>58</v>
      </c>
      <c r="I48" s="15">
        <v>84</v>
      </c>
      <c r="J48" s="15">
        <v>30</v>
      </c>
      <c r="K48" s="15">
        <v>30</v>
      </c>
      <c r="L48" s="15">
        <v>7</v>
      </c>
      <c r="M48" s="79">
        <v>18.899999999999999</v>
      </c>
      <c r="N48" s="70">
        <v>17</v>
      </c>
      <c r="O48" s="61">
        <v>3000</v>
      </c>
      <c r="P48" s="62">
        <f>Table22452368910111213141516171819202122242345672345689101112131415161718192021222425262728293031323334353637383940422[[#This Row],[PEMBULATAN]]*O48</f>
        <v>51000</v>
      </c>
    </row>
    <row r="49" spans="1:16" ht="27.75" customHeight="1" x14ac:dyDescent="0.2">
      <c r="A49" s="124"/>
      <c r="B49" s="72"/>
      <c r="C49" s="85" t="s">
        <v>472</v>
      </c>
      <c r="D49" s="75" t="s">
        <v>55</v>
      </c>
      <c r="E49" s="13">
        <v>44437</v>
      </c>
      <c r="F49" s="73" t="s">
        <v>59</v>
      </c>
      <c r="G49" s="13">
        <v>44441</v>
      </c>
      <c r="H49" s="74" t="s">
        <v>58</v>
      </c>
      <c r="I49" s="15">
        <v>10</v>
      </c>
      <c r="J49" s="15">
        <v>34</v>
      </c>
      <c r="K49" s="15">
        <v>43</v>
      </c>
      <c r="L49" s="15">
        <v>11</v>
      </c>
      <c r="M49" s="79">
        <v>3.6549999999999998</v>
      </c>
      <c r="N49" s="70">
        <v>11</v>
      </c>
      <c r="O49" s="61">
        <v>3000</v>
      </c>
      <c r="P49" s="62">
        <f>Table22452368910111213141516171819202122242345672345689101112131415161718192021222425262728293031323334353637383940422[[#This Row],[PEMBULATAN]]*O49</f>
        <v>33000</v>
      </c>
    </row>
    <row r="50" spans="1:16" ht="27.75" customHeight="1" x14ac:dyDescent="0.2">
      <c r="A50" s="124"/>
      <c r="B50" s="72"/>
      <c r="C50" s="85" t="s">
        <v>473</v>
      </c>
      <c r="D50" s="75" t="s">
        <v>55</v>
      </c>
      <c r="E50" s="13">
        <v>44437</v>
      </c>
      <c r="F50" s="73" t="s">
        <v>59</v>
      </c>
      <c r="G50" s="13">
        <v>44441</v>
      </c>
      <c r="H50" s="74" t="s">
        <v>58</v>
      </c>
      <c r="I50" s="15">
        <v>53</v>
      </c>
      <c r="J50" s="15">
        <v>28</v>
      </c>
      <c r="K50" s="15">
        <v>18</v>
      </c>
      <c r="L50" s="15">
        <v>2</v>
      </c>
      <c r="M50" s="79">
        <v>6.6779999999999999</v>
      </c>
      <c r="N50" s="70">
        <v>7</v>
      </c>
      <c r="O50" s="61">
        <v>3000</v>
      </c>
      <c r="P50" s="62">
        <f>Table22452368910111213141516171819202122242345672345689101112131415161718192021222425262728293031323334353637383940422[[#This Row],[PEMBULATAN]]*O50</f>
        <v>21000</v>
      </c>
    </row>
    <row r="51" spans="1:16" ht="27.75" customHeight="1" x14ac:dyDescent="0.2">
      <c r="A51" s="124"/>
      <c r="B51" s="72"/>
      <c r="C51" s="85" t="s">
        <v>474</v>
      </c>
      <c r="D51" s="75" t="s">
        <v>55</v>
      </c>
      <c r="E51" s="13">
        <v>44437</v>
      </c>
      <c r="F51" s="73" t="s">
        <v>59</v>
      </c>
      <c r="G51" s="13">
        <v>44441</v>
      </c>
      <c r="H51" s="74" t="s">
        <v>58</v>
      </c>
      <c r="I51" s="15">
        <v>66</v>
      </c>
      <c r="J51" s="15">
        <v>50</v>
      </c>
      <c r="K51" s="15">
        <v>9</v>
      </c>
      <c r="L51" s="15">
        <v>4</v>
      </c>
      <c r="M51" s="79">
        <v>7.4249999999999998</v>
      </c>
      <c r="N51" s="70">
        <v>8</v>
      </c>
      <c r="O51" s="61">
        <v>3000</v>
      </c>
      <c r="P51" s="62">
        <f>Table22452368910111213141516171819202122242345672345689101112131415161718192021222425262728293031323334353637383940422[[#This Row],[PEMBULATAN]]*O51</f>
        <v>24000</v>
      </c>
    </row>
    <row r="52" spans="1:16" ht="27.75" customHeight="1" x14ac:dyDescent="0.2">
      <c r="A52" s="124"/>
      <c r="B52" s="72"/>
      <c r="C52" s="85" t="s">
        <v>475</v>
      </c>
      <c r="D52" s="75" t="s">
        <v>55</v>
      </c>
      <c r="E52" s="13">
        <v>44437</v>
      </c>
      <c r="F52" s="73" t="s">
        <v>59</v>
      </c>
      <c r="G52" s="13">
        <v>44441</v>
      </c>
      <c r="H52" s="74" t="s">
        <v>58</v>
      </c>
      <c r="I52" s="15">
        <v>77</v>
      </c>
      <c r="J52" s="15">
        <v>54</v>
      </c>
      <c r="K52" s="15">
        <v>18</v>
      </c>
      <c r="L52" s="15">
        <v>9</v>
      </c>
      <c r="M52" s="79">
        <v>18.710999999999999</v>
      </c>
      <c r="N52" s="70">
        <v>19</v>
      </c>
      <c r="O52" s="61">
        <v>3000</v>
      </c>
      <c r="P52" s="62">
        <f>Table22452368910111213141516171819202122242345672345689101112131415161718192021222425262728293031323334353637383940422[[#This Row],[PEMBULATAN]]*O52</f>
        <v>57000</v>
      </c>
    </row>
    <row r="53" spans="1:16" ht="27.75" customHeight="1" x14ac:dyDescent="0.2">
      <c r="A53" s="124"/>
      <c r="B53" s="72"/>
      <c r="C53" s="85" t="s">
        <v>476</v>
      </c>
      <c r="D53" s="75" t="s">
        <v>55</v>
      </c>
      <c r="E53" s="13">
        <v>44437</v>
      </c>
      <c r="F53" s="73" t="s">
        <v>59</v>
      </c>
      <c r="G53" s="13">
        <v>44441</v>
      </c>
      <c r="H53" s="74" t="s">
        <v>58</v>
      </c>
      <c r="I53" s="15">
        <v>50</v>
      </c>
      <c r="J53" s="15">
        <v>32</v>
      </c>
      <c r="K53" s="15">
        <v>13</v>
      </c>
      <c r="L53" s="15">
        <v>11</v>
      </c>
      <c r="M53" s="79">
        <v>5.2</v>
      </c>
      <c r="N53" s="70">
        <v>11</v>
      </c>
      <c r="O53" s="61">
        <v>3000</v>
      </c>
      <c r="P53" s="62">
        <f>Table22452368910111213141516171819202122242345672345689101112131415161718192021222425262728293031323334353637383940422[[#This Row],[PEMBULATAN]]*O53</f>
        <v>33000</v>
      </c>
    </row>
    <row r="54" spans="1:16" ht="27.75" customHeight="1" x14ac:dyDescent="0.2">
      <c r="A54" s="124"/>
      <c r="B54" s="72"/>
      <c r="C54" s="85" t="s">
        <v>477</v>
      </c>
      <c r="D54" s="75" t="s">
        <v>55</v>
      </c>
      <c r="E54" s="13">
        <v>44437</v>
      </c>
      <c r="F54" s="73" t="s">
        <v>59</v>
      </c>
      <c r="G54" s="13">
        <v>44441</v>
      </c>
      <c r="H54" s="74" t="s">
        <v>58</v>
      </c>
      <c r="I54" s="15">
        <v>40</v>
      </c>
      <c r="J54" s="15">
        <v>32</v>
      </c>
      <c r="K54" s="15">
        <v>31</v>
      </c>
      <c r="L54" s="15">
        <v>8</v>
      </c>
      <c r="M54" s="79">
        <v>9.92</v>
      </c>
      <c r="N54" s="70">
        <v>10</v>
      </c>
      <c r="O54" s="61">
        <v>3000</v>
      </c>
      <c r="P54" s="62">
        <f>Table22452368910111213141516171819202122242345672345689101112131415161718192021222425262728293031323334353637383940422[[#This Row],[PEMBULATAN]]*O54</f>
        <v>30000</v>
      </c>
    </row>
    <row r="55" spans="1:16" ht="27.75" customHeight="1" x14ac:dyDescent="0.2">
      <c r="A55" s="124"/>
      <c r="B55" s="72"/>
      <c r="C55" s="85" t="s">
        <v>478</v>
      </c>
      <c r="D55" s="75" t="s">
        <v>55</v>
      </c>
      <c r="E55" s="13">
        <v>44437</v>
      </c>
      <c r="F55" s="73" t="s">
        <v>59</v>
      </c>
      <c r="G55" s="13">
        <v>44441</v>
      </c>
      <c r="H55" s="74" t="s">
        <v>58</v>
      </c>
      <c r="I55" s="15">
        <v>53</v>
      </c>
      <c r="J55" s="15">
        <v>37</v>
      </c>
      <c r="K55" s="15">
        <v>38</v>
      </c>
      <c r="L55" s="15">
        <v>11</v>
      </c>
      <c r="M55" s="79">
        <v>18.6295</v>
      </c>
      <c r="N55" s="70">
        <v>19</v>
      </c>
      <c r="O55" s="61">
        <v>3000</v>
      </c>
      <c r="P55" s="62">
        <f>Table22452368910111213141516171819202122242345672345689101112131415161718192021222425262728293031323334353637383940422[[#This Row],[PEMBULATAN]]*O55</f>
        <v>57000</v>
      </c>
    </row>
    <row r="56" spans="1:16" ht="27.75" customHeight="1" x14ac:dyDescent="0.2">
      <c r="A56" s="124"/>
      <c r="B56" s="72"/>
      <c r="C56" s="85" t="s">
        <v>479</v>
      </c>
      <c r="D56" s="75" t="s">
        <v>55</v>
      </c>
      <c r="E56" s="13">
        <v>44437</v>
      </c>
      <c r="F56" s="73" t="s">
        <v>59</v>
      </c>
      <c r="G56" s="13">
        <v>44441</v>
      </c>
      <c r="H56" s="74" t="s">
        <v>58</v>
      </c>
      <c r="I56" s="15">
        <v>65</v>
      </c>
      <c r="J56" s="15">
        <v>50</v>
      </c>
      <c r="K56" s="15">
        <v>22</v>
      </c>
      <c r="L56" s="15">
        <v>7</v>
      </c>
      <c r="M56" s="79">
        <v>17.875</v>
      </c>
      <c r="N56" s="70">
        <v>18</v>
      </c>
      <c r="O56" s="61">
        <v>3000</v>
      </c>
      <c r="P56" s="62">
        <f>Table22452368910111213141516171819202122242345672345689101112131415161718192021222425262728293031323334353637383940422[[#This Row],[PEMBULATAN]]*O56</f>
        <v>54000</v>
      </c>
    </row>
    <row r="57" spans="1:16" ht="27.75" customHeight="1" x14ac:dyDescent="0.2">
      <c r="A57" s="124"/>
      <c r="B57" s="72"/>
      <c r="C57" s="85" t="s">
        <v>480</v>
      </c>
      <c r="D57" s="75" t="s">
        <v>55</v>
      </c>
      <c r="E57" s="13">
        <v>44437</v>
      </c>
      <c r="F57" s="73" t="s">
        <v>59</v>
      </c>
      <c r="G57" s="13">
        <v>44441</v>
      </c>
      <c r="H57" s="74" t="s">
        <v>58</v>
      </c>
      <c r="I57" s="15">
        <v>60</v>
      </c>
      <c r="J57" s="15">
        <v>57</v>
      </c>
      <c r="K57" s="15">
        <v>18</v>
      </c>
      <c r="L57" s="15">
        <v>10</v>
      </c>
      <c r="M57" s="79">
        <v>15.39</v>
      </c>
      <c r="N57" s="70">
        <v>16</v>
      </c>
      <c r="O57" s="61">
        <v>3000</v>
      </c>
      <c r="P57" s="62">
        <f>Table22452368910111213141516171819202122242345672345689101112131415161718192021222425262728293031323334353637383940422[[#This Row],[PEMBULATAN]]*O57</f>
        <v>48000</v>
      </c>
    </row>
    <row r="58" spans="1:16" ht="27.75" customHeight="1" x14ac:dyDescent="0.2">
      <c r="A58" s="124"/>
      <c r="B58" s="72"/>
      <c r="C58" s="85" t="s">
        <v>481</v>
      </c>
      <c r="D58" s="75" t="s">
        <v>55</v>
      </c>
      <c r="E58" s="13">
        <v>44437</v>
      </c>
      <c r="F58" s="73" t="s">
        <v>59</v>
      </c>
      <c r="G58" s="13">
        <v>44441</v>
      </c>
      <c r="H58" s="74" t="s">
        <v>58</v>
      </c>
      <c r="I58" s="15">
        <v>29</v>
      </c>
      <c r="J58" s="15">
        <v>15</v>
      </c>
      <c r="K58" s="15">
        <v>10</v>
      </c>
      <c r="L58" s="15">
        <v>2</v>
      </c>
      <c r="M58" s="79">
        <v>1.0874999999999999</v>
      </c>
      <c r="N58" s="70">
        <v>2</v>
      </c>
      <c r="O58" s="61">
        <v>3000</v>
      </c>
      <c r="P58" s="62">
        <f>Table22452368910111213141516171819202122242345672345689101112131415161718192021222425262728293031323334353637383940422[[#This Row],[PEMBULATAN]]*O58</f>
        <v>6000</v>
      </c>
    </row>
    <row r="59" spans="1:16" ht="27.75" customHeight="1" x14ac:dyDescent="0.2">
      <c r="A59" s="124"/>
      <c r="B59" s="72"/>
      <c r="C59" s="85" t="s">
        <v>482</v>
      </c>
      <c r="D59" s="75" t="s">
        <v>55</v>
      </c>
      <c r="E59" s="13">
        <v>44437</v>
      </c>
      <c r="F59" s="73" t="s">
        <v>59</v>
      </c>
      <c r="G59" s="13">
        <v>44441</v>
      </c>
      <c r="H59" s="74" t="s">
        <v>58</v>
      </c>
      <c r="I59" s="15">
        <v>33</v>
      </c>
      <c r="J59" s="15">
        <v>37</v>
      </c>
      <c r="K59" s="15">
        <v>14</v>
      </c>
      <c r="L59" s="15">
        <v>3</v>
      </c>
      <c r="M59" s="79">
        <v>4.2735000000000003</v>
      </c>
      <c r="N59" s="70">
        <v>4</v>
      </c>
      <c r="O59" s="61">
        <v>3000</v>
      </c>
      <c r="P59" s="62">
        <f>Table22452368910111213141516171819202122242345672345689101112131415161718192021222425262728293031323334353637383940422[[#This Row],[PEMBULATAN]]*O59</f>
        <v>12000</v>
      </c>
    </row>
    <row r="60" spans="1:16" ht="27.75" customHeight="1" x14ac:dyDescent="0.2">
      <c r="A60" s="124"/>
      <c r="B60" s="72"/>
      <c r="C60" s="85" t="s">
        <v>483</v>
      </c>
      <c r="D60" s="75" t="s">
        <v>55</v>
      </c>
      <c r="E60" s="13">
        <v>44437</v>
      </c>
      <c r="F60" s="73" t="s">
        <v>59</v>
      </c>
      <c r="G60" s="13">
        <v>44441</v>
      </c>
      <c r="H60" s="74" t="s">
        <v>58</v>
      </c>
      <c r="I60" s="15">
        <v>47</v>
      </c>
      <c r="J60" s="15">
        <v>28</v>
      </c>
      <c r="K60" s="15">
        <v>27</v>
      </c>
      <c r="L60" s="15">
        <v>10</v>
      </c>
      <c r="M60" s="79">
        <v>8.8829999999999991</v>
      </c>
      <c r="N60" s="70">
        <v>10</v>
      </c>
      <c r="O60" s="61">
        <v>3000</v>
      </c>
      <c r="P60" s="62">
        <f>Table22452368910111213141516171819202122242345672345689101112131415161718192021222425262728293031323334353637383940422[[#This Row],[PEMBULATAN]]*O60</f>
        <v>30000</v>
      </c>
    </row>
    <row r="61" spans="1:16" ht="27.75" customHeight="1" x14ac:dyDescent="0.2">
      <c r="A61" s="124"/>
      <c r="B61" s="72"/>
      <c r="C61" s="85" t="s">
        <v>484</v>
      </c>
      <c r="D61" s="75" t="s">
        <v>55</v>
      </c>
      <c r="E61" s="13">
        <v>44437</v>
      </c>
      <c r="F61" s="73" t="s">
        <v>59</v>
      </c>
      <c r="G61" s="13">
        <v>44441</v>
      </c>
      <c r="H61" s="74" t="s">
        <v>58</v>
      </c>
      <c r="I61" s="15">
        <v>55</v>
      </c>
      <c r="J61" s="15">
        <v>50</v>
      </c>
      <c r="K61" s="15">
        <v>24</v>
      </c>
      <c r="L61" s="15">
        <v>11</v>
      </c>
      <c r="M61" s="79">
        <v>16.5</v>
      </c>
      <c r="N61" s="70">
        <v>17</v>
      </c>
      <c r="O61" s="61">
        <v>3000</v>
      </c>
      <c r="P61" s="62">
        <f>Table22452368910111213141516171819202122242345672345689101112131415161718192021222425262728293031323334353637383940422[[#This Row],[PEMBULATAN]]*O61</f>
        <v>51000</v>
      </c>
    </row>
    <row r="62" spans="1:16" ht="27.75" customHeight="1" x14ac:dyDescent="0.2">
      <c r="A62" s="124"/>
      <c r="B62" s="72"/>
      <c r="C62" s="85" t="s">
        <v>485</v>
      </c>
      <c r="D62" s="75" t="s">
        <v>55</v>
      </c>
      <c r="E62" s="13">
        <v>44437</v>
      </c>
      <c r="F62" s="73" t="s">
        <v>59</v>
      </c>
      <c r="G62" s="13">
        <v>44441</v>
      </c>
      <c r="H62" s="74" t="s">
        <v>58</v>
      </c>
      <c r="I62" s="15">
        <v>85</v>
      </c>
      <c r="J62" s="15">
        <v>59</v>
      </c>
      <c r="K62" s="15">
        <v>34</v>
      </c>
      <c r="L62" s="15">
        <v>18</v>
      </c>
      <c r="M62" s="79">
        <v>42.627499999999998</v>
      </c>
      <c r="N62" s="70">
        <v>43</v>
      </c>
      <c r="O62" s="61">
        <v>3000</v>
      </c>
      <c r="P62" s="62">
        <f>Table22452368910111213141516171819202122242345672345689101112131415161718192021222425262728293031323334353637383940422[[#This Row],[PEMBULATAN]]*O62</f>
        <v>129000</v>
      </c>
    </row>
    <row r="63" spans="1:16" ht="27.75" customHeight="1" x14ac:dyDescent="0.2">
      <c r="A63" s="124"/>
      <c r="B63" s="72"/>
      <c r="C63" s="85" t="s">
        <v>486</v>
      </c>
      <c r="D63" s="75" t="s">
        <v>55</v>
      </c>
      <c r="E63" s="13">
        <v>44437</v>
      </c>
      <c r="F63" s="73" t="s">
        <v>59</v>
      </c>
      <c r="G63" s="13">
        <v>44441</v>
      </c>
      <c r="H63" s="74" t="s">
        <v>58</v>
      </c>
      <c r="I63" s="15">
        <v>60</v>
      </c>
      <c r="J63" s="15">
        <v>43</v>
      </c>
      <c r="K63" s="15">
        <v>27</v>
      </c>
      <c r="L63" s="15">
        <v>5</v>
      </c>
      <c r="M63" s="79">
        <v>17.414999999999999</v>
      </c>
      <c r="N63" s="70">
        <v>18</v>
      </c>
      <c r="O63" s="61">
        <v>3000</v>
      </c>
      <c r="P63" s="62">
        <f>Table22452368910111213141516171819202122242345672345689101112131415161718192021222425262728293031323334353637383940422[[#This Row],[PEMBULATAN]]*O63</f>
        <v>54000</v>
      </c>
    </row>
    <row r="64" spans="1:16" ht="27.75" customHeight="1" x14ac:dyDescent="0.2">
      <c r="A64" s="124"/>
      <c r="B64" s="72"/>
      <c r="C64" s="85" t="s">
        <v>487</v>
      </c>
      <c r="D64" s="75" t="s">
        <v>55</v>
      </c>
      <c r="E64" s="13">
        <v>44437</v>
      </c>
      <c r="F64" s="73" t="s">
        <v>59</v>
      </c>
      <c r="G64" s="13">
        <v>44441</v>
      </c>
      <c r="H64" s="74" t="s">
        <v>58</v>
      </c>
      <c r="I64" s="15">
        <v>94</v>
      </c>
      <c r="J64" s="15">
        <v>54</v>
      </c>
      <c r="K64" s="15">
        <v>43</v>
      </c>
      <c r="L64" s="15">
        <v>32</v>
      </c>
      <c r="M64" s="79">
        <v>54.567</v>
      </c>
      <c r="N64" s="70">
        <v>55</v>
      </c>
      <c r="O64" s="61">
        <v>3000</v>
      </c>
      <c r="P64" s="62">
        <f>Table22452368910111213141516171819202122242345672345689101112131415161718192021222425262728293031323334353637383940422[[#This Row],[PEMBULATAN]]*O64</f>
        <v>165000</v>
      </c>
    </row>
    <row r="65" spans="1:16" ht="27.75" customHeight="1" x14ac:dyDescent="0.2">
      <c r="A65" s="124"/>
      <c r="B65" s="72"/>
      <c r="C65" s="85" t="s">
        <v>488</v>
      </c>
      <c r="D65" s="75" t="s">
        <v>55</v>
      </c>
      <c r="E65" s="13">
        <v>44437</v>
      </c>
      <c r="F65" s="73" t="s">
        <v>59</v>
      </c>
      <c r="G65" s="13">
        <v>44441</v>
      </c>
      <c r="H65" s="74" t="s">
        <v>58</v>
      </c>
      <c r="I65" s="15">
        <v>90</v>
      </c>
      <c r="J65" s="15">
        <v>55</v>
      </c>
      <c r="K65" s="15">
        <v>43</v>
      </c>
      <c r="L65" s="15">
        <v>24</v>
      </c>
      <c r="M65" s="79">
        <v>53.212499999999999</v>
      </c>
      <c r="N65" s="70">
        <v>53</v>
      </c>
      <c r="O65" s="61">
        <v>3000</v>
      </c>
      <c r="P65" s="62">
        <f>Table22452368910111213141516171819202122242345672345689101112131415161718192021222425262728293031323334353637383940422[[#This Row],[PEMBULATAN]]*O65</f>
        <v>159000</v>
      </c>
    </row>
    <row r="66" spans="1:16" ht="27.75" customHeight="1" x14ac:dyDescent="0.2">
      <c r="A66" s="124"/>
      <c r="B66" s="72"/>
      <c r="C66" s="85" t="s">
        <v>489</v>
      </c>
      <c r="D66" s="75" t="s">
        <v>55</v>
      </c>
      <c r="E66" s="13">
        <v>44437</v>
      </c>
      <c r="F66" s="73" t="s">
        <v>59</v>
      </c>
      <c r="G66" s="13">
        <v>44441</v>
      </c>
      <c r="H66" s="74" t="s">
        <v>58</v>
      </c>
      <c r="I66" s="15">
        <v>87</v>
      </c>
      <c r="J66" s="15">
        <v>54</v>
      </c>
      <c r="K66" s="15">
        <v>30</v>
      </c>
      <c r="L66" s="15">
        <v>30</v>
      </c>
      <c r="M66" s="79">
        <v>35.234999999999999</v>
      </c>
      <c r="N66" s="70">
        <v>35</v>
      </c>
      <c r="O66" s="61">
        <v>3000</v>
      </c>
      <c r="P66" s="62">
        <f>Table22452368910111213141516171819202122242345672345689101112131415161718192021222425262728293031323334353637383940422[[#This Row],[PEMBULATAN]]*O66</f>
        <v>105000</v>
      </c>
    </row>
    <row r="67" spans="1:16" ht="27.75" customHeight="1" x14ac:dyDescent="0.2">
      <c r="A67" s="124"/>
      <c r="B67" s="72"/>
      <c r="C67" s="85" t="s">
        <v>490</v>
      </c>
      <c r="D67" s="75" t="s">
        <v>55</v>
      </c>
      <c r="E67" s="13">
        <v>44437</v>
      </c>
      <c r="F67" s="73" t="s">
        <v>59</v>
      </c>
      <c r="G67" s="13">
        <v>44441</v>
      </c>
      <c r="H67" s="74" t="s">
        <v>58</v>
      </c>
      <c r="I67" s="15">
        <v>75</v>
      </c>
      <c r="J67" s="15">
        <v>45</v>
      </c>
      <c r="K67" s="15">
        <v>31</v>
      </c>
      <c r="L67" s="15">
        <v>12</v>
      </c>
      <c r="M67" s="79">
        <v>26.15625</v>
      </c>
      <c r="N67" s="70">
        <v>26</v>
      </c>
      <c r="O67" s="61">
        <v>3000</v>
      </c>
      <c r="P67" s="62">
        <f>Table22452368910111213141516171819202122242345672345689101112131415161718192021222425262728293031323334353637383940422[[#This Row],[PEMBULATAN]]*O67</f>
        <v>78000</v>
      </c>
    </row>
    <row r="68" spans="1:16" ht="27.75" customHeight="1" x14ac:dyDescent="0.2">
      <c r="A68" s="124"/>
      <c r="B68" s="72"/>
      <c r="C68" s="85" t="s">
        <v>491</v>
      </c>
      <c r="D68" s="75" t="s">
        <v>55</v>
      </c>
      <c r="E68" s="13">
        <v>44437</v>
      </c>
      <c r="F68" s="73" t="s">
        <v>59</v>
      </c>
      <c r="G68" s="13">
        <v>44441</v>
      </c>
      <c r="H68" s="74" t="s">
        <v>58</v>
      </c>
      <c r="I68" s="15">
        <v>60</v>
      </c>
      <c r="J68" s="15">
        <v>50</v>
      </c>
      <c r="K68" s="15">
        <v>28</v>
      </c>
      <c r="L68" s="15">
        <v>7</v>
      </c>
      <c r="M68" s="79">
        <v>21</v>
      </c>
      <c r="N68" s="70">
        <v>21</v>
      </c>
      <c r="O68" s="61">
        <v>3000</v>
      </c>
      <c r="P68" s="62">
        <f>Table22452368910111213141516171819202122242345672345689101112131415161718192021222425262728293031323334353637383940422[[#This Row],[PEMBULATAN]]*O68</f>
        <v>63000</v>
      </c>
    </row>
    <row r="69" spans="1:16" ht="27.75" customHeight="1" x14ac:dyDescent="0.2">
      <c r="A69" s="124"/>
      <c r="B69" s="72"/>
      <c r="C69" s="85" t="s">
        <v>492</v>
      </c>
      <c r="D69" s="75" t="s">
        <v>55</v>
      </c>
      <c r="E69" s="13">
        <v>44437</v>
      </c>
      <c r="F69" s="73" t="s">
        <v>59</v>
      </c>
      <c r="G69" s="13">
        <v>44441</v>
      </c>
      <c r="H69" s="74" t="s">
        <v>58</v>
      </c>
      <c r="I69" s="15">
        <v>94</v>
      </c>
      <c r="J69" s="15">
        <v>58</v>
      </c>
      <c r="K69" s="15">
        <v>34</v>
      </c>
      <c r="L69" s="15">
        <v>24</v>
      </c>
      <c r="M69" s="79">
        <v>46.341999999999999</v>
      </c>
      <c r="N69" s="70">
        <v>47</v>
      </c>
      <c r="O69" s="61">
        <v>3000</v>
      </c>
      <c r="P69" s="62">
        <f>Table22452368910111213141516171819202122242345672345689101112131415161718192021222425262728293031323334353637383940422[[#This Row],[PEMBULATAN]]*O69</f>
        <v>141000</v>
      </c>
    </row>
    <row r="70" spans="1:16" ht="27.75" customHeight="1" x14ac:dyDescent="0.2">
      <c r="A70" s="124"/>
      <c r="B70" s="72"/>
      <c r="C70" s="85" t="s">
        <v>493</v>
      </c>
      <c r="D70" s="75" t="s">
        <v>55</v>
      </c>
      <c r="E70" s="13">
        <v>44437</v>
      </c>
      <c r="F70" s="73" t="s">
        <v>59</v>
      </c>
      <c r="G70" s="13">
        <v>44441</v>
      </c>
      <c r="H70" s="74" t="s">
        <v>58</v>
      </c>
      <c r="I70" s="15">
        <v>50</v>
      </c>
      <c r="J70" s="15">
        <v>40</v>
      </c>
      <c r="K70" s="15">
        <v>27</v>
      </c>
      <c r="L70" s="15">
        <v>6</v>
      </c>
      <c r="M70" s="79">
        <v>13.5</v>
      </c>
      <c r="N70" s="70">
        <v>14</v>
      </c>
      <c r="O70" s="61">
        <v>3000</v>
      </c>
      <c r="P70" s="62">
        <f>Table22452368910111213141516171819202122242345672345689101112131415161718192021222425262728293031323334353637383940422[[#This Row],[PEMBULATAN]]*O70</f>
        <v>42000</v>
      </c>
    </row>
    <row r="71" spans="1:16" ht="27.75" customHeight="1" x14ac:dyDescent="0.2">
      <c r="A71" s="124"/>
      <c r="B71" s="72"/>
      <c r="C71" s="85" t="s">
        <v>494</v>
      </c>
      <c r="D71" s="75" t="s">
        <v>55</v>
      </c>
      <c r="E71" s="13">
        <v>44437</v>
      </c>
      <c r="F71" s="73" t="s">
        <v>59</v>
      </c>
      <c r="G71" s="13">
        <v>44441</v>
      </c>
      <c r="H71" s="74" t="s">
        <v>58</v>
      </c>
      <c r="I71" s="15">
        <v>90</v>
      </c>
      <c r="J71" s="15">
        <v>54</v>
      </c>
      <c r="K71" s="15">
        <v>17</v>
      </c>
      <c r="L71" s="15">
        <v>9</v>
      </c>
      <c r="M71" s="79">
        <v>20.655000000000001</v>
      </c>
      <c r="N71" s="70">
        <v>21</v>
      </c>
      <c r="O71" s="61">
        <v>3000</v>
      </c>
      <c r="P71" s="62">
        <f>Table22452368910111213141516171819202122242345672345689101112131415161718192021222425262728293031323334353637383940422[[#This Row],[PEMBULATAN]]*O71</f>
        <v>63000</v>
      </c>
    </row>
    <row r="72" spans="1:16" ht="27.75" customHeight="1" x14ac:dyDescent="0.2">
      <c r="A72" s="124"/>
      <c r="B72" s="72"/>
      <c r="C72" s="85" t="s">
        <v>495</v>
      </c>
      <c r="D72" s="75" t="s">
        <v>55</v>
      </c>
      <c r="E72" s="13">
        <v>44437</v>
      </c>
      <c r="F72" s="73" t="s">
        <v>59</v>
      </c>
      <c r="G72" s="13">
        <v>44441</v>
      </c>
      <c r="H72" s="74" t="s">
        <v>58</v>
      </c>
      <c r="I72" s="15">
        <v>53</v>
      </c>
      <c r="J72" s="15">
        <v>48</v>
      </c>
      <c r="K72" s="15">
        <v>27</v>
      </c>
      <c r="L72" s="15">
        <v>8</v>
      </c>
      <c r="M72" s="79">
        <v>17.172000000000001</v>
      </c>
      <c r="N72" s="70">
        <v>17</v>
      </c>
      <c r="O72" s="61">
        <v>3000</v>
      </c>
      <c r="P72" s="62">
        <f>Table22452368910111213141516171819202122242345672345689101112131415161718192021222425262728293031323334353637383940422[[#This Row],[PEMBULATAN]]*O72</f>
        <v>51000</v>
      </c>
    </row>
    <row r="73" spans="1:16" ht="27.75" customHeight="1" x14ac:dyDescent="0.2">
      <c r="A73" s="124"/>
      <c r="B73" s="72"/>
      <c r="C73" s="85" t="s">
        <v>496</v>
      </c>
      <c r="D73" s="75" t="s">
        <v>55</v>
      </c>
      <c r="E73" s="13">
        <v>44437</v>
      </c>
      <c r="F73" s="73" t="s">
        <v>59</v>
      </c>
      <c r="G73" s="13">
        <v>44441</v>
      </c>
      <c r="H73" s="74" t="s">
        <v>58</v>
      </c>
      <c r="I73" s="15">
        <v>26</v>
      </c>
      <c r="J73" s="15">
        <v>60</v>
      </c>
      <c r="K73" s="15">
        <v>24</v>
      </c>
      <c r="L73" s="15">
        <v>14</v>
      </c>
      <c r="M73" s="79">
        <v>9.36</v>
      </c>
      <c r="N73" s="70">
        <v>14</v>
      </c>
      <c r="O73" s="61">
        <v>3000</v>
      </c>
      <c r="P73" s="62">
        <f>Table22452368910111213141516171819202122242345672345689101112131415161718192021222425262728293031323334353637383940422[[#This Row],[PEMBULATAN]]*O73</f>
        <v>42000</v>
      </c>
    </row>
    <row r="74" spans="1:16" ht="27.75" customHeight="1" x14ac:dyDescent="0.2">
      <c r="A74" s="124"/>
      <c r="B74" s="72"/>
      <c r="C74" s="85" t="s">
        <v>497</v>
      </c>
      <c r="D74" s="75" t="s">
        <v>55</v>
      </c>
      <c r="E74" s="13">
        <v>44437</v>
      </c>
      <c r="F74" s="73" t="s">
        <v>59</v>
      </c>
      <c r="G74" s="13">
        <v>44441</v>
      </c>
      <c r="H74" s="74" t="s">
        <v>58</v>
      </c>
      <c r="I74" s="15">
        <v>42</v>
      </c>
      <c r="J74" s="15">
        <v>29</v>
      </c>
      <c r="K74" s="15">
        <v>35</v>
      </c>
      <c r="L74" s="15">
        <v>10</v>
      </c>
      <c r="M74" s="79">
        <v>10.657500000000001</v>
      </c>
      <c r="N74" s="70">
        <v>11</v>
      </c>
      <c r="O74" s="61">
        <v>3000</v>
      </c>
      <c r="P74" s="62">
        <f>Table22452368910111213141516171819202122242345672345689101112131415161718192021222425262728293031323334353637383940422[[#This Row],[PEMBULATAN]]*O74</f>
        <v>33000</v>
      </c>
    </row>
    <row r="75" spans="1:16" ht="27.75" customHeight="1" x14ac:dyDescent="0.2">
      <c r="A75" s="124"/>
      <c r="B75" s="72"/>
      <c r="C75" s="85" t="s">
        <v>498</v>
      </c>
      <c r="D75" s="75" t="s">
        <v>55</v>
      </c>
      <c r="E75" s="13">
        <v>44437</v>
      </c>
      <c r="F75" s="73" t="s">
        <v>59</v>
      </c>
      <c r="G75" s="13">
        <v>44441</v>
      </c>
      <c r="H75" s="74" t="s">
        <v>58</v>
      </c>
      <c r="I75" s="15">
        <v>97</v>
      </c>
      <c r="J75" s="15">
        <v>60</v>
      </c>
      <c r="K75" s="15">
        <v>32</v>
      </c>
      <c r="L75" s="15">
        <v>26</v>
      </c>
      <c r="M75" s="79">
        <v>46.56</v>
      </c>
      <c r="N75" s="70">
        <v>47</v>
      </c>
      <c r="O75" s="61">
        <v>3000</v>
      </c>
      <c r="P75" s="62">
        <f>Table22452368910111213141516171819202122242345672345689101112131415161718192021222425262728293031323334353637383940422[[#This Row],[PEMBULATAN]]*O75</f>
        <v>141000</v>
      </c>
    </row>
    <row r="76" spans="1:16" ht="27.75" customHeight="1" x14ac:dyDescent="0.2">
      <c r="A76" s="124"/>
      <c r="B76" s="72"/>
      <c r="C76" s="85" t="s">
        <v>499</v>
      </c>
      <c r="D76" s="75" t="s">
        <v>55</v>
      </c>
      <c r="E76" s="13">
        <v>44437</v>
      </c>
      <c r="F76" s="73" t="s">
        <v>59</v>
      </c>
      <c r="G76" s="13">
        <v>44441</v>
      </c>
      <c r="H76" s="74" t="s">
        <v>58</v>
      </c>
      <c r="I76" s="15">
        <v>103</v>
      </c>
      <c r="J76" s="15">
        <v>57</v>
      </c>
      <c r="K76" s="15">
        <v>33</v>
      </c>
      <c r="L76" s="15">
        <v>25</v>
      </c>
      <c r="M76" s="79">
        <v>48.435749999999999</v>
      </c>
      <c r="N76" s="70">
        <v>49</v>
      </c>
      <c r="O76" s="61">
        <v>3000</v>
      </c>
      <c r="P76" s="62">
        <f>Table22452368910111213141516171819202122242345672345689101112131415161718192021222425262728293031323334353637383940422[[#This Row],[PEMBULATAN]]*O76</f>
        <v>147000</v>
      </c>
    </row>
    <row r="77" spans="1:16" ht="27.75" customHeight="1" x14ac:dyDescent="0.2">
      <c r="A77" s="124"/>
      <c r="B77" s="72"/>
      <c r="C77" s="85" t="s">
        <v>500</v>
      </c>
      <c r="D77" s="75" t="s">
        <v>55</v>
      </c>
      <c r="E77" s="13">
        <v>44437</v>
      </c>
      <c r="F77" s="73" t="s">
        <v>59</v>
      </c>
      <c r="G77" s="13">
        <v>44441</v>
      </c>
      <c r="H77" s="74" t="s">
        <v>58</v>
      </c>
      <c r="I77" s="15">
        <v>60</v>
      </c>
      <c r="J77" s="15">
        <v>55</v>
      </c>
      <c r="K77" s="15">
        <v>27</v>
      </c>
      <c r="L77" s="15">
        <v>9</v>
      </c>
      <c r="M77" s="79">
        <v>22.274999999999999</v>
      </c>
      <c r="N77" s="70">
        <v>22</v>
      </c>
      <c r="O77" s="61">
        <v>3000</v>
      </c>
      <c r="P77" s="62">
        <f>Table22452368910111213141516171819202122242345672345689101112131415161718192021222425262728293031323334353637383940422[[#This Row],[PEMBULATAN]]*O77</f>
        <v>66000</v>
      </c>
    </row>
    <row r="78" spans="1:16" ht="27.75" customHeight="1" x14ac:dyDescent="0.2">
      <c r="A78" s="124"/>
      <c r="B78" s="72"/>
      <c r="C78" s="85" t="s">
        <v>501</v>
      </c>
      <c r="D78" s="75" t="s">
        <v>55</v>
      </c>
      <c r="E78" s="13">
        <v>44437</v>
      </c>
      <c r="F78" s="73" t="s">
        <v>59</v>
      </c>
      <c r="G78" s="13">
        <v>44441</v>
      </c>
      <c r="H78" s="74" t="s">
        <v>58</v>
      </c>
      <c r="I78" s="15">
        <v>100</v>
      </c>
      <c r="J78" s="15">
        <v>40</v>
      </c>
      <c r="K78" s="15">
        <v>49</v>
      </c>
      <c r="L78" s="15">
        <v>29</v>
      </c>
      <c r="M78" s="79">
        <v>49</v>
      </c>
      <c r="N78" s="70">
        <v>49</v>
      </c>
      <c r="O78" s="61">
        <v>3000</v>
      </c>
      <c r="P78" s="62">
        <f>Table22452368910111213141516171819202122242345672345689101112131415161718192021222425262728293031323334353637383940422[[#This Row],[PEMBULATAN]]*O78</f>
        <v>147000</v>
      </c>
    </row>
    <row r="79" spans="1:16" ht="27.75" customHeight="1" x14ac:dyDescent="0.2">
      <c r="A79" s="124"/>
      <c r="B79" s="72"/>
      <c r="C79" s="85" t="s">
        <v>502</v>
      </c>
      <c r="D79" s="75" t="s">
        <v>55</v>
      </c>
      <c r="E79" s="13">
        <v>44437</v>
      </c>
      <c r="F79" s="73" t="s">
        <v>59</v>
      </c>
      <c r="G79" s="13">
        <v>44441</v>
      </c>
      <c r="H79" s="74" t="s">
        <v>58</v>
      </c>
      <c r="I79" s="15">
        <v>56</v>
      </c>
      <c r="J79" s="15">
        <v>37</v>
      </c>
      <c r="K79" s="15">
        <v>24</v>
      </c>
      <c r="L79" s="15">
        <v>7</v>
      </c>
      <c r="M79" s="79">
        <v>12.432</v>
      </c>
      <c r="N79" s="70">
        <v>13</v>
      </c>
      <c r="O79" s="61">
        <v>3000</v>
      </c>
      <c r="P79" s="62">
        <f>Table22452368910111213141516171819202122242345672345689101112131415161718192021222425262728293031323334353637383940422[[#This Row],[PEMBULATAN]]*O79</f>
        <v>39000</v>
      </c>
    </row>
    <row r="80" spans="1:16" ht="27.75" customHeight="1" x14ac:dyDescent="0.2">
      <c r="A80" s="124"/>
      <c r="B80" s="72"/>
      <c r="C80" s="85" t="s">
        <v>503</v>
      </c>
      <c r="D80" s="75" t="s">
        <v>55</v>
      </c>
      <c r="E80" s="13">
        <v>44437</v>
      </c>
      <c r="F80" s="73" t="s">
        <v>59</v>
      </c>
      <c r="G80" s="13">
        <v>44441</v>
      </c>
      <c r="H80" s="74" t="s">
        <v>58</v>
      </c>
      <c r="I80" s="15">
        <v>97</v>
      </c>
      <c r="J80" s="15">
        <v>57</v>
      </c>
      <c r="K80" s="15">
        <v>44</v>
      </c>
      <c r="L80" s="15">
        <v>16</v>
      </c>
      <c r="M80" s="79">
        <v>60.819000000000003</v>
      </c>
      <c r="N80" s="70">
        <v>61</v>
      </c>
      <c r="O80" s="61">
        <v>3000</v>
      </c>
      <c r="P80" s="62">
        <f>Table22452368910111213141516171819202122242345672345689101112131415161718192021222425262728293031323334353637383940422[[#This Row],[PEMBULATAN]]*O80</f>
        <v>183000</v>
      </c>
    </row>
    <row r="81" spans="1:16" ht="27.75" customHeight="1" x14ac:dyDescent="0.2">
      <c r="A81" s="124"/>
      <c r="B81" s="72"/>
      <c r="C81" s="85" t="s">
        <v>504</v>
      </c>
      <c r="D81" s="75" t="s">
        <v>55</v>
      </c>
      <c r="E81" s="13">
        <v>44437</v>
      </c>
      <c r="F81" s="73" t="s">
        <v>59</v>
      </c>
      <c r="G81" s="13">
        <v>44441</v>
      </c>
      <c r="H81" s="74" t="s">
        <v>58</v>
      </c>
      <c r="I81" s="15">
        <v>89</v>
      </c>
      <c r="J81" s="15">
        <v>58</v>
      </c>
      <c r="K81" s="15">
        <v>32</v>
      </c>
      <c r="L81" s="15">
        <v>21</v>
      </c>
      <c r="M81" s="79">
        <v>41.295999999999999</v>
      </c>
      <c r="N81" s="70">
        <v>42</v>
      </c>
      <c r="O81" s="61">
        <v>3000</v>
      </c>
      <c r="P81" s="62">
        <f>Table22452368910111213141516171819202122242345672345689101112131415161718192021222425262728293031323334353637383940422[[#This Row],[PEMBULATAN]]*O81</f>
        <v>126000</v>
      </c>
    </row>
    <row r="82" spans="1:16" ht="27.75" customHeight="1" x14ac:dyDescent="0.2">
      <c r="A82" s="124"/>
      <c r="B82" s="72"/>
      <c r="C82" s="85" t="s">
        <v>505</v>
      </c>
      <c r="D82" s="75" t="s">
        <v>55</v>
      </c>
      <c r="E82" s="13">
        <v>44437</v>
      </c>
      <c r="F82" s="73" t="s">
        <v>59</v>
      </c>
      <c r="G82" s="13">
        <v>44441</v>
      </c>
      <c r="H82" s="74" t="s">
        <v>58</v>
      </c>
      <c r="I82" s="15">
        <v>84</v>
      </c>
      <c r="J82" s="15">
        <v>52</v>
      </c>
      <c r="K82" s="15">
        <v>30</v>
      </c>
      <c r="L82" s="15">
        <v>11</v>
      </c>
      <c r="M82" s="79">
        <v>32.76</v>
      </c>
      <c r="N82" s="70">
        <v>33</v>
      </c>
      <c r="O82" s="61">
        <v>3000</v>
      </c>
      <c r="P82" s="62">
        <f>Table22452368910111213141516171819202122242345672345689101112131415161718192021222425262728293031323334353637383940422[[#This Row],[PEMBULATAN]]*O82</f>
        <v>99000</v>
      </c>
    </row>
    <row r="83" spans="1:16" ht="27.75" customHeight="1" x14ac:dyDescent="0.2">
      <c r="A83" s="124"/>
      <c r="B83" s="72"/>
      <c r="C83" s="85" t="s">
        <v>506</v>
      </c>
      <c r="D83" s="75" t="s">
        <v>55</v>
      </c>
      <c r="E83" s="13">
        <v>44437</v>
      </c>
      <c r="F83" s="73" t="s">
        <v>59</v>
      </c>
      <c r="G83" s="13">
        <v>44441</v>
      </c>
      <c r="H83" s="74" t="s">
        <v>58</v>
      </c>
      <c r="I83" s="15">
        <v>94</v>
      </c>
      <c r="J83" s="15">
        <v>52</v>
      </c>
      <c r="K83" s="15">
        <v>24</v>
      </c>
      <c r="L83" s="15">
        <v>15</v>
      </c>
      <c r="M83" s="79">
        <v>29.327999999999999</v>
      </c>
      <c r="N83" s="70">
        <v>30</v>
      </c>
      <c r="O83" s="61">
        <v>3000</v>
      </c>
      <c r="P83" s="62">
        <f>Table22452368910111213141516171819202122242345672345689101112131415161718192021222425262728293031323334353637383940422[[#This Row],[PEMBULATAN]]*O83</f>
        <v>90000</v>
      </c>
    </row>
    <row r="84" spans="1:16" ht="27.75" customHeight="1" x14ac:dyDescent="0.2">
      <c r="A84" s="124"/>
      <c r="B84" s="72"/>
      <c r="C84" s="85" t="s">
        <v>507</v>
      </c>
      <c r="D84" s="75" t="s">
        <v>55</v>
      </c>
      <c r="E84" s="13">
        <v>44437</v>
      </c>
      <c r="F84" s="73" t="s">
        <v>59</v>
      </c>
      <c r="G84" s="13">
        <v>44441</v>
      </c>
      <c r="H84" s="74" t="s">
        <v>58</v>
      </c>
      <c r="I84" s="15">
        <v>70</v>
      </c>
      <c r="J84" s="15">
        <v>55</v>
      </c>
      <c r="K84" s="15">
        <v>27</v>
      </c>
      <c r="L84" s="15">
        <v>8</v>
      </c>
      <c r="M84" s="79">
        <v>25.987500000000001</v>
      </c>
      <c r="N84" s="70">
        <v>26</v>
      </c>
      <c r="O84" s="61">
        <v>3000</v>
      </c>
      <c r="P84" s="62">
        <f>Table22452368910111213141516171819202122242345672345689101112131415161718192021222425262728293031323334353637383940422[[#This Row],[PEMBULATAN]]*O84</f>
        <v>78000</v>
      </c>
    </row>
    <row r="85" spans="1:16" ht="27.75" customHeight="1" x14ac:dyDescent="0.2">
      <c r="A85" s="124"/>
      <c r="B85" s="72"/>
      <c r="C85" s="85" t="s">
        <v>508</v>
      </c>
      <c r="D85" s="75" t="s">
        <v>55</v>
      </c>
      <c r="E85" s="13">
        <v>44437</v>
      </c>
      <c r="F85" s="73" t="s">
        <v>59</v>
      </c>
      <c r="G85" s="13">
        <v>44441</v>
      </c>
      <c r="H85" s="74" t="s">
        <v>58</v>
      </c>
      <c r="I85" s="15">
        <v>103</v>
      </c>
      <c r="J85" s="15">
        <v>46</v>
      </c>
      <c r="K85" s="15">
        <v>44</v>
      </c>
      <c r="L85" s="15">
        <v>17</v>
      </c>
      <c r="M85" s="79">
        <v>52.118000000000002</v>
      </c>
      <c r="N85" s="70">
        <v>52</v>
      </c>
      <c r="O85" s="61">
        <v>3000</v>
      </c>
      <c r="P85" s="62">
        <f>Table22452368910111213141516171819202122242345672345689101112131415161718192021222425262728293031323334353637383940422[[#This Row],[PEMBULATAN]]*O85</f>
        <v>156000</v>
      </c>
    </row>
    <row r="86" spans="1:16" ht="27.75" customHeight="1" x14ac:dyDescent="0.2">
      <c r="A86" s="124"/>
      <c r="B86" s="72"/>
      <c r="C86" s="85" t="s">
        <v>509</v>
      </c>
      <c r="D86" s="75" t="s">
        <v>55</v>
      </c>
      <c r="E86" s="13">
        <v>44437</v>
      </c>
      <c r="F86" s="73" t="s">
        <v>59</v>
      </c>
      <c r="G86" s="13">
        <v>44441</v>
      </c>
      <c r="H86" s="74" t="s">
        <v>58</v>
      </c>
      <c r="I86" s="15">
        <v>52</v>
      </c>
      <c r="J86" s="15">
        <v>33</v>
      </c>
      <c r="K86" s="15">
        <v>27</v>
      </c>
      <c r="L86" s="15">
        <v>6</v>
      </c>
      <c r="M86" s="79">
        <v>11.583</v>
      </c>
      <c r="N86" s="70">
        <v>12</v>
      </c>
      <c r="O86" s="61">
        <v>3000</v>
      </c>
      <c r="P86" s="62">
        <f>Table22452368910111213141516171819202122242345672345689101112131415161718192021222425262728293031323334353637383940422[[#This Row],[PEMBULATAN]]*O86</f>
        <v>36000</v>
      </c>
    </row>
    <row r="87" spans="1:16" ht="27.75" customHeight="1" x14ac:dyDescent="0.2">
      <c r="A87" s="124"/>
      <c r="B87" s="72"/>
      <c r="C87" s="85" t="s">
        <v>510</v>
      </c>
      <c r="D87" s="75" t="s">
        <v>55</v>
      </c>
      <c r="E87" s="13">
        <v>44437</v>
      </c>
      <c r="F87" s="73" t="s">
        <v>59</v>
      </c>
      <c r="G87" s="13">
        <v>44441</v>
      </c>
      <c r="H87" s="74" t="s">
        <v>58</v>
      </c>
      <c r="I87" s="15">
        <v>90</v>
      </c>
      <c r="J87" s="15">
        <v>47</v>
      </c>
      <c r="K87" s="15">
        <v>44</v>
      </c>
      <c r="L87" s="15">
        <v>19</v>
      </c>
      <c r="M87" s="79">
        <v>46.53</v>
      </c>
      <c r="N87" s="70">
        <v>47</v>
      </c>
      <c r="O87" s="61">
        <v>3000</v>
      </c>
      <c r="P87" s="62">
        <f>Table22452368910111213141516171819202122242345672345689101112131415161718192021222425262728293031323334353637383940422[[#This Row],[PEMBULATAN]]*O87</f>
        <v>141000</v>
      </c>
    </row>
    <row r="88" spans="1:16" ht="27.75" customHeight="1" x14ac:dyDescent="0.2">
      <c r="A88" s="124"/>
      <c r="B88" s="72"/>
      <c r="C88" s="85" t="s">
        <v>511</v>
      </c>
      <c r="D88" s="75" t="s">
        <v>55</v>
      </c>
      <c r="E88" s="13">
        <v>44437</v>
      </c>
      <c r="F88" s="73" t="s">
        <v>59</v>
      </c>
      <c r="G88" s="13">
        <v>44441</v>
      </c>
      <c r="H88" s="74" t="s">
        <v>58</v>
      </c>
      <c r="I88" s="15">
        <v>41</v>
      </c>
      <c r="J88" s="15">
        <v>34</v>
      </c>
      <c r="K88" s="15">
        <v>46</v>
      </c>
      <c r="L88" s="15">
        <v>5</v>
      </c>
      <c r="M88" s="79">
        <v>16.030999999999999</v>
      </c>
      <c r="N88" s="70">
        <v>16</v>
      </c>
      <c r="O88" s="61">
        <v>3000</v>
      </c>
      <c r="P88" s="62">
        <f>Table22452368910111213141516171819202122242345672345689101112131415161718192021222425262728293031323334353637383940422[[#This Row],[PEMBULATAN]]*O88</f>
        <v>48000</v>
      </c>
    </row>
    <row r="89" spans="1:16" ht="27.75" customHeight="1" x14ac:dyDescent="0.2">
      <c r="A89" s="124"/>
      <c r="B89" s="72"/>
      <c r="C89" s="85" t="s">
        <v>512</v>
      </c>
      <c r="D89" s="75" t="s">
        <v>55</v>
      </c>
      <c r="E89" s="13">
        <v>44437</v>
      </c>
      <c r="F89" s="73" t="s">
        <v>59</v>
      </c>
      <c r="G89" s="13">
        <v>44441</v>
      </c>
      <c r="H89" s="74" t="s">
        <v>58</v>
      </c>
      <c r="I89" s="15">
        <v>67</v>
      </c>
      <c r="J89" s="15">
        <v>46</v>
      </c>
      <c r="K89" s="15">
        <v>25</v>
      </c>
      <c r="L89" s="15">
        <v>11</v>
      </c>
      <c r="M89" s="79">
        <v>19.262499999999999</v>
      </c>
      <c r="N89" s="70">
        <v>19</v>
      </c>
      <c r="O89" s="61">
        <v>3000</v>
      </c>
      <c r="P89" s="62">
        <f>Table22452368910111213141516171819202122242345672345689101112131415161718192021222425262728293031323334353637383940422[[#This Row],[PEMBULATAN]]*O89</f>
        <v>57000</v>
      </c>
    </row>
    <row r="90" spans="1:16" ht="27.75" customHeight="1" x14ac:dyDescent="0.2">
      <c r="A90" s="124"/>
      <c r="B90" s="72"/>
      <c r="C90" s="85" t="s">
        <v>513</v>
      </c>
      <c r="D90" s="75" t="s">
        <v>55</v>
      </c>
      <c r="E90" s="13">
        <v>44437</v>
      </c>
      <c r="F90" s="73" t="s">
        <v>59</v>
      </c>
      <c r="G90" s="13">
        <v>44441</v>
      </c>
      <c r="H90" s="74" t="s">
        <v>58</v>
      </c>
      <c r="I90" s="15">
        <v>90</v>
      </c>
      <c r="J90" s="15">
        <v>53</v>
      </c>
      <c r="K90" s="15">
        <v>27</v>
      </c>
      <c r="L90" s="15">
        <v>12</v>
      </c>
      <c r="M90" s="79">
        <v>32.197499999999998</v>
      </c>
      <c r="N90" s="70">
        <v>32</v>
      </c>
      <c r="O90" s="61">
        <v>3000</v>
      </c>
      <c r="P90" s="62">
        <f>Table22452368910111213141516171819202122242345672345689101112131415161718192021222425262728293031323334353637383940422[[#This Row],[PEMBULATAN]]*O90</f>
        <v>96000</v>
      </c>
    </row>
    <row r="91" spans="1:16" ht="27.75" customHeight="1" x14ac:dyDescent="0.2">
      <c r="A91" s="124"/>
      <c r="B91" s="72"/>
      <c r="C91" s="85" t="s">
        <v>514</v>
      </c>
      <c r="D91" s="75" t="s">
        <v>55</v>
      </c>
      <c r="E91" s="13">
        <v>44437</v>
      </c>
      <c r="F91" s="73" t="s">
        <v>59</v>
      </c>
      <c r="G91" s="13">
        <v>44441</v>
      </c>
      <c r="H91" s="74" t="s">
        <v>58</v>
      </c>
      <c r="I91" s="15">
        <v>69</v>
      </c>
      <c r="J91" s="15">
        <v>48</v>
      </c>
      <c r="K91" s="15">
        <v>55</v>
      </c>
      <c r="L91" s="15">
        <v>9</v>
      </c>
      <c r="M91" s="79">
        <v>45.54</v>
      </c>
      <c r="N91" s="70">
        <v>46</v>
      </c>
      <c r="O91" s="61">
        <v>3000</v>
      </c>
      <c r="P91" s="62">
        <f>Table22452368910111213141516171819202122242345672345689101112131415161718192021222425262728293031323334353637383940422[[#This Row],[PEMBULATAN]]*O91</f>
        <v>138000</v>
      </c>
    </row>
    <row r="92" spans="1:16" ht="27.75" customHeight="1" x14ac:dyDescent="0.2">
      <c r="A92" s="124"/>
      <c r="B92" s="72"/>
      <c r="C92" s="85" t="s">
        <v>515</v>
      </c>
      <c r="D92" s="75" t="s">
        <v>55</v>
      </c>
      <c r="E92" s="13">
        <v>44437</v>
      </c>
      <c r="F92" s="73" t="s">
        <v>59</v>
      </c>
      <c r="G92" s="13">
        <v>44441</v>
      </c>
      <c r="H92" s="74" t="s">
        <v>58</v>
      </c>
      <c r="I92" s="15">
        <v>70</v>
      </c>
      <c r="J92" s="15">
        <v>50</v>
      </c>
      <c r="K92" s="15">
        <v>29</v>
      </c>
      <c r="L92" s="15">
        <v>8</v>
      </c>
      <c r="M92" s="79">
        <v>25.375</v>
      </c>
      <c r="N92" s="70">
        <v>26</v>
      </c>
      <c r="O92" s="61">
        <v>3000</v>
      </c>
      <c r="P92" s="62">
        <f>Table22452368910111213141516171819202122242345672345689101112131415161718192021222425262728293031323334353637383940422[[#This Row],[PEMBULATAN]]*O92</f>
        <v>78000</v>
      </c>
    </row>
    <row r="93" spans="1:16" ht="27.75" customHeight="1" x14ac:dyDescent="0.2">
      <c r="A93" s="124"/>
      <c r="B93" s="72"/>
      <c r="C93" s="85" t="s">
        <v>516</v>
      </c>
      <c r="D93" s="75" t="s">
        <v>55</v>
      </c>
      <c r="E93" s="13">
        <v>44437</v>
      </c>
      <c r="F93" s="73" t="s">
        <v>59</v>
      </c>
      <c r="G93" s="13">
        <v>44441</v>
      </c>
      <c r="H93" s="74" t="s">
        <v>58</v>
      </c>
      <c r="I93" s="15">
        <v>113</v>
      </c>
      <c r="J93" s="15">
        <v>38</v>
      </c>
      <c r="K93" s="15">
        <v>22</v>
      </c>
      <c r="L93" s="15">
        <v>5</v>
      </c>
      <c r="M93" s="79">
        <v>23.617000000000001</v>
      </c>
      <c r="N93" s="70">
        <v>24</v>
      </c>
      <c r="O93" s="61">
        <v>3000</v>
      </c>
      <c r="P93" s="62">
        <f>Table22452368910111213141516171819202122242345672345689101112131415161718192021222425262728293031323334353637383940422[[#This Row],[PEMBULATAN]]*O93</f>
        <v>72000</v>
      </c>
    </row>
    <row r="94" spans="1:16" ht="27.75" customHeight="1" x14ac:dyDescent="0.2">
      <c r="A94" s="124"/>
      <c r="B94" s="72"/>
      <c r="C94" s="85" t="s">
        <v>517</v>
      </c>
      <c r="D94" s="75" t="s">
        <v>55</v>
      </c>
      <c r="E94" s="13">
        <v>44437</v>
      </c>
      <c r="F94" s="73" t="s">
        <v>59</v>
      </c>
      <c r="G94" s="13">
        <v>44441</v>
      </c>
      <c r="H94" s="74" t="s">
        <v>58</v>
      </c>
      <c r="I94" s="15">
        <v>100</v>
      </c>
      <c r="J94" s="15">
        <v>51</v>
      </c>
      <c r="K94" s="15">
        <v>39</v>
      </c>
      <c r="L94" s="15">
        <v>19</v>
      </c>
      <c r="M94" s="79">
        <v>49.725000000000001</v>
      </c>
      <c r="N94" s="70">
        <v>50</v>
      </c>
      <c r="O94" s="61">
        <v>3000</v>
      </c>
      <c r="P94" s="62">
        <f>Table22452368910111213141516171819202122242345672345689101112131415161718192021222425262728293031323334353637383940422[[#This Row],[PEMBULATAN]]*O94</f>
        <v>150000</v>
      </c>
    </row>
    <row r="95" spans="1:16" ht="27.75" customHeight="1" x14ac:dyDescent="0.2">
      <c r="A95" s="124"/>
      <c r="B95" s="72"/>
      <c r="C95" s="85" t="s">
        <v>518</v>
      </c>
      <c r="D95" s="75" t="s">
        <v>55</v>
      </c>
      <c r="E95" s="13">
        <v>44437</v>
      </c>
      <c r="F95" s="73" t="s">
        <v>59</v>
      </c>
      <c r="G95" s="13">
        <v>44441</v>
      </c>
      <c r="H95" s="74" t="s">
        <v>58</v>
      </c>
      <c r="I95" s="15">
        <v>55</v>
      </c>
      <c r="J95" s="15">
        <v>54</v>
      </c>
      <c r="K95" s="15">
        <v>26</v>
      </c>
      <c r="L95" s="15">
        <v>10</v>
      </c>
      <c r="M95" s="79">
        <v>19.305</v>
      </c>
      <c r="N95" s="70">
        <v>20</v>
      </c>
      <c r="O95" s="61">
        <v>3000</v>
      </c>
      <c r="P95" s="62">
        <f>Table22452368910111213141516171819202122242345672345689101112131415161718192021222425262728293031323334353637383940422[[#This Row],[PEMBULATAN]]*O95</f>
        <v>60000</v>
      </c>
    </row>
    <row r="96" spans="1:16" ht="27.75" customHeight="1" x14ac:dyDescent="0.2">
      <c r="A96" s="124"/>
      <c r="B96" s="72"/>
      <c r="C96" s="85" t="s">
        <v>519</v>
      </c>
      <c r="D96" s="75" t="s">
        <v>55</v>
      </c>
      <c r="E96" s="13">
        <v>44437</v>
      </c>
      <c r="F96" s="73" t="s">
        <v>59</v>
      </c>
      <c r="G96" s="13">
        <v>44441</v>
      </c>
      <c r="H96" s="74" t="s">
        <v>58</v>
      </c>
      <c r="I96" s="15">
        <v>53</v>
      </c>
      <c r="J96" s="15">
        <v>39</v>
      </c>
      <c r="K96" s="15">
        <v>24</v>
      </c>
      <c r="L96" s="15">
        <v>5</v>
      </c>
      <c r="M96" s="79">
        <v>12.401999999999999</v>
      </c>
      <c r="N96" s="70">
        <v>13</v>
      </c>
      <c r="O96" s="61">
        <v>3000</v>
      </c>
      <c r="P96" s="62">
        <f>Table22452368910111213141516171819202122242345672345689101112131415161718192021222425262728293031323334353637383940422[[#This Row],[PEMBULATAN]]*O96</f>
        <v>39000</v>
      </c>
    </row>
    <row r="97" spans="1:16" ht="27.75" customHeight="1" x14ac:dyDescent="0.2">
      <c r="A97" s="124"/>
      <c r="B97" s="72"/>
      <c r="C97" s="85" t="s">
        <v>520</v>
      </c>
      <c r="D97" s="75" t="s">
        <v>55</v>
      </c>
      <c r="E97" s="13">
        <v>44437</v>
      </c>
      <c r="F97" s="73" t="s">
        <v>59</v>
      </c>
      <c r="G97" s="13">
        <v>44441</v>
      </c>
      <c r="H97" s="74" t="s">
        <v>58</v>
      </c>
      <c r="I97" s="15">
        <v>28</v>
      </c>
      <c r="J97" s="15">
        <v>23</v>
      </c>
      <c r="K97" s="15">
        <v>10</v>
      </c>
      <c r="L97" s="15">
        <v>1</v>
      </c>
      <c r="M97" s="79">
        <v>1.61</v>
      </c>
      <c r="N97" s="70">
        <v>2</v>
      </c>
      <c r="O97" s="61">
        <v>3000</v>
      </c>
      <c r="P97" s="62">
        <f>Table22452368910111213141516171819202122242345672345689101112131415161718192021222425262728293031323334353637383940422[[#This Row],[PEMBULATAN]]*O97</f>
        <v>6000</v>
      </c>
    </row>
    <row r="98" spans="1:16" ht="27.75" customHeight="1" x14ac:dyDescent="0.2">
      <c r="A98" s="124"/>
      <c r="B98" s="72"/>
      <c r="C98" s="85" t="s">
        <v>521</v>
      </c>
      <c r="D98" s="75" t="s">
        <v>55</v>
      </c>
      <c r="E98" s="13">
        <v>44437</v>
      </c>
      <c r="F98" s="73" t="s">
        <v>59</v>
      </c>
      <c r="G98" s="13">
        <v>44441</v>
      </c>
      <c r="H98" s="74" t="s">
        <v>58</v>
      </c>
      <c r="I98" s="15">
        <v>124</v>
      </c>
      <c r="J98" s="15">
        <v>8</v>
      </c>
      <c r="K98" s="15">
        <v>7</v>
      </c>
      <c r="L98" s="15">
        <v>4</v>
      </c>
      <c r="M98" s="79">
        <v>1.736</v>
      </c>
      <c r="N98" s="70">
        <v>4</v>
      </c>
      <c r="O98" s="61">
        <v>3000</v>
      </c>
      <c r="P98" s="62">
        <f>Table22452368910111213141516171819202122242345672345689101112131415161718192021222425262728293031323334353637383940422[[#This Row],[PEMBULATAN]]*O98</f>
        <v>12000</v>
      </c>
    </row>
    <row r="99" spans="1:16" ht="27.75" customHeight="1" x14ac:dyDescent="0.2">
      <c r="A99" s="124"/>
      <c r="B99" s="72"/>
      <c r="C99" s="85" t="s">
        <v>522</v>
      </c>
      <c r="D99" s="75" t="s">
        <v>55</v>
      </c>
      <c r="E99" s="13">
        <v>44437</v>
      </c>
      <c r="F99" s="73" t="s">
        <v>59</v>
      </c>
      <c r="G99" s="13">
        <v>44441</v>
      </c>
      <c r="H99" s="74" t="s">
        <v>58</v>
      </c>
      <c r="I99" s="15">
        <v>37</v>
      </c>
      <c r="J99" s="15">
        <v>42</v>
      </c>
      <c r="K99" s="15">
        <v>14</v>
      </c>
      <c r="L99" s="15">
        <v>2</v>
      </c>
      <c r="M99" s="79">
        <v>5.4390000000000001</v>
      </c>
      <c r="N99" s="70">
        <v>6</v>
      </c>
      <c r="O99" s="61">
        <v>3000</v>
      </c>
      <c r="P99" s="62">
        <f>Table22452368910111213141516171819202122242345672345689101112131415161718192021222425262728293031323334353637383940422[[#This Row],[PEMBULATAN]]*O99</f>
        <v>18000</v>
      </c>
    </row>
    <row r="100" spans="1:16" ht="27.75" customHeight="1" x14ac:dyDescent="0.2">
      <c r="A100" s="124"/>
      <c r="B100" s="72"/>
      <c r="C100" s="85" t="s">
        <v>523</v>
      </c>
      <c r="D100" s="75" t="s">
        <v>55</v>
      </c>
      <c r="E100" s="13">
        <v>44437</v>
      </c>
      <c r="F100" s="73" t="s">
        <v>59</v>
      </c>
      <c r="G100" s="13">
        <v>44441</v>
      </c>
      <c r="H100" s="74" t="s">
        <v>58</v>
      </c>
      <c r="I100" s="15">
        <v>34</v>
      </c>
      <c r="J100" s="15">
        <v>35</v>
      </c>
      <c r="K100" s="15">
        <v>25</v>
      </c>
      <c r="L100" s="15">
        <v>2</v>
      </c>
      <c r="M100" s="79">
        <v>7.4375</v>
      </c>
      <c r="N100" s="70">
        <v>8</v>
      </c>
      <c r="O100" s="61">
        <v>3000</v>
      </c>
      <c r="P100" s="62">
        <f>Table22452368910111213141516171819202122242345672345689101112131415161718192021222425262728293031323334353637383940422[[#This Row],[PEMBULATAN]]*O100</f>
        <v>24000</v>
      </c>
    </row>
    <row r="101" spans="1:16" ht="27.75" customHeight="1" x14ac:dyDescent="0.2">
      <c r="A101" s="124"/>
      <c r="B101" s="72"/>
      <c r="C101" s="85" t="s">
        <v>524</v>
      </c>
      <c r="D101" s="75" t="s">
        <v>55</v>
      </c>
      <c r="E101" s="13">
        <v>44437</v>
      </c>
      <c r="F101" s="73" t="s">
        <v>59</v>
      </c>
      <c r="G101" s="13">
        <v>44441</v>
      </c>
      <c r="H101" s="74" t="s">
        <v>58</v>
      </c>
      <c r="I101" s="15">
        <v>58</v>
      </c>
      <c r="J101" s="15">
        <v>52</v>
      </c>
      <c r="K101" s="15">
        <v>20</v>
      </c>
      <c r="L101" s="15">
        <v>6</v>
      </c>
      <c r="M101" s="79">
        <v>15.08</v>
      </c>
      <c r="N101" s="70">
        <v>15</v>
      </c>
      <c r="O101" s="61">
        <v>3000</v>
      </c>
      <c r="P101" s="62">
        <f>Table22452368910111213141516171819202122242345672345689101112131415161718192021222425262728293031323334353637383940422[[#This Row],[PEMBULATAN]]*O101</f>
        <v>45000</v>
      </c>
    </row>
    <row r="102" spans="1:16" ht="27.75" customHeight="1" x14ac:dyDescent="0.2">
      <c r="A102" s="124"/>
      <c r="B102" s="72"/>
      <c r="C102" s="85" t="s">
        <v>525</v>
      </c>
      <c r="D102" s="75" t="s">
        <v>55</v>
      </c>
      <c r="E102" s="13">
        <v>44437</v>
      </c>
      <c r="F102" s="73" t="s">
        <v>59</v>
      </c>
      <c r="G102" s="13">
        <v>44441</v>
      </c>
      <c r="H102" s="74" t="s">
        <v>58</v>
      </c>
      <c r="I102" s="15">
        <v>18</v>
      </c>
      <c r="J102" s="15">
        <v>12</v>
      </c>
      <c r="K102" s="15">
        <v>8</v>
      </c>
      <c r="L102" s="15">
        <v>1</v>
      </c>
      <c r="M102" s="79">
        <v>0.432</v>
      </c>
      <c r="N102" s="70">
        <v>1</v>
      </c>
      <c r="O102" s="61">
        <v>3000</v>
      </c>
      <c r="P102" s="62">
        <f>Table22452368910111213141516171819202122242345672345689101112131415161718192021222425262728293031323334353637383940422[[#This Row],[PEMBULATAN]]*O102</f>
        <v>3000</v>
      </c>
    </row>
    <row r="103" spans="1:16" ht="27.75" customHeight="1" x14ac:dyDescent="0.2">
      <c r="A103" s="124"/>
      <c r="B103" s="72"/>
      <c r="C103" s="85" t="s">
        <v>526</v>
      </c>
      <c r="D103" s="75" t="s">
        <v>55</v>
      </c>
      <c r="E103" s="13">
        <v>44437</v>
      </c>
      <c r="F103" s="73" t="s">
        <v>59</v>
      </c>
      <c r="G103" s="13">
        <v>44441</v>
      </c>
      <c r="H103" s="74" t="s">
        <v>58</v>
      </c>
      <c r="I103" s="15">
        <v>85</v>
      </c>
      <c r="J103" s="15">
        <v>43</v>
      </c>
      <c r="K103" s="15">
        <v>19</v>
      </c>
      <c r="L103" s="15">
        <v>5</v>
      </c>
      <c r="M103" s="79">
        <v>17.361249999999998</v>
      </c>
      <c r="N103" s="70">
        <v>18</v>
      </c>
      <c r="O103" s="61">
        <v>3000</v>
      </c>
      <c r="P103" s="62">
        <f>Table22452368910111213141516171819202122242345672345689101112131415161718192021222425262728293031323334353637383940422[[#This Row],[PEMBULATAN]]*O103</f>
        <v>54000</v>
      </c>
    </row>
    <row r="104" spans="1:16" ht="27.75" customHeight="1" x14ac:dyDescent="0.2">
      <c r="A104" s="124"/>
      <c r="B104" s="72"/>
      <c r="C104" s="85" t="s">
        <v>527</v>
      </c>
      <c r="D104" s="75" t="s">
        <v>55</v>
      </c>
      <c r="E104" s="13">
        <v>44437</v>
      </c>
      <c r="F104" s="73" t="s">
        <v>59</v>
      </c>
      <c r="G104" s="13">
        <v>44441</v>
      </c>
      <c r="H104" s="74" t="s">
        <v>58</v>
      </c>
      <c r="I104" s="15">
        <v>61</v>
      </c>
      <c r="J104" s="15">
        <v>14</v>
      </c>
      <c r="K104" s="15">
        <v>8</v>
      </c>
      <c r="L104" s="15">
        <v>2</v>
      </c>
      <c r="M104" s="79">
        <v>1.708</v>
      </c>
      <c r="N104" s="70">
        <v>2</v>
      </c>
      <c r="O104" s="61">
        <v>3000</v>
      </c>
      <c r="P104" s="62">
        <f>Table22452368910111213141516171819202122242345672345689101112131415161718192021222425262728293031323334353637383940422[[#This Row],[PEMBULATAN]]*O104</f>
        <v>6000</v>
      </c>
    </row>
    <row r="105" spans="1:16" ht="27.75" customHeight="1" x14ac:dyDescent="0.2">
      <c r="A105" s="124"/>
      <c r="B105" s="72"/>
      <c r="C105" s="85" t="s">
        <v>528</v>
      </c>
      <c r="D105" s="75" t="s">
        <v>55</v>
      </c>
      <c r="E105" s="13">
        <v>44437</v>
      </c>
      <c r="F105" s="73" t="s">
        <v>59</v>
      </c>
      <c r="G105" s="13">
        <v>44441</v>
      </c>
      <c r="H105" s="74" t="s">
        <v>58</v>
      </c>
      <c r="I105" s="15">
        <v>61</v>
      </c>
      <c r="J105" s="15">
        <v>47</v>
      </c>
      <c r="K105" s="15">
        <v>22</v>
      </c>
      <c r="L105" s="15">
        <v>5</v>
      </c>
      <c r="M105" s="79">
        <v>15.7685</v>
      </c>
      <c r="N105" s="70">
        <v>16</v>
      </c>
      <c r="O105" s="61">
        <v>3000</v>
      </c>
      <c r="P105" s="62">
        <f>Table22452368910111213141516171819202122242345672345689101112131415161718192021222425262728293031323334353637383940422[[#This Row],[PEMBULATAN]]*O105</f>
        <v>48000</v>
      </c>
    </row>
    <row r="106" spans="1:16" ht="27.75" customHeight="1" x14ac:dyDescent="0.2">
      <c r="A106" s="124"/>
      <c r="B106" s="72"/>
      <c r="C106" s="85" t="s">
        <v>529</v>
      </c>
      <c r="D106" s="75" t="s">
        <v>55</v>
      </c>
      <c r="E106" s="13">
        <v>44437</v>
      </c>
      <c r="F106" s="73" t="s">
        <v>59</v>
      </c>
      <c r="G106" s="13">
        <v>44441</v>
      </c>
      <c r="H106" s="74" t="s">
        <v>58</v>
      </c>
      <c r="I106" s="15">
        <v>76</v>
      </c>
      <c r="J106" s="15">
        <v>57</v>
      </c>
      <c r="K106" s="15">
        <v>27</v>
      </c>
      <c r="L106" s="15">
        <v>8</v>
      </c>
      <c r="M106" s="79">
        <v>29.241</v>
      </c>
      <c r="N106" s="70">
        <v>29</v>
      </c>
      <c r="O106" s="61">
        <v>3000</v>
      </c>
      <c r="P106" s="62">
        <f>Table22452368910111213141516171819202122242345672345689101112131415161718192021222425262728293031323334353637383940422[[#This Row],[PEMBULATAN]]*O106</f>
        <v>87000</v>
      </c>
    </row>
    <row r="107" spans="1:16" ht="27.75" customHeight="1" x14ac:dyDescent="0.2">
      <c r="A107" s="124"/>
      <c r="B107" s="72"/>
      <c r="C107" s="85" t="s">
        <v>530</v>
      </c>
      <c r="D107" s="75" t="s">
        <v>55</v>
      </c>
      <c r="E107" s="13">
        <v>44437</v>
      </c>
      <c r="F107" s="73" t="s">
        <v>59</v>
      </c>
      <c r="G107" s="13">
        <v>44441</v>
      </c>
      <c r="H107" s="74" t="s">
        <v>58</v>
      </c>
      <c r="I107" s="15">
        <v>100</v>
      </c>
      <c r="J107" s="15">
        <v>55</v>
      </c>
      <c r="K107" s="15">
        <v>34</v>
      </c>
      <c r="L107" s="15">
        <v>24</v>
      </c>
      <c r="M107" s="79">
        <v>46.75</v>
      </c>
      <c r="N107" s="70">
        <v>47</v>
      </c>
      <c r="O107" s="61">
        <v>3000</v>
      </c>
      <c r="P107" s="62">
        <f>Table22452368910111213141516171819202122242345672345689101112131415161718192021222425262728293031323334353637383940422[[#This Row],[PEMBULATAN]]*O107</f>
        <v>141000</v>
      </c>
    </row>
    <row r="108" spans="1:16" ht="27.75" customHeight="1" x14ac:dyDescent="0.2">
      <c r="A108" s="124"/>
      <c r="B108" s="72"/>
      <c r="C108" s="85" t="s">
        <v>531</v>
      </c>
      <c r="D108" s="75" t="s">
        <v>55</v>
      </c>
      <c r="E108" s="13">
        <v>44437</v>
      </c>
      <c r="F108" s="73" t="s">
        <v>59</v>
      </c>
      <c r="G108" s="13">
        <v>44441</v>
      </c>
      <c r="H108" s="74" t="s">
        <v>58</v>
      </c>
      <c r="I108" s="15">
        <v>90</v>
      </c>
      <c r="J108" s="15">
        <v>60</v>
      </c>
      <c r="K108" s="15">
        <v>20</v>
      </c>
      <c r="L108" s="15">
        <v>14</v>
      </c>
      <c r="M108" s="79">
        <v>27</v>
      </c>
      <c r="N108" s="70">
        <v>27</v>
      </c>
      <c r="O108" s="61">
        <v>3000</v>
      </c>
      <c r="P108" s="62">
        <f>Table22452368910111213141516171819202122242345672345689101112131415161718192021222425262728293031323334353637383940422[[#This Row],[PEMBULATAN]]*O108</f>
        <v>81000</v>
      </c>
    </row>
    <row r="109" spans="1:16" ht="27.75" customHeight="1" x14ac:dyDescent="0.2">
      <c r="A109" s="124"/>
      <c r="B109" s="72"/>
      <c r="C109" s="85" t="s">
        <v>532</v>
      </c>
      <c r="D109" s="75" t="s">
        <v>55</v>
      </c>
      <c r="E109" s="13">
        <v>44437</v>
      </c>
      <c r="F109" s="73" t="s">
        <v>59</v>
      </c>
      <c r="G109" s="13">
        <v>44441</v>
      </c>
      <c r="H109" s="74" t="s">
        <v>58</v>
      </c>
      <c r="I109" s="15">
        <v>67</v>
      </c>
      <c r="J109" s="15">
        <v>57</v>
      </c>
      <c r="K109" s="15">
        <v>23</v>
      </c>
      <c r="L109" s="15">
        <v>7</v>
      </c>
      <c r="M109" s="79">
        <v>21.959250000000001</v>
      </c>
      <c r="N109" s="70">
        <v>22</v>
      </c>
      <c r="O109" s="61">
        <v>3000</v>
      </c>
      <c r="P109" s="62">
        <f>Table22452368910111213141516171819202122242345672345689101112131415161718192021222425262728293031323334353637383940422[[#This Row],[PEMBULATAN]]*O109</f>
        <v>66000</v>
      </c>
    </row>
    <row r="110" spans="1:16" ht="27.75" customHeight="1" x14ac:dyDescent="0.2">
      <c r="A110" s="124"/>
      <c r="B110" s="72"/>
      <c r="C110" s="85" t="s">
        <v>533</v>
      </c>
      <c r="D110" s="75" t="s">
        <v>55</v>
      </c>
      <c r="E110" s="13">
        <v>44437</v>
      </c>
      <c r="F110" s="73" t="s">
        <v>59</v>
      </c>
      <c r="G110" s="13">
        <v>44441</v>
      </c>
      <c r="H110" s="74" t="s">
        <v>58</v>
      </c>
      <c r="I110" s="15">
        <v>93</v>
      </c>
      <c r="J110" s="15">
        <v>56</v>
      </c>
      <c r="K110" s="15">
        <v>45</v>
      </c>
      <c r="L110" s="15">
        <v>22</v>
      </c>
      <c r="M110" s="79">
        <v>58.59</v>
      </c>
      <c r="N110" s="70">
        <v>59</v>
      </c>
      <c r="O110" s="61">
        <v>3000</v>
      </c>
      <c r="P110" s="62">
        <f>Table22452368910111213141516171819202122242345672345689101112131415161718192021222425262728293031323334353637383940422[[#This Row],[PEMBULATAN]]*O110</f>
        <v>177000</v>
      </c>
    </row>
    <row r="111" spans="1:16" ht="27.75" customHeight="1" x14ac:dyDescent="0.2">
      <c r="A111" s="124"/>
      <c r="B111" s="72"/>
      <c r="C111" s="85" t="s">
        <v>534</v>
      </c>
      <c r="D111" s="75" t="s">
        <v>55</v>
      </c>
      <c r="E111" s="13">
        <v>44437</v>
      </c>
      <c r="F111" s="73" t="s">
        <v>59</v>
      </c>
      <c r="G111" s="13">
        <v>44441</v>
      </c>
      <c r="H111" s="74" t="s">
        <v>58</v>
      </c>
      <c r="I111" s="15">
        <v>64</v>
      </c>
      <c r="J111" s="15">
        <v>50</v>
      </c>
      <c r="K111" s="15">
        <v>32</v>
      </c>
      <c r="L111" s="15">
        <v>8</v>
      </c>
      <c r="M111" s="79">
        <v>25.6</v>
      </c>
      <c r="N111" s="70">
        <v>26</v>
      </c>
      <c r="O111" s="61">
        <v>3000</v>
      </c>
      <c r="P111" s="62">
        <f>Table22452368910111213141516171819202122242345672345689101112131415161718192021222425262728293031323334353637383940422[[#This Row],[PEMBULATAN]]*O111</f>
        <v>78000</v>
      </c>
    </row>
    <row r="112" spans="1:16" ht="27.75" customHeight="1" x14ac:dyDescent="0.2">
      <c r="A112" s="124"/>
      <c r="B112" s="72"/>
      <c r="C112" s="85" t="s">
        <v>535</v>
      </c>
      <c r="D112" s="75" t="s">
        <v>55</v>
      </c>
      <c r="E112" s="13">
        <v>44437</v>
      </c>
      <c r="F112" s="73" t="s">
        <v>59</v>
      </c>
      <c r="G112" s="13">
        <v>44441</v>
      </c>
      <c r="H112" s="74" t="s">
        <v>58</v>
      </c>
      <c r="I112" s="15">
        <v>33</v>
      </c>
      <c r="J112" s="15">
        <v>32</v>
      </c>
      <c r="K112" s="15">
        <v>18</v>
      </c>
      <c r="L112" s="15">
        <v>2</v>
      </c>
      <c r="M112" s="79">
        <v>4.7519999999999998</v>
      </c>
      <c r="N112" s="70">
        <v>5</v>
      </c>
      <c r="O112" s="61">
        <v>3000</v>
      </c>
      <c r="P112" s="62">
        <f>Table22452368910111213141516171819202122242345672345689101112131415161718192021222425262728293031323334353637383940422[[#This Row],[PEMBULATAN]]*O112</f>
        <v>15000</v>
      </c>
    </row>
    <row r="113" spans="1:16" ht="27.75" customHeight="1" x14ac:dyDescent="0.2">
      <c r="A113" s="124"/>
      <c r="B113" s="72"/>
      <c r="C113" s="85" t="s">
        <v>536</v>
      </c>
      <c r="D113" s="75" t="s">
        <v>55</v>
      </c>
      <c r="E113" s="13">
        <v>44437</v>
      </c>
      <c r="F113" s="73" t="s">
        <v>59</v>
      </c>
      <c r="G113" s="13">
        <v>44441</v>
      </c>
      <c r="H113" s="74" t="s">
        <v>58</v>
      </c>
      <c r="I113" s="15">
        <v>50</v>
      </c>
      <c r="J113" s="15">
        <v>35</v>
      </c>
      <c r="K113" s="15">
        <v>19</v>
      </c>
      <c r="L113" s="15">
        <v>3</v>
      </c>
      <c r="M113" s="79">
        <v>8.3125</v>
      </c>
      <c r="N113" s="70">
        <v>9</v>
      </c>
      <c r="O113" s="61">
        <v>3000</v>
      </c>
      <c r="P113" s="62">
        <f>Table22452368910111213141516171819202122242345672345689101112131415161718192021222425262728293031323334353637383940422[[#This Row],[PEMBULATAN]]*O113</f>
        <v>27000</v>
      </c>
    </row>
    <row r="114" spans="1:16" ht="27.75" customHeight="1" x14ac:dyDescent="0.2">
      <c r="A114" s="124"/>
      <c r="B114" s="72"/>
      <c r="C114" s="85" t="s">
        <v>537</v>
      </c>
      <c r="D114" s="75" t="s">
        <v>55</v>
      </c>
      <c r="E114" s="13">
        <v>44437</v>
      </c>
      <c r="F114" s="73" t="s">
        <v>59</v>
      </c>
      <c r="G114" s="13">
        <v>44441</v>
      </c>
      <c r="H114" s="74" t="s">
        <v>58</v>
      </c>
      <c r="I114" s="15">
        <v>60</v>
      </c>
      <c r="J114" s="15">
        <v>27</v>
      </c>
      <c r="K114" s="15">
        <v>16</v>
      </c>
      <c r="L114" s="15">
        <v>5</v>
      </c>
      <c r="M114" s="79">
        <v>6.48</v>
      </c>
      <c r="N114" s="70">
        <v>7</v>
      </c>
      <c r="O114" s="61">
        <v>3000</v>
      </c>
      <c r="P114" s="62">
        <f>Table22452368910111213141516171819202122242345672345689101112131415161718192021222425262728293031323334353637383940422[[#This Row],[PEMBULATAN]]*O114</f>
        <v>21000</v>
      </c>
    </row>
    <row r="115" spans="1:16" ht="27.75" customHeight="1" x14ac:dyDescent="0.2">
      <c r="A115" s="124"/>
      <c r="B115" s="72"/>
      <c r="C115" s="85" t="s">
        <v>538</v>
      </c>
      <c r="D115" s="75" t="s">
        <v>55</v>
      </c>
      <c r="E115" s="13">
        <v>44437</v>
      </c>
      <c r="F115" s="73" t="s">
        <v>59</v>
      </c>
      <c r="G115" s="13">
        <v>44441</v>
      </c>
      <c r="H115" s="74" t="s">
        <v>58</v>
      </c>
      <c r="I115" s="15">
        <v>93</v>
      </c>
      <c r="J115" s="15">
        <v>36</v>
      </c>
      <c r="K115" s="15">
        <v>37</v>
      </c>
      <c r="L115" s="15">
        <v>12</v>
      </c>
      <c r="M115" s="79">
        <v>30.969000000000001</v>
      </c>
      <c r="N115" s="70">
        <v>31</v>
      </c>
      <c r="O115" s="61">
        <v>3000</v>
      </c>
      <c r="P115" s="62">
        <f>Table22452368910111213141516171819202122242345672345689101112131415161718192021222425262728293031323334353637383940422[[#This Row],[PEMBULATAN]]*O115</f>
        <v>93000</v>
      </c>
    </row>
    <row r="116" spans="1:16" ht="27.75" customHeight="1" x14ac:dyDescent="0.2">
      <c r="A116" s="124"/>
      <c r="B116" s="72"/>
      <c r="C116" s="85" t="s">
        <v>539</v>
      </c>
      <c r="D116" s="75" t="s">
        <v>55</v>
      </c>
      <c r="E116" s="13">
        <v>44437</v>
      </c>
      <c r="F116" s="73" t="s">
        <v>59</v>
      </c>
      <c r="G116" s="13">
        <v>44441</v>
      </c>
      <c r="H116" s="74" t="s">
        <v>58</v>
      </c>
      <c r="I116" s="15">
        <v>83</v>
      </c>
      <c r="J116" s="15">
        <v>52</v>
      </c>
      <c r="K116" s="15">
        <v>38</v>
      </c>
      <c r="L116" s="15">
        <v>13</v>
      </c>
      <c r="M116" s="79">
        <v>41.002000000000002</v>
      </c>
      <c r="N116" s="70">
        <v>41</v>
      </c>
      <c r="O116" s="61">
        <v>3000</v>
      </c>
      <c r="P116" s="62">
        <f>Table22452368910111213141516171819202122242345672345689101112131415161718192021222425262728293031323334353637383940422[[#This Row],[PEMBULATAN]]*O116</f>
        <v>123000</v>
      </c>
    </row>
    <row r="117" spans="1:16" ht="27.75" customHeight="1" x14ac:dyDescent="0.2">
      <c r="A117" s="124"/>
      <c r="B117" s="72"/>
      <c r="C117" s="85" t="s">
        <v>540</v>
      </c>
      <c r="D117" s="75" t="s">
        <v>55</v>
      </c>
      <c r="E117" s="13">
        <v>44437</v>
      </c>
      <c r="F117" s="73" t="s">
        <v>59</v>
      </c>
      <c r="G117" s="13">
        <v>44441</v>
      </c>
      <c r="H117" s="74" t="s">
        <v>58</v>
      </c>
      <c r="I117" s="15">
        <v>106</v>
      </c>
      <c r="J117" s="15">
        <v>53</v>
      </c>
      <c r="K117" s="15">
        <v>33</v>
      </c>
      <c r="L117" s="15">
        <v>30</v>
      </c>
      <c r="M117" s="79">
        <v>46.348500000000001</v>
      </c>
      <c r="N117" s="70">
        <v>47</v>
      </c>
      <c r="O117" s="61">
        <v>3000</v>
      </c>
      <c r="P117" s="62">
        <f>Table22452368910111213141516171819202122242345672345689101112131415161718192021222425262728293031323334353637383940422[[#This Row],[PEMBULATAN]]*O117</f>
        <v>141000</v>
      </c>
    </row>
    <row r="118" spans="1:16" ht="27.75" customHeight="1" x14ac:dyDescent="0.2">
      <c r="A118" s="124"/>
      <c r="B118" s="72"/>
      <c r="C118" s="85" t="s">
        <v>541</v>
      </c>
      <c r="D118" s="75" t="s">
        <v>55</v>
      </c>
      <c r="E118" s="13">
        <v>44437</v>
      </c>
      <c r="F118" s="73" t="s">
        <v>59</v>
      </c>
      <c r="G118" s="13">
        <v>44441</v>
      </c>
      <c r="H118" s="74" t="s">
        <v>58</v>
      </c>
      <c r="I118" s="15">
        <v>43</v>
      </c>
      <c r="J118" s="15">
        <v>45</v>
      </c>
      <c r="K118" s="15">
        <v>14</v>
      </c>
      <c r="L118" s="15">
        <v>3</v>
      </c>
      <c r="M118" s="79">
        <v>6.7725</v>
      </c>
      <c r="N118" s="70">
        <v>7</v>
      </c>
      <c r="O118" s="61">
        <v>3000</v>
      </c>
      <c r="P118" s="62">
        <f>Table22452368910111213141516171819202122242345672345689101112131415161718192021222425262728293031323334353637383940422[[#This Row],[PEMBULATAN]]*O118</f>
        <v>21000</v>
      </c>
    </row>
    <row r="119" spans="1:16" ht="27.75" customHeight="1" x14ac:dyDescent="0.2">
      <c r="A119" s="124"/>
      <c r="B119" s="72"/>
      <c r="C119" s="85" t="s">
        <v>542</v>
      </c>
      <c r="D119" s="75" t="s">
        <v>55</v>
      </c>
      <c r="E119" s="13">
        <v>44437</v>
      </c>
      <c r="F119" s="73" t="s">
        <v>59</v>
      </c>
      <c r="G119" s="13">
        <v>44441</v>
      </c>
      <c r="H119" s="74" t="s">
        <v>58</v>
      </c>
      <c r="I119" s="15">
        <v>70</v>
      </c>
      <c r="J119" s="15">
        <v>55</v>
      </c>
      <c r="K119" s="15">
        <v>33</v>
      </c>
      <c r="L119" s="15">
        <v>17</v>
      </c>
      <c r="M119" s="79">
        <v>31.762499999999999</v>
      </c>
      <c r="N119" s="70">
        <v>32</v>
      </c>
      <c r="O119" s="61">
        <v>3000</v>
      </c>
      <c r="P119" s="62">
        <f>Table22452368910111213141516171819202122242345672345689101112131415161718192021222425262728293031323334353637383940422[[#This Row],[PEMBULATAN]]*O119</f>
        <v>96000</v>
      </c>
    </row>
    <row r="120" spans="1:16" ht="27.75" customHeight="1" x14ac:dyDescent="0.2">
      <c r="A120" s="124"/>
      <c r="B120" s="72"/>
      <c r="C120" s="85" t="s">
        <v>543</v>
      </c>
      <c r="D120" s="75" t="s">
        <v>55</v>
      </c>
      <c r="E120" s="13">
        <v>44437</v>
      </c>
      <c r="F120" s="73" t="s">
        <v>59</v>
      </c>
      <c r="G120" s="13">
        <v>44441</v>
      </c>
      <c r="H120" s="74" t="s">
        <v>58</v>
      </c>
      <c r="I120" s="15">
        <v>64</v>
      </c>
      <c r="J120" s="15">
        <v>54</v>
      </c>
      <c r="K120" s="15">
        <v>26</v>
      </c>
      <c r="L120" s="15">
        <v>6</v>
      </c>
      <c r="M120" s="79">
        <v>22.463999999999999</v>
      </c>
      <c r="N120" s="70">
        <v>23</v>
      </c>
      <c r="O120" s="61">
        <v>3000</v>
      </c>
      <c r="P120" s="62">
        <f>Table22452368910111213141516171819202122242345672345689101112131415161718192021222425262728293031323334353637383940422[[#This Row],[PEMBULATAN]]*O120</f>
        <v>69000</v>
      </c>
    </row>
    <row r="121" spans="1:16" ht="27.75" customHeight="1" x14ac:dyDescent="0.2">
      <c r="A121" s="124"/>
      <c r="B121" s="72"/>
      <c r="C121" s="85" t="s">
        <v>544</v>
      </c>
      <c r="D121" s="75" t="s">
        <v>55</v>
      </c>
      <c r="E121" s="13">
        <v>44437</v>
      </c>
      <c r="F121" s="73" t="s">
        <v>59</v>
      </c>
      <c r="G121" s="13">
        <v>44441</v>
      </c>
      <c r="H121" s="74" t="s">
        <v>58</v>
      </c>
      <c r="I121" s="15">
        <v>54</v>
      </c>
      <c r="J121" s="15">
        <v>47</v>
      </c>
      <c r="K121" s="15">
        <v>16</v>
      </c>
      <c r="L121" s="15">
        <v>8</v>
      </c>
      <c r="M121" s="79">
        <v>10.151999999999999</v>
      </c>
      <c r="N121" s="70">
        <v>10</v>
      </c>
      <c r="O121" s="61">
        <v>3000</v>
      </c>
      <c r="P121" s="62">
        <f>Table22452368910111213141516171819202122242345672345689101112131415161718192021222425262728293031323334353637383940422[[#This Row],[PEMBULATAN]]*O121</f>
        <v>30000</v>
      </c>
    </row>
    <row r="122" spans="1:16" ht="27.75" customHeight="1" x14ac:dyDescent="0.2">
      <c r="A122" s="124"/>
      <c r="B122" s="72"/>
      <c r="C122" s="85" t="s">
        <v>545</v>
      </c>
      <c r="D122" s="75" t="s">
        <v>55</v>
      </c>
      <c r="E122" s="13">
        <v>44437</v>
      </c>
      <c r="F122" s="73" t="s">
        <v>59</v>
      </c>
      <c r="G122" s="13">
        <v>44441</v>
      </c>
      <c r="H122" s="74" t="s">
        <v>58</v>
      </c>
      <c r="I122" s="15">
        <v>100</v>
      </c>
      <c r="J122" s="15">
        <v>55</v>
      </c>
      <c r="K122" s="15">
        <v>36</v>
      </c>
      <c r="L122" s="15">
        <v>28</v>
      </c>
      <c r="M122" s="79">
        <v>49.5</v>
      </c>
      <c r="N122" s="70">
        <v>50</v>
      </c>
      <c r="O122" s="61">
        <v>3000</v>
      </c>
      <c r="P122" s="62">
        <f>Table22452368910111213141516171819202122242345672345689101112131415161718192021222425262728293031323334353637383940422[[#This Row],[PEMBULATAN]]*O122</f>
        <v>150000</v>
      </c>
    </row>
    <row r="123" spans="1:16" ht="27.75" customHeight="1" x14ac:dyDescent="0.2">
      <c r="A123" s="124"/>
      <c r="B123" s="72"/>
      <c r="C123" s="85" t="s">
        <v>546</v>
      </c>
      <c r="D123" s="75" t="s">
        <v>55</v>
      </c>
      <c r="E123" s="13">
        <v>44437</v>
      </c>
      <c r="F123" s="73" t="s">
        <v>59</v>
      </c>
      <c r="G123" s="13">
        <v>44441</v>
      </c>
      <c r="H123" s="74" t="s">
        <v>58</v>
      </c>
      <c r="I123" s="15">
        <v>87</v>
      </c>
      <c r="J123" s="15">
        <v>65</v>
      </c>
      <c r="K123" s="15">
        <v>33</v>
      </c>
      <c r="L123" s="15">
        <v>16</v>
      </c>
      <c r="M123" s="79">
        <v>46.653750000000002</v>
      </c>
      <c r="N123" s="70">
        <v>47</v>
      </c>
      <c r="O123" s="61">
        <v>3000</v>
      </c>
      <c r="P123" s="62">
        <f>Table22452368910111213141516171819202122242345672345689101112131415161718192021222425262728293031323334353637383940422[[#This Row],[PEMBULATAN]]*O123</f>
        <v>141000</v>
      </c>
    </row>
    <row r="124" spans="1:16" ht="27.75" customHeight="1" x14ac:dyDescent="0.2">
      <c r="A124" s="124"/>
      <c r="B124" s="72"/>
      <c r="C124" s="85" t="s">
        <v>547</v>
      </c>
      <c r="D124" s="75" t="s">
        <v>55</v>
      </c>
      <c r="E124" s="13">
        <v>44437</v>
      </c>
      <c r="F124" s="73" t="s">
        <v>59</v>
      </c>
      <c r="G124" s="13">
        <v>44441</v>
      </c>
      <c r="H124" s="74" t="s">
        <v>58</v>
      </c>
      <c r="I124" s="15">
        <v>50</v>
      </c>
      <c r="J124" s="15">
        <v>28</v>
      </c>
      <c r="K124" s="15">
        <v>30</v>
      </c>
      <c r="L124" s="15">
        <v>4</v>
      </c>
      <c r="M124" s="79">
        <v>10.5</v>
      </c>
      <c r="N124" s="70">
        <v>11</v>
      </c>
      <c r="O124" s="61">
        <v>3000</v>
      </c>
      <c r="P124" s="62">
        <f>Table22452368910111213141516171819202122242345672345689101112131415161718192021222425262728293031323334353637383940422[[#This Row],[PEMBULATAN]]*O124</f>
        <v>33000</v>
      </c>
    </row>
    <row r="125" spans="1:16" ht="27.75" customHeight="1" x14ac:dyDescent="0.2">
      <c r="A125" s="124"/>
      <c r="B125" s="72"/>
      <c r="C125" s="85" t="s">
        <v>548</v>
      </c>
      <c r="D125" s="75" t="s">
        <v>55</v>
      </c>
      <c r="E125" s="13">
        <v>44437</v>
      </c>
      <c r="F125" s="73" t="s">
        <v>59</v>
      </c>
      <c r="G125" s="13">
        <v>44441</v>
      </c>
      <c r="H125" s="74" t="s">
        <v>58</v>
      </c>
      <c r="I125" s="15">
        <v>75</v>
      </c>
      <c r="J125" s="15">
        <v>56</v>
      </c>
      <c r="K125" s="15">
        <v>20</v>
      </c>
      <c r="L125" s="15">
        <v>8</v>
      </c>
      <c r="M125" s="79">
        <v>21</v>
      </c>
      <c r="N125" s="70">
        <v>21</v>
      </c>
      <c r="O125" s="61">
        <v>3000</v>
      </c>
      <c r="P125" s="62">
        <f>Table22452368910111213141516171819202122242345672345689101112131415161718192021222425262728293031323334353637383940422[[#This Row],[PEMBULATAN]]*O125</f>
        <v>63000</v>
      </c>
    </row>
    <row r="126" spans="1:16" ht="27.75" customHeight="1" x14ac:dyDescent="0.2">
      <c r="A126" s="124"/>
      <c r="B126" s="72"/>
      <c r="C126" s="85" t="s">
        <v>549</v>
      </c>
      <c r="D126" s="75" t="s">
        <v>55</v>
      </c>
      <c r="E126" s="13">
        <v>44437</v>
      </c>
      <c r="F126" s="73" t="s">
        <v>59</v>
      </c>
      <c r="G126" s="13">
        <v>44441</v>
      </c>
      <c r="H126" s="74" t="s">
        <v>58</v>
      </c>
      <c r="I126" s="15">
        <v>67</v>
      </c>
      <c r="J126" s="15">
        <v>63</v>
      </c>
      <c r="K126" s="15">
        <v>20</v>
      </c>
      <c r="L126" s="15">
        <v>10</v>
      </c>
      <c r="M126" s="79">
        <v>21.105</v>
      </c>
      <c r="N126" s="70">
        <v>21</v>
      </c>
      <c r="O126" s="61">
        <v>3000</v>
      </c>
      <c r="P126" s="62">
        <f>Table22452368910111213141516171819202122242345672345689101112131415161718192021222425262728293031323334353637383940422[[#This Row],[PEMBULATAN]]*O126</f>
        <v>63000</v>
      </c>
    </row>
    <row r="127" spans="1:16" ht="27.75" customHeight="1" x14ac:dyDescent="0.2">
      <c r="A127" s="124"/>
      <c r="B127" s="72"/>
      <c r="C127" s="85" t="s">
        <v>550</v>
      </c>
      <c r="D127" s="75" t="s">
        <v>55</v>
      </c>
      <c r="E127" s="13">
        <v>44437</v>
      </c>
      <c r="F127" s="73" t="s">
        <v>59</v>
      </c>
      <c r="G127" s="13">
        <v>44441</v>
      </c>
      <c r="H127" s="74" t="s">
        <v>58</v>
      </c>
      <c r="I127" s="15">
        <v>70</v>
      </c>
      <c r="J127" s="15">
        <v>52</v>
      </c>
      <c r="K127" s="15">
        <v>20</v>
      </c>
      <c r="L127" s="15">
        <v>12</v>
      </c>
      <c r="M127" s="79">
        <v>18.2</v>
      </c>
      <c r="N127" s="70">
        <v>18</v>
      </c>
      <c r="O127" s="61">
        <v>3000</v>
      </c>
      <c r="P127" s="62">
        <f>Table22452368910111213141516171819202122242345672345689101112131415161718192021222425262728293031323334353637383940422[[#This Row],[PEMBULATAN]]*O127</f>
        <v>54000</v>
      </c>
    </row>
    <row r="128" spans="1:16" ht="27.75" customHeight="1" x14ac:dyDescent="0.2">
      <c r="A128" s="124"/>
      <c r="B128" s="72"/>
      <c r="C128" s="85" t="s">
        <v>551</v>
      </c>
      <c r="D128" s="75" t="s">
        <v>55</v>
      </c>
      <c r="E128" s="13">
        <v>44437</v>
      </c>
      <c r="F128" s="73" t="s">
        <v>59</v>
      </c>
      <c r="G128" s="13">
        <v>44441</v>
      </c>
      <c r="H128" s="74" t="s">
        <v>58</v>
      </c>
      <c r="I128" s="15">
        <v>100</v>
      </c>
      <c r="J128" s="15">
        <v>62</v>
      </c>
      <c r="K128" s="15">
        <v>37</v>
      </c>
      <c r="L128" s="15">
        <v>30</v>
      </c>
      <c r="M128" s="79">
        <v>57.35</v>
      </c>
      <c r="N128" s="70">
        <v>58</v>
      </c>
      <c r="O128" s="61">
        <v>3000</v>
      </c>
      <c r="P128" s="62">
        <f>Table22452368910111213141516171819202122242345672345689101112131415161718192021222425262728293031323334353637383940422[[#This Row],[PEMBULATAN]]*O128</f>
        <v>174000</v>
      </c>
    </row>
    <row r="129" spans="1:16" ht="27.75" customHeight="1" x14ac:dyDescent="0.2">
      <c r="A129" s="124"/>
      <c r="B129" s="72"/>
      <c r="C129" s="85" t="s">
        <v>552</v>
      </c>
      <c r="D129" s="75" t="s">
        <v>55</v>
      </c>
      <c r="E129" s="13">
        <v>44437</v>
      </c>
      <c r="F129" s="73" t="s">
        <v>59</v>
      </c>
      <c r="G129" s="13">
        <v>44441</v>
      </c>
      <c r="H129" s="74" t="s">
        <v>58</v>
      </c>
      <c r="I129" s="15">
        <v>55</v>
      </c>
      <c r="J129" s="15">
        <v>52</v>
      </c>
      <c r="K129" s="15">
        <v>32</v>
      </c>
      <c r="L129" s="15">
        <v>21</v>
      </c>
      <c r="M129" s="79">
        <v>22.88</v>
      </c>
      <c r="N129" s="70">
        <v>23</v>
      </c>
      <c r="O129" s="61">
        <v>3000</v>
      </c>
      <c r="P129" s="62">
        <f>Table22452368910111213141516171819202122242345672345689101112131415161718192021222425262728293031323334353637383940422[[#This Row],[PEMBULATAN]]*O129</f>
        <v>69000</v>
      </c>
    </row>
    <row r="130" spans="1:16" ht="27.75" customHeight="1" x14ac:dyDescent="0.2">
      <c r="A130" s="124"/>
      <c r="B130" s="72"/>
      <c r="C130" s="85" t="s">
        <v>553</v>
      </c>
      <c r="D130" s="75" t="s">
        <v>55</v>
      </c>
      <c r="E130" s="13">
        <v>44437</v>
      </c>
      <c r="F130" s="73" t="s">
        <v>59</v>
      </c>
      <c r="G130" s="13">
        <v>44441</v>
      </c>
      <c r="H130" s="74" t="s">
        <v>58</v>
      </c>
      <c r="I130" s="15">
        <v>90</v>
      </c>
      <c r="J130" s="15">
        <v>23</v>
      </c>
      <c r="K130" s="15">
        <v>17</v>
      </c>
      <c r="L130" s="15">
        <v>3</v>
      </c>
      <c r="M130" s="79">
        <v>8.7974999999999994</v>
      </c>
      <c r="N130" s="70">
        <v>9</v>
      </c>
      <c r="O130" s="61">
        <v>3000</v>
      </c>
      <c r="P130" s="62">
        <f>Table22452368910111213141516171819202122242345672345689101112131415161718192021222425262728293031323334353637383940422[[#This Row],[PEMBULATAN]]*O130</f>
        <v>27000</v>
      </c>
    </row>
    <row r="131" spans="1:16" ht="27.75" customHeight="1" x14ac:dyDescent="0.2">
      <c r="A131" s="124"/>
      <c r="B131" s="72"/>
      <c r="C131" s="85" t="s">
        <v>554</v>
      </c>
      <c r="D131" s="75" t="s">
        <v>55</v>
      </c>
      <c r="E131" s="13">
        <v>44437</v>
      </c>
      <c r="F131" s="73" t="s">
        <v>59</v>
      </c>
      <c r="G131" s="13">
        <v>44441</v>
      </c>
      <c r="H131" s="74" t="s">
        <v>58</v>
      </c>
      <c r="I131" s="15">
        <v>65</v>
      </c>
      <c r="J131" s="15">
        <v>44</v>
      </c>
      <c r="K131" s="15">
        <v>15</v>
      </c>
      <c r="L131" s="15">
        <v>7</v>
      </c>
      <c r="M131" s="79">
        <v>10.725</v>
      </c>
      <c r="N131" s="70">
        <v>11</v>
      </c>
      <c r="O131" s="61">
        <v>3000</v>
      </c>
      <c r="P131" s="62">
        <f>Table22452368910111213141516171819202122242345672345689101112131415161718192021222425262728293031323334353637383940422[[#This Row],[PEMBULATAN]]*O131</f>
        <v>33000</v>
      </c>
    </row>
    <row r="132" spans="1:16" ht="27.75" customHeight="1" x14ac:dyDescent="0.2">
      <c r="A132" s="124"/>
      <c r="B132" s="72"/>
      <c r="C132" s="85" t="s">
        <v>555</v>
      </c>
      <c r="D132" s="75" t="s">
        <v>55</v>
      </c>
      <c r="E132" s="13">
        <v>44437</v>
      </c>
      <c r="F132" s="73" t="s">
        <v>59</v>
      </c>
      <c r="G132" s="13">
        <v>44441</v>
      </c>
      <c r="H132" s="74" t="s">
        <v>58</v>
      </c>
      <c r="I132" s="15">
        <v>75</v>
      </c>
      <c r="J132" s="15">
        <v>50</v>
      </c>
      <c r="K132" s="15">
        <v>23</v>
      </c>
      <c r="L132" s="15">
        <v>5</v>
      </c>
      <c r="M132" s="79">
        <v>21.5625</v>
      </c>
      <c r="N132" s="70">
        <v>22</v>
      </c>
      <c r="O132" s="61">
        <v>3000</v>
      </c>
      <c r="P132" s="62">
        <f>Table22452368910111213141516171819202122242345672345689101112131415161718192021222425262728293031323334353637383940422[[#This Row],[PEMBULATAN]]*O132</f>
        <v>66000</v>
      </c>
    </row>
    <row r="133" spans="1:16" ht="27.75" customHeight="1" x14ac:dyDescent="0.2">
      <c r="A133" s="124"/>
      <c r="B133" s="72"/>
      <c r="C133" s="85" t="s">
        <v>556</v>
      </c>
      <c r="D133" s="75" t="s">
        <v>55</v>
      </c>
      <c r="E133" s="13">
        <v>44437</v>
      </c>
      <c r="F133" s="73" t="s">
        <v>59</v>
      </c>
      <c r="G133" s="13">
        <v>44441</v>
      </c>
      <c r="H133" s="74" t="s">
        <v>58</v>
      </c>
      <c r="I133" s="15">
        <v>100</v>
      </c>
      <c r="J133" s="15">
        <v>50</v>
      </c>
      <c r="K133" s="15">
        <v>47</v>
      </c>
      <c r="L133" s="15">
        <v>14</v>
      </c>
      <c r="M133" s="79">
        <v>58.75</v>
      </c>
      <c r="N133" s="70">
        <v>59</v>
      </c>
      <c r="O133" s="61">
        <v>3000</v>
      </c>
      <c r="P133" s="62">
        <f>Table22452368910111213141516171819202122242345672345689101112131415161718192021222425262728293031323334353637383940422[[#This Row],[PEMBULATAN]]*O133</f>
        <v>177000</v>
      </c>
    </row>
    <row r="134" spans="1:16" ht="27.75" customHeight="1" x14ac:dyDescent="0.2">
      <c r="A134" s="124"/>
      <c r="B134" s="72"/>
      <c r="C134" s="85" t="s">
        <v>557</v>
      </c>
      <c r="D134" s="75" t="s">
        <v>55</v>
      </c>
      <c r="E134" s="13">
        <v>44437</v>
      </c>
      <c r="F134" s="73" t="s">
        <v>59</v>
      </c>
      <c r="G134" s="13">
        <v>44441</v>
      </c>
      <c r="H134" s="74" t="s">
        <v>58</v>
      </c>
      <c r="I134" s="15">
        <v>100</v>
      </c>
      <c r="J134" s="15">
        <v>47</v>
      </c>
      <c r="K134" s="15">
        <v>34</v>
      </c>
      <c r="L134" s="15">
        <v>20</v>
      </c>
      <c r="M134" s="79">
        <v>39.950000000000003</v>
      </c>
      <c r="N134" s="70">
        <v>40</v>
      </c>
      <c r="O134" s="61">
        <v>3000</v>
      </c>
      <c r="P134" s="62">
        <f>Table22452368910111213141516171819202122242345672345689101112131415161718192021222425262728293031323334353637383940422[[#This Row],[PEMBULATAN]]*O134</f>
        <v>120000</v>
      </c>
    </row>
    <row r="135" spans="1:16" ht="27.75" customHeight="1" x14ac:dyDescent="0.2">
      <c r="A135" s="124"/>
      <c r="B135" s="72"/>
      <c r="C135" s="85" t="s">
        <v>558</v>
      </c>
      <c r="D135" s="75" t="s">
        <v>55</v>
      </c>
      <c r="E135" s="13">
        <v>44437</v>
      </c>
      <c r="F135" s="73" t="s">
        <v>59</v>
      </c>
      <c r="G135" s="13">
        <v>44441</v>
      </c>
      <c r="H135" s="74" t="s">
        <v>58</v>
      </c>
      <c r="I135" s="15">
        <v>63</v>
      </c>
      <c r="J135" s="15">
        <v>44</v>
      </c>
      <c r="K135" s="15">
        <v>26</v>
      </c>
      <c r="L135" s="15">
        <v>8</v>
      </c>
      <c r="M135" s="79">
        <v>18.018000000000001</v>
      </c>
      <c r="N135" s="70">
        <v>18</v>
      </c>
      <c r="O135" s="61">
        <v>3000</v>
      </c>
      <c r="P135" s="62">
        <f>Table22452368910111213141516171819202122242345672345689101112131415161718192021222425262728293031323334353637383940422[[#This Row],[PEMBULATAN]]*O135</f>
        <v>54000</v>
      </c>
    </row>
    <row r="136" spans="1:16" ht="27.75" customHeight="1" x14ac:dyDescent="0.2">
      <c r="A136" s="124"/>
      <c r="B136" s="95"/>
      <c r="C136" s="85" t="s">
        <v>559</v>
      </c>
      <c r="D136" s="75" t="s">
        <v>55</v>
      </c>
      <c r="E136" s="13">
        <v>44437</v>
      </c>
      <c r="F136" s="73" t="s">
        <v>59</v>
      </c>
      <c r="G136" s="13">
        <v>44441</v>
      </c>
      <c r="H136" s="74" t="s">
        <v>58</v>
      </c>
      <c r="I136" s="15">
        <v>100</v>
      </c>
      <c r="J136" s="15">
        <v>60</v>
      </c>
      <c r="K136" s="15">
        <v>27</v>
      </c>
      <c r="L136" s="15">
        <v>15</v>
      </c>
      <c r="M136" s="79">
        <v>40.5</v>
      </c>
      <c r="N136" s="70">
        <v>41</v>
      </c>
      <c r="O136" s="61">
        <v>3000</v>
      </c>
      <c r="P136" s="62">
        <f>Table22452368910111213141516171819202122242345672345689101112131415161718192021222425262728293031323334353637383940422[[#This Row],[PEMBULATAN]]*O136</f>
        <v>123000</v>
      </c>
    </row>
    <row r="137" spans="1:16" ht="27.75" customHeight="1" x14ac:dyDescent="0.2">
      <c r="A137" s="124"/>
      <c r="B137" s="72" t="s">
        <v>560</v>
      </c>
      <c r="C137" s="85" t="s">
        <v>561</v>
      </c>
      <c r="D137" s="75" t="s">
        <v>55</v>
      </c>
      <c r="E137" s="13">
        <v>44437</v>
      </c>
      <c r="F137" s="73" t="s">
        <v>59</v>
      </c>
      <c r="G137" s="13">
        <v>44441</v>
      </c>
      <c r="H137" s="74" t="s">
        <v>58</v>
      </c>
      <c r="I137" s="15">
        <v>60</v>
      </c>
      <c r="J137" s="15">
        <v>41</v>
      </c>
      <c r="K137" s="15">
        <v>20</v>
      </c>
      <c r="L137" s="15">
        <v>7</v>
      </c>
      <c r="M137" s="79">
        <v>12.3</v>
      </c>
      <c r="N137" s="70">
        <v>13</v>
      </c>
      <c r="O137" s="61">
        <v>3000</v>
      </c>
      <c r="P137" s="62">
        <f>Table22452368910111213141516171819202122242345672345689101112131415161718192021222425262728293031323334353637383940422[[#This Row],[PEMBULATAN]]*O137</f>
        <v>39000</v>
      </c>
    </row>
    <row r="138" spans="1:16" ht="27.75" customHeight="1" x14ac:dyDescent="0.2">
      <c r="A138" s="124"/>
      <c r="B138" s="72"/>
      <c r="C138" s="85" t="s">
        <v>562</v>
      </c>
      <c r="D138" s="75" t="s">
        <v>55</v>
      </c>
      <c r="E138" s="13">
        <v>44437</v>
      </c>
      <c r="F138" s="73" t="s">
        <v>59</v>
      </c>
      <c r="G138" s="13">
        <v>44441</v>
      </c>
      <c r="H138" s="74" t="s">
        <v>58</v>
      </c>
      <c r="I138" s="15">
        <v>44</v>
      </c>
      <c r="J138" s="15">
        <v>33</v>
      </c>
      <c r="K138" s="15">
        <v>14</v>
      </c>
      <c r="L138" s="15">
        <v>4</v>
      </c>
      <c r="M138" s="79">
        <v>5.0819999999999999</v>
      </c>
      <c r="N138" s="70">
        <v>5</v>
      </c>
      <c r="O138" s="61">
        <v>3000</v>
      </c>
      <c r="P138" s="62">
        <f>Table22452368910111213141516171819202122242345672345689101112131415161718192021222425262728293031323334353637383940422[[#This Row],[PEMBULATAN]]*O138</f>
        <v>15000</v>
      </c>
    </row>
    <row r="139" spans="1:16" ht="27.75" customHeight="1" x14ac:dyDescent="0.2">
      <c r="A139" s="124"/>
      <c r="B139" s="72"/>
      <c r="C139" s="85" t="s">
        <v>563</v>
      </c>
      <c r="D139" s="75" t="s">
        <v>55</v>
      </c>
      <c r="E139" s="13">
        <v>44437</v>
      </c>
      <c r="F139" s="73" t="s">
        <v>59</v>
      </c>
      <c r="G139" s="13">
        <v>44441</v>
      </c>
      <c r="H139" s="74" t="s">
        <v>58</v>
      </c>
      <c r="I139" s="15">
        <v>64</v>
      </c>
      <c r="J139" s="15">
        <v>40</v>
      </c>
      <c r="K139" s="15">
        <v>21</v>
      </c>
      <c r="L139" s="15">
        <v>13</v>
      </c>
      <c r="M139" s="79">
        <v>13.44</v>
      </c>
      <c r="N139" s="70">
        <v>14</v>
      </c>
      <c r="O139" s="61">
        <v>3000</v>
      </c>
      <c r="P139" s="62">
        <f>Table22452368910111213141516171819202122242345672345689101112131415161718192021222425262728293031323334353637383940422[[#This Row],[PEMBULATAN]]*O139</f>
        <v>42000</v>
      </c>
    </row>
    <row r="140" spans="1:16" ht="27.75" customHeight="1" x14ac:dyDescent="0.2">
      <c r="A140" s="124"/>
      <c r="B140" s="72"/>
      <c r="C140" s="85" t="s">
        <v>564</v>
      </c>
      <c r="D140" s="75" t="s">
        <v>55</v>
      </c>
      <c r="E140" s="13">
        <v>44437</v>
      </c>
      <c r="F140" s="73" t="s">
        <v>59</v>
      </c>
      <c r="G140" s="13">
        <v>44441</v>
      </c>
      <c r="H140" s="74" t="s">
        <v>58</v>
      </c>
      <c r="I140" s="15">
        <v>52</v>
      </c>
      <c r="J140" s="15">
        <v>52</v>
      </c>
      <c r="K140" s="15">
        <v>14</v>
      </c>
      <c r="L140" s="15">
        <v>7</v>
      </c>
      <c r="M140" s="79">
        <v>9.4640000000000004</v>
      </c>
      <c r="N140" s="70">
        <v>10</v>
      </c>
      <c r="O140" s="61">
        <v>3000</v>
      </c>
      <c r="P140" s="62">
        <f>Table22452368910111213141516171819202122242345672345689101112131415161718192021222425262728293031323334353637383940422[[#This Row],[PEMBULATAN]]*O140</f>
        <v>30000</v>
      </c>
    </row>
    <row r="141" spans="1:16" ht="27.75" customHeight="1" x14ac:dyDescent="0.2">
      <c r="A141" s="124"/>
      <c r="B141" s="72"/>
      <c r="C141" s="85" t="s">
        <v>565</v>
      </c>
      <c r="D141" s="75" t="s">
        <v>55</v>
      </c>
      <c r="E141" s="13">
        <v>44437</v>
      </c>
      <c r="F141" s="73" t="s">
        <v>59</v>
      </c>
      <c r="G141" s="13">
        <v>44441</v>
      </c>
      <c r="H141" s="74" t="s">
        <v>58</v>
      </c>
      <c r="I141" s="15">
        <v>66</v>
      </c>
      <c r="J141" s="15">
        <v>50</v>
      </c>
      <c r="K141" s="15">
        <v>17</v>
      </c>
      <c r="L141" s="15">
        <v>13</v>
      </c>
      <c r="M141" s="79">
        <v>14.025</v>
      </c>
      <c r="N141" s="70">
        <v>14</v>
      </c>
      <c r="O141" s="61">
        <v>3000</v>
      </c>
      <c r="P141" s="62">
        <f>Table22452368910111213141516171819202122242345672345689101112131415161718192021222425262728293031323334353637383940422[[#This Row],[PEMBULATAN]]*O141</f>
        <v>42000</v>
      </c>
    </row>
    <row r="142" spans="1:16" ht="27.75" customHeight="1" x14ac:dyDescent="0.2">
      <c r="A142" s="124"/>
      <c r="B142" s="95"/>
      <c r="C142" s="85" t="s">
        <v>566</v>
      </c>
      <c r="D142" s="75" t="s">
        <v>55</v>
      </c>
      <c r="E142" s="13">
        <v>44437</v>
      </c>
      <c r="F142" s="73" t="s">
        <v>59</v>
      </c>
      <c r="G142" s="13">
        <v>44441</v>
      </c>
      <c r="H142" s="74" t="s">
        <v>58</v>
      </c>
      <c r="I142" s="15">
        <v>72</v>
      </c>
      <c r="J142" s="15">
        <v>37</v>
      </c>
      <c r="K142" s="15">
        <v>38</v>
      </c>
      <c r="L142" s="15">
        <v>17</v>
      </c>
      <c r="M142" s="79">
        <v>25.308</v>
      </c>
      <c r="N142" s="70">
        <v>26</v>
      </c>
      <c r="O142" s="61">
        <v>3000</v>
      </c>
      <c r="P142" s="62">
        <f>Table22452368910111213141516171819202122242345672345689101112131415161718192021222425262728293031323334353637383940422[[#This Row],[PEMBULATAN]]*O142</f>
        <v>78000</v>
      </c>
    </row>
    <row r="143" spans="1:16" ht="27.75" customHeight="1" x14ac:dyDescent="0.2">
      <c r="A143" s="124"/>
      <c r="B143" s="72" t="s">
        <v>567</v>
      </c>
      <c r="C143" s="85" t="s">
        <v>568</v>
      </c>
      <c r="D143" s="75" t="s">
        <v>55</v>
      </c>
      <c r="E143" s="13">
        <v>44437</v>
      </c>
      <c r="F143" s="73" t="s">
        <v>59</v>
      </c>
      <c r="G143" s="13">
        <v>44441</v>
      </c>
      <c r="H143" s="74" t="s">
        <v>58</v>
      </c>
      <c r="I143" s="15">
        <v>70</v>
      </c>
      <c r="J143" s="15">
        <v>60</v>
      </c>
      <c r="K143" s="15">
        <v>23</v>
      </c>
      <c r="L143" s="15">
        <v>9</v>
      </c>
      <c r="M143" s="79">
        <v>24.15</v>
      </c>
      <c r="N143" s="70">
        <v>24</v>
      </c>
      <c r="O143" s="61">
        <v>3000</v>
      </c>
      <c r="P143" s="62">
        <f>Table22452368910111213141516171819202122242345672345689101112131415161718192021222425262728293031323334353637383940422[[#This Row],[PEMBULATAN]]*O143</f>
        <v>72000</v>
      </c>
    </row>
    <row r="144" spans="1:16" ht="27.75" customHeight="1" x14ac:dyDescent="0.2">
      <c r="A144" s="124"/>
      <c r="B144" s="72"/>
      <c r="C144" s="85" t="s">
        <v>569</v>
      </c>
      <c r="D144" s="75" t="s">
        <v>55</v>
      </c>
      <c r="E144" s="13">
        <v>44437</v>
      </c>
      <c r="F144" s="73" t="s">
        <v>59</v>
      </c>
      <c r="G144" s="13">
        <v>44441</v>
      </c>
      <c r="H144" s="74" t="s">
        <v>58</v>
      </c>
      <c r="I144" s="15">
        <v>35</v>
      </c>
      <c r="J144" s="15">
        <v>37</v>
      </c>
      <c r="K144" s="15">
        <v>10</v>
      </c>
      <c r="L144" s="15">
        <v>2</v>
      </c>
      <c r="M144" s="79">
        <v>3.2374999999999998</v>
      </c>
      <c r="N144" s="70">
        <v>3</v>
      </c>
      <c r="O144" s="61">
        <v>3000</v>
      </c>
      <c r="P144" s="62">
        <f>Table22452368910111213141516171819202122242345672345689101112131415161718192021222425262728293031323334353637383940422[[#This Row],[PEMBULATAN]]*O144</f>
        <v>9000</v>
      </c>
    </row>
    <row r="145" spans="1:16" ht="22.5" customHeight="1" x14ac:dyDescent="0.2">
      <c r="A145" s="151" t="s">
        <v>33</v>
      </c>
      <c r="B145" s="152"/>
      <c r="C145" s="152"/>
      <c r="D145" s="152"/>
      <c r="E145" s="152"/>
      <c r="F145" s="152"/>
      <c r="G145" s="152"/>
      <c r="H145" s="152"/>
      <c r="I145" s="152"/>
      <c r="J145" s="152"/>
      <c r="K145" s="152"/>
      <c r="L145" s="153"/>
      <c r="M145" s="76">
        <f>SUBTOTAL(109,Table22452368910111213141516171819202122242345672345689101112131415161718192021222425262728293031323334353637383940422[KG VOLUME])</f>
        <v>3057.3560000000002</v>
      </c>
      <c r="N145" s="65">
        <f>SUM(N3:N144)</f>
        <v>3121</v>
      </c>
      <c r="O145" s="154">
        <f>SUM(P3:P144)</f>
        <v>9363000</v>
      </c>
      <c r="P145" s="155"/>
    </row>
    <row r="146" spans="1:16" ht="22.5" customHeight="1" x14ac:dyDescent="0.2">
      <c r="A146" s="80"/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1"/>
      <c r="N146" s="83" t="s">
        <v>54</v>
      </c>
      <c r="O146" s="82"/>
      <c r="P146" s="82">
        <f>O145*10%</f>
        <v>936300</v>
      </c>
    </row>
    <row r="147" spans="1:16" x14ac:dyDescent="0.2">
      <c r="A147" s="11"/>
      <c r="B147" s="53" t="s">
        <v>47</v>
      </c>
      <c r="C147" s="52"/>
      <c r="D147" s="54" t="s">
        <v>48</v>
      </c>
      <c r="H147" s="60"/>
      <c r="N147" s="59" t="s">
        <v>34</v>
      </c>
      <c r="P147" s="66">
        <f>O145*1%</f>
        <v>93630</v>
      </c>
    </row>
    <row r="148" spans="1:16" x14ac:dyDescent="0.2">
      <c r="A148" s="11"/>
      <c r="H148" s="60"/>
      <c r="N148" s="59" t="s">
        <v>35</v>
      </c>
      <c r="P148" s="68">
        <v>0</v>
      </c>
    </row>
    <row r="149" spans="1:16" ht="15.75" thickBot="1" x14ac:dyDescent="0.25">
      <c r="A149" s="11"/>
      <c r="H149" s="60"/>
      <c r="N149" s="59" t="s">
        <v>36</v>
      </c>
      <c r="P149" s="68">
        <v>0</v>
      </c>
    </row>
    <row r="150" spans="1:16" x14ac:dyDescent="0.2">
      <c r="A150" s="11"/>
      <c r="H150" s="60"/>
      <c r="N150" s="63" t="s">
        <v>37</v>
      </c>
      <c r="O150" s="64"/>
      <c r="P150" s="67">
        <f>O145-P146+P147</f>
        <v>8520330</v>
      </c>
    </row>
    <row r="151" spans="1:16" x14ac:dyDescent="0.2">
      <c r="B151" s="53"/>
      <c r="C151" s="52"/>
      <c r="D151" s="54"/>
    </row>
    <row r="153" spans="1:16" x14ac:dyDescent="0.2">
      <c r="A153" s="11"/>
      <c r="H153" s="60"/>
      <c r="P153" s="69"/>
    </row>
    <row r="154" spans="1:16" x14ac:dyDescent="0.2">
      <c r="A154" s="11"/>
      <c r="H154" s="60"/>
      <c r="O154" s="55"/>
      <c r="P154" s="69"/>
    </row>
    <row r="155" spans="1:16" s="3" customFormat="1" x14ac:dyDescent="0.25">
      <c r="A155" s="11"/>
      <c r="B155" s="2"/>
      <c r="C155" s="2"/>
      <c r="E155" s="12"/>
      <c r="H155" s="60"/>
      <c r="N155" s="14"/>
      <c r="O155" s="14"/>
      <c r="P155" s="14"/>
    </row>
    <row r="156" spans="1:16" s="3" customFormat="1" x14ac:dyDescent="0.25">
      <c r="A156" s="11"/>
      <c r="B156" s="2"/>
      <c r="C156" s="2"/>
      <c r="E156" s="12"/>
      <c r="H156" s="60"/>
      <c r="N156" s="14"/>
      <c r="O156" s="14"/>
      <c r="P156" s="14"/>
    </row>
    <row r="157" spans="1:16" s="3" customFormat="1" x14ac:dyDescent="0.25">
      <c r="A157" s="11"/>
      <c r="B157" s="2"/>
      <c r="C157" s="2"/>
      <c r="E157" s="12"/>
      <c r="H157" s="60"/>
      <c r="N157" s="14"/>
      <c r="O157" s="14"/>
      <c r="P157" s="14"/>
    </row>
    <row r="158" spans="1:16" s="3" customFormat="1" x14ac:dyDescent="0.25">
      <c r="A158" s="11"/>
      <c r="B158" s="2"/>
      <c r="C158" s="2"/>
      <c r="E158" s="12"/>
      <c r="H158" s="60"/>
      <c r="N158" s="14"/>
      <c r="O158" s="14"/>
      <c r="P158" s="14"/>
    </row>
    <row r="159" spans="1:16" s="3" customFormat="1" x14ac:dyDescent="0.25">
      <c r="A159" s="11"/>
      <c r="B159" s="2"/>
      <c r="C159" s="2"/>
      <c r="E159" s="12"/>
      <c r="H159" s="60"/>
      <c r="N159" s="14"/>
      <c r="O159" s="14"/>
      <c r="P159" s="14"/>
    </row>
    <row r="160" spans="1:16" s="3" customFormat="1" x14ac:dyDescent="0.25">
      <c r="A160" s="11"/>
      <c r="B160" s="2"/>
      <c r="C160" s="2"/>
      <c r="E160" s="12"/>
      <c r="H160" s="60"/>
      <c r="N160" s="14"/>
      <c r="O160" s="14"/>
      <c r="P160" s="14"/>
    </row>
    <row r="161" spans="1:16" s="3" customFormat="1" x14ac:dyDescent="0.25">
      <c r="A161" s="11"/>
      <c r="B161" s="2"/>
      <c r="C161" s="2"/>
      <c r="E161" s="12"/>
      <c r="H161" s="60"/>
      <c r="N161" s="14"/>
      <c r="O161" s="14"/>
      <c r="P161" s="14"/>
    </row>
    <row r="162" spans="1:16" s="3" customFormat="1" x14ac:dyDescent="0.25">
      <c r="A162" s="11"/>
      <c r="B162" s="2"/>
      <c r="C162" s="2"/>
      <c r="E162" s="12"/>
      <c r="H162" s="60"/>
      <c r="N162" s="14"/>
      <c r="O162" s="14"/>
      <c r="P162" s="14"/>
    </row>
    <row r="163" spans="1:16" s="3" customFormat="1" x14ac:dyDescent="0.25">
      <c r="A163" s="11"/>
      <c r="B163" s="2"/>
      <c r="C163" s="2"/>
      <c r="E163" s="12"/>
      <c r="H163" s="60"/>
      <c r="N163" s="14"/>
      <c r="O163" s="14"/>
      <c r="P163" s="14"/>
    </row>
    <row r="164" spans="1:16" s="3" customFormat="1" x14ac:dyDescent="0.25">
      <c r="A164" s="11"/>
      <c r="B164" s="2"/>
      <c r="C164" s="2"/>
      <c r="E164" s="12"/>
      <c r="H164" s="60"/>
      <c r="N164" s="14"/>
      <c r="O164" s="14"/>
      <c r="P164" s="14"/>
    </row>
    <row r="165" spans="1:16" s="3" customFormat="1" x14ac:dyDescent="0.25">
      <c r="A165" s="11"/>
      <c r="B165" s="2"/>
      <c r="C165" s="2"/>
      <c r="E165" s="12"/>
      <c r="H165" s="60"/>
      <c r="N165" s="14"/>
      <c r="O165" s="14"/>
      <c r="P165" s="14"/>
    </row>
    <row r="166" spans="1:16" s="3" customFormat="1" x14ac:dyDescent="0.25">
      <c r="A166" s="11"/>
      <c r="B166" s="2"/>
      <c r="C166" s="2"/>
      <c r="E166" s="12"/>
      <c r="H166" s="60"/>
      <c r="N166" s="14"/>
      <c r="O166" s="14"/>
      <c r="P166" s="14"/>
    </row>
  </sheetData>
  <mergeCells count="3">
    <mergeCell ref="A3:A4"/>
    <mergeCell ref="A145:L145"/>
    <mergeCell ref="O145:P145"/>
  </mergeCells>
  <conditionalFormatting sqref="B3">
    <cfRule type="duplicateValues" dxfId="7" priority="1"/>
  </conditionalFormatting>
  <conditionalFormatting sqref="B4:B144">
    <cfRule type="duplicateValues" dxfId="6" priority="100"/>
  </conditionalFormatting>
  <printOptions horizontalCentered="1"/>
  <pageMargins left="0.31496062992125984" right="0.31496062992125984" top="0.55118110236220474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zoomScale="110" zoomScaleNormal="110" workbookViewId="0">
      <pane xSplit="3" ySplit="2" topLeftCell="D3" activePane="bottomRight" state="frozen"/>
      <selection activeCell="K244" sqref="K244"/>
      <selection pane="topRight" activeCell="K244" sqref="K244"/>
      <selection pane="bottomLeft" activeCell="K244" sqref="K244"/>
      <selection pane="bottomRight" activeCell="D5" sqref="D5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11.5703125" style="3" customWidth="1"/>
    <col min="5" max="5" width="8" style="12" customWidth="1"/>
    <col min="6" max="6" width="11.85546875" style="3" customWidth="1"/>
    <col min="7" max="7" width="9.5703125" style="3" customWidth="1"/>
    <col min="8" max="8" width="13.710937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4" customWidth="1"/>
    <col min="15" max="15" width="8.140625" style="14" customWidth="1"/>
    <col min="16" max="16" width="12.28515625" style="14" customWidth="1"/>
    <col min="17" max="16384" width="9.140625" style="4"/>
  </cols>
  <sheetData>
    <row r="1" spans="1:16" x14ac:dyDescent="0.2">
      <c r="H1" s="5"/>
    </row>
    <row r="2" spans="1:16" ht="25.5" x14ac:dyDescent="0.2">
      <c r="A2" s="56" t="s">
        <v>49</v>
      </c>
      <c r="B2" s="7" t="s">
        <v>7</v>
      </c>
      <c r="C2" s="7" t="s">
        <v>0</v>
      </c>
      <c r="D2" s="7" t="s">
        <v>1</v>
      </c>
      <c r="E2" s="57" t="s">
        <v>4</v>
      </c>
      <c r="F2" s="7" t="s">
        <v>3</v>
      </c>
      <c r="G2" s="7" t="s">
        <v>5</v>
      </c>
      <c r="H2" s="57" t="s">
        <v>2</v>
      </c>
      <c r="I2" s="7" t="s">
        <v>44</v>
      </c>
      <c r="J2" s="7" t="s">
        <v>45</v>
      </c>
      <c r="K2" s="7" t="s">
        <v>46</v>
      </c>
      <c r="L2" s="58" t="s">
        <v>50</v>
      </c>
      <c r="M2" s="58" t="s">
        <v>51</v>
      </c>
      <c r="N2" s="58" t="s">
        <v>6</v>
      </c>
      <c r="O2" s="58" t="s">
        <v>52</v>
      </c>
      <c r="P2" s="58" t="s">
        <v>53</v>
      </c>
    </row>
    <row r="3" spans="1:16" ht="28.5" customHeight="1" x14ac:dyDescent="0.2">
      <c r="A3" s="149" t="s">
        <v>423</v>
      </c>
      <c r="B3" s="71" t="s">
        <v>320</v>
      </c>
      <c r="C3" s="9" t="s">
        <v>321</v>
      </c>
      <c r="D3" s="73" t="s">
        <v>55</v>
      </c>
      <c r="E3" s="13">
        <v>44438</v>
      </c>
      <c r="F3" s="73" t="s">
        <v>393</v>
      </c>
      <c r="G3" s="13">
        <v>44442</v>
      </c>
      <c r="H3" s="10" t="s">
        <v>394</v>
      </c>
      <c r="I3" s="1">
        <v>55</v>
      </c>
      <c r="J3" s="1">
        <v>46</v>
      </c>
      <c r="K3" s="1">
        <v>30</v>
      </c>
      <c r="L3" s="1">
        <v>14</v>
      </c>
      <c r="M3" s="78">
        <v>18.975000000000001</v>
      </c>
      <c r="N3" s="8">
        <v>19</v>
      </c>
      <c r="O3" s="61">
        <v>3000</v>
      </c>
      <c r="P3" s="62">
        <f>Table22452368910111213141516171819202122242345672345689101112131415161718192021222425262728293031323334353637383940[[#This Row],[PEMBULATAN]]*O3</f>
        <v>57000</v>
      </c>
    </row>
    <row r="4" spans="1:16" ht="28.5" customHeight="1" x14ac:dyDescent="0.2">
      <c r="A4" s="150"/>
      <c r="B4" s="72" t="s">
        <v>322</v>
      </c>
      <c r="C4" s="9" t="s">
        <v>323</v>
      </c>
      <c r="D4" s="73" t="s">
        <v>55</v>
      </c>
      <c r="E4" s="13">
        <v>44438</v>
      </c>
      <c r="F4" s="73" t="s">
        <v>393</v>
      </c>
      <c r="G4" s="13">
        <v>44442</v>
      </c>
      <c r="H4" s="10" t="s">
        <v>394</v>
      </c>
      <c r="I4" s="1">
        <v>72</v>
      </c>
      <c r="J4" s="1">
        <v>50</v>
      </c>
      <c r="K4" s="1">
        <v>58</v>
      </c>
      <c r="L4" s="1">
        <v>20</v>
      </c>
      <c r="M4" s="78">
        <v>52.2</v>
      </c>
      <c r="N4" s="8">
        <v>52</v>
      </c>
      <c r="O4" s="61">
        <v>3000</v>
      </c>
      <c r="P4" s="62">
        <f>Table22452368910111213141516171819202122242345672345689101112131415161718192021222425262728293031323334353637383940[[#This Row],[PEMBULATAN]]*O4</f>
        <v>156000</v>
      </c>
    </row>
    <row r="5" spans="1:16" ht="28.5" customHeight="1" x14ac:dyDescent="0.2">
      <c r="A5" s="112"/>
      <c r="B5" s="72"/>
      <c r="C5" s="85" t="s">
        <v>324</v>
      </c>
      <c r="D5" s="75" t="s">
        <v>55</v>
      </c>
      <c r="E5" s="13">
        <v>44438</v>
      </c>
      <c r="F5" s="73" t="s">
        <v>393</v>
      </c>
      <c r="G5" s="13">
        <v>44442</v>
      </c>
      <c r="H5" s="74" t="s">
        <v>394</v>
      </c>
      <c r="I5" s="15">
        <v>60</v>
      </c>
      <c r="J5" s="15">
        <v>50</v>
      </c>
      <c r="K5" s="15">
        <v>72</v>
      </c>
      <c r="L5" s="15">
        <v>20</v>
      </c>
      <c r="M5" s="79">
        <v>54</v>
      </c>
      <c r="N5" s="70">
        <v>54</v>
      </c>
      <c r="O5" s="61">
        <v>3000</v>
      </c>
      <c r="P5" s="62">
        <f>Table22452368910111213141516171819202122242345672345689101112131415161718192021222425262728293031323334353637383940[[#This Row],[PEMBULATAN]]*O5</f>
        <v>162000</v>
      </c>
    </row>
    <row r="6" spans="1:16" ht="28.5" customHeight="1" x14ac:dyDescent="0.2">
      <c r="A6" s="112"/>
      <c r="B6" s="72"/>
      <c r="C6" s="87" t="s">
        <v>325</v>
      </c>
      <c r="D6" s="88" t="s">
        <v>55</v>
      </c>
      <c r="E6" s="13">
        <v>44438</v>
      </c>
      <c r="F6" s="90" t="s">
        <v>393</v>
      </c>
      <c r="G6" s="89">
        <v>44442</v>
      </c>
      <c r="H6" s="91" t="s">
        <v>394</v>
      </c>
      <c r="I6" s="92">
        <v>60</v>
      </c>
      <c r="J6" s="92">
        <v>48</v>
      </c>
      <c r="K6" s="92">
        <v>72</v>
      </c>
      <c r="L6" s="92">
        <v>20</v>
      </c>
      <c r="M6" s="93">
        <v>51.84</v>
      </c>
      <c r="N6" s="94">
        <v>52</v>
      </c>
      <c r="O6" s="61">
        <v>3000</v>
      </c>
      <c r="P6" s="62">
        <f>Table22452368910111213141516171819202122242345672345689101112131415161718192021222425262728293031323334353637383940[[#This Row],[PEMBULATAN]]*O6</f>
        <v>156000</v>
      </c>
    </row>
    <row r="7" spans="1:16" ht="28.5" customHeight="1" x14ac:dyDescent="0.2">
      <c r="A7" s="112"/>
      <c r="B7" s="72"/>
      <c r="C7" s="87" t="s">
        <v>326</v>
      </c>
      <c r="D7" s="88" t="s">
        <v>55</v>
      </c>
      <c r="E7" s="13">
        <v>44438</v>
      </c>
      <c r="F7" s="90" t="s">
        <v>393</v>
      </c>
      <c r="G7" s="89">
        <v>44442</v>
      </c>
      <c r="H7" s="91" t="s">
        <v>394</v>
      </c>
      <c r="I7" s="92">
        <v>53</v>
      </c>
      <c r="J7" s="92">
        <v>40</v>
      </c>
      <c r="K7" s="92">
        <v>58</v>
      </c>
      <c r="L7" s="92">
        <v>14</v>
      </c>
      <c r="M7" s="93">
        <v>30.74</v>
      </c>
      <c r="N7" s="94">
        <v>31</v>
      </c>
      <c r="O7" s="61">
        <v>3000</v>
      </c>
      <c r="P7" s="62">
        <f>Table22452368910111213141516171819202122242345672345689101112131415161718192021222425262728293031323334353637383940[[#This Row],[PEMBULATAN]]*O7</f>
        <v>93000</v>
      </c>
    </row>
    <row r="8" spans="1:16" ht="28.5" customHeight="1" x14ac:dyDescent="0.2">
      <c r="A8" s="112"/>
      <c r="B8" s="72"/>
      <c r="C8" s="87" t="s">
        <v>327</v>
      </c>
      <c r="D8" s="88" t="s">
        <v>55</v>
      </c>
      <c r="E8" s="13">
        <v>44438</v>
      </c>
      <c r="F8" s="90" t="s">
        <v>393</v>
      </c>
      <c r="G8" s="89">
        <v>44442</v>
      </c>
      <c r="H8" s="91" t="s">
        <v>394</v>
      </c>
      <c r="I8" s="92">
        <v>54</v>
      </c>
      <c r="J8" s="92">
        <v>39</v>
      </c>
      <c r="K8" s="92">
        <v>64</v>
      </c>
      <c r="L8" s="92">
        <v>17</v>
      </c>
      <c r="M8" s="93">
        <v>33.695999999999998</v>
      </c>
      <c r="N8" s="94">
        <v>34</v>
      </c>
      <c r="O8" s="61">
        <v>3000</v>
      </c>
      <c r="P8" s="62">
        <f>Table22452368910111213141516171819202122242345672345689101112131415161718192021222425262728293031323334353637383940[[#This Row],[PEMBULATAN]]*O8</f>
        <v>102000</v>
      </c>
    </row>
    <row r="9" spans="1:16" ht="28.5" customHeight="1" x14ac:dyDescent="0.2">
      <c r="A9" s="112"/>
      <c r="B9" s="72"/>
      <c r="C9" s="87" t="s">
        <v>328</v>
      </c>
      <c r="D9" s="88" t="s">
        <v>55</v>
      </c>
      <c r="E9" s="13">
        <v>44438</v>
      </c>
      <c r="F9" s="90" t="s">
        <v>393</v>
      </c>
      <c r="G9" s="89">
        <v>44442</v>
      </c>
      <c r="H9" s="91" t="s">
        <v>394</v>
      </c>
      <c r="I9" s="92">
        <v>57</v>
      </c>
      <c r="J9" s="92">
        <v>50</v>
      </c>
      <c r="K9" s="92">
        <v>67</v>
      </c>
      <c r="L9" s="92">
        <v>20</v>
      </c>
      <c r="M9" s="93">
        <v>47.737499999999997</v>
      </c>
      <c r="N9" s="94">
        <v>48</v>
      </c>
      <c r="O9" s="61">
        <v>3000</v>
      </c>
      <c r="P9" s="62">
        <f>Table22452368910111213141516171819202122242345672345689101112131415161718192021222425262728293031323334353637383940[[#This Row],[PEMBULATAN]]*O9</f>
        <v>144000</v>
      </c>
    </row>
    <row r="10" spans="1:16" ht="28.5" customHeight="1" x14ac:dyDescent="0.2">
      <c r="A10" s="112"/>
      <c r="B10" s="72"/>
      <c r="C10" s="87" t="s">
        <v>329</v>
      </c>
      <c r="D10" s="88" t="s">
        <v>55</v>
      </c>
      <c r="E10" s="13">
        <v>44438</v>
      </c>
      <c r="F10" s="90" t="s">
        <v>393</v>
      </c>
      <c r="G10" s="89">
        <v>44442</v>
      </c>
      <c r="H10" s="91" t="s">
        <v>394</v>
      </c>
      <c r="I10" s="92">
        <v>60</v>
      </c>
      <c r="J10" s="92">
        <v>49</v>
      </c>
      <c r="K10" s="92">
        <v>76</v>
      </c>
      <c r="L10" s="92">
        <v>20</v>
      </c>
      <c r="M10" s="93">
        <v>55.86</v>
      </c>
      <c r="N10" s="94">
        <v>56</v>
      </c>
      <c r="O10" s="61">
        <v>3000</v>
      </c>
      <c r="P10" s="62">
        <f>Table22452368910111213141516171819202122242345672345689101112131415161718192021222425262728293031323334353637383940[[#This Row],[PEMBULATAN]]*O10</f>
        <v>168000</v>
      </c>
    </row>
    <row r="11" spans="1:16" ht="28.5" customHeight="1" x14ac:dyDescent="0.2">
      <c r="A11" s="112"/>
      <c r="B11" s="72" t="s">
        <v>330</v>
      </c>
      <c r="C11" s="87" t="s">
        <v>331</v>
      </c>
      <c r="D11" s="88" t="s">
        <v>55</v>
      </c>
      <c r="E11" s="13">
        <v>44438</v>
      </c>
      <c r="F11" s="90" t="s">
        <v>393</v>
      </c>
      <c r="G11" s="89">
        <v>44442</v>
      </c>
      <c r="H11" s="91" t="s">
        <v>394</v>
      </c>
      <c r="I11" s="92">
        <v>45</v>
      </c>
      <c r="J11" s="92">
        <v>43</v>
      </c>
      <c r="K11" s="92">
        <v>13</v>
      </c>
      <c r="L11" s="92">
        <v>2</v>
      </c>
      <c r="M11" s="93">
        <v>6.2887500000000003</v>
      </c>
      <c r="N11" s="94">
        <v>6</v>
      </c>
      <c r="O11" s="61">
        <v>3000</v>
      </c>
      <c r="P11" s="62">
        <f>Table22452368910111213141516171819202122242345672345689101112131415161718192021222425262728293031323334353637383940[[#This Row],[PEMBULATAN]]*O11</f>
        <v>18000</v>
      </c>
    </row>
    <row r="12" spans="1:16" ht="28.5" customHeight="1" x14ac:dyDescent="0.2">
      <c r="A12" s="112"/>
      <c r="B12" s="72"/>
      <c r="C12" s="87" t="s">
        <v>332</v>
      </c>
      <c r="D12" s="88" t="s">
        <v>55</v>
      </c>
      <c r="E12" s="13">
        <v>44438</v>
      </c>
      <c r="F12" s="90" t="s">
        <v>393</v>
      </c>
      <c r="G12" s="89">
        <v>44442</v>
      </c>
      <c r="H12" s="91" t="s">
        <v>394</v>
      </c>
      <c r="I12" s="92">
        <v>40</v>
      </c>
      <c r="J12" s="92">
        <v>35</v>
      </c>
      <c r="K12" s="92">
        <v>23</v>
      </c>
      <c r="L12" s="92">
        <v>4</v>
      </c>
      <c r="M12" s="93">
        <v>8.0500000000000007</v>
      </c>
      <c r="N12" s="94">
        <v>8</v>
      </c>
      <c r="O12" s="61">
        <v>3000</v>
      </c>
      <c r="P12" s="62">
        <f>Table22452368910111213141516171819202122242345672345689101112131415161718192021222425262728293031323334353637383940[[#This Row],[PEMBULATAN]]*O12</f>
        <v>24000</v>
      </c>
    </row>
    <row r="13" spans="1:16" ht="28.5" customHeight="1" x14ac:dyDescent="0.2">
      <c r="A13" s="112"/>
      <c r="B13" s="72"/>
      <c r="C13" s="87" t="s">
        <v>333</v>
      </c>
      <c r="D13" s="88" t="s">
        <v>55</v>
      </c>
      <c r="E13" s="13">
        <v>44438</v>
      </c>
      <c r="F13" s="90" t="s">
        <v>393</v>
      </c>
      <c r="G13" s="89">
        <v>44442</v>
      </c>
      <c r="H13" s="91" t="s">
        <v>394</v>
      </c>
      <c r="I13" s="92">
        <v>104</v>
      </c>
      <c r="J13" s="92">
        <v>62</v>
      </c>
      <c r="K13" s="92">
        <v>32</v>
      </c>
      <c r="L13" s="92">
        <v>16</v>
      </c>
      <c r="M13" s="93">
        <v>51.584000000000003</v>
      </c>
      <c r="N13" s="94">
        <v>52</v>
      </c>
      <c r="O13" s="61">
        <v>3000</v>
      </c>
      <c r="P13" s="62">
        <f>Table22452368910111213141516171819202122242345672345689101112131415161718192021222425262728293031323334353637383940[[#This Row],[PEMBULATAN]]*O13</f>
        <v>156000</v>
      </c>
    </row>
    <row r="14" spans="1:16" ht="28.5" customHeight="1" x14ac:dyDescent="0.2">
      <c r="A14" s="112"/>
      <c r="B14" s="72"/>
      <c r="C14" s="87" t="s">
        <v>334</v>
      </c>
      <c r="D14" s="88" t="s">
        <v>55</v>
      </c>
      <c r="E14" s="13">
        <v>44438</v>
      </c>
      <c r="F14" s="90" t="s">
        <v>393</v>
      </c>
      <c r="G14" s="89">
        <v>44442</v>
      </c>
      <c r="H14" s="91" t="s">
        <v>394</v>
      </c>
      <c r="I14" s="92">
        <v>115</v>
      </c>
      <c r="J14" s="92">
        <v>66</v>
      </c>
      <c r="K14" s="92">
        <v>32</v>
      </c>
      <c r="L14" s="92">
        <v>16</v>
      </c>
      <c r="M14" s="93">
        <v>60.72</v>
      </c>
      <c r="N14" s="94">
        <v>61</v>
      </c>
      <c r="O14" s="61">
        <v>3000</v>
      </c>
      <c r="P14" s="62">
        <f>Table22452368910111213141516171819202122242345672345689101112131415161718192021222425262728293031323334353637383940[[#This Row],[PEMBULATAN]]*O14</f>
        <v>183000</v>
      </c>
    </row>
    <row r="15" spans="1:16" ht="28.5" customHeight="1" x14ac:dyDescent="0.2">
      <c r="A15" s="112"/>
      <c r="B15" s="72"/>
      <c r="C15" s="87" t="s">
        <v>335</v>
      </c>
      <c r="D15" s="88" t="s">
        <v>55</v>
      </c>
      <c r="E15" s="13">
        <v>44438</v>
      </c>
      <c r="F15" s="90" t="s">
        <v>393</v>
      </c>
      <c r="G15" s="89">
        <v>44442</v>
      </c>
      <c r="H15" s="91" t="s">
        <v>394</v>
      </c>
      <c r="I15" s="92">
        <v>96</v>
      </c>
      <c r="J15" s="92">
        <v>53</v>
      </c>
      <c r="K15" s="92">
        <v>33</v>
      </c>
      <c r="L15" s="92">
        <v>25</v>
      </c>
      <c r="M15" s="93">
        <v>41.975999999999999</v>
      </c>
      <c r="N15" s="94">
        <v>42</v>
      </c>
      <c r="O15" s="61">
        <v>3000</v>
      </c>
      <c r="P15" s="62">
        <f>Table22452368910111213141516171819202122242345672345689101112131415161718192021222425262728293031323334353637383940[[#This Row],[PEMBULATAN]]*O15</f>
        <v>126000</v>
      </c>
    </row>
    <row r="16" spans="1:16" ht="28.5" customHeight="1" x14ac:dyDescent="0.2">
      <c r="A16" s="112"/>
      <c r="B16" s="72"/>
      <c r="C16" s="87" t="s">
        <v>336</v>
      </c>
      <c r="D16" s="88" t="s">
        <v>55</v>
      </c>
      <c r="E16" s="13">
        <v>44438</v>
      </c>
      <c r="F16" s="90" t="s">
        <v>393</v>
      </c>
      <c r="G16" s="89">
        <v>44442</v>
      </c>
      <c r="H16" s="91" t="s">
        <v>394</v>
      </c>
      <c r="I16" s="92">
        <v>90</v>
      </c>
      <c r="J16" s="92">
        <v>50</v>
      </c>
      <c r="K16" s="92">
        <v>20</v>
      </c>
      <c r="L16" s="92">
        <v>11</v>
      </c>
      <c r="M16" s="93">
        <v>22.5</v>
      </c>
      <c r="N16" s="94">
        <v>23</v>
      </c>
      <c r="O16" s="61">
        <v>3000</v>
      </c>
      <c r="P16" s="62">
        <f>Table22452368910111213141516171819202122242345672345689101112131415161718192021222425262728293031323334353637383940[[#This Row],[PEMBULATAN]]*O16</f>
        <v>69000</v>
      </c>
    </row>
    <row r="17" spans="1:16" ht="28.5" customHeight="1" x14ac:dyDescent="0.2">
      <c r="A17" s="112"/>
      <c r="B17" s="72"/>
      <c r="C17" s="87" t="s">
        <v>337</v>
      </c>
      <c r="D17" s="88" t="s">
        <v>55</v>
      </c>
      <c r="E17" s="13">
        <v>44438</v>
      </c>
      <c r="F17" s="90" t="s">
        <v>393</v>
      </c>
      <c r="G17" s="89">
        <v>44442</v>
      </c>
      <c r="H17" s="91" t="s">
        <v>394</v>
      </c>
      <c r="I17" s="92">
        <v>120</v>
      </c>
      <c r="J17" s="92">
        <v>58</v>
      </c>
      <c r="K17" s="92">
        <v>33</v>
      </c>
      <c r="L17" s="92">
        <v>22</v>
      </c>
      <c r="M17" s="93">
        <v>57.42</v>
      </c>
      <c r="N17" s="94">
        <v>57</v>
      </c>
      <c r="O17" s="61">
        <v>3000</v>
      </c>
      <c r="P17" s="62">
        <f>Table22452368910111213141516171819202122242345672345689101112131415161718192021222425262728293031323334353637383940[[#This Row],[PEMBULATAN]]*O17</f>
        <v>171000</v>
      </c>
    </row>
    <row r="18" spans="1:16" ht="28.5" customHeight="1" x14ac:dyDescent="0.2">
      <c r="A18" s="112"/>
      <c r="B18" s="72"/>
      <c r="C18" s="87" t="s">
        <v>338</v>
      </c>
      <c r="D18" s="88" t="s">
        <v>55</v>
      </c>
      <c r="E18" s="13">
        <v>44438</v>
      </c>
      <c r="F18" s="90" t="s">
        <v>393</v>
      </c>
      <c r="G18" s="89">
        <v>44442</v>
      </c>
      <c r="H18" s="91" t="s">
        <v>394</v>
      </c>
      <c r="I18" s="92">
        <v>37</v>
      </c>
      <c r="J18" s="92">
        <v>36</v>
      </c>
      <c r="K18" s="92">
        <v>15</v>
      </c>
      <c r="L18" s="92">
        <v>4</v>
      </c>
      <c r="M18" s="93">
        <v>4.9950000000000001</v>
      </c>
      <c r="N18" s="94">
        <v>5</v>
      </c>
      <c r="O18" s="61">
        <v>3000</v>
      </c>
      <c r="P18" s="62">
        <f>Table22452368910111213141516171819202122242345672345689101112131415161718192021222425262728293031323334353637383940[[#This Row],[PEMBULATAN]]*O18</f>
        <v>15000</v>
      </c>
    </row>
    <row r="19" spans="1:16" ht="28.5" customHeight="1" x14ac:dyDescent="0.2">
      <c r="A19" s="112"/>
      <c r="B19" s="72"/>
      <c r="C19" s="87" t="s">
        <v>339</v>
      </c>
      <c r="D19" s="88" t="s">
        <v>55</v>
      </c>
      <c r="E19" s="13">
        <v>44438</v>
      </c>
      <c r="F19" s="90" t="s">
        <v>393</v>
      </c>
      <c r="G19" s="89">
        <v>44442</v>
      </c>
      <c r="H19" s="91" t="s">
        <v>394</v>
      </c>
      <c r="I19" s="92">
        <v>106</v>
      </c>
      <c r="J19" s="92">
        <v>61</v>
      </c>
      <c r="K19" s="92">
        <v>30</v>
      </c>
      <c r="L19" s="92">
        <v>24</v>
      </c>
      <c r="M19" s="93">
        <v>48.494999999999997</v>
      </c>
      <c r="N19" s="94">
        <v>48</v>
      </c>
      <c r="O19" s="61">
        <v>3000</v>
      </c>
      <c r="P19" s="62">
        <f>Table22452368910111213141516171819202122242345672345689101112131415161718192021222425262728293031323334353637383940[[#This Row],[PEMBULATAN]]*O19</f>
        <v>144000</v>
      </c>
    </row>
    <row r="20" spans="1:16" ht="28.5" customHeight="1" x14ac:dyDescent="0.2">
      <c r="A20" s="112"/>
      <c r="B20" s="72"/>
      <c r="C20" s="87" t="s">
        <v>340</v>
      </c>
      <c r="D20" s="88" t="s">
        <v>55</v>
      </c>
      <c r="E20" s="13">
        <v>44438</v>
      </c>
      <c r="F20" s="90" t="s">
        <v>393</v>
      </c>
      <c r="G20" s="89">
        <v>44442</v>
      </c>
      <c r="H20" s="91" t="s">
        <v>394</v>
      </c>
      <c r="I20" s="92">
        <v>50</v>
      </c>
      <c r="J20" s="92">
        <v>33</v>
      </c>
      <c r="K20" s="92">
        <v>16</v>
      </c>
      <c r="L20" s="92">
        <v>2</v>
      </c>
      <c r="M20" s="93">
        <v>6.6</v>
      </c>
      <c r="N20" s="94">
        <v>7</v>
      </c>
      <c r="O20" s="61">
        <v>3000</v>
      </c>
      <c r="P20" s="62">
        <f>Table22452368910111213141516171819202122242345672345689101112131415161718192021222425262728293031323334353637383940[[#This Row],[PEMBULATAN]]*O20</f>
        <v>21000</v>
      </c>
    </row>
    <row r="21" spans="1:16" ht="28.5" customHeight="1" x14ac:dyDescent="0.2">
      <c r="A21" s="112"/>
      <c r="B21" s="72"/>
      <c r="C21" s="87" t="s">
        <v>341</v>
      </c>
      <c r="D21" s="88" t="s">
        <v>55</v>
      </c>
      <c r="E21" s="13">
        <v>44438</v>
      </c>
      <c r="F21" s="90" t="s">
        <v>393</v>
      </c>
      <c r="G21" s="89">
        <v>44442</v>
      </c>
      <c r="H21" s="91" t="s">
        <v>394</v>
      </c>
      <c r="I21" s="92">
        <v>31</v>
      </c>
      <c r="J21" s="92">
        <v>36</v>
      </c>
      <c r="K21" s="92">
        <v>19</v>
      </c>
      <c r="L21" s="92">
        <v>3</v>
      </c>
      <c r="M21" s="93">
        <v>5.3010000000000002</v>
      </c>
      <c r="N21" s="94">
        <v>5</v>
      </c>
      <c r="O21" s="61">
        <v>3000</v>
      </c>
      <c r="P21" s="62">
        <f>Table22452368910111213141516171819202122242345672345689101112131415161718192021222425262728293031323334353637383940[[#This Row],[PEMBULATAN]]*O21</f>
        <v>15000</v>
      </c>
    </row>
    <row r="22" spans="1:16" ht="28.5" customHeight="1" x14ac:dyDescent="0.2">
      <c r="A22" s="112"/>
      <c r="B22" s="72"/>
      <c r="C22" s="87" t="s">
        <v>342</v>
      </c>
      <c r="D22" s="88" t="s">
        <v>55</v>
      </c>
      <c r="E22" s="13">
        <v>44438</v>
      </c>
      <c r="F22" s="90" t="s">
        <v>393</v>
      </c>
      <c r="G22" s="89">
        <v>44442</v>
      </c>
      <c r="H22" s="91" t="s">
        <v>394</v>
      </c>
      <c r="I22" s="92">
        <v>93</v>
      </c>
      <c r="J22" s="92">
        <v>64</v>
      </c>
      <c r="K22" s="92">
        <v>35</v>
      </c>
      <c r="L22" s="92">
        <v>12</v>
      </c>
      <c r="M22" s="93">
        <v>52.08</v>
      </c>
      <c r="N22" s="94">
        <v>52</v>
      </c>
      <c r="O22" s="61">
        <v>3000</v>
      </c>
      <c r="P22" s="62">
        <f>Table22452368910111213141516171819202122242345672345689101112131415161718192021222425262728293031323334353637383940[[#This Row],[PEMBULATAN]]*O22</f>
        <v>156000</v>
      </c>
    </row>
    <row r="23" spans="1:16" ht="28.5" customHeight="1" x14ac:dyDescent="0.2">
      <c r="A23" s="112"/>
      <c r="B23" s="72"/>
      <c r="C23" s="87" t="s">
        <v>343</v>
      </c>
      <c r="D23" s="88" t="s">
        <v>55</v>
      </c>
      <c r="E23" s="13">
        <v>44438</v>
      </c>
      <c r="F23" s="90" t="s">
        <v>393</v>
      </c>
      <c r="G23" s="89">
        <v>44442</v>
      </c>
      <c r="H23" s="91" t="s">
        <v>394</v>
      </c>
      <c r="I23" s="92">
        <v>105</v>
      </c>
      <c r="J23" s="92">
        <v>59</v>
      </c>
      <c r="K23" s="92">
        <v>32</v>
      </c>
      <c r="L23" s="92">
        <v>21</v>
      </c>
      <c r="M23" s="93">
        <v>49.56</v>
      </c>
      <c r="N23" s="94">
        <v>50</v>
      </c>
      <c r="O23" s="61">
        <v>3000</v>
      </c>
      <c r="P23" s="62">
        <f>Table22452368910111213141516171819202122242345672345689101112131415161718192021222425262728293031323334353637383940[[#This Row],[PEMBULATAN]]*O23</f>
        <v>150000</v>
      </c>
    </row>
    <row r="24" spans="1:16" ht="28.5" customHeight="1" x14ac:dyDescent="0.2">
      <c r="A24" s="112"/>
      <c r="B24" s="72"/>
      <c r="C24" s="87" t="s">
        <v>344</v>
      </c>
      <c r="D24" s="88" t="s">
        <v>55</v>
      </c>
      <c r="E24" s="13">
        <v>44438</v>
      </c>
      <c r="F24" s="90" t="s">
        <v>393</v>
      </c>
      <c r="G24" s="89">
        <v>44442</v>
      </c>
      <c r="H24" s="91" t="s">
        <v>394</v>
      </c>
      <c r="I24" s="92">
        <v>86</v>
      </c>
      <c r="J24" s="92">
        <v>54</v>
      </c>
      <c r="K24" s="92">
        <v>30</v>
      </c>
      <c r="L24" s="92">
        <v>16</v>
      </c>
      <c r="M24" s="93">
        <v>34.83</v>
      </c>
      <c r="N24" s="94">
        <v>35</v>
      </c>
      <c r="O24" s="61">
        <v>3000</v>
      </c>
      <c r="P24" s="62">
        <f>Table22452368910111213141516171819202122242345672345689101112131415161718192021222425262728293031323334353637383940[[#This Row],[PEMBULATAN]]*O24</f>
        <v>105000</v>
      </c>
    </row>
    <row r="25" spans="1:16" ht="28.5" customHeight="1" x14ac:dyDescent="0.2">
      <c r="A25" s="112"/>
      <c r="B25" s="72"/>
      <c r="C25" s="87" t="s">
        <v>345</v>
      </c>
      <c r="D25" s="88" t="s">
        <v>55</v>
      </c>
      <c r="E25" s="13">
        <v>44438</v>
      </c>
      <c r="F25" s="90" t="s">
        <v>393</v>
      </c>
      <c r="G25" s="89">
        <v>44442</v>
      </c>
      <c r="H25" s="91" t="s">
        <v>394</v>
      </c>
      <c r="I25" s="92">
        <v>97</v>
      </c>
      <c r="J25" s="92">
        <v>54</v>
      </c>
      <c r="K25" s="92">
        <v>29</v>
      </c>
      <c r="L25" s="92">
        <v>18</v>
      </c>
      <c r="M25" s="93">
        <v>37.975499999999997</v>
      </c>
      <c r="N25" s="94">
        <v>38</v>
      </c>
      <c r="O25" s="61">
        <v>3000</v>
      </c>
      <c r="P25" s="62">
        <f>Table22452368910111213141516171819202122242345672345689101112131415161718192021222425262728293031323334353637383940[[#This Row],[PEMBULATAN]]*O25</f>
        <v>114000</v>
      </c>
    </row>
    <row r="26" spans="1:16" ht="28.5" customHeight="1" x14ac:dyDescent="0.2">
      <c r="A26" s="112"/>
      <c r="B26" s="72"/>
      <c r="C26" s="87" t="s">
        <v>346</v>
      </c>
      <c r="D26" s="88" t="s">
        <v>55</v>
      </c>
      <c r="E26" s="13">
        <v>44438</v>
      </c>
      <c r="F26" s="90" t="s">
        <v>393</v>
      </c>
      <c r="G26" s="89">
        <v>44442</v>
      </c>
      <c r="H26" s="91" t="s">
        <v>394</v>
      </c>
      <c r="I26" s="92">
        <v>67</v>
      </c>
      <c r="J26" s="92">
        <v>58</v>
      </c>
      <c r="K26" s="92">
        <v>19</v>
      </c>
      <c r="L26" s="92">
        <v>5</v>
      </c>
      <c r="M26" s="93">
        <v>18.458500000000001</v>
      </c>
      <c r="N26" s="94">
        <v>18</v>
      </c>
      <c r="O26" s="61">
        <v>3000</v>
      </c>
      <c r="P26" s="62">
        <f>Table22452368910111213141516171819202122242345672345689101112131415161718192021222425262728293031323334353637383940[[#This Row],[PEMBULATAN]]*O26</f>
        <v>54000</v>
      </c>
    </row>
    <row r="27" spans="1:16" ht="28.5" customHeight="1" x14ac:dyDescent="0.2">
      <c r="A27" s="112"/>
      <c r="B27" s="72"/>
      <c r="C27" s="87" t="s">
        <v>347</v>
      </c>
      <c r="D27" s="88" t="s">
        <v>55</v>
      </c>
      <c r="E27" s="13">
        <v>44438</v>
      </c>
      <c r="F27" s="90" t="s">
        <v>393</v>
      </c>
      <c r="G27" s="89">
        <v>44442</v>
      </c>
      <c r="H27" s="91" t="s">
        <v>394</v>
      </c>
      <c r="I27" s="92">
        <v>112</v>
      </c>
      <c r="J27" s="92">
        <v>62</v>
      </c>
      <c r="K27" s="92">
        <v>36</v>
      </c>
      <c r="L27" s="92">
        <v>33</v>
      </c>
      <c r="M27" s="93">
        <v>62.496000000000002</v>
      </c>
      <c r="N27" s="94">
        <v>62</v>
      </c>
      <c r="O27" s="61">
        <v>3000</v>
      </c>
      <c r="P27" s="62">
        <f>Table22452368910111213141516171819202122242345672345689101112131415161718192021222425262728293031323334353637383940[[#This Row],[PEMBULATAN]]*O27</f>
        <v>186000</v>
      </c>
    </row>
    <row r="28" spans="1:16" ht="28.5" customHeight="1" x14ac:dyDescent="0.2">
      <c r="A28" s="112"/>
      <c r="B28" s="72"/>
      <c r="C28" s="87" t="s">
        <v>348</v>
      </c>
      <c r="D28" s="88" t="s">
        <v>55</v>
      </c>
      <c r="E28" s="13">
        <v>44438</v>
      </c>
      <c r="F28" s="90" t="s">
        <v>393</v>
      </c>
      <c r="G28" s="89">
        <v>44442</v>
      </c>
      <c r="H28" s="91" t="s">
        <v>394</v>
      </c>
      <c r="I28" s="92">
        <v>65</v>
      </c>
      <c r="J28" s="92">
        <v>36</v>
      </c>
      <c r="K28" s="92">
        <v>20</v>
      </c>
      <c r="L28" s="92">
        <v>9</v>
      </c>
      <c r="M28" s="93">
        <v>11.7</v>
      </c>
      <c r="N28" s="94">
        <v>12</v>
      </c>
      <c r="O28" s="61">
        <v>3000</v>
      </c>
      <c r="P28" s="62">
        <f>Table22452368910111213141516171819202122242345672345689101112131415161718192021222425262728293031323334353637383940[[#This Row],[PEMBULATAN]]*O28</f>
        <v>36000</v>
      </c>
    </row>
    <row r="29" spans="1:16" ht="28.5" customHeight="1" x14ac:dyDescent="0.2">
      <c r="A29" s="112"/>
      <c r="B29" s="72"/>
      <c r="C29" s="87" t="s">
        <v>349</v>
      </c>
      <c r="D29" s="88" t="s">
        <v>55</v>
      </c>
      <c r="E29" s="13">
        <v>44438</v>
      </c>
      <c r="F29" s="90" t="s">
        <v>393</v>
      </c>
      <c r="G29" s="89">
        <v>44442</v>
      </c>
      <c r="H29" s="91" t="s">
        <v>394</v>
      </c>
      <c r="I29" s="92">
        <v>53</v>
      </c>
      <c r="J29" s="92">
        <v>66</v>
      </c>
      <c r="K29" s="92">
        <v>27</v>
      </c>
      <c r="L29" s="92">
        <v>2</v>
      </c>
      <c r="M29" s="93">
        <v>23.611499999999999</v>
      </c>
      <c r="N29" s="94">
        <v>24</v>
      </c>
      <c r="O29" s="61">
        <v>3000</v>
      </c>
      <c r="P29" s="62">
        <f>Table22452368910111213141516171819202122242345672345689101112131415161718192021222425262728293031323334353637383940[[#This Row],[PEMBULATAN]]*O29</f>
        <v>72000</v>
      </c>
    </row>
    <row r="30" spans="1:16" ht="28.5" customHeight="1" x14ac:dyDescent="0.2">
      <c r="A30" s="112"/>
      <c r="B30" s="72"/>
      <c r="C30" s="87" t="s">
        <v>350</v>
      </c>
      <c r="D30" s="88" t="s">
        <v>55</v>
      </c>
      <c r="E30" s="13">
        <v>44438</v>
      </c>
      <c r="F30" s="90" t="s">
        <v>393</v>
      </c>
      <c r="G30" s="89">
        <v>44442</v>
      </c>
      <c r="H30" s="91" t="s">
        <v>394</v>
      </c>
      <c r="I30" s="92">
        <v>60</v>
      </c>
      <c r="J30" s="92">
        <v>44</v>
      </c>
      <c r="K30" s="92">
        <v>25</v>
      </c>
      <c r="L30" s="92">
        <v>3</v>
      </c>
      <c r="M30" s="93">
        <v>16.5</v>
      </c>
      <c r="N30" s="94">
        <v>17</v>
      </c>
      <c r="O30" s="61">
        <v>3000</v>
      </c>
      <c r="P30" s="62">
        <f>Table22452368910111213141516171819202122242345672345689101112131415161718192021222425262728293031323334353637383940[[#This Row],[PEMBULATAN]]*O30</f>
        <v>51000</v>
      </c>
    </row>
    <row r="31" spans="1:16" ht="28.5" customHeight="1" x14ac:dyDescent="0.2">
      <c r="A31" s="112"/>
      <c r="B31" s="72"/>
      <c r="C31" s="87" t="s">
        <v>351</v>
      </c>
      <c r="D31" s="88" t="s">
        <v>55</v>
      </c>
      <c r="E31" s="13">
        <v>44438</v>
      </c>
      <c r="F31" s="90" t="s">
        <v>393</v>
      </c>
      <c r="G31" s="89">
        <v>44442</v>
      </c>
      <c r="H31" s="91" t="s">
        <v>394</v>
      </c>
      <c r="I31" s="92">
        <v>40</v>
      </c>
      <c r="J31" s="92">
        <v>35</v>
      </c>
      <c r="K31" s="92">
        <v>30</v>
      </c>
      <c r="L31" s="92">
        <v>5</v>
      </c>
      <c r="M31" s="93">
        <v>10.5</v>
      </c>
      <c r="N31" s="94">
        <v>11</v>
      </c>
      <c r="O31" s="61">
        <v>3000</v>
      </c>
      <c r="P31" s="62">
        <f>Table22452368910111213141516171819202122242345672345689101112131415161718192021222425262728293031323334353637383940[[#This Row],[PEMBULATAN]]*O31</f>
        <v>33000</v>
      </c>
    </row>
    <row r="32" spans="1:16" ht="28.5" customHeight="1" x14ac:dyDescent="0.2">
      <c r="A32" s="112"/>
      <c r="B32" s="72"/>
      <c r="C32" s="87" t="s">
        <v>352</v>
      </c>
      <c r="D32" s="88" t="s">
        <v>55</v>
      </c>
      <c r="E32" s="13">
        <v>44438</v>
      </c>
      <c r="F32" s="90" t="s">
        <v>393</v>
      </c>
      <c r="G32" s="89">
        <v>44442</v>
      </c>
      <c r="H32" s="91" t="s">
        <v>394</v>
      </c>
      <c r="I32" s="92">
        <v>63</v>
      </c>
      <c r="J32" s="92">
        <v>56</v>
      </c>
      <c r="K32" s="92">
        <v>35</v>
      </c>
      <c r="L32" s="92">
        <v>5</v>
      </c>
      <c r="M32" s="93">
        <v>30.87</v>
      </c>
      <c r="N32" s="94">
        <v>31</v>
      </c>
      <c r="O32" s="61">
        <v>3000</v>
      </c>
      <c r="P32" s="62">
        <f>Table22452368910111213141516171819202122242345672345689101112131415161718192021222425262728293031323334353637383940[[#This Row],[PEMBULATAN]]*O32</f>
        <v>93000</v>
      </c>
    </row>
    <row r="33" spans="1:16" ht="28.5" customHeight="1" x14ac:dyDescent="0.2">
      <c r="A33" s="112"/>
      <c r="B33" s="72"/>
      <c r="C33" s="87" t="s">
        <v>353</v>
      </c>
      <c r="D33" s="88" t="s">
        <v>55</v>
      </c>
      <c r="E33" s="13">
        <v>44438</v>
      </c>
      <c r="F33" s="90" t="s">
        <v>393</v>
      </c>
      <c r="G33" s="89">
        <v>44442</v>
      </c>
      <c r="H33" s="91" t="s">
        <v>394</v>
      </c>
      <c r="I33" s="92">
        <v>45</v>
      </c>
      <c r="J33" s="92">
        <v>30</v>
      </c>
      <c r="K33" s="92">
        <v>22</v>
      </c>
      <c r="L33" s="92">
        <v>3</v>
      </c>
      <c r="M33" s="93">
        <v>7.4249999999999998</v>
      </c>
      <c r="N33" s="94">
        <v>7</v>
      </c>
      <c r="O33" s="61">
        <v>3000</v>
      </c>
      <c r="P33" s="62">
        <f>Table22452368910111213141516171819202122242345672345689101112131415161718192021222425262728293031323334353637383940[[#This Row],[PEMBULATAN]]*O33</f>
        <v>21000</v>
      </c>
    </row>
    <row r="34" spans="1:16" ht="28.5" customHeight="1" x14ac:dyDescent="0.2">
      <c r="A34" s="112"/>
      <c r="B34" s="72"/>
      <c r="C34" s="87" t="s">
        <v>354</v>
      </c>
      <c r="D34" s="88" t="s">
        <v>55</v>
      </c>
      <c r="E34" s="13">
        <v>44438</v>
      </c>
      <c r="F34" s="90" t="s">
        <v>393</v>
      </c>
      <c r="G34" s="89">
        <v>44442</v>
      </c>
      <c r="H34" s="91" t="s">
        <v>394</v>
      </c>
      <c r="I34" s="92">
        <v>105</v>
      </c>
      <c r="J34" s="92">
        <v>40</v>
      </c>
      <c r="K34" s="92">
        <v>30</v>
      </c>
      <c r="L34" s="92">
        <v>30</v>
      </c>
      <c r="M34" s="93">
        <v>31.5</v>
      </c>
      <c r="N34" s="94">
        <v>32</v>
      </c>
      <c r="O34" s="61">
        <v>3000</v>
      </c>
      <c r="P34" s="62">
        <f>Table22452368910111213141516171819202122242345672345689101112131415161718192021222425262728293031323334353637383940[[#This Row],[PEMBULATAN]]*O34</f>
        <v>96000</v>
      </c>
    </row>
    <row r="35" spans="1:16" ht="28.5" customHeight="1" x14ac:dyDescent="0.2">
      <c r="A35" s="112"/>
      <c r="B35" s="72"/>
      <c r="C35" s="87" t="s">
        <v>355</v>
      </c>
      <c r="D35" s="88" t="s">
        <v>55</v>
      </c>
      <c r="E35" s="13">
        <v>44438</v>
      </c>
      <c r="F35" s="90" t="s">
        <v>393</v>
      </c>
      <c r="G35" s="89">
        <v>44442</v>
      </c>
      <c r="H35" s="91" t="s">
        <v>394</v>
      </c>
      <c r="I35" s="92">
        <v>63</v>
      </c>
      <c r="J35" s="92">
        <v>48</v>
      </c>
      <c r="K35" s="92">
        <v>33</v>
      </c>
      <c r="L35" s="92">
        <v>9</v>
      </c>
      <c r="M35" s="93">
        <v>24.948</v>
      </c>
      <c r="N35" s="94">
        <v>25</v>
      </c>
      <c r="O35" s="61">
        <v>3000</v>
      </c>
      <c r="P35" s="62">
        <f>Table22452368910111213141516171819202122242345672345689101112131415161718192021222425262728293031323334353637383940[[#This Row],[PEMBULATAN]]*O35</f>
        <v>75000</v>
      </c>
    </row>
    <row r="36" spans="1:16" ht="28.5" customHeight="1" x14ac:dyDescent="0.2">
      <c r="A36" s="112"/>
      <c r="B36" s="72"/>
      <c r="C36" s="87" t="s">
        <v>356</v>
      </c>
      <c r="D36" s="88" t="s">
        <v>55</v>
      </c>
      <c r="E36" s="13">
        <v>44438</v>
      </c>
      <c r="F36" s="90" t="s">
        <v>393</v>
      </c>
      <c r="G36" s="89">
        <v>44442</v>
      </c>
      <c r="H36" s="91" t="s">
        <v>394</v>
      </c>
      <c r="I36" s="92">
        <v>92</v>
      </c>
      <c r="J36" s="92">
        <v>54</v>
      </c>
      <c r="K36" s="92">
        <v>33</v>
      </c>
      <c r="L36" s="92">
        <v>9</v>
      </c>
      <c r="M36" s="93">
        <v>40.985999999999997</v>
      </c>
      <c r="N36" s="94">
        <v>41</v>
      </c>
      <c r="O36" s="61">
        <v>3000</v>
      </c>
      <c r="P36" s="62">
        <f>Table22452368910111213141516171819202122242345672345689101112131415161718192021222425262728293031323334353637383940[[#This Row],[PEMBULATAN]]*O36</f>
        <v>123000</v>
      </c>
    </row>
    <row r="37" spans="1:16" ht="28.5" customHeight="1" x14ac:dyDescent="0.2">
      <c r="A37" s="112"/>
      <c r="B37" s="72"/>
      <c r="C37" s="87" t="s">
        <v>357</v>
      </c>
      <c r="D37" s="88" t="s">
        <v>55</v>
      </c>
      <c r="E37" s="13">
        <v>44438</v>
      </c>
      <c r="F37" s="90" t="s">
        <v>393</v>
      </c>
      <c r="G37" s="89">
        <v>44442</v>
      </c>
      <c r="H37" s="91" t="s">
        <v>394</v>
      </c>
      <c r="I37" s="92">
        <v>35</v>
      </c>
      <c r="J37" s="92">
        <v>30</v>
      </c>
      <c r="K37" s="92">
        <v>25</v>
      </c>
      <c r="L37" s="92">
        <v>11</v>
      </c>
      <c r="M37" s="93">
        <v>6.5625</v>
      </c>
      <c r="N37" s="94">
        <v>11</v>
      </c>
      <c r="O37" s="61">
        <v>3000</v>
      </c>
      <c r="P37" s="62">
        <f>Table22452368910111213141516171819202122242345672345689101112131415161718192021222425262728293031323334353637383940[[#This Row],[PEMBULATAN]]*O37</f>
        <v>33000</v>
      </c>
    </row>
    <row r="38" spans="1:16" ht="28.5" customHeight="1" x14ac:dyDescent="0.2">
      <c r="A38" s="112"/>
      <c r="B38" s="72"/>
      <c r="C38" s="87" t="s">
        <v>358</v>
      </c>
      <c r="D38" s="88" t="s">
        <v>55</v>
      </c>
      <c r="E38" s="13">
        <v>44438</v>
      </c>
      <c r="F38" s="90" t="s">
        <v>393</v>
      </c>
      <c r="G38" s="89">
        <v>44442</v>
      </c>
      <c r="H38" s="91" t="s">
        <v>394</v>
      </c>
      <c r="I38" s="92">
        <v>98</v>
      </c>
      <c r="J38" s="92">
        <v>60</v>
      </c>
      <c r="K38" s="92">
        <v>39</v>
      </c>
      <c r="L38" s="92">
        <v>12</v>
      </c>
      <c r="M38" s="93">
        <v>57.33</v>
      </c>
      <c r="N38" s="94">
        <v>57</v>
      </c>
      <c r="O38" s="61">
        <v>3000</v>
      </c>
      <c r="P38" s="62">
        <f>Table22452368910111213141516171819202122242345672345689101112131415161718192021222425262728293031323334353637383940[[#This Row],[PEMBULATAN]]*O38</f>
        <v>171000</v>
      </c>
    </row>
    <row r="39" spans="1:16" ht="28.5" customHeight="1" x14ac:dyDescent="0.2">
      <c r="A39" s="112"/>
      <c r="B39" s="72"/>
      <c r="C39" s="87" t="s">
        <v>359</v>
      </c>
      <c r="D39" s="88" t="s">
        <v>55</v>
      </c>
      <c r="E39" s="13">
        <v>44438</v>
      </c>
      <c r="F39" s="90" t="s">
        <v>393</v>
      </c>
      <c r="G39" s="89">
        <v>44442</v>
      </c>
      <c r="H39" s="91" t="s">
        <v>394</v>
      </c>
      <c r="I39" s="92">
        <v>85</v>
      </c>
      <c r="J39" s="92">
        <v>30</v>
      </c>
      <c r="K39" s="92">
        <v>30</v>
      </c>
      <c r="L39" s="92">
        <v>6</v>
      </c>
      <c r="M39" s="93">
        <v>19.125</v>
      </c>
      <c r="N39" s="94">
        <v>19</v>
      </c>
      <c r="O39" s="61">
        <v>3000</v>
      </c>
      <c r="P39" s="62">
        <f>Table22452368910111213141516171819202122242345672345689101112131415161718192021222425262728293031323334353637383940[[#This Row],[PEMBULATAN]]*O39</f>
        <v>57000</v>
      </c>
    </row>
    <row r="40" spans="1:16" ht="28.5" customHeight="1" x14ac:dyDescent="0.2">
      <c r="A40" s="112"/>
      <c r="B40" s="72"/>
      <c r="C40" s="87" t="s">
        <v>360</v>
      </c>
      <c r="D40" s="88" t="s">
        <v>55</v>
      </c>
      <c r="E40" s="13">
        <v>44438</v>
      </c>
      <c r="F40" s="90" t="s">
        <v>393</v>
      </c>
      <c r="G40" s="89">
        <v>44442</v>
      </c>
      <c r="H40" s="91" t="s">
        <v>394</v>
      </c>
      <c r="I40" s="92">
        <v>60</v>
      </c>
      <c r="J40" s="92">
        <v>37</v>
      </c>
      <c r="K40" s="92">
        <v>30</v>
      </c>
      <c r="L40" s="92">
        <v>8</v>
      </c>
      <c r="M40" s="93">
        <v>16.649999999999999</v>
      </c>
      <c r="N40" s="94">
        <v>17</v>
      </c>
      <c r="O40" s="61">
        <v>3000</v>
      </c>
      <c r="P40" s="62">
        <f>Table22452368910111213141516171819202122242345672345689101112131415161718192021222425262728293031323334353637383940[[#This Row],[PEMBULATAN]]*O40</f>
        <v>51000</v>
      </c>
    </row>
    <row r="41" spans="1:16" ht="28.5" customHeight="1" x14ac:dyDescent="0.2">
      <c r="A41" s="112"/>
      <c r="B41" s="72"/>
      <c r="C41" s="87" t="s">
        <v>361</v>
      </c>
      <c r="D41" s="88" t="s">
        <v>55</v>
      </c>
      <c r="E41" s="13">
        <v>44438</v>
      </c>
      <c r="F41" s="90" t="s">
        <v>393</v>
      </c>
      <c r="G41" s="89">
        <v>44442</v>
      </c>
      <c r="H41" s="91" t="s">
        <v>394</v>
      </c>
      <c r="I41" s="92">
        <v>35</v>
      </c>
      <c r="J41" s="92">
        <v>25</v>
      </c>
      <c r="K41" s="92">
        <v>11</v>
      </c>
      <c r="L41" s="92">
        <v>1</v>
      </c>
      <c r="M41" s="93">
        <v>2.40625</v>
      </c>
      <c r="N41" s="94">
        <v>2</v>
      </c>
      <c r="O41" s="61">
        <v>3000</v>
      </c>
      <c r="P41" s="62">
        <f>Table22452368910111213141516171819202122242345672345689101112131415161718192021222425262728293031323334353637383940[[#This Row],[PEMBULATAN]]*O41</f>
        <v>6000</v>
      </c>
    </row>
    <row r="42" spans="1:16" ht="28.5" customHeight="1" x14ac:dyDescent="0.2">
      <c r="A42" s="112"/>
      <c r="B42" s="72"/>
      <c r="C42" s="87" t="s">
        <v>362</v>
      </c>
      <c r="D42" s="88" t="s">
        <v>55</v>
      </c>
      <c r="E42" s="13">
        <v>44438</v>
      </c>
      <c r="F42" s="90" t="s">
        <v>393</v>
      </c>
      <c r="G42" s="89">
        <v>44442</v>
      </c>
      <c r="H42" s="91" t="s">
        <v>394</v>
      </c>
      <c r="I42" s="92">
        <v>43</v>
      </c>
      <c r="J42" s="92">
        <v>30</v>
      </c>
      <c r="K42" s="92">
        <v>30</v>
      </c>
      <c r="L42" s="92">
        <v>2</v>
      </c>
      <c r="M42" s="93">
        <v>9.6750000000000007</v>
      </c>
      <c r="N42" s="94">
        <v>10</v>
      </c>
      <c r="O42" s="61">
        <v>3000</v>
      </c>
      <c r="P42" s="62">
        <f>Table22452368910111213141516171819202122242345672345689101112131415161718192021222425262728293031323334353637383940[[#This Row],[PEMBULATAN]]*O42</f>
        <v>30000</v>
      </c>
    </row>
    <row r="43" spans="1:16" ht="28.5" customHeight="1" x14ac:dyDescent="0.2">
      <c r="A43" s="112"/>
      <c r="B43" s="72"/>
      <c r="C43" s="87" t="s">
        <v>363</v>
      </c>
      <c r="D43" s="88" t="s">
        <v>55</v>
      </c>
      <c r="E43" s="13">
        <v>44438</v>
      </c>
      <c r="F43" s="90" t="s">
        <v>393</v>
      </c>
      <c r="G43" s="89">
        <v>44442</v>
      </c>
      <c r="H43" s="91" t="s">
        <v>394</v>
      </c>
      <c r="I43" s="92">
        <v>101</v>
      </c>
      <c r="J43" s="92">
        <v>4</v>
      </c>
      <c r="K43" s="92">
        <v>4</v>
      </c>
      <c r="L43" s="92">
        <v>1</v>
      </c>
      <c r="M43" s="93">
        <v>0.40400000000000003</v>
      </c>
      <c r="N43" s="94">
        <v>1</v>
      </c>
      <c r="O43" s="61">
        <v>3000</v>
      </c>
      <c r="P43" s="62">
        <f>Table22452368910111213141516171819202122242345672345689101112131415161718192021222425262728293031323334353637383940[[#This Row],[PEMBULATAN]]*O43</f>
        <v>3000</v>
      </c>
    </row>
    <row r="44" spans="1:16" ht="28.5" customHeight="1" x14ac:dyDescent="0.2">
      <c r="A44" s="112"/>
      <c r="B44" s="72"/>
      <c r="C44" s="87" t="s">
        <v>364</v>
      </c>
      <c r="D44" s="88" t="s">
        <v>55</v>
      </c>
      <c r="E44" s="13">
        <v>44438</v>
      </c>
      <c r="F44" s="90" t="s">
        <v>393</v>
      </c>
      <c r="G44" s="89">
        <v>44442</v>
      </c>
      <c r="H44" s="91" t="s">
        <v>394</v>
      </c>
      <c r="I44" s="92">
        <v>101</v>
      </c>
      <c r="J44" s="92">
        <v>68</v>
      </c>
      <c r="K44" s="92">
        <v>7</v>
      </c>
      <c r="L44" s="92">
        <v>4</v>
      </c>
      <c r="M44" s="93">
        <v>12.019</v>
      </c>
      <c r="N44" s="94">
        <v>12</v>
      </c>
      <c r="O44" s="61">
        <v>3000</v>
      </c>
      <c r="P44" s="62">
        <f>Table22452368910111213141516171819202122242345672345689101112131415161718192021222425262728293031323334353637383940[[#This Row],[PEMBULATAN]]*O44</f>
        <v>36000</v>
      </c>
    </row>
    <row r="45" spans="1:16" ht="28.5" customHeight="1" x14ac:dyDescent="0.2">
      <c r="A45" s="112"/>
      <c r="B45" s="72"/>
      <c r="C45" s="87" t="s">
        <v>365</v>
      </c>
      <c r="D45" s="88" t="s">
        <v>55</v>
      </c>
      <c r="E45" s="13">
        <v>44438</v>
      </c>
      <c r="F45" s="90" t="s">
        <v>393</v>
      </c>
      <c r="G45" s="89">
        <v>44442</v>
      </c>
      <c r="H45" s="91" t="s">
        <v>394</v>
      </c>
      <c r="I45" s="92">
        <v>104</v>
      </c>
      <c r="J45" s="92">
        <v>56</v>
      </c>
      <c r="K45" s="92">
        <v>35</v>
      </c>
      <c r="L45" s="92">
        <v>36</v>
      </c>
      <c r="M45" s="93">
        <v>50.96</v>
      </c>
      <c r="N45" s="94">
        <v>51</v>
      </c>
      <c r="O45" s="61">
        <v>3000</v>
      </c>
      <c r="P45" s="62">
        <f>Table22452368910111213141516171819202122242345672345689101112131415161718192021222425262728293031323334353637383940[[#This Row],[PEMBULATAN]]*O45</f>
        <v>153000</v>
      </c>
    </row>
    <row r="46" spans="1:16" ht="28.5" customHeight="1" x14ac:dyDescent="0.2">
      <c r="A46" s="112"/>
      <c r="B46" s="72"/>
      <c r="C46" s="87" t="s">
        <v>366</v>
      </c>
      <c r="D46" s="88" t="s">
        <v>55</v>
      </c>
      <c r="E46" s="13">
        <v>44438</v>
      </c>
      <c r="F46" s="90" t="s">
        <v>393</v>
      </c>
      <c r="G46" s="89">
        <v>44442</v>
      </c>
      <c r="H46" s="91" t="s">
        <v>394</v>
      </c>
      <c r="I46" s="92">
        <v>103</v>
      </c>
      <c r="J46" s="92">
        <v>68</v>
      </c>
      <c r="K46" s="92">
        <v>28</v>
      </c>
      <c r="L46" s="92">
        <v>21</v>
      </c>
      <c r="M46" s="93">
        <v>49.027999999999999</v>
      </c>
      <c r="N46" s="94">
        <v>49</v>
      </c>
      <c r="O46" s="61">
        <v>3000</v>
      </c>
      <c r="P46" s="62">
        <f>Table22452368910111213141516171819202122242345672345689101112131415161718192021222425262728293031323334353637383940[[#This Row],[PEMBULATAN]]*O46</f>
        <v>147000</v>
      </c>
    </row>
    <row r="47" spans="1:16" ht="28.5" customHeight="1" x14ac:dyDescent="0.2">
      <c r="A47" s="112"/>
      <c r="B47" s="72"/>
      <c r="C47" s="87" t="s">
        <v>367</v>
      </c>
      <c r="D47" s="88" t="s">
        <v>55</v>
      </c>
      <c r="E47" s="13">
        <v>44438</v>
      </c>
      <c r="F47" s="90" t="s">
        <v>393</v>
      </c>
      <c r="G47" s="89">
        <v>44442</v>
      </c>
      <c r="H47" s="91" t="s">
        <v>394</v>
      </c>
      <c r="I47" s="92">
        <v>105</v>
      </c>
      <c r="J47" s="92">
        <v>14</v>
      </c>
      <c r="K47" s="92">
        <v>10</v>
      </c>
      <c r="L47" s="92">
        <v>2</v>
      </c>
      <c r="M47" s="93">
        <v>3.6749999999999998</v>
      </c>
      <c r="N47" s="94">
        <v>4</v>
      </c>
      <c r="O47" s="61">
        <v>3000</v>
      </c>
      <c r="P47" s="62">
        <f>Table22452368910111213141516171819202122242345672345689101112131415161718192021222425262728293031323334353637383940[[#This Row],[PEMBULATAN]]*O47</f>
        <v>12000</v>
      </c>
    </row>
    <row r="48" spans="1:16" ht="28.5" customHeight="1" x14ac:dyDescent="0.2">
      <c r="A48" s="112"/>
      <c r="B48" s="72"/>
      <c r="C48" s="87" t="s">
        <v>368</v>
      </c>
      <c r="D48" s="88" t="s">
        <v>55</v>
      </c>
      <c r="E48" s="13">
        <v>44438</v>
      </c>
      <c r="F48" s="90" t="s">
        <v>393</v>
      </c>
      <c r="G48" s="89">
        <v>44442</v>
      </c>
      <c r="H48" s="91" t="s">
        <v>394</v>
      </c>
      <c r="I48" s="92">
        <v>101</v>
      </c>
      <c r="J48" s="92">
        <v>12</v>
      </c>
      <c r="K48" s="92">
        <v>10</v>
      </c>
      <c r="L48" s="92">
        <v>2</v>
      </c>
      <c r="M48" s="93">
        <v>3.03</v>
      </c>
      <c r="N48" s="94">
        <v>3</v>
      </c>
      <c r="O48" s="61">
        <v>3000</v>
      </c>
      <c r="P48" s="62">
        <f>Table22452368910111213141516171819202122242345672345689101112131415161718192021222425262728293031323334353637383940[[#This Row],[PEMBULATAN]]*O48</f>
        <v>9000</v>
      </c>
    </row>
    <row r="49" spans="1:16" ht="28.5" customHeight="1" x14ac:dyDescent="0.2">
      <c r="A49" s="112"/>
      <c r="B49" s="72"/>
      <c r="C49" s="87" t="s">
        <v>369</v>
      </c>
      <c r="D49" s="88" t="s">
        <v>55</v>
      </c>
      <c r="E49" s="13">
        <v>44438</v>
      </c>
      <c r="F49" s="90" t="s">
        <v>393</v>
      </c>
      <c r="G49" s="89">
        <v>44442</v>
      </c>
      <c r="H49" s="91" t="s">
        <v>394</v>
      </c>
      <c r="I49" s="92">
        <v>82</v>
      </c>
      <c r="J49" s="92">
        <v>65</v>
      </c>
      <c r="K49" s="92">
        <v>52</v>
      </c>
      <c r="L49" s="92">
        <v>13</v>
      </c>
      <c r="M49" s="93">
        <v>69.290000000000006</v>
      </c>
      <c r="N49" s="94">
        <v>69</v>
      </c>
      <c r="O49" s="61">
        <v>3000</v>
      </c>
      <c r="P49" s="62">
        <f>Table22452368910111213141516171819202122242345672345689101112131415161718192021222425262728293031323334353637383940[[#This Row],[PEMBULATAN]]*O49</f>
        <v>207000</v>
      </c>
    </row>
    <row r="50" spans="1:16" ht="28.5" customHeight="1" x14ac:dyDescent="0.2">
      <c r="A50" s="112"/>
      <c r="B50" s="72"/>
      <c r="C50" s="87" t="s">
        <v>370</v>
      </c>
      <c r="D50" s="88" t="s">
        <v>55</v>
      </c>
      <c r="E50" s="13">
        <v>44438</v>
      </c>
      <c r="F50" s="90" t="s">
        <v>393</v>
      </c>
      <c r="G50" s="89">
        <v>44442</v>
      </c>
      <c r="H50" s="91" t="s">
        <v>394</v>
      </c>
      <c r="I50" s="92">
        <v>43</v>
      </c>
      <c r="J50" s="92">
        <v>43</v>
      </c>
      <c r="K50" s="92">
        <v>30</v>
      </c>
      <c r="L50" s="92">
        <v>1</v>
      </c>
      <c r="M50" s="93">
        <v>13.8675</v>
      </c>
      <c r="N50" s="94">
        <v>14</v>
      </c>
      <c r="O50" s="61">
        <v>3000</v>
      </c>
      <c r="P50" s="62">
        <f>Table22452368910111213141516171819202122242345672345689101112131415161718192021222425262728293031323334353637383940[[#This Row],[PEMBULATAN]]*O50</f>
        <v>42000</v>
      </c>
    </row>
    <row r="51" spans="1:16" ht="28.5" customHeight="1" x14ac:dyDescent="0.2">
      <c r="A51" s="112"/>
      <c r="B51" s="72"/>
      <c r="C51" s="87" t="s">
        <v>371</v>
      </c>
      <c r="D51" s="88" t="s">
        <v>55</v>
      </c>
      <c r="E51" s="13">
        <v>44438</v>
      </c>
      <c r="F51" s="90" t="s">
        <v>393</v>
      </c>
      <c r="G51" s="89">
        <v>44442</v>
      </c>
      <c r="H51" s="91" t="s">
        <v>394</v>
      </c>
      <c r="I51" s="92">
        <v>94</v>
      </c>
      <c r="J51" s="92">
        <v>40</v>
      </c>
      <c r="K51" s="92">
        <v>29</v>
      </c>
      <c r="L51" s="92">
        <v>20</v>
      </c>
      <c r="M51" s="93">
        <v>27.26</v>
      </c>
      <c r="N51" s="94">
        <v>27</v>
      </c>
      <c r="O51" s="61">
        <v>3000</v>
      </c>
      <c r="P51" s="62">
        <f>Table22452368910111213141516171819202122242345672345689101112131415161718192021222425262728293031323334353637383940[[#This Row],[PEMBULATAN]]*O51</f>
        <v>81000</v>
      </c>
    </row>
    <row r="52" spans="1:16" ht="28.5" customHeight="1" x14ac:dyDescent="0.2">
      <c r="A52" s="112"/>
      <c r="B52" s="72"/>
      <c r="C52" s="87" t="s">
        <v>372</v>
      </c>
      <c r="D52" s="88" t="s">
        <v>55</v>
      </c>
      <c r="E52" s="13">
        <v>44438</v>
      </c>
      <c r="F52" s="90" t="s">
        <v>393</v>
      </c>
      <c r="G52" s="89">
        <v>44442</v>
      </c>
      <c r="H52" s="91" t="s">
        <v>394</v>
      </c>
      <c r="I52" s="92">
        <v>40</v>
      </c>
      <c r="J52" s="92">
        <v>33</v>
      </c>
      <c r="K52" s="92">
        <v>30</v>
      </c>
      <c r="L52" s="92">
        <v>10</v>
      </c>
      <c r="M52" s="93">
        <v>9.9</v>
      </c>
      <c r="N52" s="94">
        <v>10</v>
      </c>
      <c r="O52" s="61">
        <v>3000</v>
      </c>
      <c r="P52" s="62">
        <f>Table22452368910111213141516171819202122242345672345689101112131415161718192021222425262728293031323334353637383940[[#This Row],[PEMBULATAN]]*O52</f>
        <v>30000</v>
      </c>
    </row>
    <row r="53" spans="1:16" ht="28.5" customHeight="1" x14ac:dyDescent="0.2">
      <c r="A53" s="112"/>
      <c r="B53" s="72"/>
      <c r="C53" s="87" t="s">
        <v>373</v>
      </c>
      <c r="D53" s="88" t="s">
        <v>55</v>
      </c>
      <c r="E53" s="13">
        <v>44438</v>
      </c>
      <c r="F53" s="90" t="s">
        <v>393</v>
      </c>
      <c r="G53" s="89">
        <v>44442</v>
      </c>
      <c r="H53" s="91" t="s">
        <v>394</v>
      </c>
      <c r="I53" s="92">
        <v>86</v>
      </c>
      <c r="J53" s="92">
        <v>52</v>
      </c>
      <c r="K53" s="92">
        <v>38</v>
      </c>
      <c r="L53" s="92">
        <v>11</v>
      </c>
      <c r="M53" s="93">
        <v>42.484000000000002</v>
      </c>
      <c r="N53" s="94">
        <v>42</v>
      </c>
      <c r="O53" s="61">
        <v>3000</v>
      </c>
      <c r="P53" s="62">
        <f>Table22452368910111213141516171819202122242345672345689101112131415161718192021222425262728293031323334353637383940[[#This Row],[PEMBULATAN]]*O53</f>
        <v>126000</v>
      </c>
    </row>
    <row r="54" spans="1:16" ht="28.5" customHeight="1" x14ac:dyDescent="0.2">
      <c r="A54" s="112"/>
      <c r="B54" s="72"/>
      <c r="C54" s="87" t="s">
        <v>374</v>
      </c>
      <c r="D54" s="88" t="s">
        <v>55</v>
      </c>
      <c r="E54" s="13">
        <v>44438</v>
      </c>
      <c r="F54" s="90" t="s">
        <v>393</v>
      </c>
      <c r="G54" s="89">
        <v>44442</v>
      </c>
      <c r="H54" s="91" t="s">
        <v>394</v>
      </c>
      <c r="I54" s="92">
        <v>73</v>
      </c>
      <c r="J54" s="92">
        <v>65</v>
      </c>
      <c r="K54" s="92">
        <v>34</v>
      </c>
      <c r="L54" s="92">
        <v>20</v>
      </c>
      <c r="M54" s="93">
        <v>40.332500000000003</v>
      </c>
      <c r="N54" s="94">
        <v>40</v>
      </c>
      <c r="O54" s="61">
        <v>3000</v>
      </c>
      <c r="P54" s="62">
        <f>Table22452368910111213141516171819202122242345672345689101112131415161718192021222425262728293031323334353637383940[[#This Row],[PEMBULATAN]]*O54</f>
        <v>120000</v>
      </c>
    </row>
    <row r="55" spans="1:16" ht="28.5" customHeight="1" x14ac:dyDescent="0.2">
      <c r="A55" s="112"/>
      <c r="B55" s="72"/>
      <c r="C55" s="87" t="s">
        <v>375</v>
      </c>
      <c r="D55" s="88" t="s">
        <v>55</v>
      </c>
      <c r="E55" s="13">
        <v>44438</v>
      </c>
      <c r="F55" s="90" t="s">
        <v>393</v>
      </c>
      <c r="G55" s="89">
        <v>44442</v>
      </c>
      <c r="H55" s="91" t="s">
        <v>394</v>
      </c>
      <c r="I55" s="92">
        <v>48</v>
      </c>
      <c r="J55" s="92">
        <v>35</v>
      </c>
      <c r="K55" s="92">
        <v>45</v>
      </c>
      <c r="L55" s="92">
        <v>7</v>
      </c>
      <c r="M55" s="93">
        <v>18.899999999999999</v>
      </c>
      <c r="N55" s="94">
        <v>19</v>
      </c>
      <c r="O55" s="61">
        <v>3000</v>
      </c>
      <c r="P55" s="62">
        <f>Table22452368910111213141516171819202122242345672345689101112131415161718192021222425262728293031323334353637383940[[#This Row],[PEMBULATAN]]*O55</f>
        <v>57000</v>
      </c>
    </row>
    <row r="56" spans="1:16" ht="28.5" customHeight="1" x14ac:dyDescent="0.2">
      <c r="A56" s="112"/>
      <c r="B56" s="72"/>
      <c r="C56" s="87" t="s">
        <v>376</v>
      </c>
      <c r="D56" s="88" t="s">
        <v>55</v>
      </c>
      <c r="E56" s="13">
        <v>44438</v>
      </c>
      <c r="F56" s="90" t="s">
        <v>393</v>
      </c>
      <c r="G56" s="89">
        <v>44442</v>
      </c>
      <c r="H56" s="91" t="s">
        <v>394</v>
      </c>
      <c r="I56" s="92">
        <v>53</v>
      </c>
      <c r="J56" s="92">
        <v>36</v>
      </c>
      <c r="K56" s="92">
        <v>23</v>
      </c>
      <c r="L56" s="92">
        <v>3</v>
      </c>
      <c r="M56" s="93">
        <v>10.971</v>
      </c>
      <c r="N56" s="94">
        <v>11</v>
      </c>
      <c r="O56" s="61">
        <v>3000</v>
      </c>
      <c r="P56" s="62">
        <f>Table22452368910111213141516171819202122242345672345689101112131415161718192021222425262728293031323334353637383940[[#This Row],[PEMBULATAN]]*O56</f>
        <v>33000</v>
      </c>
    </row>
    <row r="57" spans="1:16" ht="28.5" customHeight="1" x14ac:dyDescent="0.2">
      <c r="A57" s="112"/>
      <c r="B57" s="72"/>
      <c r="C57" s="87" t="s">
        <v>377</v>
      </c>
      <c r="D57" s="88" t="s">
        <v>55</v>
      </c>
      <c r="E57" s="13">
        <v>44438</v>
      </c>
      <c r="F57" s="90" t="s">
        <v>393</v>
      </c>
      <c r="G57" s="89">
        <v>44442</v>
      </c>
      <c r="H57" s="91" t="s">
        <v>394</v>
      </c>
      <c r="I57" s="92">
        <v>27</v>
      </c>
      <c r="J57" s="92">
        <v>29</v>
      </c>
      <c r="K57" s="92">
        <v>12</v>
      </c>
      <c r="L57" s="92">
        <v>2</v>
      </c>
      <c r="M57" s="93">
        <v>2.3490000000000002</v>
      </c>
      <c r="N57" s="94">
        <v>2</v>
      </c>
      <c r="O57" s="61">
        <v>3000</v>
      </c>
      <c r="P57" s="62">
        <f>Table22452368910111213141516171819202122242345672345689101112131415161718192021222425262728293031323334353637383940[[#This Row],[PEMBULATAN]]*O57</f>
        <v>6000</v>
      </c>
    </row>
    <row r="58" spans="1:16" ht="28.5" customHeight="1" x14ac:dyDescent="0.2">
      <c r="A58" s="112"/>
      <c r="B58" s="72"/>
      <c r="C58" s="87" t="s">
        <v>378</v>
      </c>
      <c r="D58" s="88" t="s">
        <v>55</v>
      </c>
      <c r="E58" s="13">
        <v>44438</v>
      </c>
      <c r="F58" s="90" t="s">
        <v>393</v>
      </c>
      <c r="G58" s="89">
        <v>44442</v>
      </c>
      <c r="H58" s="91" t="s">
        <v>394</v>
      </c>
      <c r="I58" s="92">
        <v>94</v>
      </c>
      <c r="J58" s="92">
        <v>35</v>
      </c>
      <c r="K58" s="92">
        <v>60</v>
      </c>
      <c r="L58" s="92">
        <v>14</v>
      </c>
      <c r="M58" s="93">
        <v>49.35</v>
      </c>
      <c r="N58" s="94">
        <v>49</v>
      </c>
      <c r="O58" s="61">
        <v>3000</v>
      </c>
      <c r="P58" s="62">
        <f>Table22452368910111213141516171819202122242345672345689101112131415161718192021222425262728293031323334353637383940[[#This Row],[PEMBULATAN]]*O58</f>
        <v>147000</v>
      </c>
    </row>
    <row r="59" spans="1:16" ht="28.5" customHeight="1" x14ac:dyDescent="0.2">
      <c r="A59" s="112"/>
      <c r="B59" s="72"/>
      <c r="C59" s="87" t="s">
        <v>379</v>
      </c>
      <c r="D59" s="88" t="s">
        <v>55</v>
      </c>
      <c r="E59" s="13">
        <v>44438</v>
      </c>
      <c r="F59" s="90" t="s">
        <v>393</v>
      </c>
      <c r="G59" s="89">
        <v>44442</v>
      </c>
      <c r="H59" s="91" t="s">
        <v>394</v>
      </c>
      <c r="I59" s="92">
        <v>60</v>
      </c>
      <c r="J59" s="92">
        <v>50</v>
      </c>
      <c r="K59" s="92">
        <v>27</v>
      </c>
      <c r="L59" s="92">
        <v>7</v>
      </c>
      <c r="M59" s="93">
        <v>20.25</v>
      </c>
      <c r="N59" s="94">
        <v>20</v>
      </c>
      <c r="O59" s="61">
        <v>3000</v>
      </c>
      <c r="P59" s="62">
        <f>Table22452368910111213141516171819202122242345672345689101112131415161718192021222425262728293031323334353637383940[[#This Row],[PEMBULATAN]]*O59</f>
        <v>60000</v>
      </c>
    </row>
    <row r="60" spans="1:16" ht="28.5" customHeight="1" x14ac:dyDescent="0.2">
      <c r="A60" s="112"/>
      <c r="B60" s="72"/>
      <c r="C60" s="87" t="s">
        <v>380</v>
      </c>
      <c r="D60" s="88" t="s">
        <v>55</v>
      </c>
      <c r="E60" s="13">
        <v>44438</v>
      </c>
      <c r="F60" s="90" t="s">
        <v>393</v>
      </c>
      <c r="G60" s="89">
        <v>44442</v>
      </c>
      <c r="H60" s="91" t="s">
        <v>394</v>
      </c>
      <c r="I60" s="92">
        <v>30</v>
      </c>
      <c r="J60" s="92">
        <v>20</v>
      </c>
      <c r="K60" s="92">
        <v>10</v>
      </c>
      <c r="L60" s="92">
        <v>2</v>
      </c>
      <c r="M60" s="93">
        <v>1.5</v>
      </c>
      <c r="N60" s="94">
        <v>2</v>
      </c>
      <c r="O60" s="61">
        <v>3000</v>
      </c>
      <c r="P60" s="62">
        <f>Table22452368910111213141516171819202122242345672345689101112131415161718192021222425262728293031323334353637383940[[#This Row],[PEMBULATAN]]*O60</f>
        <v>6000</v>
      </c>
    </row>
    <row r="61" spans="1:16" ht="28.5" customHeight="1" x14ac:dyDescent="0.2">
      <c r="A61" s="112"/>
      <c r="B61" s="72"/>
      <c r="C61" s="87" t="s">
        <v>381</v>
      </c>
      <c r="D61" s="88" t="s">
        <v>55</v>
      </c>
      <c r="E61" s="13">
        <v>44438</v>
      </c>
      <c r="F61" s="90" t="s">
        <v>393</v>
      </c>
      <c r="G61" s="89">
        <v>44442</v>
      </c>
      <c r="H61" s="91" t="s">
        <v>394</v>
      </c>
      <c r="I61" s="92">
        <v>20</v>
      </c>
      <c r="J61" s="92">
        <v>35</v>
      </c>
      <c r="K61" s="92">
        <v>15</v>
      </c>
      <c r="L61" s="92">
        <v>1</v>
      </c>
      <c r="M61" s="93">
        <v>2.625</v>
      </c>
      <c r="N61" s="94">
        <v>3</v>
      </c>
      <c r="O61" s="61">
        <v>3000</v>
      </c>
      <c r="P61" s="62">
        <f>Table22452368910111213141516171819202122242345672345689101112131415161718192021222425262728293031323334353637383940[[#This Row],[PEMBULATAN]]*O61</f>
        <v>9000</v>
      </c>
    </row>
    <row r="62" spans="1:16" ht="28.5" customHeight="1" x14ac:dyDescent="0.2">
      <c r="A62" s="112"/>
      <c r="B62" s="72"/>
      <c r="C62" s="87" t="s">
        <v>382</v>
      </c>
      <c r="D62" s="88" t="s">
        <v>55</v>
      </c>
      <c r="E62" s="13">
        <v>44438</v>
      </c>
      <c r="F62" s="90" t="s">
        <v>393</v>
      </c>
      <c r="G62" s="89">
        <v>44442</v>
      </c>
      <c r="H62" s="91" t="s">
        <v>394</v>
      </c>
      <c r="I62" s="92">
        <v>82</v>
      </c>
      <c r="J62" s="92">
        <v>58</v>
      </c>
      <c r="K62" s="92">
        <v>28</v>
      </c>
      <c r="L62" s="92">
        <v>13</v>
      </c>
      <c r="M62" s="93">
        <v>33.292000000000002</v>
      </c>
      <c r="N62" s="94">
        <v>33</v>
      </c>
      <c r="O62" s="61">
        <v>3000</v>
      </c>
      <c r="P62" s="62">
        <f>Table22452368910111213141516171819202122242345672345689101112131415161718192021222425262728293031323334353637383940[[#This Row],[PEMBULATAN]]*O62</f>
        <v>99000</v>
      </c>
    </row>
    <row r="63" spans="1:16" ht="28.5" customHeight="1" x14ac:dyDescent="0.2">
      <c r="A63" s="112"/>
      <c r="B63" s="72"/>
      <c r="C63" s="87" t="s">
        <v>383</v>
      </c>
      <c r="D63" s="88" t="s">
        <v>55</v>
      </c>
      <c r="E63" s="13">
        <v>44438</v>
      </c>
      <c r="F63" s="90" t="s">
        <v>393</v>
      </c>
      <c r="G63" s="89">
        <v>44442</v>
      </c>
      <c r="H63" s="91" t="s">
        <v>394</v>
      </c>
      <c r="I63" s="92">
        <v>63</v>
      </c>
      <c r="J63" s="92">
        <v>32</v>
      </c>
      <c r="K63" s="92">
        <v>20</v>
      </c>
      <c r="L63" s="92">
        <v>2</v>
      </c>
      <c r="M63" s="93">
        <v>10.08</v>
      </c>
      <c r="N63" s="94">
        <v>10</v>
      </c>
      <c r="O63" s="61">
        <v>3000</v>
      </c>
      <c r="P63" s="62">
        <f>Table22452368910111213141516171819202122242345672345689101112131415161718192021222425262728293031323334353637383940[[#This Row],[PEMBULATAN]]*O63</f>
        <v>30000</v>
      </c>
    </row>
    <row r="64" spans="1:16" ht="28.5" customHeight="1" x14ac:dyDescent="0.2">
      <c r="A64" s="112"/>
      <c r="B64" s="72"/>
      <c r="C64" s="87" t="s">
        <v>384</v>
      </c>
      <c r="D64" s="88" t="s">
        <v>55</v>
      </c>
      <c r="E64" s="13">
        <v>44438</v>
      </c>
      <c r="F64" s="90" t="s">
        <v>393</v>
      </c>
      <c r="G64" s="89">
        <v>44442</v>
      </c>
      <c r="H64" s="91" t="s">
        <v>394</v>
      </c>
      <c r="I64" s="92">
        <v>101</v>
      </c>
      <c r="J64" s="92">
        <v>12</v>
      </c>
      <c r="K64" s="92">
        <v>10</v>
      </c>
      <c r="L64" s="92">
        <v>2</v>
      </c>
      <c r="M64" s="93">
        <v>3.03</v>
      </c>
      <c r="N64" s="94">
        <v>3</v>
      </c>
      <c r="O64" s="61">
        <v>3000</v>
      </c>
      <c r="P64" s="62">
        <f>Table22452368910111213141516171819202122242345672345689101112131415161718192021222425262728293031323334353637383940[[#This Row],[PEMBULATAN]]*O64</f>
        <v>9000</v>
      </c>
    </row>
    <row r="65" spans="1:16" ht="28.5" customHeight="1" x14ac:dyDescent="0.2">
      <c r="A65" s="112"/>
      <c r="B65" s="72"/>
      <c r="C65" s="87" t="s">
        <v>385</v>
      </c>
      <c r="D65" s="88" t="s">
        <v>55</v>
      </c>
      <c r="E65" s="13">
        <v>44438</v>
      </c>
      <c r="F65" s="90" t="s">
        <v>393</v>
      </c>
      <c r="G65" s="89">
        <v>44442</v>
      </c>
      <c r="H65" s="91" t="s">
        <v>394</v>
      </c>
      <c r="I65" s="92">
        <v>64</v>
      </c>
      <c r="J65" s="92">
        <v>37</v>
      </c>
      <c r="K65" s="92">
        <v>36</v>
      </c>
      <c r="L65" s="92">
        <v>6</v>
      </c>
      <c r="M65" s="93">
        <v>21.312000000000001</v>
      </c>
      <c r="N65" s="94">
        <v>21</v>
      </c>
      <c r="O65" s="61">
        <v>3000</v>
      </c>
      <c r="P65" s="62">
        <f>Table22452368910111213141516171819202122242345672345689101112131415161718192021222425262728293031323334353637383940[[#This Row],[PEMBULATAN]]*O65</f>
        <v>63000</v>
      </c>
    </row>
    <row r="66" spans="1:16" ht="28.5" customHeight="1" x14ac:dyDescent="0.2">
      <c r="A66" s="112"/>
      <c r="B66" s="72"/>
      <c r="C66" s="87" t="s">
        <v>386</v>
      </c>
      <c r="D66" s="88" t="s">
        <v>55</v>
      </c>
      <c r="E66" s="13">
        <v>44438</v>
      </c>
      <c r="F66" s="90" t="s">
        <v>393</v>
      </c>
      <c r="G66" s="89">
        <v>44442</v>
      </c>
      <c r="H66" s="91" t="s">
        <v>394</v>
      </c>
      <c r="I66" s="92">
        <v>40</v>
      </c>
      <c r="J66" s="92">
        <v>30</v>
      </c>
      <c r="K66" s="92">
        <v>16</v>
      </c>
      <c r="L66" s="92">
        <v>2</v>
      </c>
      <c r="M66" s="93">
        <v>4.8</v>
      </c>
      <c r="N66" s="94">
        <v>5</v>
      </c>
      <c r="O66" s="61">
        <v>3000</v>
      </c>
      <c r="P66" s="62">
        <f>Table22452368910111213141516171819202122242345672345689101112131415161718192021222425262728293031323334353637383940[[#This Row],[PEMBULATAN]]*O66</f>
        <v>15000</v>
      </c>
    </row>
    <row r="67" spans="1:16" ht="28.5" customHeight="1" x14ac:dyDescent="0.2">
      <c r="A67" s="112"/>
      <c r="B67" s="72"/>
      <c r="C67" s="87" t="s">
        <v>387</v>
      </c>
      <c r="D67" s="88" t="s">
        <v>55</v>
      </c>
      <c r="E67" s="13">
        <v>44438</v>
      </c>
      <c r="F67" s="90" t="s">
        <v>393</v>
      </c>
      <c r="G67" s="89">
        <v>44442</v>
      </c>
      <c r="H67" s="91" t="s">
        <v>394</v>
      </c>
      <c r="I67" s="92">
        <v>110</v>
      </c>
      <c r="J67" s="92">
        <v>60</v>
      </c>
      <c r="K67" s="92">
        <v>35</v>
      </c>
      <c r="L67" s="92">
        <v>14</v>
      </c>
      <c r="M67" s="93">
        <v>57.75</v>
      </c>
      <c r="N67" s="94">
        <v>58</v>
      </c>
      <c r="O67" s="61">
        <v>3000</v>
      </c>
      <c r="P67" s="62">
        <f>Table22452368910111213141516171819202122242345672345689101112131415161718192021222425262728293031323334353637383940[[#This Row],[PEMBULATAN]]*O67</f>
        <v>174000</v>
      </c>
    </row>
    <row r="68" spans="1:16" ht="28.5" customHeight="1" x14ac:dyDescent="0.2">
      <c r="A68" s="112"/>
      <c r="B68" s="72"/>
      <c r="C68" s="87" t="s">
        <v>388</v>
      </c>
      <c r="D68" s="88" t="s">
        <v>55</v>
      </c>
      <c r="E68" s="13">
        <v>44438</v>
      </c>
      <c r="F68" s="90" t="s">
        <v>393</v>
      </c>
      <c r="G68" s="89">
        <v>44442</v>
      </c>
      <c r="H68" s="91" t="s">
        <v>394</v>
      </c>
      <c r="I68" s="92">
        <v>86</v>
      </c>
      <c r="J68" s="92">
        <v>57</v>
      </c>
      <c r="K68" s="92">
        <v>38</v>
      </c>
      <c r="L68" s="92">
        <v>15</v>
      </c>
      <c r="M68" s="93">
        <v>46.569000000000003</v>
      </c>
      <c r="N68" s="94">
        <v>47</v>
      </c>
      <c r="O68" s="61">
        <v>3000</v>
      </c>
      <c r="P68" s="62">
        <f>Table22452368910111213141516171819202122242345672345689101112131415161718192021222425262728293031323334353637383940[[#This Row],[PEMBULATAN]]*O68</f>
        <v>141000</v>
      </c>
    </row>
    <row r="69" spans="1:16" ht="28.5" customHeight="1" x14ac:dyDescent="0.2">
      <c r="A69" s="112"/>
      <c r="B69" s="72"/>
      <c r="C69" s="87" t="s">
        <v>389</v>
      </c>
      <c r="D69" s="88" t="s">
        <v>55</v>
      </c>
      <c r="E69" s="13">
        <v>44438</v>
      </c>
      <c r="F69" s="90" t="s">
        <v>393</v>
      </c>
      <c r="G69" s="89">
        <v>44442</v>
      </c>
      <c r="H69" s="91" t="s">
        <v>394</v>
      </c>
      <c r="I69" s="92">
        <v>30</v>
      </c>
      <c r="J69" s="92">
        <v>31</v>
      </c>
      <c r="K69" s="92">
        <v>13</v>
      </c>
      <c r="L69" s="92">
        <v>1</v>
      </c>
      <c r="M69" s="93">
        <v>3.0225</v>
      </c>
      <c r="N69" s="94">
        <v>3</v>
      </c>
      <c r="O69" s="61">
        <v>3000</v>
      </c>
      <c r="P69" s="62">
        <f>Table22452368910111213141516171819202122242345672345689101112131415161718192021222425262728293031323334353637383940[[#This Row],[PEMBULATAN]]*O69</f>
        <v>9000</v>
      </c>
    </row>
    <row r="70" spans="1:16" ht="28.5" customHeight="1" x14ac:dyDescent="0.2">
      <c r="A70" s="112"/>
      <c r="B70" s="72"/>
      <c r="C70" s="87" t="s">
        <v>390</v>
      </c>
      <c r="D70" s="88" t="s">
        <v>55</v>
      </c>
      <c r="E70" s="13">
        <v>44438</v>
      </c>
      <c r="F70" s="90" t="s">
        <v>393</v>
      </c>
      <c r="G70" s="89">
        <v>44442</v>
      </c>
      <c r="H70" s="91" t="s">
        <v>394</v>
      </c>
      <c r="I70" s="92">
        <v>98</v>
      </c>
      <c r="J70" s="92">
        <v>55</v>
      </c>
      <c r="K70" s="92">
        <v>38</v>
      </c>
      <c r="L70" s="92">
        <v>33</v>
      </c>
      <c r="M70" s="93">
        <v>51.204999999999998</v>
      </c>
      <c r="N70" s="94">
        <v>51</v>
      </c>
      <c r="O70" s="61">
        <v>3000</v>
      </c>
      <c r="P70" s="62">
        <f>Table22452368910111213141516171819202122242345672345689101112131415161718192021222425262728293031323334353637383940[[#This Row],[PEMBULATAN]]*O70</f>
        <v>153000</v>
      </c>
    </row>
    <row r="71" spans="1:16" ht="28.5" customHeight="1" x14ac:dyDescent="0.2">
      <c r="A71" s="112"/>
      <c r="B71" s="72"/>
      <c r="C71" s="87" t="s">
        <v>391</v>
      </c>
      <c r="D71" s="88" t="s">
        <v>55</v>
      </c>
      <c r="E71" s="13">
        <v>44438</v>
      </c>
      <c r="F71" s="90" t="s">
        <v>393</v>
      </c>
      <c r="G71" s="89">
        <v>44442</v>
      </c>
      <c r="H71" s="91" t="s">
        <v>394</v>
      </c>
      <c r="I71" s="92">
        <v>50</v>
      </c>
      <c r="J71" s="92">
        <v>28</v>
      </c>
      <c r="K71" s="92">
        <v>38</v>
      </c>
      <c r="L71" s="92">
        <v>4</v>
      </c>
      <c r="M71" s="93">
        <v>13.3</v>
      </c>
      <c r="N71" s="94">
        <v>13</v>
      </c>
      <c r="O71" s="61">
        <v>3000</v>
      </c>
      <c r="P71" s="62">
        <f>Table22452368910111213141516171819202122242345672345689101112131415161718192021222425262728293031323334353637383940[[#This Row],[PEMBULATAN]]*O71</f>
        <v>39000</v>
      </c>
    </row>
    <row r="72" spans="1:16" ht="28.5" customHeight="1" x14ac:dyDescent="0.2">
      <c r="A72" s="112"/>
      <c r="B72" s="72"/>
      <c r="C72" s="87" t="s">
        <v>392</v>
      </c>
      <c r="D72" s="88" t="s">
        <v>55</v>
      </c>
      <c r="E72" s="13">
        <v>44438</v>
      </c>
      <c r="F72" s="90" t="s">
        <v>393</v>
      </c>
      <c r="G72" s="89">
        <v>44442</v>
      </c>
      <c r="H72" s="91" t="s">
        <v>394</v>
      </c>
      <c r="I72" s="92">
        <v>36</v>
      </c>
      <c r="J72" s="92">
        <v>28</v>
      </c>
      <c r="K72" s="92">
        <v>13</v>
      </c>
      <c r="L72" s="92">
        <v>4</v>
      </c>
      <c r="M72" s="93">
        <v>3.2759999999999998</v>
      </c>
      <c r="N72" s="94">
        <v>4</v>
      </c>
      <c r="O72" s="61">
        <v>3000</v>
      </c>
      <c r="P72" s="62">
        <f>Table22452368910111213141516171819202122242345672345689101112131415161718192021222425262728293031323334353637383940[[#This Row],[PEMBULATAN]]*O72</f>
        <v>12000</v>
      </c>
    </row>
    <row r="73" spans="1:16" ht="22.5" customHeight="1" x14ac:dyDescent="0.2">
      <c r="A73" s="151" t="s">
        <v>33</v>
      </c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3"/>
      <c r="M73" s="76">
        <f>SUBTOTAL(109,Table22452368910111213141516171819202122242345672345689101112131415161718192021222425262728293031323334353637383940[KG VOLUME])</f>
        <v>1899.9989999999998</v>
      </c>
      <c r="N73" s="65">
        <f>SUM(N3:N72)</f>
        <v>1907</v>
      </c>
      <c r="O73" s="154">
        <f>SUM(P3:P72)</f>
        <v>5721000</v>
      </c>
      <c r="P73" s="155"/>
    </row>
    <row r="74" spans="1:16" ht="22.5" customHeight="1" x14ac:dyDescent="0.2">
      <c r="A74" s="80"/>
      <c r="B74" s="80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1"/>
      <c r="N74" s="83" t="s">
        <v>54</v>
      </c>
      <c r="O74" s="82"/>
      <c r="P74" s="82">
        <f>O73*10%</f>
        <v>572100</v>
      </c>
    </row>
    <row r="75" spans="1:16" x14ac:dyDescent="0.2">
      <c r="A75" s="11"/>
      <c r="B75" s="53" t="s">
        <v>47</v>
      </c>
      <c r="C75" s="52"/>
      <c r="D75" s="54" t="s">
        <v>48</v>
      </c>
      <c r="H75" s="60"/>
      <c r="N75" s="59" t="s">
        <v>34</v>
      </c>
      <c r="P75" s="66">
        <f>O73*1%</f>
        <v>57210</v>
      </c>
    </row>
    <row r="76" spans="1:16" x14ac:dyDescent="0.2">
      <c r="A76" s="11"/>
      <c r="H76" s="60"/>
      <c r="N76" s="59" t="s">
        <v>35</v>
      </c>
      <c r="P76" s="68">
        <v>0</v>
      </c>
    </row>
    <row r="77" spans="1:16" ht="15.75" thickBot="1" x14ac:dyDescent="0.25">
      <c r="A77" s="11"/>
      <c r="H77" s="60"/>
      <c r="N77" s="59" t="s">
        <v>36</v>
      </c>
      <c r="P77" s="68">
        <v>0</v>
      </c>
    </row>
    <row r="78" spans="1:16" x14ac:dyDescent="0.2">
      <c r="A78" s="11"/>
      <c r="H78" s="60"/>
      <c r="N78" s="63" t="s">
        <v>37</v>
      </c>
      <c r="O78" s="64"/>
      <c r="P78" s="67">
        <f>O73-P74+P75</f>
        <v>5206110</v>
      </c>
    </row>
    <row r="79" spans="1:16" x14ac:dyDescent="0.2">
      <c r="B79" s="53"/>
      <c r="C79" s="52"/>
      <c r="D79" s="54"/>
    </row>
    <row r="81" spans="1:16" x14ac:dyDescent="0.2">
      <c r="A81" s="11"/>
      <c r="H81" s="60"/>
      <c r="P81" s="69"/>
    </row>
    <row r="82" spans="1:16" x14ac:dyDescent="0.2">
      <c r="A82" s="11"/>
      <c r="H82" s="60"/>
      <c r="O82" s="55"/>
      <c r="P82" s="69"/>
    </row>
    <row r="83" spans="1:16" s="3" customFormat="1" x14ac:dyDescent="0.25">
      <c r="A83" s="11"/>
      <c r="B83" s="2"/>
      <c r="C83" s="2"/>
      <c r="E83" s="12"/>
      <c r="H83" s="60"/>
      <c r="N83" s="14"/>
      <c r="O83" s="14"/>
      <c r="P83" s="14"/>
    </row>
    <row r="84" spans="1:16" s="3" customFormat="1" x14ac:dyDescent="0.25">
      <c r="A84" s="11"/>
      <c r="B84" s="2"/>
      <c r="C84" s="2"/>
      <c r="E84" s="12"/>
      <c r="H84" s="60"/>
      <c r="N84" s="14"/>
      <c r="O84" s="14"/>
      <c r="P84" s="14"/>
    </row>
    <row r="85" spans="1:16" s="3" customFormat="1" x14ac:dyDescent="0.25">
      <c r="A85" s="11"/>
      <c r="B85" s="2"/>
      <c r="C85" s="2"/>
      <c r="E85" s="12"/>
      <c r="H85" s="60"/>
      <c r="N85" s="14"/>
      <c r="O85" s="14"/>
      <c r="P85" s="14"/>
    </row>
    <row r="86" spans="1:16" s="3" customFormat="1" x14ac:dyDescent="0.25">
      <c r="A86" s="11"/>
      <c r="B86" s="2"/>
      <c r="C86" s="2"/>
      <c r="E86" s="12"/>
      <c r="H86" s="60"/>
      <c r="N86" s="14"/>
      <c r="O86" s="14"/>
      <c r="P86" s="14"/>
    </row>
    <row r="87" spans="1:16" s="3" customFormat="1" x14ac:dyDescent="0.25">
      <c r="A87" s="11"/>
      <c r="B87" s="2"/>
      <c r="C87" s="2"/>
      <c r="E87" s="12"/>
      <c r="H87" s="60"/>
      <c r="N87" s="14"/>
      <c r="O87" s="14"/>
      <c r="P87" s="14"/>
    </row>
    <row r="88" spans="1:16" s="3" customFormat="1" x14ac:dyDescent="0.25">
      <c r="A88" s="11"/>
      <c r="B88" s="2"/>
      <c r="C88" s="2"/>
      <c r="E88" s="12"/>
      <c r="H88" s="60"/>
      <c r="N88" s="14"/>
      <c r="O88" s="14"/>
      <c r="P88" s="14"/>
    </row>
    <row r="89" spans="1:16" s="3" customFormat="1" x14ac:dyDescent="0.25">
      <c r="A89" s="11"/>
      <c r="B89" s="2"/>
      <c r="C89" s="2"/>
      <c r="E89" s="12"/>
      <c r="H89" s="60"/>
      <c r="N89" s="14"/>
      <c r="O89" s="14"/>
      <c r="P89" s="14"/>
    </row>
    <row r="90" spans="1:16" s="3" customFormat="1" x14ac:dyDescent="0.25">
      <c r="A90" s="11"/>
      <c r="B90" s="2"/>
      <c r="C90" s="2"/>
      <c r="E90" s="12"/>
      <c r="H90" s="60"/>
      <c r="N90" s="14"/>
      <c r="O90" s="14"/>
      <c r="P90" s="14"/>
    </row>
    <row r="91" spans="1:16" s="3" customFormat="1" x14ac:dyDescent="0.25">
      <c r="A91" s="11"/>
      <c r="B91" s="2"/>
      <c r="C91" s="2"/>
      <c r="E91" s="12"/>
      <c r="H91" s="60"/>
      <c r="N91" s="14"/>
      <c r="O91" s="14"/>
      <c r="P91" s="14"/>
    </row>
    <row r="92" spans="1:16" s="3" customFormat="1" x14ac:dyDescent="0.25">
      <c r="A92" s="11"/>
      <c r="B92" s="2"/>
      <c r="C92" s="2"/>
      <c r="E92" s="12"/>
      <c r="H92" s="60"/>
      <c r="N92" s="14"/>
      <c r="O92" s="14"/>
      <c r="P92" s="14"/>
    </row>
    <row r="93" spans="1:16" s="3" customFormat="1" x14ac:dyDescent="0.25">
      <c r="A93" s="11"/>
      <c r="B93" s="2"/>
      <c r="C93" s="2"/>
      <c r="E93" s="12"/>
      <c r="H93" s="60"/>
      <c r="N93" s="14"/>
      <c r="O93" s="14"/>
      <c r="P93" s="14"/>
    </row>
    <row r="94" spans="1:16" s="3" customFormat="1" x14ac:dyDescent="0.25">
      <c r="A94" s="11"/>
      <c r="B94" s="2"/>
      <c r="C94" s="2"/>
      <c r="E94" s="12"/>
      <c r="H94" s="60"/>
      <c r="N94" s="14"/>
      <c r="O94" s="14"/>
      <c r="P94" s="14"/>
    </row>
  </sheetData>
  <mergeCells count="3">
    <mergeCell ref="A3:A4"/>
    <mergeCell ref="A73:L73"/>
    <mergeCell ref="O73:P73"/>
  </mergeCells>
  <conditionalFormatting sqref="B3">
    <cfRule type="duplicateValues" dxfId="5" priority="1"/>
  </conditionalFormatting>
  <conditionalFormatting sqref="B4:B72">
    <cfRule type="duplicateValues" dxfId="4" priority="97"/>
  </conditionalFormatting>
  <printOptions horizontalCentered="1"/>
  <pageMargins left="0.31496062992125984" right="0.31496062992125984" top="0.55118110236220474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="110" zoomScaleNormal="110" workbookViewId="0">
      <pane xSplit="3" ySplit="2" topLeftCell="D3" activePane="bottomRight" state="frozen"/>
      <selection activeCell="A7" sqref="A7:L7"/>
      <selection pane="topRight" activeCell="A7" sqref="A7:L7"/>
      <selection pane="bottomLeft" activeCell="A7" sqref="A7:L7"/>
      <selection pane="bottomRight" activeCell="L9" sqref="L9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11.5703125" style="3" customWidth="1"/>
    <col min="5" max="5" width="8" style="12" customWidth="1"/>
    <col min="6" max="6" width="8.7109375" style="3" customWidth="1"/>
    <col min="7" max="7" width="9.5703125" style="3" customWidth="1"/>
    <col min="8" max="8" width="13.710937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4" customWidth="1"/>
    <col min="15" max="15" width="8.140625" style="14" customWidth="1"/>
    <col min="16" max="16" width="12.28515625" style="14" customWidth="1"/>
    <col min="17" max="16384" width="9.140625" style="4"/>
  </cols>
  <sheetData>
    <row r="1" spans="1:16" x14ac:dyDescent="0.2">
      <c r="H1" s="5"/>
    </row>
    <row r="2" spans="1:16" ht="25.5" x14ac:dyDescent="0.2">
      <c r="A2" s="56" t="s">
        <v>49</v>
      </c>
      <c r="B2" s="7" t="s">
        <v>7</v>
      </c>
      <c r="C2" s="7" t="s">
        <v>0</v>
      </c>
      <c r="D2" s="7" t="s">
        <v>1</v>
      </c>
      <c r="E2" s="57" t="s">
        <v>4</v>
      </c>
      <c r="F2" s="7" t="s">
        <v>3</v>
      </c>
      <c r="G2" s="7" t="s">
        <v>5</v>
      </c>
      <c r="H2" s="57" t="s">
        <v>2</v>
      </c>
      <c r="I2" s="7" t="s">
        <v>44</v>
      </c>
      <c r="J2" s="7" t="s">
        <v>45</v>
      </c>
      <c r="K2" s="7" t="s">
        <v>46</v>
      </c>
      <c r="L2" s="58" t="s">
        <v>50</v>
      </c>
      <c r="M2" s="58" t="s">
        <v>51</v>
      </c>
      <c r="N2" s="58" t="s">
        <v>6</v>
      </c>
      <c r="O2" s="58" t="s">
        <v>52</v>
      </c>
      <c r="P2" s="58" t="s">
        <v>53</v>
      </c>
    </row>
    <row r="3" spans="1:16" ht="39" customHeight="1" x14ac:dyDescent="0.2">
      <c r="A3" s="149" t="s">
        <v>422</v>
      </c>
      <c r="B3" s="71" t="s">
        <v>398</v>
      </c>
      <c r="C3" s="9" t="s">
        <v>399</v>
      </c>
      <c r="D3" s="73" t="s">
        <v>55</v>
      </c>
      <c r="E3" s="13">
        <v>44439</v>
      </c>
      <c r="F3" s="73" t="s">
        <v>393</v>
      </c>
      <c r="G3" s="13">
        <v>44442</v>
      </c>
      <c r="H3" s="10" t="s">
        <v>394</v>
      </c>
      <c r="I3" s="1">
        <v>58</v>
      </c>
      <c r="J3" s="1">
        <v>30</v>
      </c>
      <c r="K3" s="1">
        <v>30</v>
      </c>
      <c r="L3" s="1">
        <v>6</v>
      </c>
      <c r="M3" s="78">
        <v>13.05</v>
      </c>
      <c r="N3" s="8">
        <v>13</v>
      </c>
      <c r="O3" s="61">
        <v>3000</v>
      </c>
      <c r="P3" s="62">
        <f>Table2245236891011121314151617181920212224234567234568910111213141516171819202122242526272829303132333435363738394042[[#This Row],[PEMBULATAN]]*O3</f>
        <v>39000</v>
      </c>
    </row>
    <row r="4" spans="1:16" ht="39" customHeight="1" x14ac:dyDescent="0.2">
      <c r="A4" s="150"/>
      <c r="B4" s="95"/>
      <c r="C4" s="9" t="s">
        <v>400</v>
      </c>
      <c r="D4" s="73" t="s">
        <v>55</v>
      </c>
      <c r="E4" s="13">
        <v>44439</v>
      </c>
      <c r="F4" s="73" t="s">
        <v>393</v>
      </c>
      <c r="G4" s="13">
        <v>44442</v>
      </c>
      <c r="H4" s="10" t="s">
        <v>394</v>
      </c>
      <c r="I4" s="1">
        <v>77</v>
      </c>
      <c r="J4" s="1">
        <v>53</v>
      </c>
      <c r="K4" s="1">
        <v>20</v>
      </c>
      <c r="L4" s="1">
        <v>12</v>
      </c>
      <c r="M4" s="78">
        <v>20.405000000000001</v>
      </c>
      <c r="N4" s="8">
        <v>20</v>
      </c>
      <c r="O4" s="61">
        <v>3000</v>
      </c>
      <c r="P4" s="62">
        <f>Table2245236891011121314151617181920212224234567234568910111213141516171819202122242526272829303132333435363738394042[[#This Row],[PEMBULATAN]]*O4</f>
        <v>60000</v>
      </c>
    </row>
    <row r="5" spans="1:16" ht="39" customHeight="1" x14ac:dyDescent="0.2">
      <c r="A5" s="112"/>
      <c r="B5" s="72" t="s">
        <v>395</v>
      </c>
      <c r="C5" s="85" t="s">
        <v>396</v>
      </c>
      <c r="D5" s="75" t="s">
        <v>55</v>
      </c>
      <c r="E5" s="13">
        <v>44439</v>
      </c>
      <c r="F5" s="73" t="s">
        <v>393</v>
      </c>
      <c r="G5" s="13">
        <v>44442</v>
      </c>
      <c r="H5" s="74" t="s">
        <v>394</v>
      </c>
      <c r="I5" s="15">
        <v>63</v>
      </c>
      <c r="J5" s="15">
        <v>43</v>
      </c>
      <c r="K5" s="15">
        <v>54</v>
      </c>
      <c r="L5" s="15">
        <v>17</v>
      </c>
      <c r="M5" s="79">
        <v>36.5715</v>
      </c>
      <c r="N5" s="70">
        <v>37</v>
      </c>
      <c r="O5" s="61">
        <v>3000</v>
      </c>
      <c r="P5" s="62">
        <f>Table2245236891011121314151617181920212224234567234568910111213141516171819202122242526272829303132333435363738394042[[#This Row],[PEMBULATAN]]*O5</f>
        <v>111000</v>
      </c>
    </row>
    <row r="6" spans="1:16" ht="39" customHeight="1" x14ac:dyDescent="0.2">
      <c r="A6" s="112"/>
      <c r="B6" s="72"/>
      <c r="C6" s="87" t="s">
        <v>397</v>
      </c>
      <c r="D6" s="88" t="s">
        <v>55</v>
      </c>
      <c r="E6" s="89">
        <v>44439</v>
      </c>
      <c r="F6" s="90" t="s">
        <v>393</v>
      </c>
      <c r="G6" s="89">
        <v>44442</v>
      </c>
      <c r="H6" s="91" t="s">
        <v>394</v>
      </c>
      <c r="I6" s="92">
        <v>47</v>
      </c>
      <c r="J6" s="92">
        <v>47</v>
      </c>
      <c r="K6" s="92">
        <v>43</v>
      </c>
      <c r="L6" s="92">
        <v>12</v>
      </c>
      <c r="M6" s="93">
        <v>23.746749999999999</v>
      </c>
      <c r="N6" s="94">
        <v>24</v>
      </c>
      <c r="O6" s="61">
        <v>3000</v>
      </c>
      <c r="P6" s="62">
        <f>Table2245236891011121314151617181920212224234567234568910111213141516171819202122242526272829303132333435363738394042[[#This Row],[PEMBULATAN]]*O6</f>
        <v>72000</v>
      </c>
    </row>
    <row r="7" spans="1:16" ht="22.5" customHeight="1" x14ac:dyDescent="0.2">
      <c r="A7" s="151" t="s">
        <v>33</v>
      </c>
      <c r="B7" s="152"/>
      <c r="C7" s="152"/>
      <c r="D7" s="152"/>
      <c r="E7" s="152"/>
      <c r="F7" s="152"/>
      <c r="G7" s="152"/>
      <c r="H7" s="152"/>
      <c r="I7" s="152"/>
      <c r="J7" s="152"/>
      <c r="K7" s="152"/>
      <c r="L7" s="153"/>
      <c r="M7" s="76">
        <f>SUBTOTAL(109,Table2245236891011121314151617181920212224234567234568910111213141516171819202122242526272829303132333435363738394042[KG VOLUME])</f>
        <v>93.77324999999999</v>
      </c>
      <c r="N7" s="65">
        <f>SUM(N3:N6)</f>
        <v>94</v>
      </c>
      <c r="O7" s="154">
        <f>SUM(P3:P6)</f>
        <v>282000</v>
      </c>
      <c r="P7" s="155"/>
    </row>
    <row r="8" spans="1:16" ht="22.5" customHeight="1" x14ac:dyDescent="0.2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1"/>
      <c r="N8" s="83" t="s">
        <v>54</v>
      </c>
      <c r="O8" s="82"/>
      <c r="P8" s="82">
        <f>O7*10%</f>
        <v>28200</v>
      </c>
    </row>
    <row r="9" spans="1:16" x14ac:dyDescent="0.2">
      <c r="A9" s="11"/>
      <c r="B9" s="53" t="s">
        <v>47</v>
      </c>
      <c r="C9" s="52"/>
      <c r="D9" s="54" t="s">
        <v>48</v>
      </c>
      <c r="H9" s="60"/>
      <c r="N9" s="59" t="s">
        <v>34</v>
      </c>
      <c r="P9" s="66">
        <f>O7*1%</f>
        <v>2820</v>
      </c>
    </row>
    <row r="10" spans="1:16" x14ac:dyDescent="0.2">
      <c r="A10" s="11"/>
      <c r="H10" s="60"/>
      <c r="N10" s="59" t="s">
        <v>35</v>
      </c>
      <c r="P10" s="68">
        <v>0</v>
      </c>
    </row>
    <row r="11" spans="1:16" ht="15.75" thickBot="1" x14ac:dyDescent="0.25">
      <c r="A11" s="11"/>
      <c r="H11" s="60"/>
      <c r="N11" s="59" t="s">
        <v>36</v>
      </c>
      <c r="P11" s="68">
        <v>0</v>
      </c>
    </row>
    <row r="12" spans="1:16" x14ac:dyDescent="0.2">
      <c r="A12" s="11"/>
      <c r="H12" s="60"/>
      <c r="N12" s="63" t="s">
        <v>37</v>
      </c>
      <c r="O12" s="64"/>
      <c r="P12" s="67">
        <f>O7-P8+P9</f>
        <v>256620</v>
      </c>
    </row>
    <row r="13" spans="1:16" x14ac:dyDescent="0.2">
      <c r="B13" s="53"/>
      <c r="C13" s="52"/>
      <c r="D13" s="54"/>
    </row>
    <row r="15" spans="1:16" x14ac:dyDescent="0.2">
      <c r="A15" s="11"/>
      <c r="H15" s="60"/>
      <c r="P15" s="69"/>
    </row>
    <row r="16" spans="1:16" x14ac:dyDescent="0.2">
      <c r="A16" s="11"/>
      <c r="H16" s="60"/>
      <c r="O16" s="55"/>
      <c r="P16" s="69"/>
    </row>
    <row r="17" spans="1:16" s="3" customFormat="1" x14ac:dyDescent="0.25">
      <c r="A17" s="11"/>
      <c r="B17" s="2"/>
      <c r="C17" s="2"/>
      <c r="E17" s="12"/>
      <c r="H17" s="60"/>
      <c r="N17" s="14"/>
      <c r="O17" s="14"/>
      <c r="P17" s="14"/>
    </row>
    <row r="18" spans="1:16" s="3" customFormat="1" x14ac:dyDescent="0.25">
      <c r="A18" s="11"/>
      <c r="B18" s="2"/>
      <c r="C18" s="2"/>
      <c r="E18" s="12"/>
      <c r="H18" s="60"/>
      <c r="N18" s="14"/>
      <c r="O18" s="14"/>
      <c r="P18" s="14"/>
    </row>
    <row r="19" spans="1:16" s="3" customFormat="1" x14ac:dyDescent="0.25">
      <c r="A19" s="11"/>
      <c r="B19" s="2"/>
      <c r="C19" s="2"/>
      <c r="E19" s="12"/>
      <c r="H19" s="60"/>
      <c r="N19" s="14"/>
      <c r="O19" s="14"/>
      <c r="P19" s="14"/>
    </row>
    <row r="20" spans="1:16" s="3" customFormat="1" x14ac:dyDescent="0.25">
      <c r="A20" s="11"/>
      <c r="B20" s="2"/>
      <c r="C20" s="2"/>
      <c r="E20" s="12"/>
      <c r="H20" s="60"/>
      <c r="N20" s="14"/>
      <c r="O20" s="14"/>
      <c r="P20" s="14"/>
    </row>
    <row r="21" spans="1:16" s="3" customFormat="1" x14ac:dyDescent="0.25">
      <c r="A21" s="11"/>
      <c r="B21" s="2"/>
      <c r="C21" s="2"/>
      <c r="E21" s="12"/>
      <c r="H21" s="60"/>
      <c r="N21" s="14"/>
      <c r="O21" s="14"/>
      <c r="P21" s="14"/>
    </row>
    <row r="22" spans="1:16" s="3" customFormat="1" x14ac:dyDescent="0.25">
      <c r="A22" s="11"/>
      <c r="B22" s="2"/>
      <c r="C22" s="2"/>
      <c r="E22" s="12"/>
      <c r="H22" s="60"/>
      <c r="N22" s="14"/>
      <c r="O22" s="14"/>
      <c r="P22" s="14"/>
    </row>
    <row r="23" spans="1:16" s="3" customFormat="1" x14ac:dyDescent="0.25">
      <c r="A23" s="11"/>
      <c r="B23" s="2"/>
      <c r="C23" s="2"/>
      <c r="E23" s="12"/>
      <c r="H23" s="60"/>
      <c r="N23" s="14"/>
      <c r="O23" s="14"/>
      <c r="P23" s="14"/>
    </row>
    <row r="24" spans="1:16" s="3" customFormat="1" x14ac:dyDescent="0.25">
      <c r="A24" s="11"/>
      <c r="B24" s="2"/>
      <c r="C24" s="2"/>
      <c r="E24" s="12"/>
      <c r="H24" s="60"/>
      <c r="N24" s="14"/>
      <c r="O24" s="14"/>
      <c r="P24" s="14"/>
    </row>
    <row r="25" spans="1:16" s="3" customFormat="1" x14ac:dyDescent="0.25">
      <c r="A25" s="11"/>
      <c r="B25" s="2"/>
      <c r="C25" s="2"/>
      <c r="E25" s="12"/>
      <c r="H25" s="60"/>
      <c r="N25" s="14"/>
      <c r="O25" s="14"/>
      <c r="P25" s="14"/>
    </row>
    <row r="26" spans="1:16" s="3" customFormat="1" x14ac:dyDescent="0.25">
      <c r="A26" s="11"/>
      <c r="B26" s="2"/>
      <c r="C26" s="2"/>
      <c r="E26" s="12"/>
      <c r="H26" s="60"/>
      <c r="N26" s="14"/>
      <c r="O26" s="14"/>
      <c r="P26" s="14"/>
    </row>
    <row r="27" spans="1:16" s="3" customFormat="1" x14ac:dyDescent="0.25">
      <c r="A27" s="11"/>
      <c r="B27" s="2"/>
      <c r="C27" s="2"/>
      <c r="E27" s="12"/>
      <c r="H27" s="60"/>
      <c r="N27" s="14"/>
      <c r="O27" s="14"/>
      <c r="P27" s="14"/>
    </row>
    <row r="28" spans="1:16" s="3" customFormat="1" x14ac:dyDescent="0.25">
      <c r="A28" s="11"/>
      <c r="B28" s="2"/>
      <c r="C28" s="2"/>
      <c r="E28" s="12"/>
      <c r="H28" s="60"/>
      <c r="N28" s="14"/>
      <c r="O28" s="14"/>
      <c r="P28" s="14"/>
    </row>
  </sheetData>
  <mergeCells count="3">
    <mergeCell ref="A3:A4"/>
    <mergeCell ref="A7:L7"/>
    <mergeCell ref="O7:P7"/>
  </mergeCells>
  <conditionalFormatting sqref="B3">
    <cfRule type="duplicateValues" dxfId="3" priority="1"/>
  </conditionalFormatting>
  <conditionalFormatting sqref="B4:B6">
    <cfRule type="duplicateValues" dxfId="2" priority="96"/>
  </conditionalFormatting>
  <printOptions horizontalCentered="1"/>
  <pageMargins left="0.31496062992125984" right="0.31496062992125984" top="0.55118110236220474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2"/>
  <sheetViews>
    <sheetView zoomScale="110" zoomScaleNormal="110" workbookViewId="0">
      <pane xSplit="3" ySplit="2" topLeftCell="D224" activePane="bottomRight" state="frozen"/>
      <selection activeCell="A7" sqref="A7:L7"/>
      <selection pane="topRight" activeCell="A7" sqref="A7:L7"/>
      <selection pane="bottomLeft" activeCell="A7" sqref="A7:L7"/>
      <selection pane="bottomRight" activeCell="K230" sqref="K230"/>
    </sheetView>
  </sheetViews>
  <sheetFormatPr defaultRowHeight="15" x14ac:dyDescent="0.2"/>
  <cols>
    <col min="1" max="1" width="8" style="4" customWidth="1"/>
    <col min="2" max="2" width="19.5703125" style="2" customWidth="1"/>
    <col min="3" max="3" width="14.5703125" style="2" customWidth="1"/>
    <col min="4" max="4" width="11.5703125" style="3" customWidth="1"/>
    <col min="5" max="5" width="8" style="12" customWidth="1"/>
    <col min="6" max="6" width="10" style="3" customWidth="1"/>
    <col min="7" max="7" width="9.5703125" style="3" customWidth="1"/>
    <col min="8" max="8" width="13.7109375" style="6" customWidth="1"/>
    <col min="9" max="11" width="4.42578125" style="3" customWidth="1"/>
    <col min="12" max="12" width="5" style="3" customWidth="1"/>
    <col min="13" max="13" width="8.5703125" style="3" customWidth="1"/>
    <col min="14" max="14" width="13" style="14" customWidth="1"/>
    <col min="15" max="15" width="8.140625" style="14" customWidth="1"/>
    <col min="16" max="16" width="12.28515625" style="14" customWidth="1"/>
    <col min="17" max="16384" width="9.140625" style="4"/>
  </cols>
  <sheetData>
    <row r="1" spans="1:16" x14ac:dyDescent="0.2">
      <c r="H1" s="5"/>
    </row>
    <row r="2" spans="1:16" ht="25.5" x14ac:dyDescent="0.2">
      <c r="A2" s="56" t="s">
        <v>49</v>
      </c>
      <c r="B2" s="7" t="s">
        <v>7</v>
      </c>
      <c r="C2" s="7" t="s">
        <v>0</v>
      </c>
      <c r="D2" s="7" t="s">
        <v>1</v>
      </c>
      <c r="E2" s="57" t="s">
        <v>4</v>
      </c>
      <c r="F2" s="7" t="s">
        <v>3</v>
      </c>
      <c r="G2" s="7" t="s">
        <v>5</v>
      </c>
      <c r="H2" s="57" t="s">
        <v>2</v>
      </c>
      <c r="I2" s="7" t="s">
        <v>44</v>
      </c>
      <c r="J2" s="7" t="s">
        <v>45</v>
      </c>
      <c r="K2" s="7" t="s">
        <v>46</v>
      </c>
      <c r="L2" s="58" t="s">
        <v>50</v>
      </c>
      <c r="M2" s="58" t="s">
        <v>51</v>
      </c>
      <c r="N2" s="58" t="s">
        <v>6</v>
      </c>
      <c r="O2" s="58" t="s">
        <v>52</v>
      </c>
      <c r="P2" s="58" t="s">
        <v>53</v>
      </c>
    </row>
    <row r="3" spans="1:16" ht="27.75" customHeight="1" x14ac:dyDescent="0.2">
      <c r="A3" s="149" t="s">
        <v>817</v>
      </c>
      <c r="B3" s="71" t="s">
        <v>570</v>
      </c>
      <c r="C3" s="9" t="s">
        <v>571</v>
      </c>
      <c r="D3" s="73" t="s">
        <v>55</v>
      </c>
      <c r="E3" s="13">
        <v>44439</v>
      </c>
      <c r="F3" s="73" t="s">
        <v>393</v>
      </c>
      <c r="G3" s="13">
        <v>44442</v>
      </c>
      <c r="H3" s="10" t="s">
        <v>811</v>
      </c>
      <c r="I3" s="1">
        <v>39</v>
      </c>
      <c r="J3" s="1">
        <v>32</v>
      </c>
      <c r="K3" s="1">
        <v>31</v>
      </c>
      <c r="L3" s="1">
        <v>2</v>
      </c>
      <c r="M3" s="78">
        <v>9.6720000000000006</v>
      </c>
      <c r="N3" s="8">
        <v>10</v>
      </c>
      <c r="O3" s="61">
        <v>3000</v>
      </c>
      <c r="P3" s="62">
        <f>Table22452368910111213141516171819202122242345672345689101112131415161718192021222425262728293031323334353637383940423[[#This Row],[PEMBULATAN]]*O3</f>
        <v>30000</v>
      </c>
    </row>
    <row r="4" spans="1:16" ht="27.75" customHeight="1" x14ac:dyDescent="0.2">
      <c r="A4" s="150"/>
      <c r="B4" s="72"/>
      <c r="C4" s="9" t="s">
        <v>572</v>
      </c>
      <c r="D4" s="73" t="s">
        <v>55</v>
      </c>
      <c r="E4" s="13">
        <v>44439</v>
      </c>
      <c r="F4" s="73" t="s">
        <v>393</v>
      </c>
      <c r="G4" s="13">
        <v>44442</v>
      </c>
      <c r="H4" s="10" t="s">
        <v>811</v>
      </c>
      <c r="I4" s="1">
        <v>92</v>
      </c>
      <c r="J4" s="1">
        <v>28</v>
      </c>
      <c r="K4" s="1">
        <v>6</v>
      </c>
      <c r="L4" s="1">
        <v>3</v>
      </c>
      <c r="M4" s="78">
        <v>3.8639999999999999</v>
      </c>
      <c r="N4" s="8">
        <v>4</v>
      </c>
      <c r="O4" s="61">
        <v>3000</v>
      </c>
      <c r="P4" s="62">
        <f>Table22452368910111213141516171819202122242345672345689101112131415161718192021222425262728293031323334353637383940423[[#This Row],[PEMBULATAN]]*O4</f>
        <v>12000</v>
      </c>
    </row>
    <row r="5" spans="1:16" ht="27.75" customHeight="1" x14ac:dyDescent="0.2">
      <c r="A5" s="124"/>
      <c r="B5" s="72"/>
      <c r="C5" s="85" t="s">
        <v>573</v>
      </c>
      <c r="D5" s="75" t="s">
        <v>55</v>
      </c>
      <c r="E5" s="13">
        <v>44439</v>
      </c>
      <c r="F5" s="73" t="s">
        <v>393</v>
      </c>
      <c r="G5" s="13">
        <v>44442</v>
      </c>
      <c r="H5" s="74" t="s">
        <v>811</v>
      </c>
      <c r="I5" s="15">
        <v>100</v>
      </c>
      <c r="J5" s="15">
        <v>30</v>
      </c>
      <c r="K5" s="15">
        <v>14</v>
      </c>
      <c r="L5" s="15">
        <v>2</v>
      </c>
      <c r="M5" s="79">
        <v>10.5</v>
      </c>
      <c r="N5" s="70">
        <v>11</v>
      </c>
      <c r="O5" s="61">
        <v>3000</v>
      </c>
      <c r="P5" s="62">
        <f>Table22452368910111213141516171819202122242345672345689101112131415161718192021222425262728293031323334353637383940423[[#This Row],[PEMBULATAN]]*O5</f>
        <v>33000</v>
      </c>
    </row>
    <row r="6" spans="1:16" ht="27.75" customHeight="1" x14ac:dyDescent="0.2">
      <c r="A6" s="124"/>
      <c r="B6" s="72"/>
      <c r="C6" s="85" t="s">
        <v>574</v>
      </c>
      <c r="D6" s="75" t="s">
        <v>55</v>
      </c>
      <c r="E6" s="13">
        <v>44439</v>
      </c>
      <c r="F6" s="73" t="s">
        <v>393</v>
      </c>
      <c r="G6" s="13">
        <v>44442</v>
      </c>
      <c r="H6" s="74" t="s">
        <v>811</v>
      </c>
      <c r="I6" s="15">
        <v>59</v>
      </c>
      <c r="J6" s="15">
        <v>40</v>
      </c>
      <c r="K6" s="15">
        <v>40</v>
      </c>
      <c r="L6" s="15">
        <v>3</v>
      </c>
      <c r="M6" s="79">
        <v>23.6</v>
      </c>
      <c r="N6" s="70">
        <v>24</v>
      </c>
      <c r="O6" s="61">
        <v>3000</v>
      </c>
      <c r="P6" s="62">
        <f>Table22452368910111213141516171819202122242345672345689101112131415161718192021222425262728293031323334353637383940423[[#This Row],[PEMBULATAN]]*O6</f>
        <v>72000</v>
      </c>
    </row>
    <row r="7" spans="1:16" ht="27.75" customHeight="1" x14ac:dyDescent="0.2">
      <c r="A7" s="124"/>
      <c r="B7" s="72"/>
      <c r="C7" s="85" t="s">
        <v>575</v>
      </c>
      <c r="D7" s="75" t="s">
        <v>55</v>
      </c>
      <c r="E7" s="13">
        <v>44439</v>
      </c>
      <c r="F7" s="73" t="s">
        <v>393</v>
      </c>
      <c r="G7" s="13">
        <v>44442</v>
      </c>
      <c r="H7" s="74" t="s">
        <v>811</v>
      </c>
      <c r="I7" s="15">
        <v>57</v>
      </c>
      <c r="J7" s="15">
        <v>35</v>
      </c>
      <c r="K7" s="15">
        <v>16</v>
      </c>
      <c r="L7" s="15">
        <v>5</v>
      </c>
      <c r="M7" s="79">
        <v>7.98</v>
      </c>
      <c r="N7" s="70">
        <v>8</v>
      </c>
      <c r="O7" s="61">
        <v>3000</v>
      </c>
      <c r="P7" s="62">
        <f>Table22452368910111213141516171819202122242345672345689101112131415161718192021222425262728293031323334353637383940423[[#This Row],[PEMBULATAN]]*O7</f>
        <v>24000</v>
      </c>
    </row>
    <row r="8" spans="1:16" ht="27.75" customHeight="1" x14ac:dyDescent="0.2">
      <c r="A8" s="124"/>
      <c r="B8" s="72"/>
      <c r="C8" s="85" t="s">
        <v>576</v>
      </c>
      <c r="D8" s="75" t="s">
        <v>55</v>
      </c>
      <c r="E8" s="13">
        <v>44439</v>
      </c>
      <c r="F8" s="73" t="s">
        <v>393</v>
      </c>
      <c r="G8" s="13">
        <v>44442</v>
      </c>
      <c r="H8" s="74" t="s">
        <v>811</v>
      </c>
      <c r="I8" s="15">
        <v>46</v>
      </c>
      <c r="J8" s="15">
        <v>35</v>
      </c>
      <c r="K8" s="15">
        <v>30</v>
      </c>
      <c r="L8" s="15">
        <v>2</v>
      </c>
      <c r="M8" s="79">
        <v>12.074999999999999</v>
      </c>
      <c r="N8" s="70">
        <v>12</v>
      </c>
      <c r="O8" s="61">
        <v>3000</v>
      </c>
      <c r="P8" s="62">
        <f>Table22452368910111213141516171819202122242345672345689101112131415161718192021222425262728293031323334353637383940423[[#This Row],[PEMBULATAN]]*O8</f>
        <v>36000</v>
      </c>
    </row>
    <row r="9" spans="1:16" ht="27.75" customHeight="1" x14ac:dyDescent="0.2">
      <c r="A9" s="124"/>
      <c r="B9" s="72"/>
      <c r="C9" s="85" t="s">
        <v>577</v>
      </c>
      <c r="D9" s="75" t="s">
        <v>55</v>
      </c>
      <c r="E9" s="13">
        <v>44439</v>
      </c>
      <c r="F9" s="73" t="s">
        <v>393</v>
      </c>
      <c r="G9" s="13">
        <v>44442</v>
      </c>
      <c r="H9" s="74" t="s">
        <v>811</v>
      </c>
      <c r="I9" s="15">
        <v>62</v>
      </c>
      <c r="J9" s="15">
        <v>36</v>
      </c>
      <c r="K9" s="15">
        <v>32</v>
      </c>
      <c r="L9" s="15">
        <v>7</v>
      </c>
      <c r="M9" s="79">
        <v>17.856000000000002</v>
      </c>
      <c r="N9" s="70">
        <v>18</v>
      </c>
      <c r="O9" s="61">
        <v>3000</v>
      </c>
      <c r="P9" s="62">
        <f>Table22452368910111213141516171819202122242345672345689101112131415161718192021222425262728293031323334353637383940423[[#This Row],[PEMBULATAN]]*O9</f>
        <v>54000</v>
      </c>
    </row>
    <row r="10" spans="1:16" ht="27.75" customHeight="1" x14ac:dyDescent="0.2">
      <c r="A10" s="124"/>
      <c r="B10" s="72"/>
      <c r="C10" s="85" t="s">
        <v>578</v>
      </c>
      <c r="D10" s="75" t="s">
        <v>55</v>
      </c>
      <c r="E10" s="13">
        <v>44439</v>
      </c>
      <c r="F10" s="73" t="s">
        <v>393</v>
      </c>
      <c r="G10" s="13">
        <v>44442</v>
      </c>
      <c r="H10" s="74" t="s">
        <v>811</v>
      </c>
      <c r="I10" s="15">
        <v>46</v>
      </c>
      <c r="J10" s="15">
        <v>35</v>
      </c>
      <c r="K10" s="15">
        <v>27</v>
      </c>
      <c r="L10" s="15">
        <v>12</v>
      </c>
      <c r="M10" s="79">
        <v>10.8675</v>
      </c>
      <c r="N10" s="70">
        <v>12</v>
      </c>
      <c r="O10" s="61">
        <v>3000</v>
      </c>
      <c r="P10" s="62">
        <f>Table22452368910111213141516171819202122242345672345689101112131415161718192021222425262728293031323334353637383940423[[#This Row],[PEMBULATAN]]*O10</f>
        <v>36000</v>
      </c>
    </row>
    <row r="11" spans="1:16" ht="27.75" customHeight="1" x14ac:dyDescent="0.2">
      <c r="A11" s="124"/>
      <c r="B11" s="72"/>
      <c r="C11" s="85" t="s">
        <v>579</v>
      </c>
      <c r="D11" s="75" t="s">
        <v>55</v>
      </c>
      <c r="E11" s="13">
        <v>44439</v>
      </c>
      <c r="F11" s="73" t="s">
        <v>393</v>
      </c>
      <c r="G11" s="13">
        <v>44442</v>
      </c>
      <c r="H11" s="74" t="s">
        <v>811</v>
      </c>
      <c r="I11" s="15">
        <v>78</v>
      </c>
      <c r="J11" s="15">
        <v>43</v>
      </c>
      <c r="K11" s="15">
        <v>37</v>
      </c>
      <c r="L11" s="15">
        <v>9</v>
      </c>
      <c r="M11" s="79">
        <v>31.0245</v>
      </c>
      <c r="N11" s="70">
        <v>31</v>
      </c>
      <c r="O11" s="61">
        <v>3000</v>
      </c>
      <c r="P11" s="62">
        <f>Table22452368910111213141516171819202122242345672345689101112131415161718192021222425262728293031323334353637383940423[[#This Row],[PEMBULATAN]]*O11</f>
        <v>93000</v>
      </c>
    </row>
    <row r="12" spans="1:16" ht="27.75" customHeight="1" x14ac:dyDescent="0.2">
      <c r="A12" s="124"/>
      <c r="B12" s="72"/>
      <c r="C12" s="85" t="s">
        <v>580</v>
      </c>
      <c r="D12" s="75" t="s">
        <v>55</v>
      </c>
      <c r="E12" s="13">
        <v>44439</v>
      </c>
      <c r="F12" s="73" t="s">
        <v>393</v>
      </c>
      <c r="G12" s="13">
        <v>44442</v>
      </c>
      <c r="H12" s="74" t="s">
        <v>811</v>
      </c>
      <c r="I12" s="15">
        <v>92</v>
      </c>
      <c r="J12" s="15">
        <v>52</v>
      </c>
      <c r="K12" s="15">
        <v>33</v>
      </c>
      <c r="L12" s="15">
        <v>34</v>
      </c>
      <c r="M12" s="79">
        <v>39.468000000000004</v>
      </c>
      <c r="N12" s="70">
        <v>40</v>
      </c>
      <c r="O12" s="61">
        <v>3000</v>
      </c>
      <c r="P12" s="62">
        <f>Table22452368910111213141516171819202122242345672345689101112131415161718192021222425262728293031323334353637383940423[[#This Row],[PEMBULATAN]]*O12</f>
        <v>120000</v>
      </c>
    </row>
    <row r="13" spans="1:16" ht="27.75" customHeight="1" x14ac:dyDescent="0.2">
      <c r="A13" s="124"/>
      <c r="B13" s="72"/>
      <c r="C13" s="85" t="s">
        <v>581</v>
      </c>
      <c r="D13" s="75" t="s">
        <v>55</v>
      </c>
      <c r="E13" s="13">
        <v>44439</v>
      </c>
      <c r="F13" s="73" t="s">
        <v>393</v>
      </c>
      <c r="G13" s="13">
        <v>44442</v>
      </c>
      <c r="H13" s="74" t="s">
        <v>811</v>
      </c>
      <c r="I13" s="15">
        <v>104</v>
      </c>
      <c r="J13" s="15">
        <v>47</v>
      </c>
      <c r="K13" s="15">
        <v>40</v>
      </c>
      <c r="L13" s="15">
        <v>21</v>
      </c>
      <c r="M13" s="79">
        <v>48.88</v>
      </c>
      <c r="N13" s="70">
        <v>49</v>
      </c>
      <c r="O13" s="61">
        <v>3000</v>
      </c>
      <c r="P13" s="62">
        <f>Table22452368910111213141516171819202122242345672345689101112131415161718192021222425262728293031323334353637383940423[[#This Row],[PEMBULATAN]]*O13</f>
        <v>147000</v>
      </c>
    </row>
    <row r="14" spans="1:16" ht="27.75" customHeight="1" x14ac:dyDescent="0.2">
      <c r="A14" s="124"/>
      <c r="B14" s="72"/>
      <c r="C14" s="85" t="s">
        <v>582</v>
      </c>
      <c r="D14" s="75" t="s">
        <v>55</v>
      </c>
      <c r="E14" s="13">
        <v>44439</v>
      </c>
      <c r="F14" s="73" t="s">
        <v>393</v>
      </c>
      <c r="G14" s="13">
        <v>44442</v>
      </c>
      <c r="H14" s="74" t="s">
        <v>811</v>
      </c>
      <c r="I14" s="15">
        <v>110</v>
      </c>
      <c r="J14" s="15">
        <v>58</v>
      </c>
      <c r="K14" s="15">
        <v>45</v>
      </c>
      <c r="L14" s="15">
        <v>28</v>
      </c>
      <c r="M14" s="79">
        <v>71.775000000000006</v>
      </c>
      <c r="N14" s="70">
        <v>72</v>
      </c>
      <c r="O14" s="61">
        <v>3000</v>
      </c>
      <c r="P14" s="62">
        <f>Table22452368910111213141516171819202122242345672345689101112131415161718192021222425262728293031323334353637383940423[[#This Row],[PEMBULATAN]]*O14</f>
        <v>216000</v>
      </c>
    </row>
    <row r="15" spans="1:16" ht="27.75" customHeight="1" x14ac:dyDescent="0.2">
      <c r="A15" s="124"/>
      <c r="B15" s="72"/>
      <c r="C15" s="85" t="s">
        <v>583</v>
      </c>
      <c r="D15" s="75" t="s">
        <v>55</v>
      </c>
      <c r="E15" s="13">
        <v>44439</v>
      </c>
      <c r="F15" s="73" t="s">
        <v>393</v>
      </c>
      <c r="G15" s="13">
        <v>44442</v>
      </c>
      <c r="H15" s="74" t="s">
        <v>811</v>
      </c>
      <c r="I15" s="15">
        <v>72</v>
      </c>
      <c r="J15" s="15">
        <v>17</v>
      </c>
      <c r="K15" s="15">
        <v>13</v>
      </c>
      <c r="L15" s="15">
        <v>3</v>
      </c>
      <c r="M15" s="79">
        <v>3.9780000000000002</v>
      </c>
      <c r="N15" s="70">
        <v>4</v>
      </c>
      <c r="O15" s="61">
        <v>3000</v>
      </c>
      <c r="P15" s="62">
        <f>Table22452368910111213141516171819202122242345672345689101112131415161718192021222425262728293031323334353637383940423[[#This Row],[PEMBULATAN]]*O15</f>
        <v>12000</v>
      </c>
    </row>
    <row r="16" spans="1:16" ht="27.75" customHeight="1" x14ac:dyDescent="0.2">
      <c r="A16" s="124"/>
      <c r="B16" s="72"/>
      <c r="C16" s="85" t="s">
        <v>584</v>
      </c>
      <c r="D16" s="75" t="s">
        <v>55</v>
      </c>
      <c r="E16" s="13">
        <v>44439</v>
      </c>
      <c r="F16" s="73" t="s">
        <v>393</v>
      </c>
      <c r="G16" s="13">
        <v>44442</v>
      </c>
      <c r="H16" s="74" t="s">
        <v>811</v>
      </c>
      <c r="I16" s="15">
        <v>70</v>
      </c>
      <c r="J16" s="15">
        <v>54</v>
      </c>
      <c r="K16" s="15">
        <v>24</v>
      </c>
      <c r="L16" s="15">
        <v>9</v>
      </c>
      <c r="M16" s="79">
        <v>22.68</v>
      </c>
      <c r="N16" s="70">
        <v>23</v>
      </c>
      <c r="O16" s="61">
        <v>3000</v>
      </c>
      <c r="P16" s="62">
        <f>Table22452368910111213141516171819202122242345672345689101112131415161718192021222425262728293031323334353637383940423[[#This Row],[PEMBULATAN]]*O16</f>
        <v>69000</v>
      </c>
    </row>
    <row r="17" spans="1:16" ht="27.75" customHeight="1" x14ac:dyDescent="0.2">
      <c r="A17" s="124"/>
      <c r="B17" s="72"/>
      <c r="C17" s="85" t="s">
        <v>585</v>
      </c>
      <c r="D17" s="75" t="s">
        <v>55</v>
      </c>
      <c r="E17" s="13">
        <v>44439</v>
      </c>
      <c r="F17" s="73" t="s">
        <v>393</v>
      </c>
      <c r="G17" s="13">
        <v>44442</v>
      </c>
      <c r="H17" s="74" t="s">
        <v>811</v>
      </c>
      <c r="I17" s="15">
        <v>78</v>
      </c>
      <c r="J17" s="15">
        <v>62</v>
      </c>
      <c r="K17" s="15">
        <v>28</v>
      </c>
      <c r="L17" s="15">
        <v>8</v>
      </c>
      <c r="M17" s="79">
        <v>33.851999999999997</v>
      </c>
      <c r="N17" s="70">
        <v>34</v>
      </c>
      <c r="O17" s="61">
        <v>3000</v>
      </c>
      <c r="P17" s="62">
        <f>Table22452368910111213141516171819202122242345672345689101112131415161718192021222425262728293031323334353637383940423[[#This Row],[PEMBULATAN]]*O17</f>
        <v>102000</v>
      </c>
    </row>
    <row r="18" spans="1:16" ht="27.75" customHeight="1" x14ac:dyDescent="0.2">
      <c r="A18" s="124"/>
      <c r="B18" s="72"/>
      <c r="C18" s="85" t="s">
        <v>586</v>
      </c>
      <c r="D18" s="75" t="s">
        <v>55</v>
      </c>
      <c r="E18" s="13">
        <v>44439</v>
      </c>
      <c r="F18" s="73" t="s">
        <v>393</v>
      </c>
      <c r="G18" s="13">
        <v>44442</v>
      </c>
      <c r="H18" s="74" t="s">
        <v>811</v>
      </c>
      <c r="I18" s="15">
        <v>86</v>
      </c>
      <c r="J18" s="15">
        <v>60</v>
      </c>
      <c r="K18" s="15">
        <v>30</v>
      </c>
      <c r="L18" s="15">
        <v>11</v>
      </c>
      <c r="M18" s="79">
        <v>38.700000000000003</v>
      </c>
      <c r="N18" s="70">
        <v>39</v>
      </c>
      <c r="O18" s="61">
        <v>3000</v>
      </c>
      <c r="P18" s="62">
        <f>Table22452368910111213141516171819202122242345672345689101112131415161718192021222425262728293031323334353637383940423[[#This Row],[PEMBULATAN]]*O18</f>
        <v>117000</v>
      </c>
    </row>
    <row r="19" spans="1:16" ht="27.75" customHeight="1" x14ac:dyDescent="0.2">
      <c r="A19" s="124"/>
      <c r="B19" s="72"/>
      <c r="C19" s="85" t="s">
        <v>587</v>
      </c>
      <c r="D19" s="75" t="s">
        <v>55</v>
      </c>
      <c r="E19" s="13">
        <v>44439</v>
      </c>
      <c r="F19" s="73" t="s">
        <v>393</v>
      </c>
      <c r="G19" s="13">
        <v>44442</v>
      </c>
      <c r="H19" s="74" t="s">
        <v>811</v>
      </c>
      <c r="I19" s="15">
        <v>95</v>
      </c>
      <c r="J19" s="15">
        <v>65</v>
      </c>
      <c r="K19" s="15">
        <v>30</v>
      </c>
      <c r="L19" s="15">
        <v>10</v>
      </c>
      <c r="M19" s="79">
        <v>46.3125</v>
      </c>
      <c r="N19" s="70">
        <v>47</v>
      </c>
      <c r="O19" s="61">
        <v>3000</v>
      </c>
      <c r="P19" s="62">
        <f>Table22452368910111213141516171819202122242345672345689101112131415161718192021222425262728293031323334353637383940423[[#This Row],[PEMBULATAN]]*O19</f>
        <v>141000</v>
      </c>
    </row>
    <row r="20" spans="1:16" ht="27.75" customHeight="1" x14ac:dyDescent="0.2">
      <c r="A20" s="124"/>
      <c r="B20" s="72"/>
      <c r="C20" s="85" t="s">
        <v>588</v>
      </c>
      <c r="D20" s="75" t="s">
        <v>55</v>
      </c>
      <c r="E20" s="13">
        <v>44439</v>
      </c>
      <c r="F20" s="73" t="s">
        <v>393</v>
      </c>
      <c r="G20" s="13">
        <v>44442</v>
      </c>
      <c r="H20" s="74" t="s">
        <v>811</v>
      </c>
      <c r="I20" s="15">
        <v>92</v>
      </c>
      <c r="J20" s="15">
        <v>52</v>
      </c>
      <c r="K20" s="15">
        <v>34</v>
      </c>
      <c r="L20" s="15">
        <v>19</v>
      </c>
      <c r="M20" s="79">
        <v>40.664000000000001</v>
      </c>
      <c r="N20" s="70">
        <v>41</v>
      </c>
      <c r="O20" s="61">
        <v>3000</v>
      </c>
      <c r="P20" s="62">
        <f>Table22452368910111213141516171819202122242345672345689101112131415161718192021222425262728293031323334353637383940423[[#This Row],[PEMBULATAN]]*O20</f>
        <v>123000</v>
      </c>
    </row>
    <row r="21" spans="1:16" ht="27.75" customHeight="1" x14ac:dyDescent="0.2">
      <c r="A21" s="124"/>
      <c r="B21" s="72"/>
      <c r="C21" s="85" t="s">
        <v>589</v>
      </c>
      <c r="D21" s="75" t="s">
        <v>55</v>
      </c>
      <c r="E21" s="13">
        <v>44439</v>
      </c>
      <c r="F21" s="73" t="s">
        <v>393</v>
      </c>
      <c r="G21" s="13">
        <v>44442</v>
      </c>
      <c r="H21" s="74" t="s">
        <v>811</v>
      </c>
      <c r="I21" s="15">
        <v>80</v>
      </c>
      <c r="J21" s="15">
        <v>64</v>
      </c>
      <c r="K21" s="15">
        <v>22</v>
      </c>
      <c r="L21" s="15">
        <v>8</v>
      </c>
      <c r="M21" s="79">
        <v>28.16</v>
      </c>
      <c r="N21" s="70">
        <v>28</v>
      </c>
      <c r="O21" s="61">
        <v>3000</v>
      </c>
      <c r="P21" s="62">
        <f>Table22452368910111213141516171819202122242345672345689101112131415161718192021222425262728293031323334353637383940423[[#This Row],[PEMBULATAN]]*O21</f>
        <v>84000</v>
      </c>
    </row>
    <row r="22" spans="1:16" ht="27.75" customHeight="1" x14ac:dyDescent="0.2">
      <c r="A22" s="124"/>
      <c r="B22" s="72"/>
      <c r="C22" s="85" t="s">
        <v>590</v>
      </c>
      <c r="D22" s="75" t="s">
        <v>55</v>
      </c>
      <c r="E22" s="13">
        <v>44439</v>
      </c>
      <c r="F22" s="73" t="s">
        <v>393</v>
      </c>
      <c r="G22" s="13">
        <v>44442</v>
      </c>
      <c r="H22" s="74" t="s">
        <v>811</v>
      </c>
      <c r="I22" s="15">
        <v>66</v>
      </c>
      <c r="J22" s="15">
        <v>90</v>
      </c>
      <c r="K22" s="15">
        <v>20</v>
      </c>
      <c r="L22" s="15">
        <v>19</v>
      </c>
      <c r="M22" s="79">
        <v>29.7</v>
      </c>
      <c r="N22" s="70">
        <v>30</v>
      </c>
      <c r="O22" s="61">
        <v>3000</v>
      </c>
      <c r="P22" s="62">
        <f>Table22452368910111213141516171819202122242345672345689101112131415161718192021222425262728293031323334353637383940423[[#This Row],[PEMBULATAN]]*O22</f>
        <v>90000</v>
      </c>
    </row>
    <row r="23" spans="1:16" ht="27.75" customHeight="1" x14ac:dyDescent="0.2">
      <c r="A23" s="124"/>
      <c r="B23" s="72"/>
      <c r="C23" s="85" t="s">
        <v>591</v>
      </c>
      <c r="D23" s="75" t="s">
        <v>55</v>
      </c>
      <c r="E23" s="13">
        <v>44439</v>
      </c>
      <c r="F23" s="73" t="s">
        <v>393</v>
      </c>
      <c r="G23" s="13">
        <v>44442</v>
      </c>
      <c r="H23" s="74" t="s">
        <v>811</v>
      </c>
      <c r="I23" s="15">
        <v>94</v>
      </c>
      <c r="J23" s="15">
        <v>54</v>
      </c>
      <c r="K23" s="15">
        <v>25</v>
      </c>
      <c r="L23" s="15">
        <v>21</v>
      </c>
      <c r="M23" s="79">
        <v>31.725000000000001</v>
      </c>
      <c r="N23" s="70">
        <v>32</v>
      </c>
      <c r="O23" s="61">
        <v>3000</v>
      </c>
      <c r="P23" s="62">
        <f>Table22452368910111213141516171819202122242345672345689101112131415161718192021222425262728293031323334353637383940423[[#This Row],[PEMBULATAN]]*O23</f>
        <v>96000</v>
      </c>
    </row>
    <row r="24" spans="1:16" ht="27.75" customHeight="1" x14ac:dyDescent="0.2">
      <c r="A24" s="124"/>
      <c r="B24" s="72"/>
      <c r="C24" s="85" t="s">
        <v>592</v>
      </c>
      <c r="D24" s="75" t="s">
        <v>55</v>
      </c>
      <c r="E24" s="13">
        <v>44439</v>
      </c>
      <c r="F24" s="73" t="s">
        <v>393</v>
      </c>
      <c r="G24" s="13">
        <v>44442</v>
      </c>
      <c r="H24" s="74" t="s">
        <v>811</v>
      </c>
      <c r="I24" s="15">
        <v>64</v>
      </c>
      <c r="J24" s="15">
        <v>50</v>
      </c>
      <c r="K24" s="15">
        <v>20</v>
      </c>
      <c r="L24" s="15">
        <v>10</v>
      </c>
      <c r="M24" s="79">
        <v>16</v>
      </c>
      <c r="N24" s="70">
        <v>16</v>
      </c>
      <c r="O24" s="61">
        <v>3000</v>
      </c>
      <c r="P24" s="62">
        <f>Table22452368910111213141516171819202122242345672345689101112131415161718192021222425262728293031323334353637383940423[[#This Row],[PEMBULATAN]]*O24</f>
        <v>48000</v>
      </c>
    </row>
    <row r="25" spans="1:16" ht="27.75" customHeight="1" x14ac:dyDescent="0.2">
      <c r="A25" s="124"/>
      <c r="B25" s="72"/>
      <c r="C25" s="85" t="s">
        <v>593</v>
      </c>
      <c r="D25" s="75" t="s">
        <v>55</v>
      </c>
      <c r="E25" s="13">
        <v>44439</v>
      </c>
      <c r="F25" s="73" t="s">
        <v>393</v>
      </c>
      <c r="G25" s="13">
        <v>44442</v>
      </c>
      <c r="H25" s="74" t="s">
        <v>811</v>
      </c>
      <c r="I25" s="15">
        <v>90</v>
      </c>
      <c r="J25" s="15">
        <v>56</v>
      </c>
      <c r="K25" s="15">
        <v>20</v>
      </c>
      <c r="L25" s="15">
        <v>9</v>
      </c>
      <c r="M25" s="79">
        <v>25.2</v>
      </c>
      <c r="N25" s="70">
        <v>25</v>
      </c>
      <c r="O25" s="61">
        <v>3000</v>
      </c>
      <c r="P25" s="62">
        <f>Table22452368910111213141516171819202122242345672345689101112131415161718192021222425262728293031323334353637383940423[[#This Row],[PEMBULATAN]]*O25</f>
        <v>75000</v>
      </c>
    </row>
    <row r="26" spans="1:16" ht="27.75" customHeight="1" x14ac:dyDescent="0.2">
      <c r="A26" s="124"/>
      <c r="B26" s="72"/>
      <c r="C26" s="85" t="s">
        <v>594</v>
      </c>
      <c r="D26" s="75" t="s">
        <v>55</v>
      </c>
      <c r="E26" s="13">
        <v>44439</v>
      </c>
      <c r="F26" s="73" t="s">
        <v>393</v>
      </c>
      <c r="G26" s="13">
        <v>44442</v>
      </c>
      <c r="H26" s="74" t="s">
        <v>811</v>
      </c>
      <c r="I26" s="15">
        <v>97</v>
      </c>
      <c r="J26" s="15">
        <v>53</v>
      </c>
      <c r="K26" s="15">
        <v>31</v>
      </c>
      <c r="L26" s="15">
        <v>23</v>
      </c>
      <c r="M26" s="79">
        <v>39.842750000000002</v>
      </c>
      <c r="N26" s="70">
        <v>40</v>
      </c>
      <c r="O26" s="61">
        <v>3000</v>
      </c>
      <c r="P26" s="62">
        <f>Table22452368910111213141516171819202122242345672345689101112131415161718192021222425262728293031323334353637383940423[[#This Row],[PEMBULATAN]]*O26</f>
        <v>120000</v>
      </c>
    </row>
    <row r="27" spans="1:16" ht="27.75" customHeight="1" x14ac:dyDescent="0.2">
      <c r="A27" s="124"/>
      <c r="B27" s="72"/>
      <c r="C27" s="85" t="s">
        <v>595</v>
      </c>
      <c r="D27" s="75" t="s">
        <v>55</v>
      </c>
      <c r="E27" s="13">
        <v>44439</v>
      </c>
      <c r="F27" s="73" t="s">
        <v>393</v>
      </c>
      <c r="G27" s="13">
        <v>44442</v>
      </c>
      <c r="H27" s="74" t="s">
        <v>811</v>
      </c>
      <c r="I27" s="15">
        <v>50</v>
      </c>
      <c r="J27" s="15">
        <v>40</v>
      </c>
      <c r="K27" s="15">
        <v>13</v>
      </c>
      <c r="L27" s="15">
        <v>3</v>
      </c>
      <c r="M27" s="79">
        <v>6.5</v>
      </c>
      <c r="N27" s="70">
        <v>7</v>
      </c>
      <c r="O27" s="61">
        <v>3000</v>
      </c>
      <c r="P27" s="62">
        <f>Table22452368910111213141516171819202122242345672345689101112131415161718192021222425262728293031323334353637383940423[[#This Row],[PEMBULATAN]]*O27</f>
        <v>21000</v>
      </c>
    </row>
    <row r="28" spans="1:16" ht="27.75" customHeight="1" x14ac:dyDescent="0.2">
      <c r="A28" s="124"/>
      <c r="B28" s="72"/>
      <c r="C28" s="85" t="s">
        <v>596</v>
      </c>
      <c r="D28" s="75" t="s">
        <v>55</v>
      </c>
      <c r="E28" s="13">
        <v>44439</v>
      </c>
      <c r="F28" s="73" t="s">
        <v>393</v>
      </c>
      <c r="G28" s="13">
        <v>44442</v>
      </c>
      <c r="H28" s="74" t="s">
        <v>811</v>
      </c>
      <c r="I28" s="15">
        <v>90</v>
      </c>
      <c r="J28" s="15">
        <v>55</v>
      </c>
      <c r="K28" s="15">
        <v>34</v>
      </c>
      <c r="L28" s="15">
        <v>17</v>
      </c>
      <c r="M28" s="79">
        <v>42.075000000000003</v>
      </c>
      <c r="N28" s="70">
        <v>42</v>
      </c>
      <c r="O28" s="61">
        <v>3000</v>
      </c>
      <c r="P28" s="62">
        <f>Table22452368910111213141516171819202122242345672345689101112131415161718192021222425262728293031323334353637383940423[[#This Row],[PEMBULATAN]]*O28</f>
        <v>126000</v>
      </c>
    </row>
    <row r="29" spans="1:16" ht="27.75" customHeight="1" x14ac:dyDescent="0.2">
      <c r="A29" s="124"/>
      <c r="B29" s="72"/>
      <c r="C29" s="85" t="s">
        <v>597</v>
      </c>
      <c r="D29" s="75" t="s">
        <v>55</v>
      </c>
      <c r="E29" s="13">
        <v>44439</v>
      </c>
      <c r="F29" s="73" t="s">
        <v>393</v>
      </c>
      <c r="G29" s="13">
        <v>44442</v>
      </c>
      <c r="H29" s="74" t="s">
        <v>811</v>
      </c>
      <c r="I29" s="15">
        <v>75</v>
      </c>
      <c r="J29" s="15">
        <v>48</v>
      </c>
      <c r="K29" s="15">
        <v>22</v>
      </c>
      <c r="L29" s="15">
        <v>13</v>
      </c>
      <c r="M29" s="79">
        <v>19.8</v>
      </c>
      <c r="N29" s="70">
        <v>20</v>
      </c>
      <c r="O29" s="61">
        <v>3000</v>
      </c>
      <c r="P29" s="62">
        <f>Table22452368910111213141516171819202122242345672345689101112131415161718192021222425262728293031323334353637383940423[[#This Row],[PEMBULATAN]]*O29</f>
        <v>60000</v>
      </c>
    </row>
    <row r="30" spans="1:16" ht="27.75" customHeight="1" x14ac:dyDescent="0.2">
      <c r="A30" s="124"/>
      <c r="B30" s="72"/>
      <c r="C30" s="85" t="s">
        <v>598</v>
      </c>
      <c r="D30" s="75" t="s">
        <v>55</v>
      </c>
      <c r="E30" s="13">
        <v>44439</v>
      </c>
      <c r="F30" s="73" t="s">
        <v>393</v>
      </c>
      <c r="G30" s="13">
        <v>44442</v>
      </c>
      <c r="H30" s="74" t="s">
        <v>811</v>
      </c>
      <c r="I30" s="15">
        <v>64</v>
      </c>
      <c r="J30" s="15">
        <v>55</v>
      </c>
      <c r="K30" s="15">
        <v>22</v>
      </c>
      <c r="L30" s="15">
        <v>7</v>
      </c>
      <c r="M30" s="79">
        <v>19.36</v>
      </c>
      <c r="N30" s="70">
        <v>20</v>
      </c>
      <c r="O30" s="61">
        <v>3000</v>
      </c>
      <c r="P30" s="62">
        <f>Table22452368910111213141516171819202122242345672345689101112131415161718192021222425262728293031323334353637383940423[[#This Row],[PEMBULATAN]]*O30</f>
        <v>60000</v>
      </c>
    </row>
    <row r="31" spans="1:16" ht="27.75" customHeight="1" x14ac:dyDescent="0.2">
      <c r="A31" s="124"/>
      <c r="B31" s="72"/>
      <c r="C31" s="85" t="s">
        <v>599</v>
      </c>
      <c r="D31" s="75" t="s">
        <v>55</v>
      </c>
      <c r="E31" s="13">
        <v>44439</v>
      </c>
      <c r="F31" s="73" t="s">
        <v>393</v>
      </c>
      <c r="G31" s="13">
        <v>44442</v>
      </c>
      <c r="H31" s="74" t="s">
        <v>811</v>
      </c>
      <c r="I31" s="15">
        <v>42</v>
      </c>
      <c r="J31" s="15">
        <v>39</v>
      </c>
      <c r="K31" s="15">
        <v>15</v>
      </c>
      <c r="L31" s="15">
        <v>4</v>
      </c>
      <c r="M31" s="79">
        <v>6.1425000000000001</v>
      </c>
      <c r="N31" s="70">
        <v>6</v>
      </c>
      <c r="O31" s="61">
        <v>3000</v>
      </c>
      <c r="P31" s="62">
        <f>Table22452368910111213141516171819202122242345672345689101112131415161718192021222425262728293031323334353637383940423[[#This Row],[PEMBULATAN]]*O31</f>
        <v>18000</v>
      </c>
    </row>
    <row r="32" spans="1:16" ht="27.75" customHeight="1" x14ac:dyDescent="0.2">
      <c r="A32" s="124"/>
      <c r="B32" s="72"/>
      <c r="C32" s="85" t="s">
        <v>600</v>
      </c>
      <c r="D32" s="75" t="s">
        <v>55</v>
      </c>
      <c r="E32" s="13">
        <v>44439</v>
      </c>
      <c r="F32" s="73" t="s">
        <v>393</v>
      </c>
      <c r="G32" s="13">
        <v>44442</v>
      </c>
      <c r="H32" s="74" t="s">
        <v>811</v>
      </c>
      <c r="I32" s="15">
        <v>35</v>
      </c>
      <c r="J32" s="15">
        <v>40</v>
      </c>
      <c r="K32" s="15">
        <v>14</v>
      </c>
      <c r="L32" s="15">
        <v>4</v>
      </c>
      <c r="M32" s="79">
        <v>4.9000000000000004</v>
      </c>
      <c r="N32" s="70">
        <v>5</v>
      </c>
      <c r="O32" s="61">
        <v>3000</v>
      </c>
      <c r="P32" s="62">
        <f>Table22452368910111213141516171819202122242345672345689101112131415161718192021222425262728293031323334353637383940423[[#This Row],[PEMBULATAN]]*O32</f>
        <v>15000</v>
      </c>
    </row>
    <row r="33" spans="1:16" ht="27.75" customHeight="1" x14ac:dyDescent="0.2">
      <c r="A33" s="124"/>
      <c r="B33" s="72"/>
      <c r="C33" s="85" t="s">
        <v>601</v>
      </c>
      <c r="D33" s="75" t="s">
        <v>55</v>
      </c>
      <c r="E33" s="13">
        <v>44439</v>
      </c>
      <c r="F33" s="73" t="s">
        <v>393</v>
      </c>
      <c r="G33" s="13">
        <v>44442</v>
      </c>
      <c r="H33" s="74" t="s">
        <v>811</v>
      </c>
      <c r="I33" s="15">
        <v>72</v>
      </c>
      <c r="J33" s="15">
        <v>62</v>
      </c>
      <c r="K33" s="15">
        <v>20</v>
      </c>
      <c r="L33" s="15">
        <v>14</v>
      </c>
      <c r="M33" s="79">
        <v>22.32</v>
      </c>
      <c r="N33" s="70">
        <v>23</v>
      </c>
      <c r="O33" s="61">
        <v>3000</v>
      </c>
      <c r="P33" s="62">
        <f>Table22452368910111213141516171819202122242345672345689101112131415161718192021222425262728293031323334353637383940423[[#This Row],[PEMBULATAN]]*O33</f>
        <v>69000</v>
      </c>
    </row>
    <row r="34" spans="1:16" ht="27.75" customHeight="1" x14ac:dyDescent="0.2">
      <c r="A34" s="124"/>
      <c r="B34" s="72"/>
      <c r="C34" s="85" t="s">
        <v>602</v>
      </c>
      <c r="D34" s="75" t="s">
        <v>55</v>
      </c>
      <c r="E34" s="13">
        <v>44439</v>
      </c>
      <c r="F34" s="73" t="s">
        <v>393</v>
      </c>
      <c r="G34" s="13">
        <v>44442</v>
      </c>
      <c r="H34" s="74" t="s">
        <v>811</v>
      </c>
      <c r="I34" s="15">
        <v>41</v>
      </c>
      <c r="J34" s="15">
        <v>35</v>
      </c>
      <c r="K34" s="15">
        <v>23</v>
      </c>
      <c r="L34" s="15">
        <v>15</v>
      </c>
      <c r="M34" s="79">
        <v>8.2512500000000006</v>
      </c>
      <c r="N34" s="70">
        <v>15</v>
      </c>
      <c r="O34" s="61">
        <v>3000</v>
      </c>
      <c r="P34" s="62">
        <f>Table22452368910111213141516171819202122242345672345689101112131415161718192021222425262728293031323334353637383940423[[#This Row],[PEMBULATAN]]*O34</f>
        <v>45000</v>
      </c>
    </row>
    <row r="35" spans="1:16" ht="27.75" customHeight="1" x14ac:dyDescent="0.2">
      <c r="A35" s="124"/>
      <c r="B35" s="72"/>
      <c r="C35" s="85" t="s">
        <v>603</v>
      </c>
      <c r="D35" s="75" t="s">
        <v>55</v>
      </c>
      <c r="E35" s="13">
        <v>44439</v>
      </c>
      <c r="F35" s="73" t="s">
        <v>393</v>
      </c>
      <c r="G35" s="13">
        <v>44442</v>
      </c>
      <c r="H35" s="74" t="s">
        <v>811</v>
      </c>
      <c r="I35" s="15">
        <v>100</v>
      </c>
      <c r="J35" s="15">
        <v>66</v>
      </c>
      <c r="K35" s="15">
        <v>19</v>
      </c>
      <c r="L35" s="15">
        <v>18</v>
      </c>
      <c r="M35" s="79">
        <v>31.35</v>
      </c>
      <c r="N35" s="70">
        <v>32</v>
      </c>
      <c r="O35" s="61">
        <v>3000</v>
      </c>
      <c r="P35" s="62">
        <f>Table22452368910111213141516171819202122242345672345689101112131415161718192021222425262728293031323334353637383940423[[#This Row],[PEMBULATAN]]*O35</f>
        <v>96000</v>
      </c>
    </row>
    <row r="36" spans="1:16" ht="27.75" customHeight="1" x14ac:dyDescent="0.2">
      <c r="A36" s="124"/>
      <c r="B36" s="72"/>
      <c r="C36" s="85" t="s">
        <v>604</v>
      </c>
      <c r="D36" s="75" t="s">
        <v>55</v>
      </c>
      <c r="E36" s="13">
        <v>44439</v>
      </c>
      <c r="F36" s="73" t="s">
        <v>393</v>
      </c>
      <c r="G36" s="13">
        <v>44442</v>
      </c>
      <c r="H36" s="74" t="s">
        <v>811</v>
      </c>
      <c r="I36" s="15">
        <v>75</v>
      </c>
      <c r="J36" s="15">
        <v>45</v>
      </c>
      <c r="K36" s="15">
        <v>22</v>
      </c>
      <c r="L36" s="15">
        <v>7</v>
      </c>
      <c r="M36" s="79">
        <v>18.5625</v>
      </c>
      <c r="N36" s="70">
        <v>19</v>
      </c>
      <c r="O36" s="61">
        <v>3000</v>
      </c>
      <c r="P36" s="62">
        <f>Table22452368910111213141516171819202122242345672345689101112131415161718192021222425262728293031323334353637383940423[[#This Row],[PEMBULATAN]]*O36</f>
        <v>57000</v>
      </c>
    </row>
    <row r="37" spans="1:16" ht="27.75" customHeight="1" x14ac:dyDescent="0.2">
      <c r="A37" s="124"/>
      <c r="B37" s="72"/>
      <c r="C37" s="85" t="s">
        <v>605</v>
      </c>
      <c r="D37" s="75" t="s">
        <v>55</v>
      </c>
      <c r="E37" s="13">
        <v>44439</v>
      </c>
      <c r="F37" s="73" t="s">
        <v>393</v>
      </c>
      <c r="G37" s="13">
        <v>44442</v>
      </c>
      <c r="H37" s="74" t="s">
        <v>811</v>
      </c>
      <c r="I37" s="15">
        <v>39</v>
      </c>
      <c r="J37" s="15">
        <v>51</v>
      </c>
      <c r="K37" s="15">
        <v>22</v>
      </c>
      <c r="L37" s="15">
        <v>6</v>
      </c>
      <c r="M37" s="79">
        <v>10.939500000000001</v>
      </c>
      <c r="N37" s="70">
        <v>11</v>
      </c>
      <c r="O37" s="61">
        <v>3000</v>
      </c>
      <c r="P37" s="62">
        <f>Table22452368910111213141516171819202122242345672345689101112131415161718192021222425262728293031323334353637383940423[[#This Row],[PEMBULATAN]]*O37</f>
        <v>33000</v>
      </c>
    </row>
    <row r="38" spans="1:16" ht="27.75" customHeight="1" x14ac:dyDescent="0.2">
      <c r="A38" s="124"/>
      <c r="B38" s="72"/>
      <c r="C38" s="85" t="s">
        <v>606</v>
      </c>
      <c r="D38" s="75" t="s">
        <v>55</v>
      </c>
      <c r="E38" s="13">
        <v>44439</v>
      </c>
      <c r="F38" s="73" t="s">
        <v>393</v>
      </c>
      <c r="G38" s="13">
        <v>44442</v>
      </c>
      <c r="H38" s="74" t="s">
        <v>811</v>
      </c>
      <c r="I38" s="15">
        <v>100</v>
      </c>
      <c r="J38" s="15">
        <v>63</v>
      </c>
      <c r="K38" s="15">
        <v>35</v>
      </c>
      <c r="L38" s="15">
        <v>21</v>
      </c>
      <c r="M38" s="79">
        <v>55.125</v>
      </c>
      <c r="N38" s="70">
        <v>55</v>
      </c>
      <c r="O38" s="61">
        <v>3000</v>
      </c>
      <c r="P38" s="62">
        <f>Table22452368910111213141516171819202122242345672345689101112131415161718192021222425262728293031323334353637383940423[[#This Row],[PEMBULATAN]]*O38</f>
        <v>165000</v>
      </c>
    </row>
    <row r="39" spans="1:16" ht="27.75" customHeight="1" x14ac:dyDescent="0.2">
      <c r="A39" s="124"/>
      <c r="B39" s="72"/>
      <c r="C39" s="85" t="s">
        <v>607</v>
      </c>
      <c r="D39" s="75" t="s">
        <v>55</v>
      </c>
      <c r="E39" s="13">
        <v>44439</v>
      </c>
      <c r="F39" s="73" t="s">
        <v>393</v>
      </c>
      <c r="G39" s="13">
        <v>44442</v>
      </c>
      <c r="H39" s="74" t="s">
        <v>811</v>
      </c>
      <c r="I39" s="15">
        <v>94</v>
      </c>
      <c r="J39" s="15">
        <v>64</v>
      </c>
      <c r="K39" s="15">
        <v>25</v>
      </c>
      <c r="L39" s="15">
        <v>18</v>
      </c>
      <c r="M39" s="79">
        <v>37.6</v>
      </c>
      <c r="N39" s="70">
        <v>38</v>
      </c>
      <c r="O39" s="61">
        <v>3000</v>
      </c>
      <c r="P39" s="62">
        <f>Table22452368910111213141516171819202122242345672345689101112131415161718192021222425262728293031323334353637383940423[[#This Row],[PEMBULATAN]]*O39</f>
        <v>114000</v>
      </c>
    </row>
    <row r="40" spans="1:16" ht="27.75" customHeight="1" x14ac:dyDescent="0.2">
      <c r="A40" s="124"/>
      <c r="B40" s="72"/>
      <c r="C40" s="85" t="s">
        <v>608</v>
      </c>
      <c r="D40" s="75" t="s">
        <v>55</v>
      </c>
      <c r="E40" s="13">
        <v>44439</v>
      </c>
      <c r="F40" s="73" t="s">
        <v>393</v>
      </c>
      <c r="G40" s="13">
        <v>44442</v>
      </c>
      <c r="H40" s="74" t="s">
        <v>811</v>
      </c>
      <c r="I40" s="15">
        <v>102</v>
      </c>
      <c r="J40" s="15">
        <v>59</v>
      </c>
      <c r="K40" s="15">
        <v>34</v>
      </c>
      <c r="L40" s="15">
        <v>11</v>
      </c>
      <c r="M40" s="79">
        <v>51.152999999999999</v>
      </c>
      <c r="N40" s="70">
        <v>51</v>
      </c>
      <c r="O40" s="61">
        <v>3000</v>
      </c>
      <c r="P40" s="62">
        <f>Table22452368910111213141516171819202122242345672345689101112131415161718192021222425262728293031323334353637383940423[[#This Row],[PEMBULATAN]]*O40</f>
        <v>153000</v>
      </c>
    </row>
    <row r="41" spans="1:16" ht="27.75" customHeight="1" x14ac:dyDescent="0.2">
      <c r="A41" s="124"/>
      <c r="B41" s="72"/>
      <c r="C41" s="85" t="s">
        <v>609</v>
      </c>
      <c r="D41" s="75" t="s">
        <v>55</v>
      </c>
      <c r="E41" s="13">
        <v>44439</v>
      </c>
      <c r="F41" s="73" t="s">
        <v>393</v>
      </c>
      <c r="G41" s="13">
        <v>44442</v>
      </c>
      <c r="H41" s="74" t="s">
        <v>811</v>
      </c>
      <c r="I41" s="15">
        <v>80</v>
      </c>
      <c r="J41" s="15">
        <v>57</v>
      </c>
      <c r="K41" s="15">
        <v>20</v>
      </c>
      <c r="L41" s="15">
        <v>4</v>
      </c>
      <c r="M41" s="79">
        <v>22.8</v>
      </c>
      <c r="N41" s="70">
        <v>23</v>
      </c>
      <c r="O41" s="61">
        <v>3000</v>
      </c>
      <c r="P41" s="62">
        <f>Table22452368910111213141516171819202122242345672345689101112131415161718192021222425262728293031323334353637383940423[[#This Row],[PEMBULATAN]]*O41</f>
        <v>69000</v>
      </c>
    </row>
    <row r="42" spans="1:16" ht="27.75" customHeight="1" x14ac:dyDescent="0.2">
      <c r="A42" s="124"/>
      <c r="B42" s="72"/>
      <c r="C42" s="85" t="s">
        <v>610</v>
      </c>
      <c r="D42" s="75" t="s">
        <v>55</v>
      </c>
      <c r="E42" s="13">
        <v>44439</v>
      </c>
      <c r="F42" s="73" t="s">
        <v>393</v>
      </c>
      <c r="G42" s="13">
        <v>44442</v>
      </c>
      <c r="H42" s="74" t="s">
        <v>811</v>
      </c>
      <c r="I42" s="15">
        <v>72</v>
      </c>
      <c r="J42" s="15">
        <v>60</v>
      </c>
      <c r="K42" s="15">
        <v>26</v>
      </c>
      <c r="L42" s="15">
        <v>8</v>
      </c>
      <c r="M42" s="79">
        <v>28.08</v>
      </c>
      <c r="N42" s="70">
        <v>28</v>
      </c>
      <c r="O42" s="61">
        <v>3000</v>
      </c>
      <c r="P42" s="62">
        <f>Table22452368910111213141516171819202122242345672345689101112131415161718192021222425262728293031323334353637383940423[[#This Row],[PEMBULATAN]]*O42</f>
        <v>84000</v>
      </c>
    </row>
    <row r="43" spans="1:16" ht="27.75" customHeight="1" x14ac:dyDescent="0.2">
      <c r="A43" s="124"/>
      <c r="B43" s="72"/>
      <c r="C43" s="85" t="s">
        <v>611</v>
      </c>
      <c r="D43" s="75" t="s">
        <v>55</v>
      </c>
      <c r="E43" s="13">
        <v>44439</v>
      </c>
      <c r="F43" s="73" t="s">
        <v>393</v>
      </c>
      <c r="G43" s="13">
        <v>44442</v>
      </c>
      <c r="H43" s="74" t="s">
        <v>811</v>
      </c>
      <c r="I43" s="15">
        <v>88</v>
      </c>
      <c r="J43" s="15">
        <v>16</v>
      </c>
      <c r="K43" s="15">
        <v>8</v>
      </c>
      <c r="L43" s="15">
        <v>3</v>
      </c>
      <c r="M43" s="79">
        <v>2.8159999999999998</v>
      </c>
      <c r="N43" s="70">
        <v>3</v>
      </c>
      <c r="O43" s="61">
        <v>3000</v>
      </c>
      <c r="P43" s="62">
        <f>Table22452368910111213141516171819202122242345672345689101112131415161718192021222425262728293031323334353637383940423[[#This Row],[PEMBULATAN]]*O43</f>
        <v>9000</v>
      </c>
    </row>
    <row r="44" spans="1:16" ht="27.75" customHeight="1" x14ac:dyDescent="0.2">
      <c r="A44" s="124"/>
      <c r="B44" s="72"/>
      <c r="C44" s="85" t="s">
        <v>612</v>
      </c>
      <c r="D44" s="75" t="s">
        <v>55</v>
      </c>
      <c r="E44" s="13">
        <v>44439</v>
      </c>
      <c r="F44" s="73" t="s">
        <v>393</v>
      </c>
      <c r="G44" s="13">
        <v>44442</v>
      </c>
      <c r="H44" s="74" t="s">
        <v>811</v>
      </c>
      <c r="I44" s="15">
        <v>30</v>
      </c>
      <c r="J44" s="15">
        <v>30</v>
      </c>
      <c r="K44" s="15">
        <v>40</v>
      </c>
      <c r="L44" s="15">
        <v>4</v>
      </c>
      <c r="M44" s="79">
        <v>9</v>
      </c>
      <c r="N44" s="70">
        <v>9</v>
      </c>
      <c r="O44" s="61">
        <v>3000</v>
      </c>
      <c r="P44" s="62">
        <f>Table22452368910111213141516171819202122242345672345689101112131415161718192021222425262728293031323334353637383940423[[#This Row],[PEMBULATAN]]*O44</f>
        <v>27000</v>
      </c>
    </row>
    <row r="45" spans="1:16" ht="27.75" customHeight="1" x14ac:dyDescent="0.2">
      <c r="A45" s="124"/>
      <c r="B45" s="72"/>
      <c r="C45" s="85" t="s">
        <v>613</v>
      </c>
      <c r="D45" s="75" t="s">
        <v>55</v>
      </c>
      <c r="E45" s="13">
        <v>44439</v>
      </c>
      <c r="F45" s="73" t="s">
        <v>393</v>
      </c>
      <c r="G45" s="13">
        <v>44442</v>
      </c>
      <c r="H45" s="74" t="s">
        <v>811</v>
      </c>
      <c r="I45" s="15">
        <v>54</v>
      </c>
      <c r="J45" s="15">
        <v>42</v>
      </c>
      <c r="K45" s="15">
        <v>18</v>
      </c>
      <c r="L45" s="15">
        <v>5</v>
      </c>
      <c r="M45" s="79">
        <v>10.206</v>
      </c>
      <c r="N45" s="70">
        <v>10</v>
      </c>
      <c r="O45" s="61">
        <v>3000</v>
      </c>
      <c r="P45" s="62">
        <f>Table22452368910111213141516171819202122242345672345689101112131415161718192021222425262728293031323334353637383940423[[#This Row],[PEMBULATAN]]*O45</f>
        <v>30000</v>
      </c>
    </row>
    <row r="46" spans="1:16" ht="27.75" customHeight="1" x14ac:dyDescent="0.2">
      <c r="A46" s="124"/>
      <c r="B46" s="72"/>
      <c r="C46" s="85" t="s">
        <v>614</v>
      </c>
      <c r="D46" s="75" t="s">
        <v>55</v>
      </c>
      <c r="E46" s="13">
        <v>44439</v>
      </c>
      <c r="F46" s="73" t="s">
        <v>393</v>
      </c>
      <c r="G46" s="13">
        <v>44442</v>
      </c>
      <c r="H46" s="74" t="s">
        <v>811</v>
      </c>
      <c r="I46" s="15">
        <v>46</v>
      </c>
      <c r="J46" s="15">
        <v>90</v>
      </c>
      <c r="K46" s="15">
        <v>32</v>
      </c>
      <c r="L46" s="15">
        <v>21</v>
      </c>
      <c r="M46" s="79">
        <v>33.119999999999997</v>
      </c>
      <c r="N46" s="70">
        <v>33</v>
      </c>
      <c r="O46" s="61">
        <v>3000</v>
      </c>
      <c r="P46" s="62">
        <f>Table22452368910111213141516171819202122242345672345689101112131415161718192021222425262728293031323334353637383940423[[#This Row],[PEMBULATAN]]*O46</f>
        <v>99000</v>
      </c>
    </row>
    <row r="47" spans="1:16" ht="27.75" customHeight="1" x14ac:dyDescent="0.2">
      <c r="A47" s="124"/>
      <c r="B47" s="72"/>
      <c r="C47" s="85" t="s">
        <v>615</v>
      </c>
      <c r="D47" s="75" t="s">
        <v>55</v>
      </c>
      <c r="E47" s="13">
        <v>44439</v>
      </c>
      <c r="F47" s="73" t="s">
        <v>393</v>
      </c>
      <c r="G47" s="13">
        <v>44442</v>
      </c>
      <c r="H47" s="74" t="s">
        <v>811</v>
      </c>
      <c r="I47" s="15">
        <v>97</v>
      </c>
      <c r="J47" s="15">
        <v>56</v>
      </c>
      <c r="K47" s="15">
        <v>26</v>
      </c>
      <c r="L47" s="15">
        <v>13</v>
      </c>
      <c r="M47" s="79">
        <v>35.308</v>
      </c>
      <c r="N47" s="70">
        <v>36</v>
      </c>
      <c r="O47" s="61">
        <v>3000</v>
      </c>
      <c r="P47" s="62">
        <f>Table22452368910111213141516171819202122242345672345689101112131415161718192021222425262728293031323334353637383940423[[#This Row],[PEMBULATAN]]*O47</f>
        <v>108000</v>
      </c>
    </row>
    <row r="48" spans="1:16" ht="27.75" customHeight="1" x14ac:dyDescent="0.2">
      <c r="A48" s="124"/>
      <c r="B48" s="72"/>
      <c r="C48" s="85" t="s">
        <v>616</v>
      </c>
      <c r="D48" s="75" t="s">
        <v>55</v>
      </c>
      <c r="E48" s="13">
        <v>44439</v>
      </c>
      <c r="F48" s="73" t="s">
        <v>393</v>
      </c>
      <c r="G48" s="13">
        <v>44442</v>
      </c>
      <c r="H48" s="74" t="s">
        <v>811</v>
      </c>
      <c r="I48" s="15">
        <v>77</v>
      </c>
      <c r="J48" s="15">
        <v>62</v>
      </c>
      <c r="K48" s="15">
        <v>33</v>
      </c>
      <c r="L48" s="15">
        <v>13</v>
      </c>
      <c r="M48" s="79">
        <v>39.3855</v>
      </c>
      <c r="N48" s="70">
        <v>40</v>
      </c>
      <c r="O48" s="61">
        <v>3000</v>
      </c>
      <c r="P48" s="62">
        <f>Table22452368910111213141516171819202122242345672345689101112131415161718192021222425262728293031323334353637383940423[[#This Row],[PEMBULATAN]]*O48</f>
        <v>120000</v>
      </c>
    </row>
    <row r="49" spans="1:16" ht="27.75" customHeight="1" x14ac:dyDescent="0.2">
      <c r="A49" s="124"/>
      <c r="B49" s="72"/>
      <c r="C49" s="85" t="s">
        <v>617</v>
      </c>
      <c r="D49" s="75" t="s">
        <v>55</v>
      </c>
      <c r="E49" s="13">
        <v>44439</v>
      </c>
      <c r="F49" s="73" t="s">
        <v>393</v>
      </c>
      <c r="G49" s="13">
        <v>44442</v>
      </c>
      <c r="H49" s="74" t="s">
        <v>811</v>
      </c>
      <c r="I49" s="15">
        <v>70</v>
      </c>
      <c r="J49" s="15">
        <v>50</v>
      </c>
      <c r="K49" s="15">
        <v>26</v>
      </c>
      <c r="L49" s="15">
        <v>5</v>
      </c>
      <c r="M49" s="79">
        <v>22.75</v>
      </c>
      <c r="N49" s="70">
        <v>23</v>
      </c>
      <c r="O49" s="61">
        <v>3000</v>
      </c>
      <c r="P49" s="62">
        <f>Table22452368910111213141516171819202122242345672345689101112131415161718192021222425262728293031323334353637383940423[[#This Row],[PEMBULATAN]]*O49</f>
        <v>69000</v>
      </c>
    </row>
    <row r="50" spans="1:16" ht="27.75" customHeight="1" x14ac:dyDescent="0.2">
      <c r="A50" s="124"/>
      <c r="B50" s="72"/>
      <c r="C50" s="85" t="s">
        <v>618</v>
      </c>
      <c r="D50" s="75" t="s">
        <v>55</v>
      </c>
      <c r="E50" s="13">
        <v>44439</v>
      </c>
      <c r="F50" s="73" t="s">
        <v>393</v>
      </c>
      <c r="G50" s="13">
        <v>44442</v>
      </c>
      <c r="H50" s="74" t="s">
        <v>811</v>
      </c>
      <c r="I50" s="15">
        <v>80</v>
      </c>
      <c r="J50" s="15">
        <v>63</v>
      </c>
      <c r="K50" s="15">
        <v>18</v>
      </c>
      <c r="L50" s="15">
        <v>14</v>
      </c>
      <c r="M50" s="79">
        <v>22.68</v>
      </c>
      <c r="N50" s="70">
        <v>23</v>
      </c>
      <c r="O50" s="61">
        <v>3000</v>
      </c>
      <c r="P50" s="62">
        <f>Table22452368910111213141516171819202122242345672345689101112131415161718192021222425262728293031323334353637383940423[[#This Row],[PEMBULATAN]]*O50</f>
        <v>69000</v>
      </c>
    </row>
    <row r="51" spans="1:16" ht="27.75" customHeight="1" x14ac:dyDescent="0.2">
      <c r="A51" s="124"/>
      <c r="B51" s="72"/>
      <c r="C51" s="85" t="s">
        <v>619</v>
      </c>
      <c r="D51" s="75" t="s">
        <v>55</v>
      </c>
      <c r="E51" s="13">
        <v>44439</v>
      </c>
      <c r="F51" s="73" t="s">
        <v>393</v>
      </c>
      <c r="G51" s="13">
        <v>44442</v>
      </c>
      <c r="H51" s="74" t="s">
        <v>811</v>
      </c>
      <c r="I51" s="15">
        <v>80</v>
      </c>
      <c r="J51" s="15">
        <v>65</v>
      </c>
      <c r="K51" s="15">
        <v>22</v>
      </c>
      <c r="L51" s="15">
        <v>16</v>
      </c>
      <c r="M51" s="79">
        <v>28.6</v>
      </c>
      <c r="N51" s="70">
        <v>29</v>
      </c>
      <c r="O51" s="61">
        <v>3000</v>
      </c>
      <c r="P51" s="62">
        <f>Table22452368910111213141516171819202122242345672345689101112131415161718192021222425262728293031323334353637383940423[[#This Row],[PEMBULATAN]]*O51</f>
        <v>87000</v>
      </c>
    </row>
    <row r="52" spans="1:16" ht="27.75" customHeight="1" x14ac:dyDescent="0.2">
      <c r="A52" s="124"/>
      <c r="B52" s="72"/>
      <c r="C52" s="85" t="s">
        <v>620</v>
      </c>
      <c r="D52" s="75" t="s">
        <v>55</v>
      </c>
      <c r="E52" s="13">
        <v>44439</v>
      </c>
      <c r="F52" s="73" t="s">
        <v>393</v>
      </c>
      <c r="G52" s="13">
        <v>44442</v>
      </c>
      <c r="H52" s="74" t="s">
        <v>811</v>
      </c>
      <c r="I52" s="15">
        <v>100</v>
      </c>
      <c r="J52" s="15">
        <v>62</v>
      </c>
      <c r="K52" s="15">
        <v>26</v>
      </c>
      <c r="L52" s="15">
        <v>14</v>
      </c>
      <c r="M52" s="79">
        <v>40.299999999999997</v>
      </c>
      <c r="N52" s="70">
        <v>41</v>
      </c>
      <c r="O52" s="61">
        <v>3000</v>
      </c>
      <c r="P52" s="62">
        <f>Table22452368910111213141516171819202122242345672345689101112131415161718192021222425262728293031323334353637383940423[[#This Row],[PEMBULATAN]]*O52</f>
        <v>123000</v>
      </c>
    </row>
    <row r="53" spans="1:16" ht="27.75" customHeight="1" x14ac:dyDescent="0.2">
      <c r="A53" s="124"/>
      <c r="B53" s="72"/>
      <c r="C53" s="85" t="s">
        <v>621</v>
      </c>
      <c r="D53" s="75" t="s">
        <v>55</v>
      </c>
      <c r="E53" s="13">
        <v>44439</v>
      </c>
      <c r="F53" s="73" t="s">
        <v>393</v>
      </c>
      <c r="G53" s="13">
        <v>44442</v>
      </c>
      <c r="H53" s="74" t="s">
        <v>811</v>
      </c>
      <c r="I53" s="15">
        <v>104</v>
      </c>
      <c r="J53" s="15">
        <v>12</v>
      </c>
      <c r="K53" s="15">
        <v>4</v>
      </c>
      <c r="L53" s="15">
        <v>1</v>
      </c>
      <c r="M53" s="79">
        <v>1.248</v>
      </c>
      <c r="N53" s="70">
        <v>1</v>
      </c>
      <c r="O53" s="61">
        <v>3000</v>
      </c>
      <c r="P53" s="62">
        <f>Table22452368910111213141516171819202122242345672345689101112131415161718192021222425262728293031323334353637383940423[[#This Row],[PEMBULATAN]]*O53</f>
        <v>3000</v>
      </c>
    </row>
    <row r="54" spans="1:16" ht="27.75" customHeight="1" x14ac:dyDescent="0.2">
      <c r="A54" s="124"/>
      <c r="B54" s="72"/>
      <c r="C54" s="85" t="s">
        <v>622</v>
      </c>
      <c r="D54" s="75" t="s">
        <v>55</v>
      </c>
      <c r="E54" s="13">
        <v>44439</v>
      </c>
      <c r="F54" s="73" t="s">
        <v>393</v>
      </c>
      <c r="G54" s="13">
        <v>44442</v>
      </c>
      <c r="H54" s="74" t="s">
        <v>811</v>
      </c>
      <c r="I54" s="15">
        <v>102</v>
      </c>
      <c r="J54" s="15">
        <v>50</v>
      </c>
      <c r="K54" s="15">
        <v>20</v>
      </c>
      <c r="L54" s="15">
        <v>11</v>
      </c>
      <c r="M54" s="79">
        <v>25.5</v>
      </c>
      <c r="N54" s="70">
        <v>26</v>
      </c>
      <c r="O54" s="61">
        <v>3000</v>
      </c>
      <c r="P54" s="62">
        <f>Table22452368910111213141516171819202122242345672345689101112131415161718192021222425262728293031323334353637383940423[[#This Row],[PEMBULATAN]]*O54</f>
        <v>78000</v>
      </c>
    </row>
    <row r="55" spans="1:16" ht="27.75" customHeight="1" x14ac:dyDescent="0.2">
      <c r="A55" s="124"/>
      <c r="B55" s="72"/>
      <c r="C55" s="85" t="s">
        <v>623</v>
      </c>
      <c r="D55" s="75" t="s">
        <v>55</v>
      </c>
      <c r="E55" s="13">
        <v>44439</v>
      </c>
      <c r="F55" s="73" t="s">
        <v>393</v>
      </c>
      <c r="G55" s="13">
        <v>44442</v>
      </c>
      <c r="H55" s="74" t="s">
        <v>811</v>
      </c>
      <c r="I55" s="15">
        <v>67</v>
      </c>
      <c r="J55" s="15">
        <v>58</v>
      </c>
      <c r="K55" s="15">
        <v>20</v>
      </c>
      <c r="L55" s="15">
        <v>5</v>
      </c>
      <c r="M55" s="79">
        <v>19.43</v>
      </c>
      <c r="N55" s="70">
        <v>20</v>
      </c>
      <c r="O55" s="61">
        <v>3000</v>
      </c>
      <c r="P55" s="62">
        <f>Table22452368910111213141516171819202122242345672345689101112131415161718192021222425262728293031323334353637383940423[[#This Row],[PEMBULATAN]]*O55</f>
        <v>60000</v>
      </c>
    </row>
    <row r="56" spans="1:16" ht="27.75" customHeight="1" x14ac:dyDescent="0.2">
      <c r="A56" s="124"/>
      <c r="B56" s="72"/>
      <c r="C56" s="85" t="s">
        <v>624</v>
      </c>
      <c r="D56" s="75" t="s">
        <v>55</v>
      </c>
      <c r="E56" s="13">
        <v>44439</v>
      </c>
      <c r="F56" s="73" t="s">
        <v>393</v>
      </c>
      <c r="G56" s="13">
        <v>44442</v>
      </c>
      <c r="H56" s="74" t="s">
        <v>811</v>
      </c>
      <c r="I56" s="15">
        <v>94</v>
      </c>
      <c r="J56" s="15">
        <v>50</v>
      </c>
      <c r="K56" s="15">
        <v>40</v>
      </c>
      <c r="L56" s="15">
        <v>20</v>
      </c>
      <c r="M56" s="79">
        <v>47</v>
      </c>
      <c r="N56" s="70">
        <v>47</v>
      </c>
      <c r="O56" s="61">
        <v>3000</v>
      </c>
      <c r="P56" s="62">
        <f>Table22452368910111213141516171819202122242345672345689101112131415161718192021222425262728293031323334353637383940423[[#This Row],[PEMBULATAN]]*O56</f>
        <v>141000</v>
      </c>
    </row>
    <row r="57" spans="1:16" ht="27.75" customHeight="1" x14ac:dyDescent="0.2">
      <c r="A57" s="124"/>
      <c r="B57" s="72"/>
      <c r="C57" s="85" t="s">
        <v>625</v>
      </c>
      <c r="D57" s="75" t="s">
        <v>55</v>
      </c>
      <c r="E57" s="13">
        <v>44439</v>
      </c>
      <c r="F57" s="73" t="s">
        <v>393</v>
      </c>
      <c r="G57" s="13">
        <v>44442</v>
      </c>
      <c r="H57" s="74" t="s">
        <v>811</v>
      </c>
      <c r="I57" s="15">
        <v>80</v>
      </c>
      <c r="J57" s="15">
        <v>55</v>
      </c>
      <c r="K57" s="15">
        <v>20</v>
      </c>
      <c r="L57" s="15">
        <v>10</v>
      </c>
      <c r="M57" s="79">
        <v>22</v>
      </c>
      <c r="N57" s="70">
        <v>22</v>
      </c>
      <c r="O57" s="61">
        <v>3000</v>
      </c>
      <c r="P57" s="62">
        <f>Table22452368910111213141516171819202122242345672345689101112131415161718192021222425262728293031323334353637383940423[[#This Row],[PEMBULATAN]]*O57</f>
        <v>66000</v>
      </c>
    </row>
    <row r="58" spans="1:16" ht="27.75" customHeight="1" x14ac:dyDescent="0.2">
      <c r="A58" s="124"/>
      <c r="B58" s="72"/>
      <c r="C58" s="85" t="s">
        <v>626</v>
      </c>
      <c r="D58" s="75" t="s">
        <v>55</v>
      </c>
      <c r="E58" s="13">
        <v>44439</v>
      </c>
      <c r="F58" s="73" t="s">
        <v>393</v>
      </c>
      <c r="G58" s="13">
        <v>44442</v>
      </c>
      <c r="H58" s="74" t="s">
        <v>811</v>
      </c>
      <c r="I58" s="15">
        <v>99</v>
      </c>
      <c r="J58" s="15">
        <v>55</v>
      </c>
      <c r="K58" s="15">
        <v>37</v>
      </c>
      <c r="L58" s="15">
        <v>20</v>
      </c>
      <c r="M58" s="79">
        <v>50.366250000000001</v>
      </c>
      <c r="N58" s="70">
        <v>51</v>
      </c>
      <c r="O58" s="61">
        <v>3000</v>
      </c>
      <c r="P58" s="62">
        <f>Table22452368910111213141516171819202122242345672345689101112131415161718192021222425262728293031323334353637383940423[[#This Row],[PEMBULATAN]]*O58</f>
        <v>153000</v>
      </c>
    </row>
    <row r="59" spans="1:16" ht="27.75" customHeight="1" x14ac:dyDescent="0.2">
      <c r="A59" s="124"/>
      <c r="B59" s="72"/>
      <c r="C59" s="85" t="s">
        <v>627</v>
      </c>
      <c r="D59" s="75" t="s">
        <v>55</v>
      </c>
      <c r="E59" s="13">
        <v>44439</v>
      </c>
      <c r="F59" s="73" t="s">
        <v>393</v>
      </c>
      <c r="G59" s="13">
        <v>44442</v>
      </c>
      <c r="H59" s="74" t="s">
        <v>811</v>
      </c>
      <c r="I59" s="15">
        <v>80</v>
      </c>
      <c r="J59" s="15">
        <v>58</v>
      </c>
      <c r="K59" s="15">
        <v>32</v>
      </c>
      <c r="L59" s="15">
        <v>16</v>
      </c>
      <c r="M59" s="79">
        <v>37.119999999999997</v>
      </c>
      <c r="N59" s="70">
        <v>37</v>
      </c>
      <c r="O59" s="61">
        <v>3000</v>
      </c>
      <c r="P59" s="62">
        <f>Table22452368910111213141516171819202122242345672345689101112131415161718192021222425262728293031323334353637383940423[[#This Row],[PEMBULATAN]]*O59</f>
        <v>111000</v>
      </c>
    </row>
    <row r="60" spans="1:16" ht="27.75" customHeight="1" x14ac:dyDescent="0.2">
      <c r="A60" s="124"/>
      <c r="B60" s="72"/>
      <c r="C60" s="85" t="s">
        <v>628</v>
      </c>
      <c r="D60" s="75" t="s">
        <v>55</v>
      </c>
      <c r="E60" s="13">
        <v>44439</v>
      </c>
      <c r="F60" s="73" t="s">
        <v>393</v>
      </c>
      <c r="G60" s="13">
        <v>44442</v>
      </c>
      <c r="H60" s="74" t="s">
        <v>811</v>
      </c>
      <c r="I60" s="15">
        <v>88</v>
      </c>
      <c r="J60" s="15">
        <v>60</v>
      </c>
      <c r="K60" s="15">
        <v>34</v>
      </c>
      <c r="L60" s="15">
        <v>12</v>
      </c>
      <c r="M60" s="79">
        <v>44.88</v>
      </c>
      <c r="N60" s="70">
        <v>45</v>
      </c>
      <c r="O60" s="61">
        <v>3000</v>
      </c>
      <c r="P60" s="62">
        <f>Table22452368910111213141516171819202122242345672345689101112131415161718192021222425262728293031323334353637383940423[[#This Row],[PEMBULATAN]]*O60</f>
        <v>135000</v>
      </c>
    </row>
    <row r="61" spans="1:16" ht="27.75" customHeight="1" x14ac:dyDescent="0.2">
      <c r="A61" s="124"/>
      <c r="B61" s="72"/>
      <c r="C61" s="85" t="s">
        <v>629</v>
      </c>
      <c r="D61" s="75" t="s">
        <v>55</v>
      </c>
      <c r="E61" s="13">
        <v>44439</v>
      </c>
      <c r="F61" s="73" t="s">
        <v>393</v>
      </c>
      <c r="G61" s="13">
        <v>44442</v>
      </c>
      <c r="H61" s="74" t="s">
        <v>811</v>
      </c>
      <c r="I61" s="15">
        <v>86</v>
      </c>
      <c r="J61" s="15">
        <v>54</v>
      </c>
      <c r="K61" s="15">
        <v>29</v>
      </c>
      <c r="L61" s="15">
        <v>12</v>
      </c>
      <c r="M61" s="79">
        <v>33.668999999999997</v>
      </c>
      <c r="N61" s="70">
        <v>34</v>
      </c>
      <c r="O61" s="61">
        <v>3000</v>
      </c>
      <c r="P61" s="62">
        <f>Table22452368910111213141516171819202122242345672345689101112131415161718192021222425262728293031323334353637383940423[[#This Row],[PEMBULATAN]]*O61</f>
        <v>102000</v>
      </c>
    </row>
    <row r="62" spans="1:16" ht="27.75" customHeight="1" x14ac:dyDescent="0.2">
      <c r="A62" s="124"/>
      <c r="B62" s="72"/>
      <c r="C62" s="85" t="s">
        <v>630</v>
      </c>
      <c r="D62" s="75" t="s">
        <v>55</v>
      </c>
      <c r="E62" s="13">
        <v>44439</v>
      </c>
      <c r="F62" s="73" t="s">
        <v>393</v>
      </c>
      <c r="G62" s="13">
        <v>44442</v>
      </c>
      <c r="H62" s="74" t="s">
        <v>811</v>
      </c>
      <c r="I62" s="15">
        <v>98</v>
      </c>
      <c r="J62" s="15">
        <v>54</v>
      </c>
      <c r="K62" s="15">
        <v>30</v>
      </c>
      <c r="L62" s="15">
        <v>15</v>
      </c>
      <c r="M62" s="79">
        <v>39.69</v>
      </c>
      <c r="N62" s="70">
        <v>40</v>
      </c>
      <c r="O62" s="61">
        <v>3000</v>
      </c>
      <c r="P62" s="62">
        <f>Table22452368910111213141516171819202122242345672345689101112131415161718192021222425262728293031323334353637383940423[[#This Row],[PEMBULATAN]]*O62</f>
        <v>120000</v>
      </c>
    </row>
    <row r="63" spans="1:16" ht="27.75" customHeight="1" x14ac:dyDescent="0.2">
      <c r="A63" s="124"/>
      <c r="B63" s="72"/>
      <c r="C63" s="85" t="s">
        <v>631</v>
      </c>
      <c r="D63" s="75" t="s">
        <v>55</v>
      </c>
      <c r="E63" s="13">
        <v>44439</v>
      </c>
      <c r="F63" s="73" t="s">
        <v>393</v>
      </c>
      <c r="G63" s="13">
        <v>44442</v>
      </c>
      <c r="H63" s="74" t="s">
        <v>811</v>
      </c>
      <c r="I63" s="15">
        <v>98</v>
      </c>
      <c r="J63" s="15">
        <v>63</v>
      </c>
      <c r="K63" s="15">
        <v>32</v>
      </c>
      <c r="L63" s="15">
        <v>27</v>
      </c>
      <c r="M63" s="79">
        <v>49.392000000000003</v>
      </c>
      <c r="N63" s="70">
        <v>50</v>
      </c>
      <c r="O63" s="61">
        <v>3000</v>
      </c>
      <c r="P63" s="62">
        <f>Table22452368910111213141516171819202122242345672345689101112131415161718192021222425262728293031323334353637383940423[[#This Row],[PEMBULATAN]]*O63</f>
        <v>150000</v>
      </c>
    </row>
    <row r="64" spans="1:16" ht="27.75" customHeight="1" x14ac:dyDescent="0.2">
      <c r="A64" s="124"/>
      <c r="B64" s="72"/>
      <c r="C64" s="85" t="s">
        <v>632</v>
      </c>
      <c r="D64" s="75" t="s">
        <v>55</v>
      </c>
      <c r="E64" s="13">
        <v>44439</v>
      </c>
      <c r="F64" s="73" t="s">
        <v>393</v>
      </c>
      <c r="G64" s="13">
        <v>44442</v>
      </c>
      <c r="H64" s="74" t="s">
        <v>811</v>
      </c>
      <c r="I64" s="15">
        <v>94</v>
      </c>
      <c r="J64" s="15">
        <v>65</v>
      </c>
      <c r="K64" s="15">
        <v>33</v>
      </c>
      <c r="L64" s="15">
        <v>21</v>
      </c>
      <c r="M64" s="79">
        <v>50.407499999999999</v>
      </c>
      <c r="N64" s="70">
        <v>51</v>
      </c>
      <c r="O64" s="61">
        <v>3000</v>
      </c>
      <c r="P64" s="62">
        <f>Table22452368910111213141516171819202122242345672345689101112131415161718192021222425262728293031323334353637383940423[[#This Row],[PEMBULATAN]]*O64</f>
        <v>153000</v>
      </c>
    </row>
    <row r="65" spans="1:16" ht="27.75" customHeight="1" x14ac:dyDescent="0.2">
      <c r="A65" s="124"/>
      <c r="B65" s="72"/>
      <c r="C65" s="85" t="s">
        <v>633</v>
      </c>
      <c r="D65" s="75" t="s">
        <v>55</v>
      </c>
      <c r="E65" s="13">
        <v>44439</v>
      </c>
      <c r="F65" s="73" t="s">
        <v>393</v>
      </c>
      <c r="G65" s="13">
        <v>44442</v>
      </c>
      <c r="H65" s="74" t="s">
        <v>811</v>
      </c>
      <c r="I65" s="15">
        <v>100</v>
      </c>
      <c r="J65" s="15">
        <v>58</v>
      </c>
      <c r="K65" s="15">
        <v>38</v>
      </c>
      <c r="L65" s="15">
        <v>25</v>
      </c>
      <c r="M65" s="79">
        <v>55.1</v>
      </c>
      <c r="N65" s="70">
        <v>56</v>
      </c>
      <c r="O65" s="61">
        <v>3000</v>
      </c>
      <c r="P65" s="62">
        <f>Table22452368910111213141516171819202122242345672345689101112131415161718192021222425262728293031323334353637383940423[[#This Row],[PEMBULATAN]]*O65</f>
        <v>168000</v>
      </c>
    </row>
    <row r="66" spans="1:16" ht="27.75" customHeight="1" x14ac:dyDescent="0.2">
      <c r="A66" s="124"/>
      <c r="B66" s="72"/>
      <c r="C66" s="85" t="s">
        <v>634</v>
      </c>
      <c r="D66" s="75" t="s">
        <v>55</v>
      </c>
      <c r="E66" s="13">
        <v>44439</v>
      </c>
      <c r="F66" s="73" t="s">
        <v>393</v>
      </c>
      <c r="G66" s="13">
        <v>44442</v>
      </c>
      <c r="H66" s="74" t="s">
        <v>811</v>
      </c>
      <c r="I66" s="15">
        <v>94</v>
      </c>
      <c r="J66" s="15">
        <v>58</v>
      </c>
      <c r="K66" s="15">
        <v>40</v>
      </c>
      <c r="L66" s="15">
        <v>21</v>
      </c>
      <c r="M66" s="79">
        <v>54.52</v>
      </c>
      <c r="N66" s="70">
        <v>55</v>
      </c>
      <c r="O66" s="61">
        <v>3000</v>
      </c>
      <c r="P66" s="62">
        <f>Table22452368910111213141516171819202122242345672345689101112131415161718192021222425262728293031323334353637383940423[[#This Row],[PEMBULATAN]]*O66</f>
        <v>165000</v>
      </c>
    </row>
    <row r="67" spans="1:16" ht="27.75" customHeight="1" x14ac:dyDescent="0.2">
      <c r="A67" s="124"/>
      <c r="B67" s="72"/>
      <c r="C67" s="85" t="s">
        <v>635</v>
      </c>
      <c r="D67" s="75" t="s">
        <v>55</v>
      </c>
      <c r="E67" s="13">
        <v>44439</v>
      </c>
      <c r="F67" s="73" t="s">
        <v>393</v>
      </c>
      <c r="G67" s="13">
        <v>44442</v>
      </c>
      <c r="H67" s="74" t="s">
        <v>811</v>
      </c>
      <c r="I67" s="15">
        <v>94</v>
      </c>
      <c r="J67" s="15">
        <v>56</v>
      </c>
      <c r="K67" s="15">
        <v>37</v>
      </c>
      <c r="L67" s="15">
        <v>22</v>
      </c>
      <c r="M67" s="79">
        <v>48.692</v>
      </c>
      <c r="N67" s="70">
        <v>49</v>
      </c>
      <c r="O67" s="61">
        <v>3000</v>
      </c>
      <c r="P67" s="62">
        <f>Table22452368910111213141516171819202122242345672345689101112131415161718192021222425262728293031323334353637383940423[[#This Row],[PEMBULATAN]]*O67</f>
        <v>147000</v>
      </c>
    </row>
    <row r="68" spans="1:16" ht="27.75" customHeight="1" x14ac:dyDescent="0.2">
      <c r="A68" s="124"/>
      <c r="B68" s="72"/>
      <c r="C68" s="85" t="s">
        <v>636</v>
      </c>
      <c r="D68" s="75" t="s">
        <v>55</v>
      </c>
      <c r="E68" s="13">
        <v>44439</v>
      </c>
      <c r="F68" s="73" t="s">
        <v>393</v>
      </c>
      <c r="G68" s="13">
        <v>44442</v>
      </c>
      <c r="H68" s="74" t="s">
        <v>811</v>
      </c>
      <c r="I68" s="15">
        <v>97</v>
      </c>
      <c r="J68" s="15">
        <v>60</v>
      </c>
      <c r="K68" s="15">
        <v>23</v>
      </c>
      <c r="L68" s="15">
        <v>16</v>
      </c>
      <c r="M68" s="79">
        <v>33.465000000000003</v>
      </c>
      <c r="N68" s="70">
        <v>34</v>
      </c>
      <c r="O68" s="61">
        <v>3000</v>
      </c>
      <c r="P68" s="62">
        <f>Table22452368910111213141516171819202122242345672345689101112131415161718192021222425262728293031323334353637383940423[[#This Row],[PEMBULATAN]]*O68</f>
        <v>102000</v>
      </c>
    </row>
    <row r="69" spans="1:16" ht="27.75" customHeight="1" x14ac:dyDescent="0.2">
      <c r="A69" s="124"/>
      <c r="B69" s="72"/>
      <c r="C69" s="85" t="s">
        <v>637</v>
      </c>
      <c r="D69" s="75" t="s">
        <v>55</v>
      </c>
      <c r="E69" s="13">
        <v>44439</v>
      </c>
      <c r="F69" s="73" t="s">
        <v>393</v>
      </c>
      <c r="G69" s="13">
        <v>44442</v>
      </c>
      <c r="H69" s="74" t="s">
        <v>811</v>
      </c>
      <c r="I69" s="15">
        <v>85</v>
      </c>
      <c r="J69" s="15">
        <v>48</v>
      </c>
      <c r="K69" s="15">
        <v>34</v>
      </c>
      <c r="L69" s="15">
        <v>13</v>
      </c>
      <c r="M69" s="79">
        <v>34.68</v>
      </c>
      <c r="N69" s="70">
        <v>35</v>
      </c>
      <c r="O69" s="61">
        <v>3000</v>
      </c>
      <c r="P69" s="62">
        <f>Table22452368910111213141516171819202122242345672345689101112131415161718192021222425262728293031323334353637383940423[[#This Row],[PEMBULATAN]]*O69</f>
        <v>105000</v>
      </c>
    </row>
    <row r="70" spans="1:16" ht="27.75" customHeight="1" x14ac:dyDescent="0.2">
      <c r="A70" s="124"/>
      <c r="B70" s="72"/>
      <c r="C70" s="85" t="s">
        <v>638</v>
      </c>
      <c r="D70" s="75" t="s">
        <v>55</v>
      </c>
      <c r="E70" s="13">
        <v>44439</v>
      </c>
      <c r="F70" s="73" t="s">
        <v>393</v>
      </c>
      <c r="G70" s="13">
        <v>44442</v>
      </c>
      <c r="H70" s="74" t="s">
        <v>811</v>
      </c>
      <c r="I70" s="15">
        <v>63</v>
      </c>
      <c r="J70" s="15">
        <v>55</v>
      </c>
      <c r="K70" s="15">
        <v>21</v>
      </c>
      <c r="L70" s="15">
        <v>6</v>
      </c>
      <c r="M70" s="79">
        <v>18.19125</v>
      </c>
      <c r="N70" s="70">
        <v>18</v>
      </c>
      <c r="O70" s="61">
        <v>3000</v>
      </c>
      <c r="P70" s="62">
        <f>Table22452368910111213141516171819202122242345672345689101112131415161718192021222425262728293031323334353637383940423[[#This Row],[PEMBULATAN]]*O70</f>
        <v>54000</v>
      </c>
    </row>
    <row r="71" spans="1:16" ht="27.75" customHeight="1" x14ac:dyDescent="0.2">
      <c r="A71" s="124"/>
      <c r="B71" s="72"/>
      <c r="C71" s="85" t="s">
        <v>639</v>
      </c>
      <c r="D71" s="75" t="s">
        <v>55</v>
      </c>
      <c r="E71" s="13">
        <v>44439</v>
      </c>
      <c r="F71" s="73" t="s">
        <v>393</v>
      </c>
      <c r="G71" s="13">
        <v>44442</v>
      </c>
      <c r="H71" s="74" t="s">
        <v>811</v>
      </c>
      <c r="I71" s="15">
        <v>68</v>
      </c>
      <c r="J71" s="15">
        <v>68</v>
      </c>
      <c r="K71" s="15">
        <v>30</v>
      </c>
      <c r="L71" s="15">
        <v>18</v>
      </c>
      <c r="M71" s="79">
        <v>34.68</v>
      </c>
      <c r="N71" s="70">
        <v>35</v>
      </c>
      <c r="O71" s="61">
        <v>3000</v>
      </c>
      <c r="P71" s="62">
        <f>Table22452368910111213141516171819202122242345672345689101112131415161718192021222425262728293031323334353637383940423[[#This Row],[PEMBULATAN]]*O71</f>
        <v>105000</v>
      </c>
    </row>
    <row r="72" spans="1:16" ht="27.75" customHeight="1" x14ac:dyDescent="0.2">
      <c r="A72" s="124"/>
      <c r="B72" s="72"/>
      <c r="C72" s="85" t="s">
        <v>640</v>
      </c>
      <c r="D72" s="75" t="s">
        <v>55</v>
      </c>
      <c r="E72" s="13">
        <v>44439</v>
      </c>
      <c r="F72" s="73" t="s">
        <v>393</v>
      </c>
      <c r="G72" s="13">
        <v>44442</v>
      </c>
      <c r="H72" s="74" t="s">
        <v>811</v>
      </c>
      <c r="I72" s="15">
        <v>54</v>
      </c>
      <c r="J72" s="15">
        <v>36</v>
      </c>
      <c r="K72" s="15">
        <v>49</v>
      </c>
      <c r="L72" s="15">
        <v>15</v>
      </c>
      <c r="M72" s="79">
        <v>23.814</v>
      </c>
      <c r="N72" s="70">
        <v>24</v>
      </c>
      <c r="O72" s="61">
        <v>3000</v>
      </c>
      <c r="P72" s="62">
        <f>Table22452368910111213141516171819202122242345672345689101112131415161718192021222425262728293031323334353637383940423[[#This Row],[PEMBULATAN]]*O72</f>
        <v>72000</v>
      </c>
    </row>
    <row r="73" spans="1:16" ht="27.75" customHeight="1" x14ac:dyDescent="0.2">
      <c r="A73" s="124"/>
      <c r="B73" s="72"/>
      <c r="C73" s="85" t="s">
        <v>641</v>
      </c>
      <c r="D73" s="75" t="s">
        <v>55</v>
      </c>
      <c r="E73" s="13">
        <v>44439</v>
      </c>
      <c r="F73" s="73" t="s">
        <v>393</v>
      </c>
      <c r="G73" s="13">
        <v>44442</v>
      </c>
      <c r="H73" s="74" t="s">
        <v>811</v>
      </c>
      <c r="I73" s="15">
        <v>89</v>
      </c>
      <c r="J73" s="15">
        <v>56</v>
      </c>
      <c r="K73" s="15">
        <v>25</v>
      </c>
      <c r="L73" s="15">
        <v>10</v>
      </c>
      <c r="M73" s="79">
        <v>31.15</v>
      </c>
      <c r="N73" s="70">
        <v>31</v>
      </c>
      <c r="O73" s="61">
        <v>3000</v>
      </c>
      <c r="P73" s="62">
        <f>Table22452368910111213141516171819202122242345672345689101112131415161718192021222425262728293031323334353637383940423[[#This Row],[PEMBULATAN]]*O73</f>
        <v>93000</v>
      </c>
    </row>
    <row r="74" spans="1:16" ht="27.75" customHeight="1" x14ac:dyDescent="0.2">
      <c r="A74" s="124"/>
      <c r="B74" s="72"/>
      <c r="C74" s="85" t="s">
        <v>642</v>
      </c>
      <c r="D74" s="75" t="s">
        <v>55</v>
      </c>
      <c r="E74" s="13">
        <v>44439</v>
      </c>
      <c r="F74" s="73" t="s">
        <v>393</v>
      </c>
      <c r="G74" s="13">
        <v>44442</v>
      </c>
      <c r="H74" s="74" t="s">
        <v>811</v>
      </c>
      <c r="I74" s="15">
        <v>50</v>
      </c>
      <c r="J74" s="15">
        <v>54</v>
      </c>
      <c r="K74" s="15">
        <v>18</v>
      </c>
      <c r="L74" s="15">
        <v>3</v>
      </c>
      <c r="M74" s="79">
        <v>12.15</v>
      </c>
      <c r="N74" s="70">
        <v>12</v>
      </c>
      <c r="O74" s="61">
        <v>3000</v>
      </c>
      <c r="P74" s="62">
        <f>Table22452368910111213141516171819202122242345672345689101112131415161718192021222425262728293031323334353637383940423[[#This Row],[PEMBULATAN]]*O74</f>
        <v>36000</v>
      </c>
    </row>
    <row r="75" spans="1:16" ht="27.75" customHeight="1" x14ac:dyDescent="0.2">
      <c r="A75" s="124"/>
      <c r="B75" s="72"/>
      <c r="C75" s="85" t="s">
        <v>643</v>
      </c>
      <c r="D75" s="75" t="s">
        <v>55</v>
      </c>
      <c r="E75" s="13">
        <v>44439</v>
      </c>
      <c r="F75" s="73" t="s">
        <v>393</v>
      </c>
      <c r="G75" s="13">
        <v>44442</v>
      </c>
      <c r="H75" s="74" t="s">
        <v>811</v>
      </c>
      <c r="I75" s="15">
        <v>41</v>
      </c>
      <c r="J75" s="15">
        <v>29</v>
      </c>
      <c r="K75" s="15">
        <v>10</v>
      </c>
      <c r="L75" s="15">
        <v>2</v>
      </c>
      <c r="M75" s="79">
        <v>2.9725000000000001</v>
      </c>
      <c r="N75" s="70">
        <v>3</v>
      </c>
      <c r="O75" s="61">
        <v>3000</v>
      </c>
      <c r="P75" s="62">
        <f>Table22452368910111213141516171819202122242345672345689101112131415161718192021222425262728293031323334353637383940423[[#This Row],[PEMBULATAN]]*O75</f>
        <v>9000</v>
      </c>
    </row>
    <row r="76" spans="1:16" ht="27.75" customHeight="1" x14ac:dyDescent="0.2">
      <c r="A76" s="124"/>
      <c r="B76" s="72"/>
      <c r="C76" s="85" t="s">
        <v>644</v>
      </c>
      <c r="D76" s="75" t="s">
        <v>55</v>
      </c>
      <c r="E76" s="13">
        <v>44439</v>
      </c>
      <c r="F76" s="73" t="s">
        <v>393</v>
      </c>
      <c r="G76" s="13">
        <v>44442</v>
      </c>
      <c r="H76" s="74" t="s">
        <v>811</v>
      </c>
      <c r="I76" s="15">
        <v>47</v>
      </c>
      <c r="J76" s="15">
        <v>40</v>
      </c>
      <c r="K76" s="15">
        <v>18</v>
      </c>
      <c r="L76" s="15">
        <v>4</v>
      </c>
      <c r="M76" s="79">
        <v>8.4600000000000009</v>
      </c>
      <c r="N76" s="70">
        <v>9</v>
      </c>
      <c r="O76" s="61">
        <v>3000</v>
      </c>
      <c r="P76" s="62">
        <f>Table22452368910111213141516171819202122242345672345689101112131415161718192021222425262728293031323334353637383940423[[#This Row],[PEMBULATAN]]*O76</f>
        <v>27000</v>
      </c>
    </row>
    <row r="77" spans="1:16" ht="27.75" customHeight="1" x14ac:dyDescent="0.2">
      <c r="A77" s="124"/>
      <c r="B77" s="72"/>
      <c r="C77" s="85" t="s">
        <v>645</v>
      </c>
      <c r="D77" s="75" t="s">
        <v>55</v>
      </c>
      <c r="E77" s="13">
        <v>44439</v>
      </c>
      <c r="F77" s="73" t="s">
        <v>393</v>
      </c>
      <c r="G77" s="13">
        <v>44442</v>
      </c>
      <c r="H77" s="74" t="s">
        <v>811</v>
      </c>
      <c r="I77" s="15">
        <v>73</v>
      </c>
      <c r="J77" s="15">
        <v>55</v>
      </c>
      <c r="K77" s="15">
        <v>24</v>
      </c>
      <c r="L77" s="15">
        <v>9</v>
      </c>
      <c r="M77" s="79">
        <v>24.09</v>
      </c>
      <c r="N77" s="70">
        <v>24</v>
      </c>
      <c r="O77" s="61">
        <v>3000</v>
      </c>
      <c r="P77" s="62">
        <f>Table22452368910111213141516171819202122242345672345689101112131415161718192021222425262728293031323334353637383940423[[#This Row],[PEMBULATAN]]*O77</f>
        <v>72000</v>
      </c>
    </row>
    <row r="78" spans="1:16" ht="27.75" customHeight="1" x14ac:dyDescent="0.2">
      <c r="A78" s="124"/>
      <c r="B78" s="72"/>
      <c r="C78" s="85" t="s">
        <v>646</v>
      </c>
      <c r="D78" s="75" t="s">
        <v>55</v>
      </c>
      <c r="E78" s="13">
        <v>44439</v>
      </c>
      <c r="F78" s="73" t="s">
        <v>393</v>
      </c>
      <c r="G78" s="13">
        <v>44442</v>
      </c>
      <c r="H78" s="74" t="s">
        <v>811</v>
      </c>
      <c r="I78" s="15">
        <v>43</v>
      </c>
      <c r="J78" s="15">
        <v>43</v>
      </c>
      <c r="K78" s="15">
        <v>30</v>
      </c>
      <c r="L78" s="15">
        <v>7</v>
      </c>
      <c r="M78" s="79">
        <v>13.8675</v>
      </c>
      <c r="N78" s="70">
        <v>14</v>
      </c>
      <c r="O78" s="61">
        <v>3000</v>
      </c>
      <c r="P78" s="62">
        <f>Table22452368910111213141516171819202122242345672345689101112131415161718192021222425262728293031323334353637383940423[[#This Row],[PEMBULATAN]]*O78</f>
        <v>42000</v>
      </c>
    </row>
    <row r="79" spans="1:16" ht="27.75" customHeight="1" x14ac:dyDescent="0.2">
      <c r="A79" s="124"/>
      <c r="B79" s="72"/>
      <c r="C79" s="85" t="s">
        <v>647</v>
      </c>
      <c r="D79" s="75" t="s">
        <v>55</v>
      </c>
      <c r="E79" s="13">
        <v>44439</v>
      </c>
      <c r="F79" s="73" t="s">
        <v>393</v>
      </c>
      <c r="G79" s="13">
        <v>44442</v>
      </c>
      <c r="H79" s="74" t="s">
        <v>811</v>
      </c>
      <c r="I79" s="15">
        <v>103</v>
      </c>
      <c r="J79" s="15">
        <v>55</v>
      </c>
      <c r="K79" s="15">
        <v>38</v>
      </c>
      <c r="L79" s="15">
        <v>25</v>
      </c>
      <c r="M79" s="79">
        <v>53.817500000000003</v>
      </c>
      <c r="N79" s="70">
        <v>53</v>
      </c>
      <c r="O79" s="61">
        <v>3000</v>
      </c>
      <c r="P79" s="62">
        <f>Table22452368910111213141516171819202122242345672345689101112131415161718192021222425262728293031323334353637383940423[[#This Row],[PEMBULATAN]]*O79</f>
        <v>159000</v>
      </c>
    </row>
    <row r="80" spans="1:16" ht="27.75" customHeight="1" x14ac:dyDescent="0.2">
      <c r="A80" s="124"/>
      <c r="B80" s="72"/>
      <c r="C80" s="85" t="s">
        <v>648</v>
      </c>
      <c r="D80" s="75" t="s">
        <v>55</v>
      </c>
      <c r="E80" s="13">
        <v>44439</v>
      </c>
      <c r="F80" s="73" t="s">
        <v>393</v>
      </c>
      <c r="G80" s="13">
        <v>44442</v>
      </c>
      <c r="H80" s="74" t="s">
        <v>811</v>
      </c>
      <c r="I80" s="15">
        <v>85</v>
      </c>
      <c r="J80" s="15">
        <v>62</v>
      </c>
      <c r="K80" s="15">
        <v>31</v>
      </c>
      <c r="L80" s="15">
        <v>14</v>
      </c>
      <c r="M80" s="79">
        <v>40.842500000000001</v>
      </c>
      <c r="N80" s="70">
        <v>41</v>
      </c>
      <c r="O80" s="61">
        <v>3000</v>
      </c>
      <c r="P80" s="62">
        <f>Table22452368910111213141516171819202122242345672345689101112131415161718192021222425262728293031323334353637383940423[[#This Row],[PEMBULATAN]]*O80</f>
        <v>123000</v>
      </c>
    </row>
    <row r="81" spans="1:16" ht="27.75" customHeight="1" x14ac:dyDescent="0.2">
      <c r="A81" s="124"/>
      <c r="B81" s="72"/>
      <c r="C81" s="85" t="s">
        <v>649</v>
      </c>
      <c r="D81" s="75" t="s">
        <v>55</v>
      </c>
      <c r="E81" s="13">
        <v>44439</v>
      </c>
      <c r="F81" s="73" t="s">
        <v>393</v>
      </c>
      <c r="G81" s="13">
        <v>44442</v>
      </c>
      <c r="H81" s="74" t="s">
        <v>811</v>
      </c>
      <c r="I81" s="15">
        <v>90</v>
      </c>
      <c r="J81" s="15">
        <v>62</v>
      </c>
      <c r="K81" s="15">
        <v>33</v>
      </c>
      <c r="L81" s="15">
        <v>14</v>
      </c>
      <c r="M81" s="79">
        <v>46.034999999999997</v>
      </c>
      <c r="N81" s="70">
        <v>46</v>
      </c>
      <c r="O81" s="61">
        <v>3000</v>
      </c>
      <c r="P81" s="62">
        <f>Table22452368910111213141516171819202122242345672345689101112131415161718192021222425262728293031323334353637383940423[[#This Row],[PEMBULATAN]]*O81</f>
        <v>138000</v>
      </c>
    </row>
    <row r="82" spans="1:16" ht="27.75" customHeight="1" x14ac:dyDescent="0.2">
      <c r="A82" s="124"/>
      <c r="B82" s="72"/>
      <c r="C82" s="85" t="s">
        <v>650</v>
      </c>
      <c r="D82" s="75" t="s">
        <v>55</v>
      </c>
      <c r="E82" s="13">
        <v>44439</v>
      </c>
      <c r="F82" s="73" t="s">
        <v>393</v>
      </c>
      <c r="G82" s="13">
        <v>44442</v>
      </c>
      <c r="H82" s="74" t="s">
        <v>811</v>
      </c>
      <c r="I82" s="15">
        <v>100</v>
      </c>
      <c r="J82" s="15">
        <v>51</v>
      </c>
      <c r="K82" s="15">
        <v>23</v>
      </c>
      <c r="L82" s="15">
        <v>16</v>
      </c>
      <c r="M82" s="79">
        <v>29.324999999999999</v>
      </c>
      <c r="N82" s="70">
        <v>30</v>
      </c>
      <c r="O82" s="61">
        <v>3000</v>
      </c>
      <c r="P82" s="62">
        <f>Table22452368910111213141516171819202122242345672345689101112131415161718192021222425262728293031323334353637383940423[[#This Row],[PEMBULATAN]]*O82</f>
        <v>90000</v>
      </c>
    </row>
    <row r="83" spans="1:16" ht="27.75" customHeight="1" x14ac:dyDescent="0.2">
      <c r="A83" s="124"/>
      <c r="B83" s="72"/>
      <c r="C83" s="85" t="s">
        <v>651</v>
      </c>
      <c r="D83" s="75" t="s">
        <v>55</v>
      </c>
      <c r="E83" s="13">
        <v>44439</v>
      </c>
      <c r="F83" s="73" t="s">
        <v>393</v>
      </c>
      <c r="G83" s="13">
        <v>44442</v>
      </c>
      <c r="H83" s="74" t="s">
        <v>811</v>
      </c>
      <c r="I83" s="15">
        <v>86</v>
      </c>
      <c r="J83" s="15">
        <v>43</v>
      </c>
      <c r="K83" s="15">
        <v>29</v>
      </c>
      <c r="L83" s="15">
        <v>15</v>
      </c>
      <c r="M83" s="79">
        <v>26.810500000000001</v>
      </c>
      <c r="N83" s="70">
        <v>27</v>
      </c>
      <c r="O83" s="61">
        <v>3000</v>
      </c>
      <c r="P83" s="62">
        <f>Table22452368910111213141516171819202122242345672345689101112131415161718192021222425262728293031323334353637383940423[[#This Row],[PEMBULATAN]]*O83</f>
        <v>81000</v>
      </c>
    </row>
    <row r="84" spans="1:16" ht="27.75" customHeight="1" x14ac:dyDescent="0.2">
      <c r="A84" s="124"/>
      <c r="B84" s="72"/>
      <c r="C84" s="85" t="s">
        <v>652</v>
      </c>
      <c r="D84" s="75" t="s">
        <v>55</v>
      </c>
      <c r="E84" s="13">
        <v>44439</v>
      </c>
      <c r="F84" s="73" t="s">
        <v>393</v>
      </c>
      <c r="G84" s="13">
        <v>44442</v>
      </c>
      <c r="H84" s="74" t="s">
        <v>811</v>
      </c>
      <c r="I84" s="15">
        <v>62</v>
      </c>
      <c r="J84" s="15">
        <v>36</v>
      </c>
      <c r="K84" s="15">
        <v>27</v>
      </c>
      <c r="L84" s="15">
        <v>12</v>
      </c>
      <c r="M84" s="79">
        <v>15.066000000000001</v>
      </c>
      <c r="N84" s="70">
        <v>15</v>
      </c>
      <c r="O84" s="61">
        <v>3000</v>
      </c>
      <c r="P84" s="62">
        <f>Table22452368910111213141516171819202122242345672345689101112131415161718192021222425262728293031323334353637383940423[[#This Row],[PEMBULATAN]]*O84</f>
        <v>45000</v>
      </c>
    </row>
    <row r="85" spans="1:16" ht="27.75" customHeight="1" x14ac:dyDescent="0.2">
      <c r="A85" s="124"/>
      <c r="B85" s="72"/>
      <c r="C85" s="85" t="s">
        <v>653</v>
      </c>
      <c r="D85" s="75" t="s">
        <v>55</v>
      </c>
      <c r="E85" s="13">
        <v>44439</v>
      </c>
      <c r="F85" s="73" t="s">
        <v>393</v>
      </c>
      <c r="G85" s="13">
        <v>44442</v>
      </c>
      <c r="H85" s="74" t="s">
        <v>811</v>
      </c>
      <c r="I85" s="15">
        <v>42</v>
      </c>
      <c r="J85" s="15">
        <v>23</v>
      </c>
      <c r="K85" s="15">
        <v>12</v>
      </c>
      <c r="L85" s="15">
        <v>2</v>
      </c>
      <c r="M85" s="79">
        <v>2.8980000000000001</v>
      </c>
      <c r="N85" s="70">
        <v>3</v>
      </c>
      <c r="O85" s="61">
        <v>3000</v>
      </c>
      <c r="P85" s="62">
        <f>Table22452368910111213141516171819202122242345672345689101112131415161718192021222425262728293031323334353637383940423[[#This Row],[PEMBULATAN]]*O85</f>
        <v>9000</v>
      </c>
    </row>
    <row r="86" spans="1:16" ht="27.75" customHeight="1" x14ac:dyDescent="0.2">
      <c r="A86" s="124"/>
      <c r="B86" s="72"/>
      <c r="C86" s="85" t="s">
        <v>654</v>
      </c>
      <c r="D86" s="75" t="s">
        <v>55</v>
      </c>
      <c r="E86" s="13">
        <v>44439</v>
      </c>
      <c r="F86" s="73" t="s">
        <v>393</v>
      </c>
      <c r="G86" s="13">
        <v>44442</v>
      </c>
      <c r="H86" s="74" t="s">
        <v>811</v>
      </c>
      <c r="I86" s="15">
        <v>56</v>
      </c>
      <c r="J86" s="15">
        <v>39</v>
      </c>
      <c r="K86" s="15">
        <v>14</v>
      </c>
      <c r="L86" s="15">
        <v>7</v>
      </c>
      <c r="M86" s="79">
        <v>7.6440000000000001</v>
      </c>
      <c r="N86" s="70">
        <v>8</v>
      </c>
      <c r="O86" s="61">
        <v>3000</v>
      </c>
      <c r="P86" s="62">
        <f>Table22452368910111213141516171819202122242345672345689101112131415161718192021222425262728293031323334353637383940423[[#This Row],[PEMBULATAN]]*O86</f>
        <v>24000</v>
      </c>
    </row>
    <row r="87" spans="1:16" ht="27.75" customHeight="1" x14ac:dyDescent="0.2">
      <c r="A87" s="124"/>
      <c r="B87" s="72"/>
      <c r="C87" s="85" t="s">
        <v>655</v>
      </c>
      <c r="D87" s="75" t="s">
        <v>55</v>
      </c>
      <c r="E87" s="13">
        <v>44439</v>
      </c>
      <c r="F87" s="73" t="s">
        <v>393</v>
      </c>
      <c r="G87" s="13">
        <v>44442</v>
      </c>
      <c r="H87" s="74" t="s">
        <v>811</v>
      </c>
      <c r="I87" s="15">
        <v>61</v>
      </c>
      <c r="J87" s="15">
        <v>39</v>
      </c>
      <c r="K87" s="15">
        <v>14</v>
      </c>
      <c r="L87" s="15">
        <v>5</v>
      </c>
      <c r="M87" s="79">
        <v>8.3264999999999993</v>
      </c>
      <c r="N87" s="70">
        <v>9</v>
      </c>
      <c r="O87" s="61">
        <v>3000</v>
      </c>
      <c r="P87" s="62">
        <f>Table22452368910111213141516171819202122242345672345689101112131415161718192021222425262728293031323334353637383940423[[#This Row],[PEMBULATAN]]*O87</f>
        <v>27000</v>
      </c>
    </row>
    <row r="88" spans="1:16" ht="27.75" customHeight="1" x14ac:dyDescent="0.2">
      <c r="A88" s="124"/>
      <c r="B88" s="72"/>
      <c r="C88" s="85" t="s">
        <v>656</v>
      </c>
      <c r="D88" s="75" t="s">
        <v>55</v>
      </c>
      <c r="E88" s="13">
        <v>44439</v>
      </c>
      <c r="F88" s="73" t="s">
        <v>393</v>
      </c>
      <c r="G88" s="13">
        <v>44442</v>
      </c>
      <c r="H88" s="74" t="s">
        <v>811</v>
      </c>
      <c r="I88" s="15">
        <v>30</v>
      </c>
      <c r="J88" s="15">
        <v>26</v>
      </c>
      <c r="K88" s="15">
        <v>18</v>
      </c>
      <c r="L88" s="15">
        <v>3</v>
      </c>
      <c r="M88" s="79">
        <v>3.51</v>
      </c>
      <c r="N88" s="70">
        <v>4</v>
      </c>
      <c r="O88" s="61">
        <v>3000</v>
      </c>
      <c r="P88" s="62">
        <f>Table22452368910111213141516171819202122242345672345689101112131415161718192021222425262728293031323334353637383940423[[#This Row],[PEMBULATAN]]*O88</f>
        <v>12000</v>
      </c>
    </row>
    <row r="89" spans="1:16" ht="27.75" customHeight="1" x14ac:dyDescent="0.2">
      <c r="A89" s="124"/>
      <c r="B89" s="72"/>
      <c r="C89" s="85" t="s">
        <v>657</v>
      </c>
      <c r="D89" s="75" t="s">
        <v>55</v>
      </c>
      <c r="E89" s="13">
        <v>44439</v>
      </c>
      <c r="F89" s="73" t="s">
        <v>393</v>
      </c>
      <c r="G89" s="13">
        <v>44442</v>
      </c>
      <c r="H89" s="74" t="s">
        <v>811</v>
      </c>
      <c r="I89" s="15">
        <v>41</v>
      </c>
      <c r="J89" s="15">
        <v>31</v>
      </c>
      <c r="K89" s="15">
        <v>31</v>
      </c>
      <c r="L89" s="15">
        <v>5</v>
      </c>
      <c r="M89" s="79">
        <v>9.8502500000000008</v>
      </c>
      <c r="N89" s="70">
        <v>10</v>
      </c>
      <c r="O89" s="61">
        <v>3000</v>
      </c>
      <c r="P89" s="62">
        <f>Table22452368910111213141516171819202122242345672345689101112131415161718192021222425262728293031323334353637383940423[[#This Row],[PEMBULATAN]]*O89</f>
        <v>30000</v>
      </c>
    </row>
    <row r="90" spans="1:16" ht="27.75" customHeight="1" x14ac:dyDescent="0.2">
      <c r="A90" s="124"/>
      <c r="B90" s="72"/>
      <c r="C90" s="85" t="s">
        <v>658</v>
      </c>
      <c r="D90" s="75" t="s">
        <v>55</v>
      </c>
      <c r="E90" s="13">
        <v>44439</v>
      </c>
      <c r="F90" s="73" t="s">
        <v>393</v>
      </c>
      <c r="G90" s="13">
        <v>44442</v>
      </c>
      <c r="H90" s="74" t="s">
        <v>811</v>
      </c>
      <c r="I90" s="15">
        <v>40</v>
      </c>
      <c r="J90" s="15">
        <v>30</v>
      </c>
      <c r="K90" s="15">
        <v>30</v>
      </c>
      <c r="L90" s="15">
        <v>2</v>
      </c>
      <c r="M90" s="79">
        <v>9</v>
      </c>
      <c r="N90" s="70">
        <v>9</v>
      </c>
      <c r="O90" s="61">
        <v>3000</v>
      </c>
      <c r="P90" s="62">
        <f>Table22452368910111213141516171819202122242345672345689101112131415161718192021222425262728293031323334353637383940423[[#This Row],[PEMBULATAN]]*O90</f>
        <v>27000</v>
      </c>
    </row>
    <row r="91" spans="1:16" ht="27.75" customHeight="1" x14ac:dyDescent="0.2">
      <c r="A91" s="124"/>
      <c r="B91" s="72"/>
      <c r="C91" s="85" t="s">
        <v>659</v>
      </c>
      <c r="D91" s="75" t="s">
        <v>55</v>
      </c>
      <c r="E91" s="13">
        <v>44439</v>
      </c>
      <c r="F91" s="73" t="s">
        <v>393</v>
      </c>
      <c r="G91" s="13">
        <v>44442</v>
      </c>
      <c r="H91" s="74" t="s">
        <v>811</v>
      </c>
      <c r="I91" s="15">
        <v>47</v>
      </c>
      <c r="J91" s="15">
        <v>45</v>
      </c>
      <c r="K91" s="15">
        <v>21</v>
      </c>
      <c r="L91" s="15">
        <v>7</v>
      </c>
      <c r="M91" s="79">
        <v>11.10375</v>
      </c>
      <c r="N91" s="70">
        <v>11</v>
      </c>
      <c r="O91" s="61">
        <v>3000</v>
      </c>
      <c r="P91" s="62">
        <f>Table22452368910111213141516171819202122242345672345689101112131415161718192021222425262728293031323334353637383940423[[#This Row],[PEMBULATAN]]*O91</f>
        <v>33000</v>
      </c>
    </row>
    <row r="92" spans="1:16" ht="27.75" customHeight="1" x14ac:dyDescent="0.2">
      <c r="A92" s="124"/>
      <c r="B92" s="72"/>
      <c r="C92" s="85" t="s">
        <v>660</v>
      </c>
      <c r="D92" s="75" t="s">
        <v>55</v>
      </c>
      <c r="E92" s="13">
        <v>44439</v>
      </c>
      <c r="F92" s="73" t="s">
        <v>393</v>
      </c>
      <c r="G92" s="13">
        <v>44442</v>
      </c>
      <c r="H92" s="74" t="s">
        <v>811</v>
      </c>
      <c r="I92" s="15">
        <v>25</v>
      </c>
      <c r="J92" s="15">
        <v>30</v>
      </c>
      <c r="K92" s="15">
        <v>30</v>
      </c>
      <c r="L92" s="15">
        <v>5</v>
      </c>
      <c r="M92" s="79">
        <v>5.625</v>
      </c>
      <c r="N92" s="70">
        <v>6</v>
      </c>
      <c r="O92" s="61">
        <v>3000</v>
      </c>
      <c r="P92" s="62">
        <f>Table22452368910111213141516171819202122242345672345689101112131415161718192021222425262728293031323334353637383940423[[#This Row],[PEMBULATAN]]*O92</f>
        <v>18000</v>
      </c>
    </row>
    <row r="93" spans="1:16" ht="27.75" customHeight="1" x14ac:dyDescent="0.2">
      <c r="A93" s="124"/>
      <c r="B93" s="72"/>
      <c r="C93" s="85" t="s">
        <v>661</v>
      </c>
      <c r="D93" s="75" t="s">
        <v>55</v>
      </c>
      <c r="E93" s="13">
        <v>44439</v>
      </c>
      <c r="F93" s="73" t="s">
        <v>393</v>
      </c>
      <c r="G93" s="13">
        <v>44442</v>
      </c>
      <c r="H93" s="74" t="s">
        <v>811</v>
      </c>
      <c r="I93" s="15">
        <v>30</v>
      </c>
      <c r="J93" s="15">
        <v>39</v>
      </c>
      <c r="K93" s="15">
        <v>31</v>
      </c>
      <c r="L93" s="15">
        <v>2</v>
      </c>
      <c r="M93" s="79">
        <v>9.0675000000000008</v>
      </c>
      <c r="N93" s="70">
        <v>9</v>
      </c>
      <c r="O93" s="61">
        <v>3000</v>
      </c>
      <c r="P93" s="62">
        <f>Table22452368910111213141516171819202122242345672345689101112131415161718192021222425262728293031323334353637383940423[[#This Row],[PEMBULATAN]]*O93</f>
        <v>27000</v>
      </c>
    </row>
    <row r="94" spans="1:16" ht="27.75" customHeight="1" x14ac:dyDescent="0.2">
      <c r="A94" s="124"/>
      <c r="B94" s="72"/>
      <c r="C94" s="85" t="s">
        <v>662</v>
      </c>
      <c r="D94" s="75" t="s">
        <v>55</v>
      </c>
      <c r="E94" s="13">
        <v>44439</v>
      </c>
      <c r="F94" s="73" t="s">
        <v>393</v>
      </c>
      <c r="G94" s="13">
        <v>44442</v>
      </c>
      <c r="H94" s="74" t="s">
        <v>811</v>
      </c>
      <c r="I94" s="15">
        <v>43</v>
      </c>
      <c r="J94" s="15">
        <v>38</v>
      </c>
      <c r="K94" s="15">
        <v>20</v>
      </c>
      <c r="L94" s="15">
        <v>9</v>
      </c>
      <c r="M94" s="79">
        <v>8.17</v>
      </c>
      <c r="N94" s="70">
        <v>9</v>
      </c>
      <c r="O94" s="61">
        <v>3000</v>
      </c>
      <c r="P94" s="62">
        <f>Table22452368910111213141516171819202122242345672345689101112131415161718192021222425262728293031323334353637383940423[[#This Row],[PEMBULATAN]]*O94</f>
        <v>27000</v>
      </c>
    </row>
    <row r="95" spans="1:16" ht="27.75" customHeight="1" x14ac:dyDescent="0.2">
      <c r="A95" s="124"/>
      <c r="B95" s="72"/>
      <c r="C95" s="85" t="s">
        <v>663</v>
      </c>
      <c r="D95" s="75" t="s">
        <v>55</v>
      </c>
      <c r="E95" s="13">
        <v>44439</v>
      </c>
      <c r="F95" s="73" t="s">
        <v>393</v>
      </c>
      <c r="G95" s="13">
        <v>44442</v>
      </c>
      <c r="H95" s="74" t="s">
        <v>811</v>
      </c>
      <c r="I95" s="15">
        <v>40</v>
      </c>
      <c r="J95" s="15">
        <v>20</v>
      </c>
      <c r="K95" s="15">
        <v>35</v>
      </c>
      <c r="L95" s="15">
        <v>3</v>
      </c>
      <c r="M95" s="79">
        <v>7</v>
      </c>
      <c r="N95" s="70">
        <v>7</v>
      </c>
      <c r="O95" s="61">
        <v>3000</v>
      </c>
      <c r="P95" s="62">
        <f>Table22452368910111213141516171819202122242345672345689101112131415161718192021222425262728293031323334353637383940423[[#This Row],[PEMBULATAN]]*O95</f>
        <v>21000</v>
      </c>
    </row>
    <row r="96" spans="1:16" ht="27.75" customHeight="1" x14ac:dyDescent="0.2">
      <c r="A96" s="124"/>
      <c r="B96" s="72"/>
      <c r="C96" s="85" t="s">
        <v>664</v>
      </c>
      <c r="D96" s="75" t="s">
        <v>55</v>
      </c>
      <c r="E96" s="13">
        <v>44439</v>
      </c>
      <c r="F96" s="73" t="s">
        <v>393</v>
      </c>
      <c r="G96" s="13">
        <v>44442</v>
      </c>
      <c r="H96" s="74" t="s">
        <v>811</v>
      </c>
      <c r="I96" s="15">
        <v>32</v>
      </c>
      <c r="J96" s="15">
        <v>40</v>
      </c>
      <c r="K96" s="15">
        <v>32</v>
      </c>
      <c r="L96" s="15">
        <v>2</v>
      </c>
      <c r="M96" s="79">
        <v>10.24</v>
      </c>
      <c r="N96" s="70">
        <v>10</v>
      </c>
      <c r="O96" s="61">
        <v>3000</v>
      </c>
      <c r="P96" s="62">
        <f>Table22452368910111213141516171819202122242345672345689101112131415161718192021222425262728293031323334353637383940423[[#This Row],[PEMBULATAN]]*O96</f>
        <v>30000</v>
      </c>
    </row>
    <row r="97" spans="1:16" ht="27.75" customHeight="1" x14ac:dyDescent="0.2">
      <c r="A97" s="124"/>
      <c r="B97" s="72"/>
      <c r="C97" s="85" t="s">
        <v>665</v>
      </c>
      <c r="D97" s="75" t="s">
        <v>55</v>
      </c>
      <c r="E97" s="13">
        <v>44439</v>
      </c>
      <c r="F97" s="73" t="s">
        <v>393</v>
      </c>
      <c r="G97" s="13">
        <v>44442</v>
      </c>
      <c r="H97" s="74" t="s">
        <v>811</v>
      </c>
      <c r="I97" s="15">
        <v>40</v>
      </c>
      <c r="J97" s="15">
        <v>51</v>
      </c>
      <c r="K97" s="15">
        <v>24</v>
      </c>
      <c r="L97" s="15">
        <v>8</v>
      </c>
      <c r="M97" s="79">
        <v>12.24</v>
      </c>
      <c r="N97" s="70">
        <v>12</v>
      </c>
      <c r="O97" s="61">
        <v>3000</v>
      </c>
      <c r="P97" s="62">
        <f>Table22452368910111213141516171819202122242345672345689101112131415161718192021222425262728293031323334353637383940423[[#This Row],[PEMBULATAN]]*O97</f>
        <v>36000</v>
      </c>
    </row>
    <row r="98" spans="1:16" ht="27.75" customHeight="1" x14ac:dyDescent="0.2">
      <c r="A98" s="124"/>
      <c r="B98" s="72"/>
      <c r="C98" s="85" t="s">
        <v>666</v>
      </c>
      <c r="D98" s="75" t="s">
        <v>55</v>
      </c>
      <c r="E98" s="13">
        <v>44439</v>
      </c>
      <c r="F98" s="73" t="s">
        <v>393</v>
      </c>
      <c r="G98" s="13">
        <v>44442</v>
      </c>
      <c r="H98" s="74" t="s">
        <v>811</v>
      </c>
      <c r="I98" s="15">
        <v>86</v>
      </c>
      <c r="J98" s="15">
        <v>54</v>
      </c>
      <c r="K98" s="15">
        <v>28</v>
      </c>
      <c r="L98" s="15">
        <v>10</v>
      </c>
      <c r="M98" s="79">
        <v>32.508000000000003</v>
      </c>
      <c r="N98" s="70">
        <v>32</v>
      </c>
      <c r="O98" s="61">
        <v>3000</v>
      </c>
      <c r="P98" s="62">
        <f>Table22452368910111213141516171819202122242345672345689101112131415161718192021222425262728293031323334353637383940423[[#This Row],[PEMBULATAN]]*O98</f>
        <v>96000</v>
      </c>
    </row>
    <row r="99" spans="1:16" ht="27.75" customHeight="1" x14ac:dyDescent="0.2">
      <c r="A99" s="124"/>
      <c r="B99" s="72"/>
      <c r="C99" s="85" t="s">
        <v>667</v>
      </c>
      <c r="D99" s="75" t="s">
        <v>55</v>
      </c>
      <c r="E99" s="13">
        <v>44439</v>
      </c>
      <c r="F99" s="73" t="s">
        <v>393</v>
      </c>
      <c r="G99" s="13">
        <v>44442</v>
      </c>
      <c r="H99" s="74" t="s">
        <v>811</v>
      </c>
      <c r="I99" s="15">
        <v>35</v>
      </c>
      <c r="J99" s="15">
        <v>31</v>
      </c>
      <c r="K99" s="15">
        <v>21</v>
      </c>
      <c r="L99" s="15">
        <v>31</v>
      </c>
      <c r="M99" s="79">
        <v>5.69625</v>
      </c>
      <c r="N99" s="70">
        <v>31</v>
      </c>
      <c r="O99" s="61">
        <v>3000</v>
      </c>
      <c r="P99" s="62">
        <f>Table22452368910111213141516171819202122242345672345689101112131415161718192021222425262728293031323334353637383940423[[#This Row],[PEMBULATAN]]*O99</f>
        <v>93000</v>
      </c>
    </row>
    <row r="100" spans="1:16" ht="27.75" customHeight="1" x14ac:dyDescent="0.2">
      <c r="A100" s="124"/>
      <c r="B100" s="72"/>
      <c r="C100" s="85" t="s">
        <v>668</v>
      </c>
      <c r="D100" s="75" t="s">
        <v>55</v>
      </c>
      <c r="E100" s="13">
        <v>44439</v>
      </c>
      <c r="F100" s="73" t="s">
        <v>393</v>
      </c>
      <c r="G100" s="13">
        <v>44442</v>
      </c>
      <c r="H100" s="74" t="s">
        <v>811</v>
      </c>
      <c r="I100" s="15">
        <v>43</v>
      </c>
      <c r="J100" s="15">
        <v>30</v>
      </c>
      <c r="K100" s="15">
        <v>17</v>
      </c>
      <c r="L100" s="15">
        <v>6</v>
      </c>
      <c r="M100" s="79">
        <v>5.4824999999999999</v>
      </c>
      <c r="N100" s="70">
        <v>6</v>
      </c>
      <c r="O100" s="61">
        <v>3000</v>
      </c>
      <c r="P100" s="62">
        <f>Table22452368910111213141516171819202122242345672345689101112131415161718192021222425262728293031323334353637383940423[[#This Row],[PEMBULATAN]]*O100</f>
        <v>18000</v>
      </c>
    </row>
    <row r="101" spans="1:16" ht="27.75" customHeight="1" x14ac:dyDescent="0.2">
      <c r="A101" s="124"/>
      <c r="B101" s="72"/>
      <c r="C101" s="85" t="s">
        <v>669</v>
      </c>
      <c r="D101" s="75" t="s">
        <v>55</v>
      </c>
      <c r="E101" s="13">
        <v>44439</v>
      </c>
      <c r="F101" s="73" t="s">
        <v>393</v>
      </c>
      <c r="G101" s="13">
        <v>44442</v>
      </c>
      <c r="H101" s="74" t="s">
        <v>811</v>
      </c>
      <c r="I101" s="15">
        <v>52</v>
      </c>
      <c r="J101" s="15">
        <v>50</v>
      </c>
      <c r="K101" s="15">
        <v>30</v>
      </c>
      <c r="L101" s="15">
        <v>6</v>
      </c>
      <c r="M101" s="79">
        <v>19.5</v>
      </c>
      <c r="N101" s="70">
        <v>20</v>
      </c>
      <c r="O101" s="61">
        <v>3000</v>
      </c>
      <c r="P101" s="62">
        <f>Table22452368910111213141516171819202122242345672345689101112131415161718192021222425262728293031323334353637383940423[[#This Row],[PEMBULATAN]]*O101</f>
        <v>60000</v>
      </c>
    </row>
    <row r="102" spans="1:16" ht="27.75" customHeight="1" x14ac:dyDescent="0.2">
      <c r="A102" s="124"/>
      <c r="B102" s="72"/>
      <c r="C102" s="85" t="s">
        <v>670</v>
      </c>
      <c r="D102" s="75" t="s">
        <v>55</v>
      </c>
      <c r="E102" s="13">
        <v>44439</v>
      </c>
      <c r="F102" s="73" t="s">
        <v>393</v>
      </c>
      <c r="G102" s="13">
        <v>44442</v>
      </c>
      <c r="H102" s="74" t="s">
        <v>811</v>
      </c>
      <c r="I102" s="15">
        <v>61</v>
      </c>
      <c r="J102" s="15">
        <v>28</v>
      </c>
      <c r="K102" s="15">
        <v>22</v>
      </c>
      <c r="L102" s="15">
        <v>4</v>
      </c>
      <c r="M102" s="79">
        <v>9.3940000000000001</v>
      </c>
      <c r="N102" s="70">
        <v>10</v>
      </c>
      <c r="O102" s="61">
        <v>3000</v>
      </c>
      <c r="P102" s="62">
        <f>Table22452368910111213141516171819202122242345672345689101112131415161718192021222425262728293031323334353637383940423[[#This Row],[PEMBULATAN]]*O102</f>
        <v>30000</v>
      </c>
    </row>
    <row r="103" spans="1:16" ht="27.75" customHeight="1" x14ac:dyDescent="0.2">
      <c r="A103" s="124"/>
      <c r="B103" s="72"/>
      <c r="C103" s="85" t="s">
        <v>671</v>
      </c>
      <c r="D103" s="75" t="s">
        <v>55</v>
      </c>
      <c r="E103" s="13">
        <v>44439</v>
      </c>
      <c r="F103" s="73" t="s">
        <v>393</v>
      </c>
      <c r="G103" s="13">
        <v>44442</v>
      </c>
      <c r="H103" s="74" t="s">
        <v>811</v>
      </c>
      <c r="I103" s="15">
        <v>96</v>
      </c>
      <c r="J103" s="15">
        <v>64</v>
      </c>
      <c r="K103" s="15">
        <v>23</v>
      </c>
      <c r="L103" s="15">
        <v>16</v>
      </c>
      <c r="M103" s="79">
        <v>35.328000000000003</v>
      </c>
      <c r="N103" s="70">
        <v>36</v>
      </c>
      <c r="O103" s="61">
        <v>3000</v>
      </c>
      <c r="P103" s="62">
        <f>Table22452368910111213141516171819202122242345672345689101112131415161718192021222425262728293031323334353637383940423[[#This Row],[PEMBULATAN]]*O103</f>
        <v>108000</v>
      </c>
    </row>
    <row r="104" spans="1:16" ht="27.75" customHeight="1" x14ac:dyDescent="0.2">
      <c r="A104" s="124"/>
      <c r="B104" s="72"/>
      <c r="C104" s="85" t="s">
        <v>672</v>
      </c>
      <c r="D104" s="75" t="s">
        <v>55</v>
      </c>
      <c r="E104" s="13">
        <v>44439</v>
      </c>
      <c r="F104" s="73" t="s">
        <v>393</v>
      </c>
      <c r="G104" s="13">
        <v>44442</v>
      </c>
      <c r="H104" s="74" t="s">
        <v>811</v>
      </c>
      <c r="I104" s="15">
        <v>96</v>
      </c>
      <c r="J104" s="15">
        <v>65</v>
      </c>
      <c r="K104" s="15">
        <v>26</v>
      </c>
      <c r="L104" s="15">
        <v>7</v>
      </c>
      <c r="M104" s="79">
        <v>40.56</v>
      </c>
      <c r="N104" s="70">
        <v>41</v>
      </c>
      <c r="O104" s="61">
        <v>3000</v>
      </c>
      <c r="P104" s="62">
        <f>Table22452368910111213141516171819202122242345672345689101112131415161718192021222425262728293031323334353637383940423[[#This Row],[PEMBULATAN]]*O104</f>
        <v>123000</v>
      </c>
    </row>
    <row r="105" spans="1:16" ht="27.75" customHeight="1" x14ac:dyDescent="0.2">
      <c r="A105" s="124"/>
      <c r="B105" s="72"/>
      <c r="C105" s="85" t="s">
        <v>673</v>
      </c>
      <c r="D105" s="75" t="s">
        <v>55</v>
      </c>
      <c r="E105" s="13">
        <v>44439</v>
      </c>
      <c r="F105" s="73" t="s">
        <v>393</v>
      </c>
      <c r="G105" s="13">
        <v>44442</v>
      </c>
      <c r="H105" s="74" t="s">
        <v>811</v>
      </c>
      <c r="I105" s="15">
        <v>153</v>
      </c>
      <c r="J105" s="15">
        <v>5</v>
      </c>
      <c r="K105" s="15">
        <v>5</v>
      </c>
      <c r="L105" s="15">
        <v>2</v>
      </c>
      <c r="M105" s="79">
        <v>0.95625000000000004</v>
      </c>
      <c r="N105" s="70">
        <v>2</v>
      </c>
      <c r="O105" s="61">
        <v>3000</v>
      </c>
      <c r="P105" s="62">
        <f>Table22452368910111213141516171819202122242345672345689101112131415161718192021222425262728293031323334353637383940423[[#This Row],[PEMBULATAN]]*O105</f>
        <v>6000</v>
      </c>
    </row>
    <row r="106" spans="1:16" ht="27.75" customHeight="1" x14ac:dyDescent="0.2">
      <c r="A106" s="124"/>
      <c r="B106" s="72"/>
      <c r="C106" s="85" t="s">
        <v>674</v>
      </c>
      <c r="D106" s="75" t="s">
        <v>55</v>
      </c>
      <c r="E106" s="13">
        <v>44439</v>
      </c>
      <c r="F106" s="73" t="s">
        <v>393</v>
      </c>
      <c r="G106" s="13">
        <v>44442</v>
      </c>
      <c r="H106" s="74" t="s">
        <v>811</v>
      </c>
      <c r="I106" s="15">
        <v>80</v>
      </c>
      <c r="J106" s="15">
        <v>53</v>
      </c>
      <c r="K106" s="15">
        <v>20</v>
      </c>
      <c r="L106" s="15">
        <v>13</v>
      </c>
      <c r="M106" s="79">
        <v>21.2</v>
      </c>
      <c r="N106" s="70">
        <v>21</v>
      </c>
      <c r="O106" s="61">
        <v>3000</v>
      </c>
      <c r="P106" s="62">
        <f>Table22452368910111213141516171819202122242345672345689101112131415161718192021222425262728293031323334353637383940423[[#This Row],[PEMBULATAN]]*O106</f>
        <v>63000</v>
      </c>
    </row>
    <row r="107" spans="1:16" ht="27.75" customHeight="1" x14ac:dyDescent="0.2">
      <c r="A107" s="124"/>
      <c r="B107" s="72"/>
      <c r="C107" s="85" t="s">
        <v>675</v>
      </c>
      <c r="D107" s="75" t="s">
        <v>55</v>
      </c>
      <c r="E107" s="13">
        <v>44439</v>
      </c>
      <c r="F107" s="73" t="s">
        <v>393</v>
      </c>
      <c r="G107" s="13">
        <v>44442</v>
      </c>
      <c r="H107" s="74" t="s">
        <v>811</v>
      </c>
      <c r="I107" s="15">
        <v>42</v>
      </c>
      <c r="J107" s="15">
        <v>28</v>
      </c>
      <c r="K107" s="15">
        <v>22</v>
      </c>
      <c r="L107" s="15">
        <v>7</v>
      </c>
      <c r="M107" s="79">
        <v>6.468</v>
      </c>
      <c r="N107" s="70">
        <v>7</v>
      </c>
      <c r="O107" s="61">
        <v>3000</v>
      </c>
      <c r="P107" s="62">
        <f>Table22452368910111213141516171819202122242345672345689101112131415161718192021222425262728293031323334353637383940423[[#This Row],[PEMBULATAN]]*O107</f>
        <v>21000</v>
      </c>
    </row>
    <row r="108" spans="1:16" ht="27.75" customHeight="1" x14ac:dyDescent="0.2">
      <c r="A108" s="124"/>
      <c r="B108" s="72"/>
      <c r="C108" s="85" t="s">
        <v>676</v>
      </c>
      <c r="D108" s="75" t="s">
        <v>55</v>
      </c>
      <c r="E108" s="13">
        <v>44439</v>
      </c>
      <c r="F108" s="73" t="s">
        <v>393</v>
      </c>
      <c r="G108" s="13">
        <v>44442</v>
      </c>
      <c r="H108" s="74" t="s">
        <v>811</v>
      </c>
      <c r="I108" s="15">
        <v>40</v>
      </c>
      <c r="J108" s="15">
        <v>31</v>
      </c>
      <c r="K108" s="15">
        <v>31</v>
      </c>
      <c r="L108" s="15">
        <v>2</v>
      </c>
      <c r="M108" s="79">
        <v>9.61</v>
      </c>
      <c r="N108" s="70">
        <v>10</v>
      </c>
      <c r="O108" s="61">
        <v>3000</v>
      </c>
      <c r="P108" s="62">
        <f>Table22452368910111213141516171819202122242345672345689101112131415161718192021222425262728293031323334353637383940423[[#This Row],[PEMBULATAN]]*O108</f>
        <v>30000</v>
      </c>
    </row>
    <row r="109" spans="1:16" ht="27.75" customHeight="1" x14ac:dyDescent="0.2">
      <c r="A109" s="124"/>
      <c r="B109" s="72"/>
      <c r="C109" s="85" t="s">
        <v>677</v>
      </c>
      <c r="D109" s="75" t="s">
        <v>55</v>
      </c>
      <c r="E109" s="13">
        <v>44439</v>
      </c>
      <c r="F109" s="73" t="s">
        <v>393</v>
      </c>
      <c r="G109" s="13">
        <v>44442</v>
      </c>
      <c r="H109" s="74" t="s">
        <v>811</v>
      </c>
      <c r="I109" s="15">
        <v>40</v>
      </c>
      <c r="J109" s="15">
        <v>31</v>
      </c>
      <c r="K109" s="15">
        <v>31</v>
      </c>
      <c r="L109" s="15">
        <v>2</v>
      </c>
      <c r="M109" s="79">
        <v>9.61</v>
      </c>
      <c r="N109" s="70">
        <v>10</v>
      </c>
      <c r="O109" s="61">
        <v>3000</v>
      </c>
      <c r="P109" s="62">
        <f>Table22452368910111213141516171819202122242345672345689101112131415161718192021222425262728293031323334353637383940423[[#This Row],[PEMBULATAN]]*O109</f>
        <v>30000</v>
      </c>
    </row>
    <row r="110" spans="1:16" ht="27.75" customHeight="1" x14ac:dyDescent="0.2">
      <c r="A110" s="124"/>
      <c r="B110" s="72"/>
      <c r="C110" s="85" t="s">
        <v>678</v>
      </c>
      <c r="D110" s="75" t="s">
        <v>55</v>
      </c>
      <c r="E110" s="13">
        <v>44439</v>
      </c>
      <c r="F110" s="73" t="s">
        <v>393</v>
      </c>
      <c r="G110" s="13">
        <v>44442</v>
      </c>
      <c r="H110" s="74" t="s">
        <v>811</v>
      </c>
      <c r="I110" s="15">
        <v>124</v>
      </c>
      <c r="J110" s="15">
        <v>23</v>
      </c>
      <c r="K110" s="15">
        <v>4</v>
      </c>
      <c r="L110" s="15">
        <v>1</v>
      </c>
      <c r="M110" s="79">
        <v>2.8519999999999999</v>
      </c>
      <c r="N110" s="70">
        <v>3</v>
      </c>
      <c r="O110" s="61">
        <v>3000</v>
      </c>
      <c r="P110" s="62">
        <f>Table22452368910111213141516171819202122242345672345689101112131415161718192021222425262728293031323334353637383940423[[#This Row],[PEMBULATAN]]*O110</f>
        <v>9000</v>
      </c>
    </row>
    <row r="111" spans="1:16" ht="27.75" customHeight="1" x14ac:dyDescent="0.2">
      <c r="A111" s="124"/>
      <c r="B111" s="72"/>
      <c r="C111" s="85" t="s">
        <v>679</v>
      </c>
      <c r="D111" s="75" t="s">
        <v>55</v>
      </c>
      <c r="E111" s="13">
        <v>44439</v>
      </c>
      <c r="F111" s="73" t="s">
        <v>393</v>
      </c>
      <c r="G111" s="13">
        <v>44442</v>
      </c>
      <c r="H111" s="74" t="s">
        <v>811</v>
      </c>
      <c r="I111" s="15">
        <v>65</v>
      </c>
      <c r="J111" s="15">
        <v>35</v>
      </c>
      <c r="K111" s="15">
        <v>38</v>
      </c>
      <c r="L111" s="15">
        <v>2</v>
      </c>
      <c r="M111" s="79">
        <v>21.612500000000001</v>
      </c>
      <c r="N111" s="70">
        <v>22</v>
      </c>
      <c r="O111" s="61">
        <v>3000</v>
      </c>
      <c r="P111" s="62">
        <f>Table22452368910111213141516171819202122242345672345689101112131415161718192021222425262728293031323334353637383940423[[#This Row],[PEMBULATAN]]*O111</f>
        <v>66000</v>
      </c>
    </row>
    <row r="112" spans="1:16" ht="27.75" customHeight="1" x14ac:dyDescent="0.2">
      <c r="A112" s="124"/>
      <c r="B112" s="72"/>
      <c r="C112" s="85" t="s">
        <v>680</v>
      </c>
      <c r="D112" s="75" t="s">
        <v>55</v>
      </c>
      <c r="E112" s="13">
        <v>44439</v>
      </c>
      <c r="F112" s="73" t="s">
        <v>393</v>
      </c>
      <c r="G112" s="13">
        <v>44442</v>
      </c>
      <c r="H112" s="74" t="s">
        <v>811</v>
      </c>
      <c r="I112" s="15">
        <v>32</v>
      </c>
      <c r="J112" s="15">
        <v>28</v>
      </c>
      <c r="K112" s="15">
        <v>20</v>
      </c>
      <c r="L112" s="15">
        <v>3</v>
      </c>
      <c r="M112" s="79">
        <v>4.4800000000000004</v>
      </c>
      <c r="N112" s="70">
        <v>5</v>
      </c>
      <c r="O112" s="61">
        <v>3000</v>
      </c>
      <c r="P112" s="62">
        <f>Table22452368910111213141516171819202122242345672345689101112131415161718192021222425262728293031323334353637383940423[[#This Row],[PEMBULATAN]]*O112</f>
        <v>15000</v>
      </c>
    </row>
    <row r="113" spans="1:16" ht="27.75" customHeight="1" x14ac:dyDescent="0.2">
      <c r="A113" s="124"/>
      <c r="B113" s="72"/>
      <c r="C113" s="85" t="s">
        <v>681</v>
      </c>
      <c r="D113" s="75" t="s">
        <v>55</v>
      </c>
      <c r="E113" s="13">
        <v>44439</v>
      </c>
      <c r="F113" s="73" t="s">
        <v>393</v>
      </c>
      <c r="G113" s="13">
        <v>44442</v>
      </c>
      <c r="H113" s="74" t="s">
        <v>811</v>
      </c>
      <c r="I113" s="15">
        <v>50</v>
      </c>
      <c r="J113" s="15">
        <v>40</v>
      </c>
      <c r="K113" s="15">
        <v>17</v>
      </c>
      <c r="L113" s="15">
        <v>5</v>
      </c>
      <c r="M113" s="79">
        <v>8.5</v>
      </c>
      <c r="N113" s="70">
        <v>9</v>
      </c>
      <c r="O113" s="61">
        <v>3000</v>
      </c>
      <c r="P113" s="62">
        <f>Table22452368910111213141516171819202122242345672345689101112131415161718192021222425262728293031323334353637383940423[[#This Row],[PEMBULATAN]]*O113</f>
        <v>27000</v>
      </c>
    </row>
    <row r="114" spans="1:16" ht="27.75" customHeight="1" x14ac:dyDescent="0.2">
      <c r="A114" s="124"/>
      <c r="B114" s="72"/>
      <c r="C114" s="85" t="s">
        <v>682</v>
      </c>
      <c r="D114" s="75" t="s">
        <v>55</v>
      </c>
      <c r="E114" s="13">
        <v>44439</v>
      </c>
      <c r="F114" s="73" t="s">
        <v>393</v>
      </c>
      <c r="G114" s="13">
        <v>44442</v>
      </c>
      <c r="H114" s="74" t="s">
        <v>811</v>
      </c>
      <c r="I114" s="15">
        <v>92</v>
      </c>
      <c r="J114" s="15">
        <v>64</v>
      </c>
      <c r="K114" s="15">
        <v>33</v>
      </c>
      <c r="L114" s="15">
        <v>11</v>
      </c>
      <c r="M114" s="79">
        <v>48.576000000000001</v>
      </c>
      <c r="N114" s="70">
        <v>49</v>
      </c>
      <c r="O114" s="61">
        <v>3000</v>
      </c>
      <c r="P114" s="62">
        <f>Table22452368910111213141516171819202122242345672345689101112131415161718192021222425262728293031323334353637383940423[[#This Row],[PEMBULATAN]]*O114</f>
        <v>147000</v>
      </c>
    </row>
    <row r="115" spans="1:16" ht="27.75" customHeight="1" x14ac:dyDescent="0.2">
      <c r="A115" s="124"/>
      <c r="B115" s="72"/>
      <c r="C115" s="85" t="s">
        <v>683</v>
      </c>
      <c r="D115" s="75" t="s">
        <v>55</v>
      </c>
      <c r="E115" s="13">
        <v>44439</v>
      </c>
      <c r="F115" s="73" t="s">
        <v>393</v>
      </c>
      <c r="G115" s="13">
        <v>44442</v>
      </c>
      <c r="H115" s="74" t="s">
        <v>811</v>
      </c>
      <c r="I115" s="15">
        <v>92</v>
      </c>
      <c r="J115" s="15">
        <v>64</v>
      </c>
      <c r="K115" s="15">
        <v>30</v>
      </c>
      <c r="L115" s="15">
        <v>9</v>
      </c>
      <c r="M115" s="79">
        <v>44.16</v>
      </c>
      <c r="N115" s="70">
        <v>44</v>
      </c>
      <c r="O115" s="61">
        <v>3000</v>
      </c>
      <c r="P115" s="62">
        <f>Table22452368910111213141516171819202122242345672345689101112131415161718192021222425262728293031323334353637383940423[[#This Row],[PEMBULATAN]]*O115</f>
        <v>132000</v>
      </c>
    </row>
    <row r="116" spans="1:16" ht="27.75" customHeight="1" x14ac:dyDescent="0.2">
      <c r="A116" s="124"/>
      <c r="B116" s="72"/>
      <c r="C116" s="85" t="s">
        <v>684</v>
      </c>
      <c r="D116" s="75" t="s">
        <v>55</v>
      </c>
      <c r="E116" s="13">
        <v>44439</v>
      </c>
      <c r="F116" s="73" t="s">
        <v>393</v>
      </c>
      <c r="G116" s="13">
        <v>44442</v>
      </c>
      <c r="H116" s="74" t="s">
        <v>811</v>
      </c>
      <c r="I116" s="15">
        <v>90</v>
      </c>
      <c r="J116" s="15">
        <v>40</v>
      </c>
      <c r="K116" s="15">
        <v>10</v>
      </c>
      <c r="L116" s="15">
        <v>2</v>
      </c>
      <c r="M116" s="79">
        <v>9</v>
      </c>
      <c r="N116" s="70">
        <v>9</v>
      </c>
      <c r="O116" s="61">
        <v>3000</v>
      </c>
      <c r="P116" s="62">
        <f>Table22452368910111213141516171819202122242345672345689101112131415161718192021222425262728293031323334353637383940423[[#This Row],[PEMBULATAN]]*O116</f>
        <v>27000</v>
      </c>
    </row>
    <row r="117" spans="1:16" ht="27.75" customHeight="1" x14ac:dyDescent="0.2">
      <c r="A117" s="124"/>
      <c r="B117" s="72"/>
      <c r="C117" s="85" t="s">
        <v>685</v>
      </c>
      <c r="D117" s="75" t="s">
        <v>55</v>
      </c>
      <c r="E117" s="13">
        <v>44439</v>
      </c>
      <c r="F117" s="73" t="s">
        <v>393</v>
      </c>
      <c r="G117" s="13">
        <v>44442</v>
      </c>
      <c r="H117" s="74" t="s">
        <v>811</v>
      </c>
      <c r="I117" s="15">
        <v>86</v>
      </c>
      <c r="J117" s="15">
        <v>12</v>
      </c>
      <c r="K117" s="15">
        <v>5</v>
      </c>
      <c r="L117" s="15">
        <v>2</v>
      </c>
      <c r="M117" s="79">
        <v>1.29</v>
      </c>
      <c r="N117" s="70">
        <v>2</v>
      </c>
      <c r="O117" s="61">
        <v>3000</v>
      </c>
      <c r="P117" s="62">
        <f>Table22452368910111213141516171819202122242345672345689101112131415161718192021222425262728293031323334353637383940423[[#This Row],[PEMBULATAN]]*O117</f>
        <v>6000</v>
      </c>
    </row>
    <row r="118" spans="1:16" ht="27.75" customHeight="1" x14ac:dyDescent="0.2">
      <c r="A118" s="124"/>
      <c r="B118" s="72"/>
      <c r="C118" s="85" t="s">
        <v>686</v>
      </c>
      <c r="D118" s="75" t="s">
        <v>55</v>
      </c>
      <c r="E118" s="13">
        <v>44439</v>
      </c>
      <c r="F118" s="73" t="s">
        <v>393</v>
      </c>
      <c r="G118" s="13">
        <v>44442</v>
      </c>
      <c r="H118" s="74" t="s">
        <v>811</v>
      </c>
      <c r="I118" s="15">
        <v>23</v>
      </c>
      <c r="J118" s="15">
        <v>26</v>
      </c>
      <c r="K118" s="15">
        <v>40</v>
      </c>
      <c r="L118" s="15">
        <v>4</v>
      </c>
      <c r="M118" s="79">
        <v>5.98</v>
      </c>
      <c r="N118" s="70">
        <v>6</v>
      </c>
      <c r="O118" s="61">
        <v>3000</v>
      </c>
      <c r="P118" s="62">
        <f>Table22452368910111213141516171819202122242345672345689101112131415161718192021222425262728293031323334353637383940423[[#This Row],[PEMBULATAN]]*O118</f>
        <v>18000</v>
      </c>
    </row>
    <row r="119" spans="1:16" ht="27.75" customHeight="1" x14ac:dyDescent="0.2">
      <c r="A119" s="124"/>
      <c r="B119" s="72"/>
      <c r="C119" s="85" t="s">
        <v>687</v>
      </c>
      <c r="D119" s="75" t="s">
        <v>55</v>
      </c>
      <c r="E119" s="13">
        <v>44439</v>
      </c>
      <c r="F119" s="73" t="s">
        <v>393</v>
      </c>
      <c r="G119" s="13">
        <v>44442</v>
      </c>
      <c r="H119" s="74" t="s">
        <v>811</v>
      </c>
      <c r="I119" s="15">
        <v>72</v>
      </c>
      <c r="J119" s="15">
        <v>48</v>
      </c>
      <c r="K119" s="15">
        <v>12</v>
      </c>
      <c r="L119" s="15">
        <v>2</v>
      </c>
      <c r="M119" s="79">
        <v>10.368</v>
      </c>
      <c r="N119" s="70">
        <v>11</v>
      </c>
      <c r="O119" s="61">
        <v>3000</v>
      </c>
      <c r="P119" s="62">
        <f>Table22452368910111213141516171819202122242345672345689101112131415161718192021222425262728293031323334353637383940423[[#This Row],[PEMBULATAN]]*O119</f>
        <v>33000</v>
      </c>
    </row>
    <row r="120" spans="1:16" ht="27.75" customHeight="1" x14ac:dyDescent="0.2">
      <c r="A120" s="124"/>
      <c r="B120" s="72"/>
      <c r="C120" s="85" t="s">
        <v>688</v>
      </c>
      <c r="D120" s="75" t="s">
        <v>55</v>
      </c>
      <c r="E120" s="13">
        <v>44439</v>
      </c>
      <c r="F120" s="73" t="s">
        <v>393</v>
      </c>
      <c r="G120" s="13">
        <v>44442</v>
      </c>
      <c r="H120" s="74" t="s">
        <v>811</v>
      </c>
      <c r="I120" s="15">
        <v>42</v>
      </c>
      <c r="J120" s="15">
        <v>42</v>
      </c>
      <c r="K120" s="15">
        <v>15</v>
      </c>
      <c r="L120" s="15">
        <v>4</v>
      </c>
      <c r="M120" s="79">
        <v>6.6150000000000002</v>
      </c>
      <c r="N120" s="70">
        <v>7</v>
      </c>
      <c r="O120" s="61">
        <v>3000</v>
      </c>
      <c r="P120" s="62">
        <f>Table22452368910111213141516171819202122242345672345689101112131415161718192021222425262728293031323334353637383940423[[#This Row],[PEMBULATAN]]*O120</f>
        <v>21000</v>
      </c>
    </row>
    <row r="121" spans="1:16" ht="27.75" customHeight="1" x14ac:dyDescent="0.2">
      <c r="A121" s="124"/>
      <c r="B121" s="72"/>
      <c r="C121" s="85" t="s">
        <v>689</v>
      </c>
      <c r="D121" s="75" t="s">
        <v>55</v>
      </c>
      <c r="E121" s="13">
        <v>44439</v>
      </c>
      <c r="F121" s="73" t="s">
        <v>393</v>
      </c>
      <c r="G121" s="13">
        <v>44442</v>
      </c>
      <c r="H121" s="74" t="s">
        <v>811</v>
      </c>
      <c r="I121" s="15">
        <v>25</v>
      </c>
      <c r="J121" s="15">
        <v>52</v>
      </c>
      <c r="K121" s="15">
        <v>51</v>
      </c>
      <c r="L121" s="15">
        <v>10</v>
      </c>
      <c r="M121" s="79">
        <v>16.574999999999999</v>
      </c>
      <c r="N121" s="70">
        <v>17</v>
      </c>
      <c r="O121" s="61">
        <v>3000</v>
      </c>
      <c r="P121" s="62">
        <f>Table22452368910111213141516171819202122242345672345689101112131415161718192021222425262728293031323334353637383940423[[#This Row],[PEMBULATAN]]*O121</f>
        <v>51000</v>
      </c>
    </row>
    <row r="122" spans="1:16" ht="27.75" customHeight="1" x14ac:dyDescent="0.2">
      <c r="A122" s="124"/>
      <c r="B122" s="72"/>
      <c r="C122" s="85" t="s">
        <v>690</v>
      </c>
      <c r="D122" s="75" t="s">
        <v>55</v>
      </c>
      <c r="E122" s="13">
        <v>44439</v>
      </c>
      <c r="F122" s="73" t="s">
        <v>393</v>
      </c>
      <c r="G122" s="13">
        <v>44442</v>
      </c>
      <c r="H122" s="74" t="s">
        <v>811</v>
      </c>
      <c r="I122" s="15">
        <v>91</v>
      </c>
      <c r="J122" s="15">
        <v>50</v>
      </c>
      <c r="K122" s="15">
        <v>32</v>
      </c>
      <c r="L122" s="15">
        <v>7</v>
      </c>
      <c r="M122" s="79">
        <v>36.4</v>
      </c>
      <c r="N122" s="70">
        <v>37</v>
      </c>
      <c r="O122" s="61">
        <v>3000</v>
      </c>
      <c r="P122" s="62">
        <f>Table22452368910111213141516171819202122242345672345689101112131415161718192021222425262728293031323334353637383940423[[#This Row],[PEMBULATAN]]*O122</f>
        <v>111000</v>
      </c>
    </row>
    <row r="123" spans="1:16" ht="27.75" customHeight="1" x14ac:dyDescent="0.2">
      <c r="A123" s="124"/>
      <c r="B123" s="72"/>
      <c r="C123" s="85" t="s">
        <v>691</v>
      </c>
      <c r="D123" s="75" t="s">
        <v>55</v>
      </c>
      <c r="E123" s="13">
        <v>44439</v>
      </c>
      <c r="F123" s="73" t="s">
        <v>393</v>
      </c>
      <c r="G123" s="13">
        <v>44442</v>
      </c>
      <c r="H123" s="74" t="s">
        <v>811</v>
      </c>
      <c r="I123" s="15">
        <v>82</v>
      </c>
      <c r="J123" s="15">
        <v>19</v>
      </c>
      <c r="K123" s="15">
        <v>18</v>
      </c>
      <c r="L123" s="15">
        <v>8</v>
      </c>
      <c r="M123" s="79">
        <v>7.0110000000000001</v>
      </c>
      <c r="N123" s="70">
        <v>8</v>
      </c>
      <c r="O123" s="61">
        <v>3000</v>
      </c>
      <c r="P123" s="62">
        <f>Table22452368910111213141516171819202122242345672345689101112131415161718192021222425262728293031323334353637383940423[[#This Row],[PEMBULATAN]]*O123</f>
        <v>24000</v>
      </c>
    </row>
    <row r="124" spans="1:16" ht="27.75" customHeight="1" x14ac:dyDescent="0.2">
      <c r="A124" s="124"/>
      <c r="B124" s="72"/>
      <c r="C124" s="85" t="s">
        <v>692</v>
      </c>
      <c r="D124" s="75" t="s">
        <v>55</v>
      </c>
      <c r="E124" s="13">
        <v>44439</v>
      </c>
      <c r="F124" s="73" t="s">
        <v>393</v>
      </c>
      <c r="G124" s="13">
        <v>44442</v>
      </c>
      <c r="H124" s="74" t="s">
        <v>811</v>
      </c>
      <c r="I124" s="15">
        <v>37</v>
      </c>
      <c r="J124" s="15">
        <v>55</v>
      </c>
      <c r="K124" s="15">
        <v>77</v>
      </c>
      <c r="L124" s="15">
        <v>18</v>
      </c>
      <c r="M124" s="79">
        <v>39.173749999999998</v>
      </c>
      <c r="N124" s="70">
        <v>39</v>
      </c>
      <c r="O124" s="61">
        <v>3000</v>
      </c>
      <c r="P124" s="62">
        <f>Table22452368910111213141516171819202122242345672345689101112131415161718192021222425262728293031323334353637383940423[[#This Row],[PEMBULATAN]]*O124</f>
        <v>117000</v>
      </c>
    </row>
    <row r="125" spans="1:16" ht="27.75" customHeight="1" x14ac:dyDescent="0.2">
      <c r="A125" s="124"/>
      <c r="B125" s="72"/>
      <c r="C125" s="85" t="s">
        <v>693</v>
      </c>
      <c r="D125" s="75" t="s">
        <v>55</v>
      </c>
      <c r="E125" s="13">
        <v>44439</v>
      </c>
      <c r="F125" s="73" t="s">
        <v>393</v>
      </c>
      <c r="G125" s="13">
        <v>44442</v>
      </c>
      <c r="H125" s="74" t="s">
        <v>811</v>
      </c>
      <c r="I125" s="15">
        <v>95</v>
      </c>
      <c r="J125" s="15">
        <v>47</v>
      </c>
      <c r="K125" s="15">
        <v>38</v>
      </c>
      <c r="L125" s="15">
        <v>20</v>
      </c>
      <c r="M125" s="79">
        <v>42.417499999999997</v>
      </c>
      <c r="N125" s="70">
        <v>43</v>
      </c>
      <c r="O125" s="61">
        <v>3000</v>
      </c>
      <c r="P125" s="62">
        <f>Table22452368910111213141516171819202122242345672345689101112131415161718192021222425262728293031323334353637383940423[[#This Row],[PEMBULATAN]]*O125</f>
        <v>129000</v>
      </c>
    </row>
    <row r="126" spans="1:16" ht="27.75" customHeight="1" x14ac:dyDescent="0.2">
      <c r="A126" s="124"/>
      <c r="B126" s="72"/>
      <c r="C126" s="85" t="s">
        <v>694</v>
      </c>
      <c r="D126" s="75" t="s">
        <v>55</v>
      </c>
      <c r="E126" s="13">
        <v>44439</v>
      </c>
      <c r="F126" s="73" t="s">
        <v>393</v>
      </c>
      <c r="G126" s="13">
        <v>44442</v>
      </c>
      <c r="H126" s="74" t="s">
        <v>811</v>
      </c>
      <c r="I126" s="15">
        <v>100</v>
      </c>
      <c r="J126" s="15">
        <v>9</v>
      </c>
      <c r="K126" s="15">
        <v>9</v>
      </c>
      <c r="L126" s="15">
        <v>2</v>
      </c>
      <c r="M126" s="79">
        <v>2.0249999999999999</v>
      </c>
      <c r="N126" s="70">
        <v>2</v>
      </c>
      <c r="O126" s="61">
        <v>3000</v>
      </c>
      <c r="P126" s="62">
        <f>Table22452368910111213141516171819202122242345672345689101112131415161718192021222425262728293031323334353637383940423[[#This Row],[PEMBULATAN]]*O126</f>
        <v>6000</v>
      </c>
    </row>
    <row r="127" spans="1:16" ht="27.75" customHeight="1" x14ac:dyDescent="0.2">
      <c r="A127" s="124"/>
      <c r="B127" s="72"/>
      <c r="C127" s="85" t="s">
        <v>695</v>
      </c>
      <c r="D127" s="75" t="s">
        <v>55</v>
      </c>
      <c r="E127" s="13">
        <v>44439</v>
      </c>
      <c r="F127" s="73" t="s">
        <v>393</v>
      </c>
      <c r="G127" s="13">
        <v>44442</v>
      </c>
      <c r="H127" s="74" t="s">
        <v>811</v>
      </c>
      <c r="I127" s="15">
        <v>86</v>
      </c>
      <c r="J127" s="15">
        <v>9</v>
      </c>
      <c r="K127" s="15">
        <v>9</v>
      </c>
      <c r="L127" s="15">
        <v>1</v>
      </c>
      <c r="M127" s="79">
        <v>1.7415</v>
      </c>
      <c r="N127" s="70">
        <v>2</v>
      </c>
      <c r="O127" s="61">
        <v>3000</v>
      </c>
      <c r="P127" s="62">
        <f>Table22452368910111213141516171819202122242345672345689101112131415161718192021222425262728293031323334353637383940423[[#This Row],[PEMBULATAN]]*O127</f>
        <v>6000</v>
      </c>
    </row>
    <row r="128" spans="1:16" ht="27.75" customHeight="1" x14ac:dyDescent="0.2">
      <c r="A128" s="124"/>
      <c r="B128" s="72"/>
      <c r="C128" s="85" t="s">
        <v>696</v>
      </c>
      <c r="D128" s="75" t="s">
        <v>55</v>
      </c>
      <c r="E128" s="13">
        <v>44439</v>
      </c>
      <c r="F128" s="73" t="s">
        <v>393</v>
      </c>
      <c r="G128" s="13">
        <v>44442</v>
      </c>
      <c r="H128" s="74" t="s">
        <v>811</v>
      </c>
      <c r="I128" s="15">
        <v>42</v>
      </c>
      <c r="J128" s="15">
        <v>36</v>
      </c>
      <c r="K128" s="15">
        <v>21</v>
      </c>
      <c r="L128" s="15">
        <v>3</v>
      </c>
      <c r="M128" s="79">
        <v>7.9379999999999997</v>
      </c>
      <c r="N128" s="70">
        <v>8</v>
      </c>
      <c r="O128" s="61">
        <v>3000</v>
      </c>
      <c r="P128" s="62">
        <f>Table22452368910111213141516171819202122242345672345689101112131415161718192021222425262728293031323334353637383940423[[#This Row],[PEMBULATAN]]*O128</f>
        <v>24000</v>
      </c>
    </row>
    <row r="129" spans="1:16" ht="27.75" customHeight="1" x14ac:dyDescent="0.2">
      <c r="A129" s="124"/>
      <c r="B129" s="72"/>
      <c r="C129" s="85" t="s">
        <v>697</v>
      </c>
      <c r="D129" s="75" t="s">
        <v>55</v>
      </c>
      <c r="E129" s="13">
        <v>44439</v>
      </c>
      <c r="F129" s="73" t="s">
        <v>393</v>
      </c>
      <c r="G129" s="13">
        <v>44442</v>
      </c>
      <c r="H129" s="74" t="s">
        <v>811</v>
      </c>
      <c r="I129" s="15">
        <v>34</v>
      </c>
      <c r="J129" s="15">
        <v>28</v>
      </c>
      <c r="K129" s="15">
        <v>32</v>
      </c>
      <c r="L129" s="15">
        <v>5</v>
      </c>
      <c r="M129" s="79">
        <v>7.6159999999999997</v>
      </c>
      <c r="N129" s="70">
        <v>8</v>
      </c>
      <c r="O129" s="61">
        <v>3000</v>
      </c>
      <c r="P129" s="62">
        <f>Table22452368910111213141516171819202122242345672345689101112131415161718192021222425262728293031323334353637383940423[[#This Row],[PEMBULATAN]]*O129</f>
        <v>24000</v>
      </c>
    </row>
    <row r="130" spans="1:16" ht="27.75" customHeight="1" x14ac:dyDescent="0.2">
      <c r="A130" s="124"/>
      <c r="B130" s="72"/>
      <c r="C130" s="85" t="s">
        <v>698</v>
      </c>
      <c r="D130" s="75" t="s">
        <v>55</v>
      </c>
      <c r="E130" s="13">
        <v>44439</v>
      </c>
      <c r="F130" s="73" t="s">
        <v>393</v>
      </c>
      <c r="G130" s="13">
        <v>44442</v>
      </c>
      <c r="H130" s="74" t="s">
        <v>811</v>
      </c>
      <c r="I130" s="15">
        <v>116</v>
      </c>
      <c r="J130" s="15">
        <v>9</v>
      </c>
      <c r="K130" s="15">
        <v>9</v>
      </c>
      <c r="L130" s="15">
        <v>2</v>
      </c>
      <c r="M130" s="79">
        <v>2.3490000000000002</v>
      </c>
      <c r="N130" s="70">
        <v>3</v>
      </c>
      <c r="O130" s="61">
        <v>3000</v>
      </c>
      <c r="P130" s="62">
        <f>Table22452368910111213141516171819202122242345672345689101112131415161718192021222425262728293031323334353637383940423[[#This Row],[PEMBULATAN]]*O130</f>
        <v>9000</v>
      </c>
    </row>
    <row r="131" spans="1:16" ht="27.75" customHeight="1" x14ac:dyDescent="0.2">
      <c r="A131" s="124"/>
      <c r="B131" s="72"/>
      <c r="C131" s="85" t="s">
        <v>699</v>
      </c>
      <c r="D131" s="75" t="s">
        <v>55</v>
      </c>
      <c r="E131" s="13">
        <v>44439</v>
      </c>
      <c r="F131" s="73" t="s">
        <v>393</v>
      </c>
      <c r="G131" s="13">
        <v>44442</v>
      </c>
      <c r="H131" s="74" t="s">
        <v>811</v>
      </c>
      <c r="I131" s="15">
        <v>32</v>
      </c>
      <c r="J131" s="15">
        <v>35</v>
      </c>
      <c r="K131" s="15">
        <v>22</v>
      </c>
      <c r="L131" s="15">
        <v>2</v>
      </c>
      <c r="M131" s="79">
        <v>6.16</v>
      </c>
      <c r="N131" s="70">
        <v>6</v>
      </c>
      <c r="O131" s="61">
        <v>3000</v>
      </c>
      <c r="P131" s="62">
        <f>Table22452368910111213141516171819202122242345672345689101112131415161718192021222425262728293031323334353637383940423[[#This Row],[PEMBULATAN]]*O131</f>
        <v>18000</v>
      </c>
    </row>
    <row r="132" spans="1:16" ht="27.75" customHeight="1" x14ac:dyDescent="0.2">
      <c r="A132" s="124"/>
      <c r="B132" s="72"/>
      <c r="C132" s="85" t="s">
        <v>700</v>
      </c>
      <c r="D132" s="75" t="s">
        <v>55</v>
      </c>
      <c r="E132" s="13">
        <v>44439</v>
      </c>
      <c r="F132" s="73" t="s">
        <v>393</v>
      </c>
      <c r="G132" s="13">
        <v>44442</v>
      </c>
      <c r="H132" s="74" t="s">
        <v>811</v>
      </c>
      <c r="I132" s="15">
        <v>116</v>
      </c>
      <c r="J132" s="15">
        <v>41</v>
      </c>
      <c r="K132" s="15">
        <v>4</v>
      </c>
      <c r="L132" s="15">
        <v>2</v>
      </c>
      <c r="M132" s="79">
        <v>4.7560000000000002</v>
      </c>
      <c r="N132" s="70">
        <v>5</v>
      </c>
      <c r="O132" s="61">
        <v>3000</v>
      </c>
      <c r="P132" s="62">
        <f>Table22452368910111213141516171819202122242345672345689101112131415161718192021222425262728293031323334353637383940423[[#This Row],[PEMBULATAN]]*O132</f>
        <v>15000</v>
      </c>
    </row>
    <row r="133" spans="1:16" ht="27.75" customHeight="1" x14ac:dyDescent="0.2">
      <c r="A133" s="124"/>
      <c r="B133" s="72"/>
      <c r="C133" s="85" t="s">
        <v>701</v>
      </c>
      <c r="D133" s="75" t="s">
        <v>55</v>
      </c>
      <c r="E133" s="13">
        <v>44439</v>
      </c>
      <c r="F133" s="73" t="s">
        <v>393</v>
      </c>
      <c r="G133" s="13">
        <v>44442</v>
      </c>
      <c r="H133" s="74" t="s">
        <v>811</v>
      </c>
      <c r="I133" s="15">
        <v>80</v>
      </c>
      <c r="J133" s="15">
        <v>64</v>
      </c>
      <c r="K133" s="15">
        <v>10</v>
      </c>
      <c r="L133" s="15">
        <v>8</v>
      </c>
      <c r="M133" s="79">
        <v>12.8</v>
      </c>
      <c r="N133" s="70">
        <v>13</v>
      </c>
      <c r="O133" s="61">
        <v>3000</v>
      </c>
      <c r="P133" s="62">
        <f>Table22452368910111213141516171819202122242345672345689101112131415161718192021222425262728293031323334353637383940423[[#This Row],[PEMBULATAN]]*O133</f>
        <v>39000</v>
      </c>
    </row>
    <row r="134" spans="1:16" ht="27.75" customHeight="1" x14ac:dyDescent="0.2">
      <c r="A134" s="124"/>
      <c r="B134" s="72"/>
      <c r="C134" s="85" t="s">
        <v>702</v>
      </c>
      <c r="D134" s="75" t="s">
        <v>55</v>
      </c>
      <c r="E134" s="13">
        <v>44439</v>
      </c>
      <c r="F134" s="73" t="s">
        <v>393</v>
      </c>
      <c r="G134" s="13">
        <v>44442</v>
      </c>
      <c r="H134" s="74" t="s">
        <v>811</v>
      </c>
      <c r="I134" s="15">
        <v>53</v>
      </c>
      <c r="J134" s="15">
        <v>38</v>
      </c>
      <c r="K134" s="15">
        <v>23</v>
      </c>
      <c r="L134" s="15">
        <v>5</v>
      </c>
      <c r="M134" s="79">
        <v>11.580500000000001</v>
      </c>
      <c r="N134" s="70">
        <v>12</v>
      </c>
      <c r="O134" s="61">
        <v>3000</v>
      </c>
      <c r="P134" s="62">
        <f>Table22452368910111213141516171819202122242345672345689101112131415161718192021222425262728293031323334353637383940423[[#This Row],[PEMBULATAN]]*O134</f>
        <v>36000</v>
      </c>
    </row>
    <row r="135" spans="1:16" ht="27.75" customHeight="1" x14ac:dyDescent="0.2">
      <c r="A135" s="124"/>
      <c r="B135" s="72"/>
      <c r="C135" s="85" t="s">
        <v>703</v>
      </c>
      <c r="D135" s="75" t="s">
        <v>55</v>
      </c>
      <c r="E135" s="13">
        <v>44439</v>
      </c>
      <c r="F135" s="73" t="s">
        <v>393</v>
      </c>
      <c r="G135" s="13">
        <v>44442</v>
      </c>
      <c r="H135" s="74" t="s">
        <v>811</v>
      </c>
      <c r="I135" s="15">
        <v>43</v>
      </c>
      <c r="J135" s="15">
        <v>32</v>
      </c>
      <c r="K135" s="15">
        <v>1</v>
      </c>
      <c r="L135" s="15">
        <v>1</v>
      </c>
      <c r="M135" s="79">
        <v>0.34399999999999997</v>
      </c>
      <c r="N135" s="70">
        <v>1</v>
      </c>
      <c r="O135" s="61">
        <v>3000</v>
      </c>
      <c r="P135" s="62">
        <f>Table22452368910111213141516171819202122242345672345689101112131415161718192021222425262728293031323334353637383940423[[#This Row],[PEMBULATAN]]*O135</f>
        <v>3000</v>
      </c>
    </row>
    <row r="136" spans="1:16" ht="27.75" customHeight="1" x14ac:dyDescent="0.2">
      <c r="A136" s="124"/>
      <c r="B136" s="72"/>
      <c r="C136" s="85" t="s">
        <v>704</v>
      </c>
      <c r="D136" s="75" t="s">
        <v>55</v>
      </c>
      <c r="E136" s="13">
        <v>44439</v>
      </c>
      <c r="F136" s="73" t="s">
        <v>393</v>
      </c>
      <c r="G136" s="13">
        <v>44442</v>
      </c>
      <c r="H136" s="74" t="s">
        <v>811</v>
      </c>
      <c r="I136" s="15">
        <v>103</v>
      </c>
      <c r="J136" s="15">
        <v>58</v>
      </c>
      <c r="K136" s="15">
        <v>42</v>
      </c>
      <c r="L136" s="15">
        <v>14</v>
      </c>
      <c r="M136" s="79">
        <v>62.726999999999997</v>
      </c>
      <c r="N136" s="70">
        <v>63</v>
      </c>
      <c r="O136" s="61">
        <v>3000</v>
      </c>
      <c r="P136" s="62">
        <f>Table22452368910111213141516171819202122242345672345689101112131415161718192021222425262728293031323334353637383940423[[#This Row],[PEMBULATAN]]*O136</f>
        <v>189000</v>
      </c>
    </row>
    <row r="137" spans="1:16" ht="27.75" customHeight="1" x14ac:dyDescent="0.2">
      <c r="A137" s="124"/>
      <c r="B137" s="72"/>
      <c r="C137" s="85" t="s">
        <v>705</v>
      </c>
      <c r="D137" s="75" t="s">
        <v>55</v>
      </c>
      <c r="E137" s="13">
        <v>44439</v>
      </c>
      <c r="F137" s="73" t="s">
        <v>393</v>
      </c>
      <c r="G137" s="13">
        <v>44442</v>
      </c>
      <c r="H137" s="74" t="s">
        <v>811</v>
      </c>
      <c r="I137" s="15">
        <v>74</v>
      </c>
      <c r="J137" s="15">
        <v>28</v>
      </c>
      <c r="K137" s="15">
        <v>27</v>
      </c>
      <c r="L137" s="15">
        <v>3</v>
      </c>
      <c r="M137" s="79">
        <v>13.986000000000001</v>
      </c>
      <c r="N137" s="70">
        <v>14</v>
      </c>
      <c r="O137" s="61">
        <v>3000</v>
      </c>
      <c r="P137" s="62">
        <f>Table22452368910111213141516171819202122242345672345689101112131415161718192021222425262728293031323334353637383940423[[#This Row],[PEMBULATAN]]*O137</f>
        <v>42000</v>
      </c>
    </row>
    <row r="138" spans="1:16" ht="27.75" customHeight="1" x14ac:dyDescent="0.2">
      <c r="A138" s="124"/>
      <c r="B138" s="72"/>
      <c r="C138" s="85" t="s">
        <v>706</v>
      </c>
      <c r="D138" s="75" t="s">
        <v>55</v>
      </c>
      <c r="E138" s="13">
        <v>44439</v>
      </c>
      <c r="F138" s="73" t="s">
        <v>393</v>
      </c>
      <c r="G138" s="13">
        <v>44442</v>
      </c>
      <c r="H138" s="74" t="s">
        <v>811</v>
      </c>
      <c r="I138" s="15">
        <v>35</v>
      </c>
      <c r="J138" s="15">
        <v>28</v>
      </c>
      <c r="K138" s="15">
        <v>26</v>
      </c>
      <c r="L138" s="15">
        <v>4</v>
      </c>
      <c r="M138" s="79">
        <v>6.37</v>
      </c>
      <c r="N138" s="70">
        <v>7</v>
      </c>
      <c r="O138" s="61">
        <v>3000</v>
      </c>
      <c r="P138" s="62">
        <f>Table22452368910111213141516171819202122242345672345689101112131415161718192021222425262728293031323334353637383940423[[#This Row],[PEMBULATAN]]*O138</f>
        <v>21000</v>
      </c>
    </row>
    <row r="139" spans="1:16" ht="27.75" customHeight="1" x14ac:dyDescent="0.2">
      <c r="A139" s="124"/>
      <c r="B139" s="72"/>
      <c r="C139" s="85" t="s">
        <v>707</v>
      </c>
      <c r="D139" s="75" t="s">
        <v>55</v>
      </c>
      <c r="E139" s="13">
        <v>44439</v>
      </c>
      <c r="F139" s="73" t="s">
        <v>393</v>
      </c>
      <c r="G139" s="13">
        <v>44442</v>
      </c>
      <c r="H139" s="74" t="s">
        <v>811</v>
      </c>
      <c r="I139" s="15">
        <v>102</v>
      </c>
      <c r="J139" s="15">
        <v>18</v>
      </c>
      <c r="K139" s="15">
        <v>17</v>
      </c>
      <c r="L139" s="15">
        <v>3</v>
      </c>
      <c r="M139" s="79">
        <v>7.8029999999999999</v>
      </c>
      <c r="N139" s="70">
        <v>8</v>
      </c>
      <c r="O139" s="61">
        <v>3000</v>
      </c>
      <c r="P139" s="62">
        <f>Table22452368910111213141516171819202122242345672345689101112131415161718192021222425262728293031323334353637383940423[[#This Row],[PEMBULATAN]]*O139</f>
        <v>24000</v>
      </c>
    </row>
    <row r="140" spans="1:16" ht="27.75" customHeight="1" x14ac:dyDescent="0.2">
      <c r="A140" s="124"/>
      <c r="B140" s="72"/>
      <c r="C140" s="85" t="s">
        <v>708</v>
      </c>
      <c r="D140" s="75" t="s">
        <v>55</v>
      </c>
      <c r="E140" s="13">
        <v>44439</v>
      </c>
      <c r="F140" s="73" t="s">
        <v>393</v>
      </c>
      <c r="G140" s="13">
        <v>44442</v>
      </c>
      <c r="H140" s="74" t="s">
        <v>811</v>
      </c>
      <c r="I140" s="15">
        <v>60</v>
      </c>
      <c r="J140" s="15">
        <v>42</v>
      </c>
      <c r="K140" s="15">
        <v>25</v>
      </c>
      <c r="L140" s="15">
        <v>5</v>
      </c>
      <c r="M140" s="79">
        <v>15.75</v>
      </c>
      <c r="N140" s="70">
        <v>16</v>
      </c>
      <c r="O140" s="61">
        <v>3000</v>
      </c>
      <c r="P140" s="62">
        <f>Table22452368910111213141516171819202122242345672345689101112131415161718192021222425262728293031323334353637383940423[[#This Row],[PEMBULATAN]]*O140</f>
        <v>48000</v>
      </c>
    </row>
    <row r="141" spans="1:16" ht="27.75" customHeight="1" x14ac:dyDescent="0.2">
      <c r="A141" s="124"/>
      <c r="B141" s="72"/>
      <c r="C141" s="85" t="s">
        <v>709</v>
      </c>
      <c r="D141" s="75" t="s">
        <v>55</v>
      </c>
      <c r="E141" s="13">
        <v>44439</v>
      </c>
      <c r="F141" s="73" t="s">
        <v>393</v>
      </c>
      <c r="G141" s="13">
        <v>44442</v>
      </c>
      <c r="H141" s="74" t="s">
        <v>811</v>
      </c>
      <c r="I141" s="15">
        <v>101</v>
      </c>
      <c r="J141" s="15">
        <v>10</v>
      </c>
      <c r="K141" s="15">
        <v>10</v>
      </c>
      <c r="L141" s="15">
        <v>1</v>
      </c>
      <c r="M141" s="79">
        <v>2.5249999999999999</v>
      </c>
      <c r="N141" s="70">
        <v>3</v>
      </c>
      <c r="O141" s="61">
        <v>3000</v>
      </c>
      <c r="P141" s="62">
        <f>Table22452368910111213141516171819202122242345672345689101112131415161718192021222425262728293031323334353637383940423[[#This Row],[PEMBULATAN]]*O141</f>
        <v>9000</v>
      </c>
    </row>
    <row r="142" spans="1:16" ht="27.75" customHeight="1" x14ac:dyDescent="0.2">
      <c r="A142" s="124"/>
      <c r="B142" s="72"/>
      <c r="C142" s="85" t="s">
        <v>710</v>
      </c>
      <c r="D142" s="75" t="s">
        <v>55</v>
      </c>
      <c r="E142" s="13">
        <v>44439</v>
      </c>
      <c r="F142" s="73" t="s">
        <v>393</v>
      </c>
      <c r="G142" s="13">
        <v>44442</v>
      </c>
      <c r="H142" s="74" t="s">
        <v>811</v>
      </c>
      <c r="I142" s="15">
        <v>51</v>
      </c>
      <c r="J142" s="15">
        <v>38</v>
      </c>
      <c r="K142" s="15">
        <v>14</v>
      </c>
      <c r="L142" s="15">
        <v>5</v>
      </c>
      <c r="M142" s="79">
        <v>6.7830000000000004</v>
      </c>
      <c r="N142" s="70">
        <v>7</v>
      </c>
      <c r="O142" s="61">
        <v>3000</v>
      </c>
      <c r="P142" s="62">
        <f>Table22452368910111213141516171819202122242345672345689101112131415161718192021222425262728293031323334353637383940423[[#This Row],[PEMBULATAN]]*O142</f>
        <v>21000</v>
      </c>
    </row>
    <row r="143" spans="1:16" ht="27.75" customHeight="1" x14ac:dyDescent="0.2">
      <c r="A143" s="124"/>
      <c r="B143" s="72"/>
      <c r="C143" s="85" t="s">
        <v>711</v>
      </c>
      <c r="D143" s="75" t="s">
        <v>55</v>
      </c>
      <c r="E143" s="13">
        <v>44439</v>
      </c>
      <c r="F143" s="73" t="s">
        <v>393</v>
      </c>
      <c r="G143" s="13">
        <v>44442</v>
      </c>
      <c r="H143" s="74" t="s">
        <v>811</v>
      </c>
      <c r="I143" s="15">
        <v>66</v>
      </c>
      <c r="J143" s="15">
        <v>28</v>
      </c>
      <c r="K143" s="15">
        <v>21</v>
      </c>
      <c r="L143" s="15">
        <v>4</v>
      </c>
      <c r="M143" s="79">
        <v>9.702</v>
      </c>
      <c r="N143" s="70">
        <v>10</v>
      </c>
      <c r="O143" s="61">
        <v>3000</v>
      </c>
      <c r="P143" s="62">
        <f>Table22452368910111213141516171819202122242345672345689101112131415161718192021222425262728293031323334353637383940423[[#This Row],[PEMBULATAN]]*O143</f>
        <v>30000</v>
      </c>
    </row>
    <row r="144" spans="1:16" ht="27.75" customHeight="1" x14ac:dyDescent="0.2">
      <c r="A144" s="124"/>
      <c r="B144" s="72"/>
      <c r="C144" s="85" t="s">
        <v>712</v>
      </c>
      <c r="D144" s="75" t="s">
        <v>55</v>
      </c>
      <c r="E144" s="13">
        <v>44439</v>
      </c>
      <c r="F144" s="73" t="s">
        <v>393</v>
      </c>
      <c r="G144" s="13">
        <v>44442</v>
      </c>
      <c r="H144" s="74" t="s">
        <v>811</v>
      </c>
      <c r="I144" s="15">
        <v>60</v>
      </c>
      <c r="J144" s="15">
        <v>30</v>
      </c>
      <c r="K144" s="15">
        <v>14</v>
      </c>
      <c r="L144" s="15">
        <v>8</v>
      </c>
      <c r="M144" s="79">
        <v>6.3</v>
      </c>
      <c r="N144" s="70">
        <v>8</v>
      </c>
      <c r="O144" s="61">
        <v>3000</v>
      </c>
      <c r="P144" s="62">
        <f>Table22452368910111213141516171819202122242345672345689101112131415161718192021222425262728293031323334353637383940423[[#This Row],[PEMBULATAN]]*O144</f>
        <v>24000</v>
      </c>
    </row>
    <row r="145" spans="1:16" ht="27.75" customHeight="1" x14ac:dyDescent="0.2">
      <c r="A145" s="124"/>
      <c r="B145" s="72"/>
      <c r="C145" s="85" t="s">
        <v>713</v>
      </c>
      <c r="D145" s="75" t="s">
        <v>55</v>
      </c>
      <c r="E145" s="13">
        <v>44439</v>
      </c>
      <c r="F145" s="73" t="s">
        <v>393</v>
      </c>
      <c r="G145" s="13">
        <v>44442</v>
      </c>
      <c r="H145" s="74" t="s">
        <v>811</v>
      </c>
      <c r="I145" s="15">
        <v>69</v>
      </c>
      <c r="J145" s="15">
        <v>37</v>
      </c>
      <c r="K145" s="15">
        <v>20</v>
      </c>
      <c r="L145" s="15">
        <v>14</v>
      </c>
      <c r="M145" s="79">
        <v>12.765000000000001</v>
      </c>
      <c r="N145" s="70">
        <v>14</v>
      </c>
      <c r="O145" s="61">
        <v>3000</v>
      </c>
      <c r="P145" s="62">
        <f>Table22452368910111213141516171819202122242345672345689101112131415161718192021222425262728293031323334353637383940423[[#This Row],[PEMBULATAN]]*O145</f>
        <v>42000</v>
      </c>
    </row>
    <row r="146" spans="1:16" ht="27.75" customHeight="1" x14ac:dyDescent="0.2">
      <c r="A146" s="124"/>
      <c r="B146" s="72"/>
      <c r="C146" s="85" t="s">
        <v>714</v>
      </c>
      <c r="D146" s="75" t="s">
        <v>55</v>
      </c>
      <c r="E146" s="13">
        <v>44439</v>
      </c>
      <c r="F146" s="73" t="s">
        <v>393</v>
      </c>
      <c r="G146" s="13">
        <v>44442</v>
      </c>
      <c r="H146" s="74" t="s">
        <v>811</v>
      </c>
      <c r="I146" s="15">
        <v>110</v>
      </c>
      <c r="J146" s="15">
        <v>30</v>
      </c>
      <c r="K146" s="15">
        <v>30</v>
      </c>
      <c r="L146" s="15">
        <v>14</v>
      </c>
      <c r="M146" s="79">
        <v>24.75</v>
      </c>
      <c r="N146" s="70">
        <v>25</v>
      </c>
      <c r="O146" s="61">
        <v>3000</v>
      </c>
      <c r="P146" s="62">
        <f>Table22452368910111213141516171819202122242345672345689101112131415161718192021222425262728293031323334353637383940423[[#This Row],[PEMBULATAN]]*O146</f>
        <v>75000</v>
      </c>
    </row>
    <row r="147" spans="1:16" ht="27.75" customHeight="1" x14ac:dyDescent="0.2">
      <c r="A147" s="124"/>
      <c r="B147" s="72"/>
      <c r="C147" s="85" t="s">
        <v>715</v>
      </c>
      <c r="D147" s="75" t="s">
        <v>55</v>
      </c>
      <c r="E147" s="13">
        <v>44439</v>
      </c>
      <c r="F147" s="73" t="s">
        <v>393</v>
      </c>
      <c r="G147" s="13">
        <v>44442</v>
      </c>
      <c r="H147" s="74" t="s">
        <v>811</v>
      </c>
      <c r="I147" s="15">
        <v>53</v>
      </c>
      <c r="J147" s="15">
        <v>51</v>
      </c>
      <c r="K147" s="15">
        <v>28</v>
      </c>
      <c r="L147" s="15">
        <v>20</v>
      </c>
      <c r="M147" s="79">
        <v>18.920999999999999</v>
      </c>
      <c r="N147" s="70">
        <v>20</v>
      </c>
      <c r="O147" s="61">
        <v>3000</v>
      </c>
      <c r="P147" s="62">
        <f>Table22452368910111213141516171819202122242345672345689101112131415161718192021222425262728293031323334353637383940423[[#This Row],[PEMBULATAN]]*O147</f>
        <v>60000</v>
      </c>
    </row>
    <row r="148" spans="1:16" ht="27.75" customHeight="1" x14ac:dyDescent="0.2">
      <c r="A148" s="124"/>
      <c r="B148" s="72"/>
      <c r="C148" s="85" t="s">
        <v>716</v>
      </c>
      <c r="D148" s="75" t="s">
        <v>55</v>
      </c>
      <c r="E148" s="13">
        <v>44439</v>
      </c>
      <c r="F148" s="73" t="s">
        <v>393</v>
      </c>
      <c r="G148" s="13">
        <v>44442</v>
      </c>
      <c r="H148" s="74" t="s">
        <v>811</v>
      </c>
      <c r="I148" s="15">
        <v>96</v>
      </c>
      <c r="J148" s="15">
        <v>67</v>
      </c>
      <c r="K148" s="15">
        <v>15</v>
      </c>
      <c r="L148" s="15">
        <v>15</v>
      </c>
      <c r="M148" s="79">
        <v>24.12</v>
      </c>
      <c r="N148" s="70">
        <v>24</v>
      </c>
      <c r="O148" s="61">
        <v>3000</v>
      </c>
      <c r="P148" s="62">
        <f>Table22452368910111213141516171819202122242345672345689101112131415161718192021222425262728293031323334353637383940423[[#This Row],[PEMBULATAN]]*O148</f>
        <v>72000</v>
      </c>
    </row>
    <row r="149" spans="1:16" ht="27.75" customHeight="1" x14ac:dyDescent="0.2">
      <c r="A149" s="124"/>
      <c r="B149" s="72"/>
      <c r="C149" s="85" t="s">
        <v>717</v>
      </c>
      <c r="D149" s="75" t="s">
        <v>55</v>
      </c>
      <c r="E149" s="13">
        <v>44439</v>
      </c>
      <c r="F149" s="73" t="s">
        <v>393</v>
      </c>
      <c r="G149" s="13">
        <v>44442</v>
      </c>
      <c r="H149" s="74" t="s">
        <v>811</v>
      </c>
      <c r="I149" s="15">
        <v>100</v>
      </c>
      <c r="J149" s="15">
        <v>46</v>
      </c>
      <c r="K149" s="15">
        <v>13</v>
      </c>
      <c r="L149" s="15">
        <v>11</v>
      </c>
      <c r="M149" s="79">
        <v>14.95</v>
      </c>
      <c r="N149" s="70">
        <v>15</v>
      </c>
      <c r="O149" s="61">
        <v>3000</v>
      </c>
      <c r="P149" s="62">
        <f>Table22452368910111213141516171819202122242345672345689101112131415161718192021222425262728293031323334353637383940423[[#This Row],[PEMBULATAN]]*O149</f>
        <v>45000</v>
      </c>
    </row>
    <row r="150" spans="1:16" ht="27.75" customHeight="1" x14ac:dyDescent="0.2">
      <c r="A150" s="124"/>
      <c r="B150" s="72"/>
      <c r="C150" s="85" t="s">
        <v>718</v>
      </c>
      <c r="D150" s="75" t="s">
        <v>55</v>
      </c>
      <c r="E150" s="13">
        <v>44439</v>
      </c>
      <c r="F150" s="73" t="s">
        <v>393</v>
      </c>
      <c r="G150" s="13">
        <v>44442</v>
      </c>
      <c r="H150" s="74" t="s">
        <v>811</v>
      </c>
      <c r="I150" s="15">
        <v>86</v>
      </c>
      <c r="J150" s="15">
        <v>60</v>
      </c>
      <c r="K150" s="15">
        <v>22</v>
      </c>
      <c r="L150" s="15">
        <v>13</v>
      </c>
      <c r="M150" s="79">
        <v>28.38</v>
      </c>
      <c r="N150" s="70">
        <v>29</v>
      </c>
      <c r="O150" s="61">
        <v>3000</v>
      </c>
      <c r="P150" s="62">
        <f>Table22452368910111213141516171819202122242345672345689101112131415161718192021222425262728293031323334353637383940423[[#This Row],[PEMBULATAN]]*O150</f>
        <v>87000</v>
      </c>
    </row>
    <row r="151" spans="1:16" ht="27.75" customHeight="1" x14ac:dyDescent="0.2">
      <c r="A151" s="124"/>
      <c r="B151" s="72"/>
      <c r="C151" s="85" t="s">
        <v>719</v>
      </c>
      <c r="D151" s="75" t="s">
        <v>55</v>
      </c>
      <c r="E151" s="13">
        <v>44439</v>
      </c>
      <c r="F151" s="73" t="s">
        <v>393</v>
      </c>
      <c r="G151" s="13">
        <v>44442</v>
      </c>
      <c r="H151" s="74" t="s">
        <v>811</v>
      </c>
      <c r="I151" s="15">
        <v>87</v>
      </c>
      <c r="J151" s="15">
        <v>50</v>
      </c>
      <c r="K151" s="15">
        <v>21</v>
      </c>
      <c r="L151" s="15">
        <v>15</v>
      </c>
      <c r="M151" s="79">
        <v>22.837499999999999</v>
      </c>
      <c r="N151" s="70">
        <v>23</v>
      </c>
      <c r="O151" s="61">
        <v>3000</v>
      </c>
      <c r="P151" s="62">
        <f>Table22452368910111213141516171819202122242345672345689101112131415161718192021222425262728293031323334353637383940423[[#This Row],[PEMBULATAN]]*O151</f>
        <v>69000</v>
      </c>
    </row>
    <row r="152" spans="1:16" ht="27.75" customHeight="1" x14ac:dyDescent="0.2">
      <c r="A152" s="124"/>
      <c r="B152" s="72"/>
      <c r="C152" s="85" t="s">
        <v>720</v>
      </c>
      <c r="D152" s="75" t="s">
        <v>55</v>
      </c>
      <c r="E152" s="13">
        <v>44439</v>
      </c>
      <c r="F152" s="73" t="s">
        <v>393</v>
      </c>
      <c r="G152" s="13">
        <v>44442</v>
      </c>
      <c r="H152" s="74" t="s">
        <v>811</v>
      </c>
      <c r="I152" s="15">
        <v>82</v>
      </c>
      <c r="J152" s="15">
        <v>44</v>
      </c>
      <c r="K152" s="15">
        <v>27</v>
      </c>
      <c r="L152" s="15">
        <v>22</v>
      </c>
      <c r="M152" s="79">
        <v>24.353999999999999</v>
      </c>
      <c r="N152" s="70">
        <v>23</v>
      </c>
      <c r="O152" s="61">
        <v>3000</v>
      </c>
      <c r="P152" s="62">
        <f>Table22452368910111213141516171819202122242345672345689101112131415161718192021222425262728293031323334353637383940423[[#This Row],[PEMBULATAN]]*O152</f>
        <v>69000</v>
      </c>
    </row>
    <row r="153" spans="1:16" ht="27.75" customHeight="1" x14ac:dyDescent="0.2">
      <c r="A153" s="124"/>
      <c r="B153" s="72"/>
      <c r="C153" s="85" t="s">
        <v>721</v>
      </c>
      <c r="D153" s="75" t="s">
        <v>55</v>
      </c>
      <c r="E153" s="13">
        <v>44439</v>
      </c>
      <c r="F153" s="73" t="s">
        <v>393</v>
      </c>
      <c r="G153" s="13">
        <v>44442</v>
      </c>
      <c r="H153" s="74" t="s">
        <v>811</v>
      </c>
      <c r="I153" s="15">
        <v>78</v>
      </c>
      <c r="J153" s="15">
        <v>35</v>
      </c>
      <c r="K153" s="15">
        <v>30</v>
      </c>
      <c r="L153" s="15">
        <v>12</v>
      </c>
      <c r="M153" s="79">
        <v>20.475000000000001</v>
      </c>
      <c r="N153" s="70">
        <v>21</v>
      </c>
      <c r="O153" s="61">
        <v>3000</v>
      </c>
      <c r="P153" s="62">
        <f>Table22452368910111213141516171819202122242345672345689101112131415161718192021222425262728293031323334353637383940423[[#This Row],[PEMBULATAN]]*O153</f>
        <v>63000</v>
      </c>
    </row>
    <row r="154" spans="1:16" ht="27.75" customHeight="1" x14ac:dyDescent="0.2">
      <c r="A154" s="124"/>
      <c r="B154" s="72"/>
      <c r="C154" s="85" t="s">
        <v>722</v>
      </c>
      <c r="D154" s="75" t="s">
        <v>55</v>
      </c>
      <c r="E154" s="13">
        <v>44439</v>
      </c>
      <c r="F154" s="73" t="s">
        <v>393</v>
      </c>
      <c r="G154" s="13">
        <v>44442</v>
      </c>
      <c r="H154" s="74" t="s">
        <v>811</v>
      </c>
      <c r="I154" s="15">
        <v>75</v>
      </c>
      <c r="J154" s="15">
        <v>48</v>
      </c>
      <c r="K154" s="15">
        <v>32</v>
      </c>
      <c r="L154" s="15">
        <v>13</v>
      </c>
      <c r="M154" s="79">
        <v>28.8</v>
      </c>
      <c r="N154" s="70">
        <v>29</v>
      </c>
      <c r="O154" s="61">
        <v>3000</v>
      </c>
      <c r="P154" s="62">
        <f>Table22452368910111213141516171819202122242345672345689101112131415161718192021222425262728293031323334353637383940423[[#This Row],[PEMBULATAN]]*O154</f>
        <v>87000</v>
      </c>
    </row>
    <row r="155" spans="1:16" ht="27.75" customHeight="1" x14ac:dyDescent="0.2">
      <c r="A155" s="124"/>
      <c r="B155" s="72"/>
      <c r="C155" s="85" t="s">
        <v>723</v>
      </c>
      <c r="D155" s="75" t="s">
        <v>55</v>
      </c>
      <c r="E155" s="13">
        <v>44439</v>
      </c>
      <c r="F155" s="73" t="s">
        <v>393</v>
      </c>
      <c r="G155" s="13">
        <v>44442</v>
      </c>
      <c r="H155" s="74" t="s">
        <v>811</v>
      </c>
      <c r="I155" s="15">
        <v>80</v>
      </c>
      <c r="J155" s="15">
        <v>55</v>
      </c>
      <c r="K155" s="15">
        <v>23</v>
      </c>
      <c r="L155" s="15">
        <v>8</v>
      </c>
      <c r="M155" s="79">
        <v>25.3</v>
      </c>
      <c r="N155" s="70">
        <v>26</v>
      </c>
      <c r="O155" s="61">
        <v>3000</v>
      </c>
      <c r="P155" s="62">
        <f>Table22452368910111213141516171819202122242345672345689101112131415161718192021222425262728293031323334353637383940423[[#This Row],[PEMBULATAN]]*O155</f>
        <v>78000</v>
      </c>
    </row>
    <row r="156" spans="1:16" ht="27.75" customHeight="1" x14ac:dyDescent="0.2">
      <c r="A156" s="124"/>
      <c r="B156" s="72"/>
      <c r="C156" s="85" t="s">
        <v>724</v>
      </c>
      <c r="D156" s="75" t="s">
        <v>55</v>
      </c>
      <c r="E156" s="13">
        <v>44439</v>
      </c>
      <c r="F156" s="73" t="s">
        <v>393</v>
      </c>
      <c r="G156" s="13">
        <v>44442</v>
      </c>
      <c r="H156" s="74" t="s">
        <v>811</v>
      </c>
      <c r="I156" s="15">
        <v>32</v>
      </c>
      <c r="J156" s="15">
        <v>32</v>
      </c>
      <c r="K156" s="15">
        <v>9</v>
      </c>
      <c r="L156" s="15">
        <v>3</v>
      </c>
      <c r="M156" s="79">
        <v>2.3039999999999998</v>
      </c>
      <c r="N156" s="70">
        <v>3</v>
      </c>
      <c r="O156" s="61">
        <v>3000</v>
      </c>
      <c r="P156" s="62">
        <f>Table22452368910111213141516171819202122242345672345689101112131415161718192021222425262728293031323334353637383940423[[#This Row],[PEMBULATAN]]*O156</f>
        <v>9000</v>
      </c>
    </row>
    <row r="157" spans="1:16" ht="27.75" customHeight="1" x14ac:dyDescent="0.2">
      <c r="A157" s="124"/>
      <c r="B157" s="72"/>
      <c r="C157" s="85" t="s">
        <v>725</v>
      </c>
      <c r="D157" s="75" t="s">
        <v>55</v>
      </c>
      <c r="E157" s="13">
        <v>44439</v>
      </c>
      <c r="F157" s="73" t="s">
        <v>393</v>
      </c>
      <c r="G157" s="13">
        <v>44442</v>
      </c>
      <c r="H157" s="74" t="s">
        <v>811</v>
      </c>
      <c r="I157" s="15">
        <v>53</v>
      </c>
      <c r="J157" s="15">
        <v>33</v>
      </c>
      <c r="K157" s="15">
        <v>12</v>
      </c>
      <c r="L157" s="15">
        <v>2</v>
      </c>
      <c r="M157" s="79">
        <v>5.2469999999999999</v>
      </c>
      <c r="N157" s="70">
        <v>5</v>
      </c>
      <c r="O157" s="61">
        <v>3000</v>
      </c>
      <c r="P157" s="62">
        <f>Table22452368910111213141516171819202122242345672345689101112131415161718192021222425262728293031323334353637383940423[[#This Row],[PEMBULATAN]]*O157</f>
        <v>15000</v>
      </c>
    </row>
    <row r="158" spans="1:16" ht="27.75" customHeight="1" x14ac:dyDescent="0.2">
      <c r="A158" s="124"/>
      <c r="B158" s="72"/>
      <c r="C158" s="85" t="s">
        <v>726</v>
      </c>
      <c r="D158" s="75" t="s">
        <v>55</v>
      </c>
      <c r="E158" s="13">
        <v>44439</v>
      </c>
      <c r="F158" s="73" t="s">
        <v>393</v>
      </c>
      <c r="G158" s="13">
        <v>44442</v>
      </c>
      <c r="H158" s="74" t="s">
        <v>811</v>
      </c>
      <c r="I158" s="15">
        <v>54</v>
      </c>
      <c r="J158" s="15">
        <v>54</v>
      </c>
      <c r="K158" s="15">
        <v>23</v>
      </c>
      <c r="L158" s="15">
        <v>6</v>
      </c>
      <c r="M158" s="79">
        <v>16.766999999999999</v>
      </c>
      <c r="N158" s="70">
        <v>17</v>
      </c>
      <c r="O158" s="61">
        <v>3000</v>
      </c>
      <c r="P158" s="62">
        <f>Table22452368910111213141516171819202122242345672345689101112131415161718192021222425262728293031323334353637383940423[[#This Row],[PEMBULATAN]]*O158</f>
        <v>51000</v>
      </c>
    </row>
    <row r="159" spans="1:16" ht="27.75" customHeight="1" x14ac:dyDescent="0.2">
      <c r="A159" s="124"/>
      <c r="B159" s="72"/>
      <c r="C159" s="85" t="s">
        <v>727</v>
      </c>
      <c r="D159" s="75" t="s">
        <v>55</v>
      </c>
      <c r="E159" s="13">
        <v>44439</v>
      </c>
      <c r="F159" s="73" t="s">
        <v>393</v>
      </c>
      <c r="G159" s="13">
        <v>44442</v>
      </c>
      <c r="H159" s="74" t="s">
        <v>811</v>
      </c>
      <c r="I159" s="15">
        <v>40</v>
      </c>
      <c r="J159" s="15">
        <v>30</v>
      </c>
      <c r="K159" s="15">
        <v>30</v>
      </c>
      <c r="L159" s="15">
        <v>2</v>
      </c>
      <c r="M159" s="79">
        <v>9</v>
      </c>
      <c r="N159" s="70">
        <v>9</v>
      </c>
      <c r="O159" s="61">
        <v>3000</v>
      </c>
      <c r="P159" s="62">
        <f>Table22452368910111213141516171819202122242345672345689101112131415161718192021222425262728293031323334353637383940423[[#This Row],[PEMBULATAN]]*O159</f>
        <v>27000</v>
      </c>
    </row>
    <row r="160" spans="1:16" ht="27.75" customHeight="1" x14ac:dyDescent="0.2">
      <c r="A160" s="124"/>
      <c r="B160" s="72"/>
      <c r="C160" s="85" t="s">
        <v>728</v>
      </c>
      <c r="D160" s="75" t="s">
        <v>55</v>
      </c>
      <c r="E160" s="13">
        <v>44439</v>
      </c>
      <c r="F160" s="73" t="s">
        <v>393</v>
      </c>
      <c r="G160" s="13">
        <v>44442</v>
      </c>
      <c r="H160" s="74" t="s">
        <v>811</v>
      </c>
      <c r="I160" s="15">
        <v>40</v>
      </c>
      <c r="J160" s="15">
        <v>30</v>
      </c>
      <c r="K160" s="15">
        <v>30</v>
      </c>
      <c r="L160" s="15">
        <v>2</v>
      </c>
      <c r="M160" s="79">
        <v>9</v>
      </c>
      <c r="N160" s="70">
        <v>9</v>
      </c>
      <c r="O160" s="61">
        <v>3000</v>
      </c>
      <c r="P160" s="62">
        <f>Table22452368910111213141516171819202122242345672345689101112131415161718192021222425262728293031323334353637383940423[[#This Row],[PEMBULATAN]]*O160</f>
        <v>27000</v>
      </c>
    </row>
    <row r="161" spans="1:16" ht="27.75" customHeight="1" x14ac:dyDescent="0.2">
      <c r="A161" s="124"/>
      <c r="B161" s="72"/>
      <c r="C161" s="85" t="s">
        <v>729</v>
      </c>
      <c r="D161" s="75" t="s">
        <v>55</v>
      </c>
      <c r="E161" s="13">
        <v>44439</v>
      </c>
      <c r="F161" s="73" t="s">
        <v>393</v>
      </c>
      <c r="G161" s="13">
        <v>44442</v>
      </c>
      <c r="H161" s="74" t="s">
        <v>811</v>
      </c>
      <c r="I161" s="15">
        <v>100</v>
      </c>
      <c r="J161" s="15">
        <v>60</v>
      </c>
      <c r="K161" s="15">
        <v>45</v>
      </c>
      <c r="L161" s="15">
        <v>23</v>
      </c>
      <c r="M161" s="79">
        <v>67.5</v>
      </c>
      <c r="N161" s="70">
        <v>68</v>
      </c>
      <c r="O161" s="61">
        <v>3000</v>
      </c>
      <c r="P161" s="62">
        <f>Table22452368910111213141516171819202122242345672345689101112131415161718192021222425262728293031323334353637383940423[[#This Row],[PEMBULATAN]]*O161</f>
        <v>204000</v>
      </c>
    </row>
    <row r="162" spans="1:16" ht="27.75" customHeight="1" x14ac:dyDescent="0.2">
      <c r="A162" s="124"/>
      <c r="B162" s="72"/>
      <c r="C162" s="85" t="s">
        <v>730</v>
      </c>
      <c r="D162" s="75" t="s">
        <v>55</v>
      </c>
      <c r="E162" s="13">
        <v>44439</v>
      </c>
      <c r="F162" s="73" t="s">
        <v>393</v>
      </c>
      <c r="G162" s="13">
        <v>44442</v>
      </c>
      <c r="H162" s="74" t="s">
        <v>811</v>
      </c>
      <c r="I162" s="15">
        <v>56</v>
      </c>
      <c r="J162" s="15">
        <v>52</v>
      </c>
      <c r="K162" s="15">
        <v>36</v>
      </c>
      <c r="L162" s="15">
        <v>19</v>
      </c>
      <c r="M162" s="79">
        <v>26.207999999999998</v>
      </c>
      <c r="N162" s="70">
        <v>26</v>
      </c>
      <c r="O162" s="61">
        <v>3000</v>
      </c>
      <c r="P162" s="62">
        <f>Table22452368910111213141516171819202122242345672345689101112131415161718192021222425262728293031323334353637383940423[[#This Row],[PEMBULATAN]]*O162</f>
        <v>78000</v>
      </c>
    </row>
    <row r="163" spans="1:16" ht="27.75" customHeight="1" x14ac:dyDescent="0.2">
      <c r="A163" s="124"/>
      <c r="B163" s="72"/>
      <c r="C163" s="85" t="s">
        <v>731</v>
      </c>
      <c r="D163" s="75" t="s">
        <v>55</v>
      </c>
      <c r="E163" s="13">
        <v>44439</v>
      </c>
      <c r="F163" s="73" t="s">
        <v>393</v>
      </c>
      <c r="G163" s="13">
        <v>44442</v>
      </c>
      <c r="H163" s="74" t="s">
        <v>811</v>
      </c>
      <c r="I163" s="15">
        <v>25</v>
      </c>
      <c r="J163" s="15">
        <v>95</v>
      </c>
      <c r="K163" s="15">
        <v>65</v>
      </c>
      <c r="L163" s="15">
        <v>26</v>
      </c>
      <c r="M163" s="79">
        <v>38.59375</v>
      </c>
      <c r="N163" s="70">
        <v>39</v>
      </c>
      <c r="O163" s="61">
        <v>3000</v>
      </c>
      <c r="P163" s="62">
        <f>Table22452368910111213141516171819202122242345672345689101112131415161718192021222425262728293031323334353637383940423[[#This Row],[PEMBULATAN]]*O163</f>
        <v>117000</v>
      </c>
    </row>
    <row r="164" spans="1:16" ht="27.75" customHeight="1" x14ac:dyDescent="0.2">
      <c r="A164" s="124"/>
      <c r="B164" s="72"/>
      <c r="C164" s="85" t="s">
        <v>732</v>
      </c>
      <c r="D164" s="75" t="s">
        <v>55</v>
      </c>
      <c r="E164" s="13">
        <v>44439</v>
      </c>
      <c r="F164" s="73" t="s">
        <v>393</v>
      </c>
      <c r="G164" s="13">
        <v>44442</v>
      </c>
      <c r="H164" s="74" t="s">
        <v>811</v>
      </c>
      <c r="I164" s="15">
        <v>58</v>
      </c>
      <c r="J164" s="15">
        <v>9</v>
      </c>
      <c r="K164" s="15">
        <v>20</v>
      </c>
      <c r="L164" s="15">
        <v>2</v>
      </c>
      <c r="M164" s="79">
        <v>2.61</v>
      </c>
      <c r="N164" s="70">
        <v>3</v>
      </c>
      <c r="O164" s="61">
        <v>3000</v>
      </c>
      <c r="P164" s="62">
        <f>Table22452368910111213141516171819202122242345672345689101112131415161718192021222425262728293031323334353637383940423[[#This Row],[PEMBULATAN]]*O164</f>
        <v>9000</v>
      </c>
    </row>
    <row r="165" spans="1:16" ht="27.75" customHeight="1" x14ac:dyDescent="0.2">
      <c r="A165" s="124"/>
      <c r="B165" s="72"/>
      <c r="C165" s="85" t="s">
        <v>733</v>
      </c>
      <c r="D165" s="75" t="s">
        <v>55</v>
      </c>
      <c r="E165" s="13">
        <v>44439</v>
      </c>
      <c r="F165" s="73" t="s">
        <v>393</v>
      </c>
      <c r="G165" s="13">
        <v>44442</v>
      </c>
      <c r="H165" s="74" t="s">
        <v>811</v>
      </c>
      <c r="I165" s="15">
        <v>100</v>
      </c>
      <c r="J165" s="15">
        <v>9</v>
      </c>
      <c r="K165" s="15">
        <v>9</v>
      </c>
      <c r="L165" s="15">
        <v>1</v>
      </c>
      <c r="M165" s="79">
        <v>2.0249999999999999</v>
      </c>
      <c r="N165" s="70">
        <v>2</v>
      </c>
      <c r="O165" s="61">
        <v>3000</v>
      </c>
      <c r="P165" s="62">
        <f>Table22452368910111213141516171819202122242345672345689101112131415161718192021222425262728293031323334353637383940423[[#This Row],[PEMBULATAN]]*O165</f>
        <v>6000</v>
      </c>
    </row>
    <row r="166" spans="1:16" ht="27.75" customHeight="1" x14ac:dyDescent="0.2">
      <c r="A166" s="124"/>
      <c r="B166" s="72"/>
      <c r="C166" s="85" t="s">
        <v>734</v>
      </c>
      <c r="D166" s="75" t="s">
        <v>55</v>
      </c>
      <c r="E166" s="13">
        <v>44439</v>
      </c>
      <c r="F166" s="73" t="s">
        <v>393</v>
      </c>
      <c r="G166" s="13">
        <v>44442</v>
      </c>
      <c r="H166" s="74" t="s">
        <v>811</v>
      </c>
      <c r="I166" s="15">
        <v>49</v>
      </c>
      <c r="J166" s="15">
        <v>62</v>
      </c>
      <c r="K166" s="15">
        <v>30</v>
      </c>
      <c r="L166" s="15">
        <v>13</v>
      </c>
      <c r="M166" s="79">
        <v>22.785</v>
      </c>
      <c r="N166" s="70">
        <v>23</v>
      </c>
      <c r="O166" s="61">
        <v>3000</v>
      </c>
      <c r="P166" s="62">
        <f>Table22452368910111213141516171819202122242345672345689101112131415161718192021222425262728293031323334353637383940423[[#This Row],[PEMBULATAN]]*O166</f>
        <v>69000</v>
      </c>
    </row>
    <row r="167" spans="1:16" ht="27.75" customHeight="1" x14ac:dyDescent="0.2">
      <c r="A167" s="124"/>
      <c r="B167" s="72"/>
      <c r="C167" s="85" t="s">
        <v>735</v>
      </c>
      <c r="D167" s="75" t="s">
        <v>55</v>
      </c>
      <c r="E167" s="13">
        <v>44439</v>
      </c>
      <c r="F167" s="73" t="s">
        <v>393</v>
      </c>
      <c r="G167" s="13">
        <v>44442</v>
      </c>
      <c r="H167" s="74" t="s">
        <v>811</v>
      </c>
      <c r="I167" s="15">
        <v>88</v>
      </c>
      <c r="J167" s="15">
        <v>24</v>
      </c>
      <c r="K167" s="15">
        <v>11</v>
      </c>
      <c r="L167" s="15">
        <v>3</v>
      </c>
      <c r="M167" s="79">
        <v>5.8079999999999998</v>
      </c>
      <c r="N167" s="70">
        <v>6</v>
      </c>
      <c r="O167" s="61">
        <v>3000</v>
      </c>
      <c r="P167" s="62">
        <f>Table22452368910111213141516171819202122242345672345689101112131415161718192021222425262728293031323334353637383940423[[#This Row],[PEMBULATAN]]*O167</f>
        <v>18000</v>
      </c>
    </row>
    <row r="168" spans="1:16" ht="27.75" customHeight="1" x14ac:dyDescent="0.2">
      <c r="A168" s="124"/>
      <c r="B168" s="72"/>
      <c r="C168" s="85" t="s">
        <v>736</v>
      </c>
      <c r="D168" s="75" t="s">
        <v>55</v>
      </c>
      <c r="E168" s="13">
        <v>44439</v>
      </c>
      <c r="F168" s="73" t="s">
        <v>393</v>
      </c>
      <c r="G168" s="13">
        <v>44442</v>
      </c>
      <c r="H168" s="74" t="s">
        <v>811</v>
      </c>
      <c r="I168" s="15">
        <v>22</v>
      </c>
      <c r="J168" s="15">
        <v>21</v>
      </c>
      <c r="K168" s="15">
        <v>12</v>
      </c>
      <c r="L168" s="15">
        <v>1</v>
      </c>
      <c r="M168" s="79">
        <v>1.3859999999999999</v>
      </c>
      <c r="N168" s="70">
        <v>2</v>
      </c>
      <c r="O168" s="61">
        <v>3000</v>
      </c>
      <c r="P168" s="62">
        <f>Table22452368910111213141516171819202122242345672345689101112131415161718192021222425262728293031323334353637383940423[[#This Row],[PEMBULATAN]]*O168</f>
        <v>6000</v>
      </c>
    </row>
    <row r="169" spans="1:16" ht="27.75" customHeight="1" x14ac:dyDescent="0.2">
      <c r="A169" s="124"/>
      <c r="B169" s="72"/>
      <c r="C169" s="85" t="s">
        <v>737</v>
      </c>
      <c r="D169" s="75" t="s">
        <v>55</v>
      </c>
      <c r="E169" s="13">
        <v>44439</v>
      </c>
      <c r="F169" s="73" t="s">
        <v>393</v>
      </c>
      <c r="G169" s="13">
        <v>44442</v>
      </c>
      <c r="H169" s="74" t="s">
        <v>811</v>
      </c>
      <c r="I169" s="15">
        <v>48</v>
      </c>
      <c r="J169" s="15">
        <v>42</v>
      </c>
      <c r="K169" s="15">
        <v>18</v>
      </c>
      <c r="L169" s="15">
        <v>4</v>
      </c>
      <c r="M169" s="79">
        <v>9.0719999999999992</v>
      </c>
      <c r="N169" s="70">
        <v>9</v>
      </c>
      <c r="O169" s="61">
        <v>3000</v>
      </c>
      <c r="P169" s="62">
        <f>Table22452368910111213141516171819202122242345672345689101112131415161718192021222425262728293031323334353637383940423[[#This Row],[PEMBULATAN]]*O169</f>
        <v>27000</v>
      </c>
    </row>
    <row r="170" spans="1:16" ht="27.75" customHeight="1" x14ac:dyDescent="0.2">
      <c r="A170" s="124"/>
      <c r="B170" s="72"/>
      <c r="C170" s="85" t="s">
        <v>738</v>
      </c>
      <c r="D170" s="75" t="s">
        <v>55</v>
      </c>
      <c r="E170" s="13">
        <v>44439</v>
      </c>
      <c r="F170" s="73" t="s">
        <v>393</v>
      </c>
      <c r="G170" s="13">
        <v>44442</v>
      </c>
      <c r="H170" s="74" t="s">
        <v>811</v>
      </c>
      <c r="I170" s="15">
        <v>42</v>
      </c>
      <c r="J170" s="15">
        <v>31</v>
      </c>
      <c r="K170" s="15">
        <v>48</v>
      </c>
      <c r="L170" s="15">
        <v>7</v>
      </c>
      <c r="M170" s="79">
        <v>15.624000000000001</v>
      </c>
      <c r="N170" s="70">
        <v>16</v>
      </c>
      <c r="O170" s="61">
        <v>3000</v>
      </c>
      <c r="P170" s="62">
        <f>Table22452368910111213141516171819202122242345672345689101112131415161718192021222425262728293031323334353637383940423[[#This Row],[PEMBULATAN]]*O170</f>
        <v>48000</v>
      </c>
    </row>
    <row r="171" spans="1:16" ht="27.75" customHeight="1" x14ac:dyDescent="0.2">
      <c r="A171" s="124"/>
      <c r="B171" s="72"/>
      <c r="C171" s="85" t="s">
        <v>739</v>
      </c>
      <c r="D171" s="75" t="s">
        <v>55</v>
      </c>
      <c r="E171" s="13">
        <v>44439</v>
      </c>
      <c r="F171" s="73" t="s">
        <v>393</v>
      </c>
      <c r="G171" s="13">
        <v>44442</v>
      </c>
      <c r="H171" s="74" t="s">
        <v>811</v>
      </c>
      <c r="I171" s="15">
        <v>36</v>
      </c>
      <c r="J171" s="15">
        <v>34</v>
      </c>
      <c r="K171" s="15">
        <v>14</v>
      </c>
      <c r="L171" s="15">
        <v>4</v>
      </c>
      <c r="M171" s="79">
        <v>4.2839999999999998</v>
      </c>
      <c r="N171" s="70">
        <v>4</v>
      </c>
      <c r="O171" s="61">
        <v>3000</v>
      </c>
      <c r="P171" s="62">
        <f>Table22452368910111213141516171819202122242345672345689101112131415161718192021222425262728293031323334353637383940423[[#This Row],[PEMBULATAN]]*O171</f>
        <v>12000</v>
      </c>
    </row>
    <row r="172" spans="1:16" ht="27.75" customHeight="1" x14ac:dyDescent="0.2">
      <c r="A172" s="124"/>
      <c r="B172" s="72"/>
      <c r="C172" s="85" t="s">
        <v>740</v>
      </c>
      <c r="D172" s="75" t="s">
        <v>55</v>
      </c>
      <c r="E172" s="13">
        <v>44439</v>
      </c>
      <c r="F172" s="73" t="s">
        <v>393</v>
      </c>
      <c r="G172" s="13">
        <v>44442</v>
      </c>
      <c r="H172" s="74" t="s">
        <v>811</v>
      </c>
      <c r="I172" s="15">
        <v>40</v>
      </c>
      <c r="J172" s="15">
        <v>46</v>
      </c>
      <c r="K172" s="15">
        <v>23</v>
      </c>
      <c r="L172" s="15">
        <v>4</v>
      </c>
      <c r="M172" s="79">
        <v>10.58</v>
      </c>
      <c r="N172" s="70">
        <v>11</v>
      </c>
      <c r="O172" s="61">
        <v>3000</v>
      </c>
      <c r="P172" s="62">
        <f>Table22452368910111213141516171819202122242345672345689101112131415161718192021222425262728293031323334353637383940423[[#This Row],[PEMBULATAN]]*O172</f>
        <v>33000</v>
      </c>
    </row>
    <row r="173" spans="1:16" ht="27.75" customHeight="1" x14ac:dyDescent="0.2">
      <c r="A173" s="124"/>
      <c r="B173" s="72"/>
      <c r="C173" s="85" t="s">
        <v>741</v>
      </c>
      <c r="D173" s="75" t="s">
        <v>55</v>
      </c>
      <c r="E173" s="13">
        <v>44439</v>
      </c>
      <c r="F173" s="73" t="s">
        <v>393</v>
      </c>
      <c r="G173" s="13">
        <v>44442</v>
      </c>
      <c r="H173" s="74" t="s">
        <v>811</v>
      </c>
      <c r="I173" s="15">
        <v>42</v>
      </c>
      <c r="J173" s="15">
        <v>60</v>
      </c>
      <c r="K173" s="15">
        <v>26</v>
      </c>
      <c r="L173" s="15">
        <v>11</v>
      </c>
      <c r="M173" s="79">
        <v>16.38</v>
      </c>
      <c r="N173" s="70">
        <v>17</v>
      </c>
      <c r="O173" s="61">
        <v>3000</v>
      </c>
      <c r="P173" s="62">
        <f>Table22452368910111213141516171819202122242345672345689101112131415161718192021222425262728293031323334353637383940423[[#This Row],[PEMBULATAN]]*O173</f>
        <v>51000</v>
      </c>
    </row>
    <row r="174" spans="1:16" ht="27.75" customHeight="1" x14ac:dyDescent="0.2">
      <c r="A174" s="124"/>
      <c r="B174" s="72"/>
      <c r="C174" s="85" t="s">
        <v>742</v>
      </c>
      <c r="D174" s="75" t="s">
        <v>55</v>
      </c>
      <c r="E174" s="13">
        <v>44439</v>
      </c>
      <c r="F174" s="73" t="s">
        <v>393</v>
      </c>
      <c r="G174" s="13">
        <v>44442</v>
      </c>
      <c r="H174" s="74" t="s">
        <v>811</v>
      </c>
      <c r="I174" s="15">
        <v>49</v>
      </c>
      <c r="J174" s="15">
        <v>50</v>
      </c>
      <c r="K174" s="15">
        <v>15</v>
      </c>
      <c r="L174" s="15">
        <v>6</v>
      </c>
      <c r="M174" s="79">
        <v>9.1875</v>
      </c>
      <c r="N174" s="70">
        <v>9</v>
      </c>
      <c r="O174" s="61">
        <v>3000</v>
      </c>
      <c r="P174" s="62">
        <f>Table22452368910111213141516171819202122242345672345689101112131415161718192021222425262728293031323334353637383940423[[#This Row],[PEMBULATAN]]*O174</f>
        <v>27000</v>
      </c>
    </row>
    <row r="175" spans="1:16" ht="27.75" customHeight="1" x14ac:dyDescent="0.2">
      <c r="A175" s="124"/>
      <c r="B175" s="72"/>
      <c r="C175" s="85" t="s">
        <v>743</v>
      </c>
      <c r="D175" s="75" t="s">
        <v>55</v>
      </c>
      <c r="E175" s="13">
        <v>44439</v>
      </c>
      <c r="F175" s="73" t="s">
        <v>393</v>
      </c>
      <c r="G175" s="13">
        <v>44442</v>
      </c>
      <c r="H175" s="74" t="s">
        <v>811</v>
      </c>
      <c r="I175" s="15">
        <v>54</v>
      </c>
      <c r="J175" s="15">
        <v>40</v>
      </c>
      <c r="K175" s="15">
        <v>19</v>
      </c>
      <c r="L175" s="15">
        <v>6</v>
      </c>
      <c r="M175" s="79">
        <v>10.26</v>
      </c>
      <c r="N175" s="70">
        <v>10</v>
      </c>
      <c r="O175" s="61">
        <v>3000</v>
      </c>
      <c r="P175" s="62">
        <f>Table22452368910111213141516171819202122242345672345689101112131415161718192021222425262728293031323334353637383940423[[#This Row],[PEMBULATAN]]*O175</f>
        <v>30000</v>
      </c>
    </row>
    <row r="176" spans="1:16" ht="27.75" customHeight="1" x14ac:dyDescent="0.2">
      <c r="A176" s="124"/>
      <c r="B176" s="72"/>
      <c r="C176" s="85" t="s">
        <v>744</v>
      </c>
      <c r="D176" s="75" t="s">
        <v>55</v>
      </c>
      <c r="E176" s="13">
        <v>44439</v>
      </c>
      <c r="F176" s="73" t="s">
        <v>393</v>
      </c>
      <c r="G176" s="13">
        <v>44442</v>
      </c>
      <c r="H176" s="74" t="s">
        <v>811</v>
      </c>
      <c r="I176" s="15">
        <v>65</v>
      </c>
      <c r="J176" s="15">
        <v>48</v>
      </c>
      <c r="K176" s="15">
        <v>22</v>
      </c>
      <c r="L176" s="15">
        <v>6</v>
      </c>
      <c r="M176" s="79">
        <v>17.16</v>
      </c>
      <c r="N176" s="70">
        <v>17</v>
      </c>
      <c r="O176" s="61">
        <v>3000</v>
      </c>
      <c r="P176" s="62">
        <f>Table22452368910111213141516171819202122242345672345689101112131415161718192021222425262728293031323334353637383940423[[#This Row],[PEMBULATAN]]*O176</f>
        <v>51000</v>
      </c>
    </row>
    <row r="177" spans="1:16" ht="27.75" customHeight="1" x14ac:dyDescent="0.2">
      <c r="A177" s="124"/>
      <c r="B177" s="72"/>
      <c r="C177" s="85" t="s">
        <v>745</v>
      </c>
      <c r="D177" s="75" t="s">
        <v>55</v>
      </c>
      <c r="E177" s="13">
        <v>44439</v>
      </c>
      <c r="F177" s="73" t="s">
        <v>393</v>
      </c>
      <c r="G177" s="13">
        <v>44442</v>
      </c>
      <c r="H177" s="74" t="s">
        <v>811</v>
      </c>
      <c r="I177" s="15">
        <v>78</v>
      </c>
      <c r="J177" s="15">
        <v>52</v>
      </c>
      <c r="K177" s="15">
        <v>16</v>
      </c>
      <c r="L177" s="15">
        <v>10</v>
      </c>
      <c r="M177" s="79">
        <v>16.224</v>
      </c>
      <c r="N177" s="70">
        <v>16</v>
      </c>
      <c r="O177" s="61">
        <v>3000</v>
      </c>
      <c r="P177" s="62">
        <f>Table22452368910111213141516171819202122242345672345689101112131415161718192021222425262728293031323334353637383940423[[#This Row],[PEMBULATAN]]*O177</f>
        <v>48000</v>
      </c>
    </row>
    <row r="178" spans="1:16" ht="27.75" customHeight="1" x14ac:dyDescent="0.2">
      <c r="A178" s="124"/>
      <c r="B178" s="72"/>
      <c r="C178" s="85" t="s">
        <v>746</v>
      </c>
      <c r="D178" s="75" t="s">
        <v>55</v>
      </c>
      <c r="E178" s="13">
        <v>44439</v>
      </c>
      <c r="F178" s="73" t="s">
        <v>393</v>
      </c>
      <c r="G178" s="13">
        <v>44442</v>
      </c>
      <c r="H178" s="74" t="s">
        <v>811</v>
      </c>
      <c r="I178" s="15">
        <v>100</v>
      </c>
      <c r="J178" s="15">
        <v>44</v>
      </c>
      <c r="K178" s="15">
        <v>26</v>
      </c>
      <c r="L178" s="15">
        <v>14</v>
      </c>
      <c r="M178" s="79">
        <v>28.6</v>
      </c>
      <c r="N178" s="70">
        <v>29</v>
      </c>
      <c r="O178" s="61">
        <v>3000</v>
      </c>
      <c r="P178" s="62">
        <f>Table22452368910111213141516171819202122242345672345689101112131415161718192021222425262728293031323334353637383940423[[#This Row],[PEMBULATAN]]*O178</f>
        <v>87000</v>
      </c>
    </row>
    <row r="179" spans="1:16" ht="27.75" customHeight="1" x14ac:dyDescent="0.2">
      <c r="A179" s="124"/>
      <c r="B179" s="72"/>
      <c r="C179" s="85" t="s">
        <v>747</v>
      </c>
      <c r="D179" s="75" t="s">
        <v>55</v>
      </c>
      <c r="E179" s="13">
        <v>44439</v>
      </c>
      <c r="F179" s="73" t="s">
        <v>393</v>
      </c>
      <c r="G179" s="13">
        <v>44442</v>
      </c>
      <c r="H179" s="74" t="s">
        <v>811</v>
      </c>
      <c r="I179" s="15">
        <v>65</v>
      </c>
      <c r="J179" s="15">
        <v>59</v>
      </c>
      <c r="K179" s="15">
        <v>18</v>
      </c>
      <c r="L179" s="15">
        <v>9</v>
      </c>
      <c r="M179" s="79">
        <v>17.2575</v>
      </c>
      <c r="N179" s="70">
        <v>17</v>
      </c>
      <c r="O179" s="61">
        <v>3000</v>
      </c>
      <c r="P179" s="62">
        <f>Table22452368910111213141516171819202122242345672345689101112131415161718192021222425262728293031323334353637383940423[[#This Row],[PEMBULATAN]]*O179</f>
        <v>51000</v>
      </c>
    </row>
    <row r="180" spans="1:16" ht="27.75" customHeight="1" x14ac:dyDescent="0.2">
      <c r="A180" s="124"/>
      <c r="B180" s="72"/>
      <c r="C180" s="85" t="s">
        <v>748</v>
      </c>
      <c r="D180" s="75" t="s">
        <v>55</v>
      </c>
      <c r="E180" s="13">
        <v>44439</v>
      </c>
      <c r="F180" s="73" t="s">
        <v>393</v>
      </c>
      <c r="G180" s="13">
        <v>44442</v>
      </c>
      <c r="H180" s="74" t="s">
        <v>811</v>
      </c>
      <c r="I180" s="15">
        <v>100</v>
      </c>
      <c r="J180" s="15">
        <v>37</v>
      </c>
      <c r="K180" s="15">
        <v>39</v>
      </c>
      <c r="L180" s="15">
        <v>16</v>
      </c>
      <c r="M180" s="79">
        <v>36.075000000000003</v>
      </c>
      <c r="N180" s="70">
        <v>36</v>
      </c>
      <c r="O180" s="61">
        <v>3000</v>
      </c>
      <c r="P180" s="62">
        <f>Table22452368910111213141516171819202122242345672345689101112131415161718192021222425262728293031323334353637383940423[[#This Row],[PEMBULATAN]]*O180</f>
        <v>108000</v>
      </c>
    </row>
    <row r="181" spans="1:16" ht="27.75" customHeight="1" x14ac:dyDescent="0.2">
      <c r="A181" s="124"/>
      <c r="B181" s="72"/>
      <c r="C181" s="85" t="s">
        <v>749</v>
      </c>
      <c r="D181" s="75" t="s">
        <v>55</v>
      </c>
      <c r="E181" s="13">
        <v>44439</v>
      </c>
      <c r="F181" s="73" t="s">
        <v>393</v>
      </c>
      <c r="G181" s="13">
        <v>44442</v>
      </c>
      <c r="H181" s="74" t="s">
        <v>811</v>
      </c>
      <c r="I181" s="15">
        <v>94</v>
      </c>
      <c r="J181" s="15">
        <v>8</v>
      </c>
      <c r="K181" s="15">
        <v>6</v>
      </c>
      <c r="L181" s="15">
        <v>1</v>
      </c>
      <c r="M181" s="79">
        <v>1.1279999999999999</v>
      </c>
      <c r="N181" s="70">
        <v>1</v>
      </c>
      <c r="O181" s="61">
        <v>3000</v>
      </c>
      <c r="P181" s="62">
        <f>Table22452368910111213141516171819202122242345672345689101112131415161718192021222425262728293031323334353637383940423[[#This Row],[PEMBULATAN]]*O181</f>
        <v>3000</v>
      </c>
    </row>
    <row r="182" spans="1:16" ht="27.75" customHeight="1" x14ac:dyDescent="0.2">
      <c r="A182" s="124"/>
      <c r="B182" s="72"/>
      <c r="C182" s="85" t="s">
        <v>750</v>
      </c>
      <c r="D182" s="75" t="s">
        <v>55</v>
      </c>
      <c r="E182" s="13">
        <v>44439</v>
      </c>
      <c r="F182" s="73" t="s">
        <v>393</v>
      </c>
      <c r="G182" s="13">
        <v>44442</v>
      </c>
      <c r="H182" s="74" t="s">
        <v>811</v>
      </c>
      <c r="I182" s="15">
        <v>54</v>
      </c>
      <c r="J182" s="15">
        <v>35</v>
      </c>
      <c r="K182" s="15">
        <v>23</v>
      </c>
      <c r="L182" s="15">
        <v>6</v>
      </c>
      <c r="M182" s="79">
        <v>10.8675</v>
      </c>
      <c r="N182" s="70">
        <v>11</v>
      </c>
      <c r="O182" s="61">
        <v>3000</v>
      </c>
      <c r="P182" s="62">
        <f>Table22452368910111213141516171819202122242345672345689101112131415161718192021222425262728293031323334353637383940423[[#This Row],[PEMBULATAN]]*O182</f>
        <v>33000</v>
      </c>
    </row>
    <row r="183" spans="1:16" ht="27.75" customHeight="1" x14ac:dyDescent="0.2">
      <c r="A183" s="124"/>
      <c r="B183" s="72"/>
      <c r="C183" s="85" t="s">
        <v>751</v>
      </c>
      <c r="D183" s="75" t="s">
        <v>55</v>
      </c>
      <c r="E183" s="13">
        <v>44439</v>
      </c>
      <c r="F183" s="73" t="s">
        <v>393</v>
      </c>
      <c r="G183" s="13">
        <v>44442</v>
      </c>
      <c r="H183" s="74" t="s">
        <v>811</v>
      </c>
      <c r="I183" s="15">
        <v>54</v>
      </c>
      <c r="J183" s="15">
        <v>44</v>
      </c>
      <c r="K183" s="15">
        <v>12</v>
      </c>
      <c r="L183" s="15">
        <v>5</v>
      </c>
      <c r="M183" s="79">
        <v>7.1280000000000001</v>
      </c>
      <c r="N183" s="70">
        <v>7</v>
      </c>
      <c r="O183" s="61">
        <v>3000</v>
      </c>
      <c r="P183" s="62">
        <f>Table22452368910111213141516171819202122242345672345689101112131415161718192021222425262728293031323334353637383940423[[#This Row],[PEMBULATAN]]*O183</f>
        <v>21000</v>
      </c>
    </row>
    <row r="184" spans="1:16" ht="27.75" customHeight="1" x14ac:dyDescent="0.2">
      <c r="A184" s="124"/>
      <c r="B184" s="72"/>
      <c r="C184" s="85" t="s">
        <v>752</v>
      </c>
      <c r="D184" s="75" t="s">
        <v>55</v>
      </c>
      <c r="E184" s="13">
        <v>44439</v>
      </c>
      <c r="F184" s="73" t="s">
        <v>393</v>
      </c>
      <c r="G184" s="13">
        <v>44442</v>
      </c>
      <c r="H184" s="74" t="s">
        <v>811</v>
      </c>
      <c r="I184" s="15">
        <v>96</v>
      </c>
      <c r="J184" s="15">
        <v>22</v>
      </c>
      <c r="K184" s="15">
        <v>5</v>
      </c>
      <c r="L184" s="15">
        <v>3</v>
      </c>
      <c r="M184" s="79">
        <v>2.64</v>
      </c>
      <c r="N184" s="70">
        <v>3</v>
      </c>
      <c r="O184" s="61">
        <v>3000</v>
      </c>
      <c r="P184" s="62">
        <f>Table22452368910111213141516171819202122242345672345689101112131415161718192021222425262728293031323334353637383940423[[#This Row],[PEMBULATAN]]*O184</f>
        <v>9000</v>
      </c>
    </row>
    <row r="185" spans="1:16" ht="27.75" customHeight="1" x14ac:dyDescent="0.2">
      <c r="A185" s="124"/>
      <c r="B185" s="72"/>
      <c r="C185" s="85" t="s">
        <v>753</v>
      </c>
      <c r="D185" s="75" t="s">
        <v>55</v>
      </c>
      <c r="E185" s="13">
        <v>44439</v>
      </c>
      <c r="F185" s="73" t="s">
        <v>393</v>
      </c>
      <c r="G185" s="13">
        <v>44442</v>
      </c>
      <c r="H185" s="74" t="s">
        <v>811</v>
      </c>
      <c r="I185" s="15">
        <v>105</v>
      </c>
      <c r="J185" s="15">
        <v>21</v>
      </c>
      <c r="K185" s="15">
        <v>4</v>
      </c>
      <c r="L185" s="15">
        <v>1</v>
      </c>
      <c r="M185" s="79">
        <v>2.2050000000000001</v>
      </c>
      <c r="N185" s="70">
        <v>2</v>
      </c>
      <c r="O185" s="61">
        <v>3000</v>
      </c>
      <c r="P185" s="62">
        <f>Table22452368910111213141516171819202122242345672345689101112131415161718192021222425262728293031323334353637383940423[[#This Row],[PEMBULATAN]]*O185</f>
        <v>6000</v>
      </c>
    </row>
    <row r="186" spans="1:16" ht="27.75" customHeight="1" x14ac:dyDescent="0.2">
      <c r="A186" s="124"/>
      <c r="B186" s="72"/>
      <c r="C186" s="85" t="s">
        <v>754</v>
      </c>
      <c r="D186" s="75" t="s">
        <v>55</v>
      </c>
      <c r="E186" s="13">
        <v>44439</v>
      </c>
      <c r="F186" s="73" t="s">
        <v>393</v>
      </c>
      <c r="G186" s="13">
        <v>44442</v>
      </c>
      <c r="H186" s="74" t="s">
        <v>811</v>
      </c>
      <c r="I186" s="15">
        <v>104</v>
      </c>
      <c r="J186" s="15">
        <v>63</v>
      </c>
      <c r="K186" s="15">
        <v>12</v>
      </c>
      <c r="L186" s="15">
        <v>26</v>
      </c>
      <c r="M186" s="79">
        <v>19.655999999999999</v>
      </c>
      <c r="N186" s="70">
        <v>26</v>
      </c>
      <c r="O186" s="61">
        <v>3000</v>
      </c>
      <c r="P186" s="62">
        <f>Table22452368910111213141516171819202122242345672345689101112131415161718192021222425262728293031323334353637383940423[[#This Row],[PEMBULATAN]]*O186</f>
        <v>78000</v>
      </c>
    </row>
    <row r="187" spans="1:16" ht="27.75" customHeight="1" x14ac:dyDescent="0.2">
      <c r="A187" s="124"/>
      <c r="B187" s="72"/>
      <c r="C187" s="85" t="s">
        <v>755</v>
      </c>
      <c r="D187" s="75" t="s">
        <v>55</v>
      </c>
      <c r="E187" s="13">
        <v>44439</v>
      </c>
      <c r="F187" s="73" t="s">
        <v>393</v>
      </c>
      <c r="G187" s="13">
        <v>44442</v>
      </c>
      <c r="H187" s="74" t="s">
        <v>811</v>
      </c>
      <c r="I187" s="15">
        <v>47</v>
      </c>
      <c r="J187" s="15">
        <v>36</v>
      </c>
      <c r="K187" s="15">
        <v>40</v>
      </c>
      <c r="L187" s="15">
        <v>21</v>
      </c>
      <c r="M187" s="79">
        <v>16.920000000000002</v>
      </c>
      <c r="N187" s="70">
        <v>21</v>
      </c>
      <c r="O187" s="61">
        <v>3000</v>
      </c>
      <c r="P187" s="62">
        <f>Table22452368910111213141516171819202122242345672345689101112131415161718192021222425262728293031323334353637383940423[[#This Row],[PEMBULATAN]]*O187</f>
        <v>63000</v>
      </c>
    </row>
    <row r="188" spans="1:16" ht="27.75" customHeight="1" x14ac:dyDescent="0.2">
      <c r="A188" s="124"/>
      <c r="B188" s="72"/>
      <c r="C188" s="85" t="s">
        <v>756</v>
      </c>
      <c r="D188" s="75" t="s">
        <v>55</v>
      </c>
      <c r="E188" s="13">
        <v>44439</v>
      </c>
      <c r="F188" s="73" t="s">
        <v>393</v>
      </c>
      <c r="G188" s="13">
        <v>44442</v>
      </c>
      <c r="H188" s="74" t="s">
        <v>811</v>
      </c>
      <c r="I188" s="15">
        <v>33</v>
      </c>
      <c r="J188" s="15">
        <v>22</v>
      </c>
      <c r="K188" s="15">
        <v>6</v>
      </c>
      <c r="L188" s="15">
        <v>10</v>
      </c>
      <c r="M188" s="79">
        <v>1.089</v>
      </c>
      <c r="N188" s="70">
        <v>10</v>
      </c>
      <c r="O188" s="61">
        <v>3000</v>
      </c>
      <c r="P188" s="62">
        <f>Table22452368910111213141516171819202122242345672345689101112131415161718192021222425262728293031323334353637383940423[[#This Row],[PEMBULATAN]]*O188</f>
        <v>30000</v>
      </c>
    </row>
    <row r="189" spans="1:16" ht="27.75" customHeight="1" x14ac:dyDescent="0.2">
      <c r="A189" s="124"/>
      <c r="B189" s="72"/>
      <c r="C189" s="85" t="s">
        <v>757</v>
      </c>
      <c r="D189" s="75" t="s">
        <v>55</v>
      </c>
      <c r="E189" s="13">
        <v>44439</v>
      </c>
      <c r="F189" s="73" t="s">
        <v>393</v>
      </c>
      <c r="G189" s="13">
        <v>44442</v>
      </c>
      <c r="H189" s="74" t="s">
        <v>811</v>
      </c>
      <c r="I189" s="15">
        <v>86</v>
      </c>
      <c r="J189" s="15">
        <v>52</v>
      </c>
      <c r="K189" s="15">
        <v>18</v>
      </c>
      <c r="L189" s="15">
        <v>17</v>
      </c>
      <c r="M189" s="79">
        <v>20.123999999999999</v>
      </c>
      <c r="N189" s="70">
        <v>20</v>
      </c>
      <c r="O189" s="61">
        <v>3000</v>
      </c>
      <c r="P189" s="62">
        <f>Table22452368910111213141516171819202122242345672345689101112131415161718192021222425262728293031323334353637383940423[[#This Row],[PEMBULATAN]]*O189</f>
        <v>60000</v>
      </c>
    </row>
    <row r="190" spans="1:16" ht="27.75" customHeight="1" x14ac:dyDescent="0.2">
      <c r="A190" s="124"/>
      <c r="B190" s="72"/>
      <c r="C190" s="85" t="s">
        <v>758</v>
      </c>
      <c r="D190" s="75" t="s">
        <v>55</v>
      </c>
      <c r="E190" s="13">
        <v>44439</v>
      </c>
      <c r="F190" s="73" t="s">
        <v>393</v>
      </c>
      <c r="G190" s="13">
        <v>44442</v>
      </c>
      <c r="H190" s="74" t="s">
        <v>811</v>
      </c>
      <c r="I190" s="15">
        <v>82</v>
      </c>
      <c r="J190" s="15">
        <v>52</v>
      </c>
      <c r="K190" s="15">
        <v>25</v>
      </c>
      <c r="L190" s="15">
        <v>20</v>
      </c>
      <c r="M190" s="79">
        <v>26.65</v>
      </c>
      <c r="N190" s="70">
        <v>27</v>
      </c>
      <c r="O190" s="61">
        <v>3000</v>
      </c>
      <c r="P190" s="62">
        <f>Table22452368910111213141516171819202122242345672345689101112131415161718192021222425262728293031323334353637383940423[[#This Row],[PEMBULATAN]]*O190</f>
        <v>81000</v>
      </c>
    </row>
    <row r="191" spans="1:16" ht="27.75" customHeight="1" x14ac:dyDescent="0.2">
      <c r="A191" s="124"/>
      <c r="B191" s="72"/>
      <c r="C191" s="85" t="s">
        <v>759</v>
      </c>
      <c r="D191" s="75" t="s">
        <v>55</v>
      </c>
      <c r="E191" s="13">
        <v>44439</v>
      </c>
      <c r="F191" s="73" t="s">
        <v>393</v>
      </c>
      <c r="G191" s="13">
        <v>44442</v>
      </c>
      <c r="H191" s="74" t="s">
        <v>811</v>
      </c>
      <c r="I191" s="15">
        <v>76</v>
      </c>
      <c r="J191" s="15">
        <v>60</v>
      </c>
      <c r="K191" s="15">
        <v>32</v>
      </c>
      <c r="L191" s="15">
        <v>10</v>
      </c>
      <c r="M191" s="79">
        <v>36.479999999999997</v>
      </c>
      <c r="N191" s="70">
        <v>37</v>
      </c>
      <c r="O191" s="61">
        <v>3000</v>
      </c>
      <c r="P191" s="62">
        <f>Table22452368910111213141516171819202122242345672345689101112131415161718192021222425262728293031323334353637383940423[[#This Row],[PEMBULATAN]]*O191</f>
        <v>111000</v>
      </c>
    </row>
    <row r="192" spans="1:16" ht="27.75" customHeight="1" x14ac:dyDescent="0.2">
      <c r="A192" s="124"/>
      <c r="B192" s="72"/>
      <c r="C192" s="85" t="s">
        <v>760</v>
      </c>
      <c r="D192" s="75" t="s">
        <v>55</v>
      </c>
      <c r="E192" s="13">
        <v>44439</v>
      </c>
      <c r="F192" s="73" t="s">
        <v>393</v>
      </c>
      <c r="G192" s="13">
        <v>44442</v>
      </c>
      <c r="H192" s="74" t="s">
        <v>811</v>
      </c>
      <c r="I192" s="15">
        <v>85</v>
      </c>
      <c r="J192" s="15">
        <v>32</v>
      </c>
      <c r="K192" s="15">
        <v>15</v>
      </c>
      <c r="L192" s="15">
        <v>2</v>
      </c>
      <c r="M192" s="79">
        <v>10.199999999999999</v>
      </c>
      <c r="N192" s="70">
        <v>10</v>
      </c>
      <c r="O192" s="61">
        <v>3000</v>
      </c>
      <c r="P192" s="62">
        <f>Table22452368910111213141516171819202122242345672345689101112131415161718192021222425262728293031323334353637383940423[[#This Row],[PEMBULATAN]]*O192</f>
        <v>30000</v>
      </c>
    </row>
    <row r="193" spans="1:16" ht="27.75" customHeight="1" x14ac:dyDescent="0.2">
      <c r="A193" s="124"/>
      <c r="B193" s="72"/>
      <c r="C193" s="85" t="s">
        <v>761</v>
      </c>
      <c r="D193" s="75" t="s">
        <v>55</v>
      </c>
      <c r="E193" s="13">
        <v>44439</v>
      </c>
      <c r="F193" s="73" t="s">
        <v>393</v>
      </c>
      <c r="G193" s="13">
        <v>44442</v>
      </c>
      <c r="H193" s="74" t="s">
        <v>811</v>
      </c>
      <c r="I193" s="15">
        <v>96</v>
      </c>
      <c r="J193" s="15">
        <v>40</v>
      </c>
      <c r="K193" s="15">
        <v>34</v>
      </c>
      <c r="L193" s="15">
        <v>42</v>
      </c>
      <c r="M193" s="79">
        <v>32.64</v>
      </c>
      <c r="N193" s="70">
        <v>42</v>
      </c>
      <c r="O193" s="61">
        <v>3000</v>
      </c>
      <c r="P193" s="62">
        <f>Table22452368910111213141516171819202122242345672345689101112131415161718192021222425262728293031323334353637383940423[[#This Row],[PEMBULATAN]]*O193</f>
        <v>126000</v>
      </c>
    </row>
    <row r="194" spans="1:16" ht="27.75" customHeight="1" x14ac:dyDescent="0.2">
      <c r="A194" s="124"/>
      <c r="B194" s="72"/>
      <c r="C194" s="85" t="s">
        <v>762</v>
      </c>
      <c r="D194" s="75" t="s">
        <v>55</v>
      </c>
      <c r="E194" s="13">
        <v>44439</v>
      </c>
      <c r="F194" s="73" t="s">
        <v>393</v>
      </c>
      <c r="G194" s="13">
        <v>44442</v>
      </c>
      <c r="H194" s="74" t="s">
        <v>811</v>
      </c>
      <c r="I194" s="15">
        <v>88</v>
      </c>
      <c r="J194" s="15">
        <v>62</v>
      </c>
      <c r="K194" s="15">
        <v>28</v>
      </c>
      <c r="L194" s="15">
        <v>16</v>
      </c>
      <c r="M194" s="79">
        <v>38.192</v>
      </c>
      <c r="N194" s="70">
        <v>38</v>
      </c>
      <c r="O194" s="61">
        <v>3000</v>
      </c>
      <c r="P194" s="62">
        <f>Table22452368910111213141516171819202122242345672345689101112131415161718192021222425262728293031323334353637383940423[[#This Row],[PEMBULATAN]]*O194</f>
        <v>114000</v>
      </c>
    </row>
    <row r="195" spans="1:16" ht="27.75" customHeight="1" x14ac:dyDescent="0.2">
      <c r="A195" s="124"/>
      <c r="B195" s="72"/>
      <c r="C195" s="85" t="s">
        <v>763</v>
      </c>
      <c r="D195" s="75" t="s">
        <v>55</v>
      </c>
      <c r="E195" s="13">
        <v>44439</v>
      </c>
      <c r="F195" s="73" t="s">
        <v>393</v>
      </c>
      <c r="G195" s="13">
        <v>44442</v>
      </c>
      <c r="H195" s="74" t="s">
        <v>811</v>
      </c>
      <c r="I195" s="15">
        <v>74</v>
      </c>
      <c r="J195" s="15">
        <v>46</v>
      </c>
      <c r="K195" s="15">
        <v>20</v>
      </c>
      <c r="L195" s="15">
        <v>9</v>
      </c>
      <c r="M195" s="79">
        <v>17.02</v>
      </c>
      <c r="N195" s="70">
        <v>17</v>
      </c>
      <c r="O195" s="61">
        <v>3000</v>
      </c>
      <c r="P195" s="62">
        <f>Table22452368910111213141516171819202122242345672345689101112131415161718192021222425262728293031323334353637383940423[[#This Row],[PEMBULATAN]]*O195</f>
        <v>51000</v>
      </c>
    </row>
    <row r="196" spans="1:16" ht="27.75" customHeight="1" x14ac:dyDescent="0.2">
      <c r="A196" s="124"/>
      <c r="B196" s="72"/>
      <c r="C196" s="85" t="s">
        <v>764</v>
      </c>
      <c r="D196" s="75" t="s">
        <v>55</v>
      </c>
      <c r="E196" s="13">
        <v>44439</v>
      </c>
      <c r="F196" s="73" t="s">
        <v>393</v>
      </c>
      <c r="G196" s="13">
        <v>44442</v>
      </c>
      <c r="H196" s="74" t="s">
        <v>811</v>
      </c>
      <c r="I196" s="15">
        <v>67</v>
      </c>
      <c r="J196" s="15">
        <v>53</v>
      </c>
      <c r="K196" s="15">
        <v>27</v>
      </c>
      <c r="L196" s="15">
        <v>6</v>
      </c>
      <c r="M196" s="79">
        <v>23.969249999999999</v>
      </c>
      <c r="N196" s="70">
        <v>24</v>
      </c>
      <c r="O196" s="61">
        <v>3000</v>
      </c>
      <c r="P196" s="62">
        <f>Table22452368910111213141516171819202122242345672345689101112131415161718192021222425262728293031323334353637383940423[[#This Row],[PEMBULATAN]]*O196</f>
        <v>72000</v>
      </c>
    </row>
    <row r="197" spans="1:16" ht="27.75" customHeight="1" x14ac:dyDescent="0.2">
      <c r="A197" s="124"/>
      <c r="B197" s="72"/>
      <c r="C197" s="85" t="s">
        <v>765</v>
      </c>
      <c r="D197" s="75" t="s">
        <v>55</v>
      </c>
      <c r="E197" s="13">
        <v>44439</v>
      </c>
      <c r="F197" s="73" t="s">
        <v>393</v>
      </c>
      <c r="G197" s="13">
        <v>44442</v>
      </c>
      <c r="H197" s="74" t="s">
        <v>811</v>
      </c>
      <c r="I197" s="15">
        <v>83</v>
      </c>
      <c r="J197" s="15">
        <v>45</v>
      </c>
      <c r="K197" s="15">
        <v>24</v>
      </c>
      <c r="L197" s="15">
        <v>37</v>
      </c>
      <c r="M197" s="79">
        <v>22.41</v>
      </c>
      <c r="N197" s="70">
        <v>37</v>
      </c>
      <c r="O197" s="61">
        <v>3000</v>
      </c>
      <c r="P197" s="62">
        <f>Table22452368910111213141516171819202122242345672345689101112131415161718192021222425262728293031323334353637383940423[[#This Row],[PEMBULATAN]]*O197</f>
        <v>111000</v>
      </c>
    </row>
    <row r="198" spans="1:16" ht="27.75" customHeight="1" x14ac:dyDescent="0.2">
      <c r="A198" s="124"/>
      <c r="B198" s="72"/>
      <c r="C198" s="85" t="s">
        <v>766</v>
      </c>
      <c r="D198" s="75" t="s">
        <v>55</v>
      </c>
      <c r="E198" s="13">
        <v>44439</v>
      </c>
      <c r="F198" s="73" t="s">
        <v>393</v>
      </c>
      <c r="G198" s="13">
        <v>44442</v>
      </c>
      <c r="H198" s="74" t="s">
        <v>811</v>
      </c>
      <c r="I198" s="15">
        <v>80</v>
      </c>
      <c r="J198" s="15">
        <v>49</v>
      </c>
      <c r="K198" s="15">
        <v>12</v>
      </c>
      <c r="L198" s="15">
        <v>4</v>
      </c>
      <c r="M198" s="79">
        <v>11.76</v>
      </c>
      <c r="N198" s="70">
        <v>12</v>
      </c>
      <c r="O198" s="61">
        <v>3000</v>
      </c>
      <c r="P198" s="62">
        <f>Table22452368910111213141516171819202122242345672345689101112131415161718192021222425262728293031323334353637383940423[[#This Row],[PEMBULATAN]]*O198</f>
        <v>36000</v>
      </c>
    </row>
    <row r="199" spans="1:16" ht="27.75" customHeight="1" x14ac:dyDescent="0.2">
      <c r="A199" s="124"/>
      <c r="B199" s="72"/>
      <c r="C199" s="85" t="s">
        <v>767</v>
      </c>
      <c r="D199" s="75" t="s">
        <v>55</v>
      </c>
      <c r="E199" s="13">
        <v>44439</v>
      </c>
      <c r="F199" s="73" t="s">
        <v>393</v>
      </c>
      <c r="G199" s="13">
        <v>44442</v>
      </c>
      <c r="H199" s="74" t="s">
        <v>811</v>
      </c>
      <c r="I199" s="15">
        <v>91</v>
      </c>
      <c r="J199" s="15">
        <v>60</v>
      </c>
      <c r="K199" s="15">
        <v>20</v>
      </c>
      <c r="L199" s="15">
        <v>12</v>
      </c>
      <c r="M199" s="79">
        <v>27.3</v>
      </c>
      <c r="N199" s="70">
        <v>28</v>
      </c>
      <c r="O199" s="61">
        <v>3000</v>
      </c>
      <c r="P199" s="62">
        <f>Table22452368910111213141516171819202122242345672345689101112131415161718192021222425262728293031323334353637383940423[[#This Row],[PEMBULATAN]]*O199</f>
        <v>84000</v>
      </c>
    </row>
    <row r="200" spans="1:16" ht="27.75" customHeight="1" x14ac:dyDescent="0.2">
      <c r="A200" s="124"/>
      <c r="B200" s="72"/>
      <c r="C200" s="85" t="s">
        <v>768</v>
      </c>
      <c r="D200" s="75" t="s">
        <v>55</v>
      </c>
      <c r="E200" s="13">
        <v>44439</v>
      </c>
      <c r="F200" s="73" t="s">
        <v>393</v>
      </c>
      <c r="G200" s="13">
        <v>44442</v>
      </c>
      <c r="H200" s="74" t="s">
        <v>811</v>
      </c>
      <c r="I200" s="15">
        <v>40</v>
      </c>
      <c r="J200" s="15">
        <v>40</v>
      </c>
      <c r="K200" s="15">
        <v>14</v>
      </c>
      <c r="L200" s="15">
        <v>2</v>
      </c>
      <c r="M200" s="79">
        <v>5.6</v>
      </c>
      <c r="N200" s="70">
        <v>6</v>
      </c>
      <c r="O200" s="61">
        <v>3000</v>
      </c>
      <c r="P200" s="62">
        <f>Table22452368910111213141516171819202122242345672345689101112131415161718192021222425262728293031323334353637383940423[[#This Row],[PEMBULATAN]]*O200</f>
        <v>18000</v>
      </c>
    </row>
    <row r="201" spans="1:16" ht="27.75" customHeight="1" x14ac:dyDescent="0.2">
      <c r="A201" s="124"/>
      <c r="B201" s="72"/>
      <c r="C201" s="85" t="s">
        <v>769</v>
      </c>
      <c r="D201" s="75" t="s">
        <v>55</v>
      </c>
      <c r="E201" s="13">
        <v>44439</v>
      </c>
      <c r="F201" s="73" t="s">
        <v>393</v>
      </c>
      <c r="G201" s="13">
        <v>44442</v>
      </c>
      <c r="H201" s="74" t="s">
        <v>811</v>
      </c>
      <c r="I201" s="15">
        <v>93</v>
      </c>
      <c r="J201" s="15">
        <v>64</v>
      </c>
      <c r="K201" s="15">
        <v>25</v>
      </c>
      <c r="L201" s="15">
        <v>15</v>
      </c>
      <c r="M201" s="79">
        <v>37.200000000000003</v>
      </c>
      <c r="N201" s="70">
        <v>37</v>
      </c>
      <c r="O201" s="61">
        <v>3000</v>
      </c>
      <c r="P201" s="62">
        <f>Table22452368910111213141516171819202122242345672345689101112131415161718192021222425262728293031323334353637383940423[[#This Row],[PEMBULATAN]]*O201</f>
        <v>111000</v>
      </c>
    </row>
    <row r="202" spans="1:16" ht="27.75" customHeight="1" x14ac:dyDescent="0.2">
      <c r="A202" s="124"/>
      <c r="B202" s="72"/>
      <c r="C202" s="85" t="s">
        <v>770</v>
      </c>
      <c r="D202" s="75" t="s">
        <v>55</v>
      </c>
      <c r="E202" s="13">
        <v>44439</v>
      </c>
      <c r="F202" s="73" t="s">
        <v>393</v>
      </c>
      <c r="G202" s="13">
        <v>44442</v>
      </c>
      <c r="H202" s="74" t="s">
        <v>811</v>
      </c>
      <c r="I202" s="15">
        <v>70</v>
      </c>
      <c r="J202" s="15">
        <v>43</v>
      </c>
      <c r="K202" s="15">
        <v>10</v>
      </c>
      <c r="L202" s="15">
        <v>8</v>
      </c>
      <c r="M202" s="79">
        <v>7.5250000000000004</v>
      </c>
      <c r="N202" s="70">
        <v>8</v>
      </c>
      <c r="O202" s="61">
        <v>3000</v>
      </c>
      <c r="P202" s="62">
        <f>Table22452368910111213141516171819202122242345672345689101112131415161718192021222425262728293031323334353637383940423[[#This Row],[PEMBULATAN]]*O202</f>
        <v>24000</v>
      </c>
    </row>
    <row r="203" spans="1:16" ht="27.75" customHeight="1" x14ac:dyDescent="0.2">
      <c r="A203" s="124"/>
      <c r="B203" s="72"/>
      <c r="C203" s="85" t="s">
        <v>771</v>
      </c>
      <c r="D203" s="75" t="s">
        <v>55</v>
      </c>
      <c r="E203" s="13">
        <v>44439</v>
      </c>
      <c r="F203" s="73" t="s">
        <v>393</v>
      </c>
      <c r="G203" s="13">
        <v>44442</v>
      </c>
      <c r="H203" s="74" t="s">
        <v>811</v>
      </c>
      <c r="I203" s="15">
        <v>91</v>
      </c>
      <c r="J203" s="15">
        <v>57</v>
      </c>
      <c r="K203" s="15">
        <v>16</v>
      </c>
      <c r="L203" s="15">
        <v>9</v>
      </c>
      <c r="M203" s="79">
        <v>20.748000000000001</v>
      </c>
      <c r="N203" s="70">
        <v>21</v>
      </c>
      <c r="O203" s="61">
        <v>3000</v>
      </c>
      <c r="P203" s="62">
        <f>Table22452368910111213141516171819202122242345672345689101112131415161718192021222425262728293031323334353637383940423[[#This Row],[PEMBULATAN]]*O203</f>
        <v>63000</v>
      </c>
    </row>
    <row r="204" spans="1:16" ht="27.75" customHeight="1" x14ac:dyDescent="0.2">
      <c r="A204" s="124"/>
      <c r="B204" s="72"/>
      <c r="C204" s="85" t="s">
        <v>772</v>
      </c>
      <c r="D204" s="75" t="s">
        <v>55</v>
      </c>
      <c r="E204" s="13">
        <v>44439</v>
      </c>
      <c r="F204" s="73" t="s">
        <v>393</v>
      </c>
      <c r="G204" s="13">
        <v>44442</v>
      </c>
      <c r="H204" s="74" t="s">
        <v>811</v>
      </c>
      <c r="I204" s="15">
        <v>97</v>
      </c>
      <c r="J204" s="15">
        <v>57</v>
      </c>
      <c r="K204" s="15">
        <v>22</v>
      </c>
      <c r="L204" s="15">
        <v>21</v>
      </c>
      <c r="M204" s="79">
        <v>30.409500000000001</v>
      </c>
      <c r="N204" s="70">
        <v>31</v>
      </c>
      <c r="O204" s="61">
        <v>3000</v>
      </c>
      <c r="P204" s="62">
        <f>Table22452368910111213141516171819202122242345672345689101112131415161718192021222425262728293031323334353637383940423[[#This Row],[PEMBULATAN]]*O204</f>
        <v>93000</v>
      </c>
    </row>
    <row r="205" spans="1:16" ht="27.75" customHeight="1" x14ac:dyDescent="0.2">
      <c r="A205" s="124"/>
      <c r="B205" s="72"/>
      <c r="C205" s="85" t="s">
        <v>773</v>
      </c>
      <c r="D205" s="75" t="s">
        <v>55</v>
      </c>
      <c r="E205" s="13">
        <v>44439</v>
      </c>
      <c r="F205" s="73" t="s">
        <v>393</v>
      </c>
      <c r="G205" s="13">
        <v>44442</v>
      </c>
      <c r="H205" s="74" t="s">
        <v>811</v>
      </c>
      <c r="I205" s="15">
        <v>85</v>
      </c>
      <c r="J205" s="15">
        <v>60</v>
      </c>
      <c r="K205" s="15">
        <v>30</v>
      </c>
      <c r="L205" s="15">
        <v>12</v>
      </c>
      <c r="M205" s="79">
        <v>38.25</v>
      </c>
      <c r="N205" s="70">
        <v>38</v>
      </c>
      <c r="O205" s="61">
        <v>3000</v>
      </c>
      <c r="P205" s="62">
        <f>Table22452368910111213141516171819202122242345672345689101112131415161718192021222425262728293031323334353637383940423[[#This Row],[PEMBULATAN]]*O205</f>
        <v>114000</v>
      </c>
    </row>
    <row r="206" spans="1:16" ht="27.75" customHeight="1" x14ac:dyDescent="0.2">
      <c r="A206" s="124"/>
      <c r="B206" s="72"/>
      <c r="C206" s="85" t="s">
        <v>774</v>
      </c>
      <c r="D206" s="75" t="s">
        <v>55</v>
      </c>
      <c r="E206" s="13">
        <v>44439</v>
      </c>
      <c r="F206" s="73" t="s">
        <v>393</v>
      </c>
      <c r="G206" s="13">
        <v>44442</v>
      </c>
      <c r="H206" s="74" t="s">
        <v>811</v>
      </c>
      <c r="I206" s="15">
        <v>39</v>
      </c>
      <c r="J206" s="15">
        <v>51</v>
      </c>
      <c r="K206" s="15">
        <v>16</v>
      </c>
      <c r="L206" s="15">
        <v>4</v>
      </c>
      <c r="M206" s="79">
        <v>7.9560000000000004</v>
      </c>
      <c r="N206" s="70">
        <v>8</v>
      </c>
      <c r="O206" s="61">
        <v>3000</v>
      </c>
      <c r="P206" s="62">
        <f>Table22452368910111213141516171819202122242345672345689101112131415161718192021222425262728293031323334353637383940423[[#This Row],[PEMBULATAN]]*O206</f>
        <v>24000</v>
      </c>
    </row>
    <row r="207" spans="1:16" ht="27.75" customHeight="1" x14ac:dyDescent="0.2">
      <c r="A207" s="124"/>
      <c r="B207" s="72"/>
      <c r="C207" s="85" t="s">
        <v>775</v>
      </c>
      <c r="D207" s="75" t="s">
        <v>55</v>
      </c>
      <c r="E207" s="13">
        <v>44439</v>
      </c>
      <c r="F207" s="73" t="s">
        <v>393</v>
      </c>
      <c r="G207" s="13">
        <v>44442</v>
      </c>
      <c r="H207" s="74" t="s">
        <v>811</v>
      </c>
      <c r="I207" s="15">
        <v>60</v>
      </c>
      <c r="J207" s="15">
        <v>46</v>
      </c>
      <c r="K207" s="15">
        <v>2</v>
      </c>
      <c r="L207" s="15">
        <v>3</v>
      </c>
      <c r="M207" s="79">
        <v>1.38</v>
      </c>
      <c r="N207" s="70">
        <v>3</v>
      </c>
      <c r="O207" s="61">
        <v>3000</v>
      </c>
      <c r="P207" s="62">
        <f>Table22452368910111213141516171819202122242345672345689101112131415161718192021222425262728293031323334353637383940423[[#This Row],[PEMBULATAN]]*O207</f>
        <v>9000</v>
      </c>
    </row>
    <row r="208" spans="1:16" ht="27.75" customHeight="1" x14ac:dyDescent="0.2">
      <c r="A208" s="124"/>
      <c r="B208" s="72"/>
      <c r="C208" s="85" t="s">
        <v>776</v>
      </c>
      <c r="D208" s="75" t="s">
        <v>55</v>
      </c>
      <c r="E208" s="13">
        <v>44439</v>
      </c>
      <c r="F208" s="73" t="s">
        <v>393</v>
      </c>
      <c r="G208" s="13">
        <v>44442</v>
      </c>
      <c r="H208" s="74" t="s">
        <v>811</v>
      </c>
      <c r="I208" s="15">
        <v>92</v>
      </c>
      <c r="J208" s="15">
        <v>3</v>
      </c>
      <c r="K208" s="15">
        <v>3</v>
      </c>
      <c r="L208" s="15">
        <v>1</v>
      </c>
      <c r="M208" s="79">
        <v>0.20699999999999999</v>
      </c>
      <c r="N208" s="70">
        <v>1</v>
      </c>
      <c r="O208" s="61">
        <v>3000</v>
      </c>
      <c r="P208" s="62">
        <f>Table22452368910111213141516171819202122242345672345689101112131415161718192021222425262728293031323334353637383940423[[#This Row],[PEMBULATAN]]*O208</f>
        <v>3000</v>
      </c>
    </row>
    <row r="209" spans="1:16" ht="27.75" customHeight="1" x14ac:dyDescent="0.2">
      <c r="A209" s="124"/>
      <c r="B209" s="72"/>
      <c r="C209" s="85" t="s">
        <v>777</v>
      </c>
      <c r="D209" s="75" t="s">
        <v>55</v>
      </c>
      <c r="E209" s="13">
        <v>44439</v>
      </c>
      <c r="F209" s="73" t="s">
        <v>393</v>
      </c>
      <c r="G209" s="13">
        <v>44442</v>
      </c>
      <c r="H209" s="74" t="s">
        <v>811</v>
      </c>
      <c r="I209" s="15">
        <v>90</v>
      </c>
      <c r="J209" s="15">
        <v>45</v>
      </c>
      <c r="K209" s="15">
        <v>22</v>
      </c>
      <c r="L209" s="15">
        <v>14</v>
      </c>
      <c r="M209" s="79">
        <v>22.274999999999999</v>
      </c>
      <c r="N209" s="70">
        <v>22</v>
      </c>
      <c r="O209" s="61">
        <v>3000</v>
      </c>
      <c r="P209" s="62">
        <f>Table22452368910111213141516171819202122242345672345689101112131415161718192021222425262728293031323334353637383940423[[#This Row],[PEMBULATAN]]*O209</f>
        <v>66000</v>
      </c>
    </row>
    <row r="210" spans="1:16" ht="27.75" customHeight="1" x14ac:dyDescent="0.2">
      <c r="A210" s="124"/>
      <c r="B210" s="72"/>
      <c r="C210" s="85" t="s">
        <v>778</v>
      </c>
      <c r="D210" s="75" t="s">
        <v>55</v>
      </c>
      <c r="E210" s="13">
        <v>44439</v>
      </c>
      <c r="F210" s="73" t="s">
        <v>393</v>
      </c>
      <c r="G210" s="13">
        <v>44442</v>
      </c>
      <c r="H210" s="74" t="s">
        <v>811</v>
      </c>
      <c r="I210" s="15">
        <v>92</v>
      </c>
      <c r="J210" s="15">
        <v>56</v>
      </c>
      <c r="K210" s="15">
        <v>30</v>
      </c>
      <c r="L210" s="15">
        <v>19</v>
      </c>
      <c r="M210" s="79">
        <v>38.64</v>
      </c>
      <c r="N210" s="70">
        <v>39</v>
      </c>
      <c r="O210" s="61">
        <v>3000</v>
      </c>
      <c r="P210" s="62">
        <f>Table22452368910111213141516171819202122242345672345689101112131415161718192021222425262728293031323334353637383940423[[#This Row],[PEMBULATAN]]*O210</f>
        <v>117000</v>
      </c>
    </row>
    <row r="211" spans="1:16" ht="27.75" customHeight="1" x14ac:dyDescent="0.2">
      <c r="A211" s="124"/>
      <c r="B211" s="72"/>
      <c r="C211" s="85" t="s">
        <v>779</v>
      </c>
      <c r="D211" s="75" t="s">
        <v>55</v>
      </c>
      <c r="E211" s="13">
        <v>44439</v>
      </c>
      <c r="F211" s="73" t="s">
        <v>393</v>
      </c>
      <c r="G211" s="13">
        <v>44442</v>
      </c>
      <c r="H211" s="74" t="s">
        <v>811</v>
      </c>
      <c r="I211" s="15">
        <v>98</v>
      </c>
      <c r="J211" s="15">
        <v>68</v>
      </c>
      <c r="K211" s="15">
        <v>25</v>
      </c>
      <c r="L211" s="15">
        <v>21</v>
      </c>
      <c r="M211" s="79">
        <v>41.65</v>
      </c>
      <c r="N211" s="70">
        <v>42</v>
      </c>
      <c r="O211" s="61">
        <v>3000</v>
      </c>
      <c r="P211" s="62">
        <f>Table22452368910111213141516171819202122242345672345689101112131415161718192021222425262728293031323334353637383940423[[#This Row],[PEMBULATAN]]*O211</f>
        <v>126000</v>
      </c>
    </row>
    <row r="212" spans="1:16" ht="27.75" customHeight="1" x14ac:dyDescent="0.2">
      <c r="A212" s="124"/>
      <c r="B212" s="72"/>
      <c r="C212" s="85" t="s">
        <v>780</v>
      </c>
      <c r="D212" s="75" t="s">
        <v>55</v>
      </c>
      <c r="E212" s="13">
        <v>44439</v>
      </c>
      <c r="F212" s="73" t="s">
        <v>393</v>
      </c>
      <c r="G212" s="13">
        <v>44442</v>
      </c>
      <c r="H212" s="74" t="s">
        <v>811</v>
      </c>
      <c r="I212" s="15">
        <v>86</v>
      </c>
      <c r="J212" s="15">
        <v>53</v>
      </c>
      <c r="K212" s="15">
        <v>28</v>
      </c>
      <c r="L212" s="15">
        <v>13</v>
      </c>
      <c r="M212" s="79">
        <v>31.905999999999999</v>
      </c>
      <c r="N212" s="70">
        <v>32</v>
      </c>
      <c r="O212" s="61">
        <v>3000</v>
      </c>
      <c r="P212" s="62">
        <f>Table22452368910111213141516171819202122242345672345689101112131415161718192021222425262728293031323334353637383940423[[#This Row],[PEMBULATAN]]*O212</f>
        <v>96000</v>
      </c>
    </row>
    <row r="213" spans="1:16" ht="27.75" customHeight="1" x14ac:dyDescent="0.2">
      <c r="A213" s="124"/>
      <c r="B213" s="72"/>
      <c r="C213" s="85" t="s">
        <v>781</v>
      </c>
      <c r="D213" s="75" t="s">
        <v>55</v>
      </c>
      <c r="E213" s="13">
        <v>44439</v>
      </c>
      <c r="F213" s="73" t="s">
        <v>393</v>
      </c>
      <c r="G213" s="13">
        <v>44442</v>
      </c>
      <c r="H213" s="74" t="s">
        <v>811</v>
      </c>
      <c r="I213" s="15">
        <v>80</v>
      </c>
      <c r="J213" s="15">
        <v>46</v>
      </c>
      <c r="K213" s="15">
        <v>31</v>
      </c>
      <c r="L213" s="15">
        <v>19</v>
      </c>
      <c r="M213" s="79">
        <v>28.52</v>
      </c>
      <c r="N213" s="70">
        <v>29</v>
      </c>
      <c r="O213" s="61">
        <v>3000</v>
      </c>
      <c r="P213" s="62">
        <f>Table22452368910111213141516171819202122242345672345689101112131415161718192021222425262728293031323334353637383940423[[#This Row],[PEMBULATAN]]*O213</f>
        <v>87000</v>
      </c>
    </row>
    <row r="214" spans="1:16" ht="27.75" customHeight="1" x14ac:dyDescent="0.2">
      <c r="A214" s="124"/>
      <c r="B214" s="72"/>
      <c r="C214" s="85" t="s">
        <v>782</v>
      </c>
      <c r="D214" s="75" t="s">
        <v>55</v>
      </c>
      <c r="E214" s="13">
        <v>44439</v>
      </c>
      <c r="F214" s="73" t="s">
        <v>393</v>
      </c>
      <c r="G214" s="13">
        <v>44442</v>
      </c>
      <c r="H214" s="74" t="s">
        <v>811</v>
      </c>
      <c r="I214" s="15">
        <v>1210</v>
      </c>
      <c r="J214" s="15">
        <v>20</v>
      </c>
      <c r="K214" s="15">
        <v>70</v>
      </c>
      <c r="L214" s="15">
        <v>10</v>
      </c>
      <c r="M214" s="79">
        <v>423.5</v>
      </c>
      <c r="N214" s="70">
        <v>424</v>
      </c>
      <c r="O214" s="61">
        <v>3000</v>
      </c>
      <c r="P214" s="62">
        <f>Table22452368910111213141516171819202122242345672345689101112131415161718192021222425262728293031323334353637383940423[[#This Row],[PEMBULATAN]]*O214</f>
        <v>1272000</v>
      </c>
    </row>
    <row r="215" spans="1:16" ht="27.75" customHeight="1" x14ac:dyDescent="0.2">
      <c r="A215" s="124"/>
      <c r="B215" s="72"/>
      <c r="C215" s="85" t="s">
        <v>783</v>
      </c>
      <c r="D215" s="75" t="s">
        <v>55</v>
      </c>
      <c r="E215" s="13">
        <v>44439</v>
      </c>
      <c r="F215" s="73" t="s">
        <v>393</v>
      </c>
      <c r="G215" s="13">
        <v>44442</v>
      </c>
      <c r="H215" s="74" t="s">
        <v>811</v>
      </c>
      <c r="I215" s="15">
        <v>92</v>
      </c>
      <c r="J215" s="15">
        <v>68</v>
      </c>
      <c r="K215" s="15">
        <v>23</v>
      </c>
      <c r="L215" s="15">
        <v>12</v>
      </c>
      <c r="M215" s="79">
        <v>35.972000000000001</v>
      </c>
      <c r="N215" s="70">
        <v>36</v>
      </c>
      <c r="O215" s="61">
        <v>3000</v>
      </c>
      <c r="P215" s="62">
        <f>Table22452368910111213141516171819202122242345672345689101112131415161718192021222425262728293031323334353637383940423[[#This Row],[PEMBULATAN]]*O215</f>
        <v>108000</v>
      </c>
    </row>
    <row r="216" spans="1:16" ht="27.75" customHeight="1" x14ac:dyDescent="0.2">
      <c r="A216" s="124"/>
      <c r="B216" s="72"/>
      <c r="C216" s="85" t="s">
        <v>784</v>
      </c>
      <c r="D216" s="75" t="s">
        <v>55</v>
      </c>
      <c r="E216" s="13">
        <v>44439</v>
      </c>
      <c r="F216" s="73" t="s">
        <v>393</v>
      </c>
      <c r="G216" s="13">
        <v>44442</v>
      </c>
      <c r="H216" s="74" t="s">
        <v>811</v>
      </c>
      <c r="I216" s="15">
        <v>74</v>
      </c>
      <c r="J216" s="15">
        <v>60</v>
      </c>
      <c r="K216" s="15">
        <v>22</v>
      </c>
      <c r="L216" s="15">
        <v>13</v>
      </c>
      <c r="M216" s="79">
        <v>24.42</v>
      </c>
      <c r="N216" s="70">
        <v>25</v>
      </c>
      <c r="O216" s="61">
        <v>3000</v>
      </c>
      <c r="P216" s="62">
        <f>Table22452368910111213141516171819202122242345672345689101112131415161718192021222425262728293031323334353637383940423[[#This Row],[PEMBULATAN]]*O216</f>
        <v>75000</v>
      </c>
    </row>
    <row r="217" spans="1:16" ht="27.75" customHeight="1" x14ac:dyDescent="0.2">
      <c r="A217" s="124"/>
      <c r="B217" s="72"/>
      <c r="C217" s="85" t="s">
        <v>785</v>
      </c>
      <c r="D217" s="75" t="s">
        <v>55</v>
      </c>
      <c r="E217" s="13">
        <v>44439</v>
      </c>
      <c r="F217" s="73" t="s">
        <v>393</v>
      </c>
      <c r="G217" s="13">
        <v>44442</v>
      </c>
      <c r="H217" s="74" t="s">
        <v>811</v>
      </c>
      <c r="I217" s="15">
        <v>50</v>
      </c>
      <c r="J217" s="15">
        <v>31</v>
      </c>
      <c r="K217" s="15">
        <v>21</v>
      </c>
      <c r="L217" s="15">
        <v>10</v>
      </c>
      <c r="M217" s="79">
        <v>8.1374999999999993</v>
      </c>
      <c r="N217" s="70">
        <v>10</v>
      </c>
      <c r="O217" s="61">
        <v>3000</v>
      </c>
      <c r="P217" s="62">
        <f>Table22452368910111213141516171819202122242345672345689101112131415161718192021222425262728293031323334353637383940423[[#This Row],[PEMBULATAN]]*O217</f>
        <v>30000</v>
      </c>
    </row>
    <row r="218" spans="1:16" ht="27.75" customHeight="1" x14ac:dyDescent="0.2">
      <c r="A218" s="124"/>
      <c r="B218" s="72"/>
      <c r="C218" s="85" t="s">
        <v>786</v>
      </c>
      <c r="D218" s="75" t="s">
        <v>55</v>
      </c>
      <c r="E218" s="13">
        <v>44439</v>
      </c>
      <c r="F218" s="73" t="s">
        <v>393</v>
      </c>
      <c r="G218" s="13">
        <v>44442</v>
      </c>
      <c r="H218" s="74" t="s">
        <v>811</v>
      </c>
      <c r="I218" s="15">
        <v>39</v>
      </c>
      <c r="J218" s="15">
        <v>32</v>
      </c>
      <c r="K218" s="15">
        <v>32</v>
      </c>
      <c r="L218" s="15">
        <v>2</v>
      </c>
      <c r="M218" s="79">
        <v>9.984</v>
      </c>
      <c r="N218" s="70">
        <v>10</v>
      </c>
      <c r="O218" s="61">
        <v>3000</v>
      </c>
      <c r="P218" s="62">
        <f>Table22452368910111213141516171819202122242345672345689101112131415161718192021222425262728293031323334353637383940423[[#This Row],[PEMBULATAN]]*O218</f>
        <v>30000</v>
      </c>
    </row>
    <row r="219" spans="1:16" ht="27.75" customHeight="1" x14ac:dyDescent="0.2">
      <c r="A219" s="124"/>
      <c r="B219" s="72"/>
      <c r="C219" s="85" t="s">
        <v>787</v>
      </c>
      <c r="D219" s="75" t="s">
        <v>55</v>
      </c>
      <c r="E219" s="13">
        <v>44439</v>
      </c>
      <c r="F219" s="73" t="s">
        <v>393</v>
      </c>
      <c r="G219" s="13">
        <v>44442</v>
      </c>
      <c r="H219" s="74" t="s">
        <v>811</v>
      </c>
      <c r="I219" s="15">
        <v>39</v>
      </c>
      <c r="J219" s="15">
        <v>32</v>
      </c>
      <c r="K219" s="15">
        <v>32</v>
      </c>
      <c r="L219" s="15">
        <v>2</v>
      </c>
      <c r="M219" s="79">
        <v>9.984</v>
      </c>
      <c r="N219" s="70">
        <v>10</v>
      </c>
      <c r="O219" s="61">
        <v>3000</v>
      </c>
      <c r="P219" s="62">
        <f>Table22452368910111213141516171819202122242345672345689101112131415161718192021222425262728293031323334353637383940423[[#This Row],[PEMBULATAN]]*O219</f>
        <v>30000</v>
      </c>
    </row>
    <row r="220" spans="1:16" ht="27.75" customHeight="1" x14ac:dyDescent="0.2">
      <c r="A220" s="124"/>
      <c r="B220" s="72"/>
      <c r="C220" s="85" t="s">
        <v>788</v>
      </c>
      <c r="D220" s="75" t="s">
        <v>55</v>
      </c>
      <c r="E220" s="13">
        <v>44439</v>
      </c>
      <c r="F220" s="73" t="s">
        <v>393</v>
      </c>
      <c r="G220" s="13">
        <v>44442</v>
      </c>
      <c r="H220" s="74" t="s">
        <v>811</v>
      </c>
      <c r="I220" s="15">
        <v>32</v>
      </c>
      <c r="J220" s="15">
        <v>22</v>
      </c>
      <c r="K220" s="15">
        <v>20</v>
      </c>
      <c r="L220" s="15">
        <v>2</v>
      </c>
      <c r="M220" s="79">
        <v>3.52</v>
      </c>
      <c r="N220" s="70">
        <v>4</v>
      </c>
      <c r="O220" s="61">
        <v>3000</v>
      </c>
      <c r="P220" s="62">
        <f>Table22452368910111213141516171819202122242345672345689101112131415161718192021222425262728293031323334353637383940423[[#This Row],[PEMBULATAN]]*O220</f>
        <v>12000</v>
      </c>
    </row>
    <row r="221" spans="1:16" ht="27.75" customHeight="1" x14ac:dyDescent="0.2">
      <c r="A221" s="124"/>
      <c r="B221" s="72"/>
      <c r="C221" s="85" t="s">
        <v>789</v>
      </c>
      <c r="D221" s="75" t="s">
        <v>55</v>
      </c>
      <c r="E221" s="13">
        <v>44439</v>
      </c>
      <c r="F221" s="73" t="s">
        <v>393</v>
      </c>
      <c r="G221" s="13">
        <v>44442</v>
      </c>
      <c r="H221" s="74" t="s">
        <v>811</v>
      </c>
      <c r="I221" s="15">
        <v>42</v>
      </c>
      <c r="J221" s="15">
        <v>25</v>
      </c>
      <c r="K221" s="15">
        <v>22</v>
      </c>
      <c r="L221" s="15">
        <v>2</v>
      </c>
      <c r="M221" s="79">
        <v>5.7750000000000004</v>
      </c>
      <c r="N221" s="70">
        <v>6</v>
      </c>
      <c r="O221" s="61">
        <v>3000</v>
      </c>
      <c r="P221" s="62">
        <f>Table22452368910111213141516171819202122242345672345689101112131415161718192021222425262728293031323334353637383940423[[#This Row],[PEMBULATAN]]*O221</f>
        <v>18000</v>
      </c>
    </row>
    <row r="222" spans="1:16" ht="27.75" customHeight="1" x14ac:dyDescent="0.2">
      <c r="A222" s="124"/>
      <c r="B222" s="72"/>
      <c r="C222" s="85" t="s">
        <v>790</v>
      </c>
      <c r="D222" s="75" t="s">
        <v>55</v>
      </c>
      <c r="E222" s="13">
        <v>44439</v>
      </c>
      <c r="F222" s="73" t="s">
        <v>393</v>
      </c>
      <c r="G222" s="13">
        <v>44442</v>
      </c>
      <c r="H222" s="74" t="s">
        <v>811</v>
      </c>
      <c r="I222" s="15">
        <v>23</v>
      </c>
      <c r="J222" s="15">
        <v>107</v>
      </c>
      <c r="K222" s="15">
        <v>78</v>
      </c>
      <c r="L222" s="15">
        <v>39</v>
      </c>
      <c r="M222" s="79">
        <v>47.9895</v>
      </c>
      <c r="N222" s="70">
        <v>48</v>
      </c>
      <c r="O222" s="61">
        <v>3000</v>
      </c>
      <c r="P222" s="62">
        <f>Table22452368910111213141516171819202122242345672345689101112131415161718192021222425262728293031323334353637383940423[[#This Row],[PEMBULATAN]]*O222</f>
        <v>144000</v>
      </c>
    </row>
    <row r="223" spans="1:16" ht="27.75" customHeight="1" x14ac:dyDescent="0.2">
      <c r="A223" s="124"/>
      <c r="B223" s="72"/>
      <c r="C223" s="85" t="s">
        <v>791</v>
      </c>
      <c r="D223" s="75" t="s">
        <v>55</v>
      </c>
      <c r="E223" s="13">
        <v>44439</v>
      </c>
      <c r="F223" s="73" t="s">
        <v>393</v>
      </c>
      <c r="G223" s="13">
        <v>44442</v>
      </c>
      <c r="H223" s="74" t="s">
        <v>811</v>
      </c>
      <c r="I223" s="15">
        <v>20</v>
      </c>
      <c r="J223" s="15">
        <v>110</v>
      </c>
      <c r="K223" s="15">
        <v>107</v>
      </c>
      <c r="L223" s="15">
        <v>40</v>
      </c>
      <c r="M223" s="79">
        <v>58.85</v>
      </c>
      <c r="N223" s="70">
        <v>59</v>
      </c>
      <c r="O223" s="61">
        <v>3000</v>
      </c>
      <c r="P223" s="62">
        <f>Table22452368910111213141516171819202122242345672345689101112131415161718192021222425262728293031323334353637383940423[[#This Row],[PEMBULATAN]]*O223</f>
        <v>177000</v>
      </c>
    </row>
    <row r="224" spans="1:16" ht="27.75" customHeight="1" x14ac:dyDescent="0.2">
      <c r="A224" s="124"/>
      <c r="B224" s="72"/>
      <c r="C224" s="85" t="s">
        <v>792</v>
      </c>
      <c r="D224" s="75" t="s">
        <v>55</v>
      </c>
      <c r="E224" s="13">
        <v>44439</v>
      </c>
      <c r="F224" s="73" t="s">
        <v>393</v>
      </c>
      <c r="G224" s="13">
        <v>44442</v>
      </c>
      <c r="H224" s="74" t="s">
        <v>811</v>
      </c>
      <c r="I224" s="15">
        <v>51</v>
      </c>
      <c r="J224" s="15">
        <v>34</v>
      </c>
      <c r="K224" s="15">
        <v>40</v>
      </c>
      <c r="L224" s="15">
        <v>14</v>
      </c>
      <c r="M224" s="79">
        <v>17.34</v>
      </c>
      <c r="N224" s="70">
        <v>18</v>
      </c>
      <c r="O224" s="61">
        <v>3000</v>
      </c>
      <c r="P224" s="62">
        <f>Table22452368910111213141516171819202122242345672345689101112131415161718192021222425262728293031323334353637383940423[[#This Row],[PEMBULATAN]]*O224</f>
        <v>54000</v>
      </c>
    </row>
    <row r="225" spans="1:16" ht="27.75" customHeight="1" x14ac:dyDescent="0.2">
      <c r="A225" s="124"/>
      <c r="B225" s="72"/>
      <c r="C225" s="85" t="s">
        <v>793</v>
      </c>
      <c r="D225" s="75" t="s">
        <v>55</v>
      </c>
      <c r="E225" s="13">
        <v>44439</v>
      </c>
      <c r="F225" s="73" t="s">
        <v>393</v>
      </c>
      <c r="G225" s="13">
        <v>44442</v>
      </c>
      <c r="H225" s="74" t="s">
        <v>811</v>
      </c>
      <c r="I225" s="15">
        <v>57</v>
      </c>
      <c r="J225" s="15">
        <v>45</v>
      </c>
      <c r="K225" s="15">
        <v>65</v>
      </c>
      <c r="L225" s="15">
        <v>35</v>
      </c>
      <c r="M225" s="79">
        <v>41.681249999999999</v>
      </c>
      <c r="N225" s="70">
        <v>42</v>
      </c>
      <c r="O225" s="61">
        <v>3000</v>
      </c>
      <c r="P225" s="62">
        <f>Table22452368910111213141516171819202122242345672345689101112131415161718192021222425262728293031323334353637383940423[[#This Row],[PEMBULATAN]]*O225</f>
        <v>126000</v>
      </c>
    </row>
    <row r="226" spans="1:16" ht="27.75" customHeight="1" x14ac:dyDescent="0.2">
      <c r="A226" s="124"/>
      <c r="B226" s="72"/>
      <c r="C226" s="85" t="s">
        <v>794</v>
      </c>
      <c r="D226" s="75" t="s">
        <v>55</v>
      </c>
      <c r="E226" s="13">
        <v>44439</v>
      </c>
      <c r="F226" s="73" t="s">
        <v>393</v>
      </c>
      <c r="G226" s="13">
        <v>44442</v>
      </c>
      <c r="H226" s="74" t="s">
        <v>811</v>
      </c>
      <c r="I226" s="15">
        <v>96</v>
      </c>
      <c r="J226" s="15">
        <v>60</v>
      </c>
      <c r="K226" s="15">
        <v>34</v>
      </c>
      <c r="L226" s="15">
        <v>21</v>
      </c>
      <c r="M226" s="79">
        <v>48.96</v>
      </c>
      <c r="N226" s="70">
        <v>48</v>
      </c>
      <c r="O226" s="61">
        <v>3000</v>
      </c>
      <c r="P226" s="62">
        <f>Table22452368910111213141516171819202122242345672345689101112131415161718192021222425262728293031323334353637383940423[[#This Row],[PEMBULATAN]]*O226</f>
        <v>144000</v>
      </c>
    </row>
    <row r="227" spans="1:16" ht="27.75" customHeight="1" x14ac:dyDescent="0.2">
      <c r="A227" s="124"/>
      <c r="B227" s="72"/>
      <c r="C227" s="85" t="s">
        <v>795</v>
      </c>
      <c r="D227" s="75" t="s">
        <v>55</v>
      </c>
      <c r="E227" s="13">
        <v>44439</v>
      </c>
      <c r="F227" s="73" t="s">
        <v>393</v>
      </c>
      <c r="G227" s="13">
        <v>44442</v>
      </c>
      <c r="H227" s="74" t="s">
        <v>811</v>
      </c>
      <c r="I227" s="15">
        <v>101</v>
      </c>
      <c r="J227" s="15">
        <v>55</v>
      </c>
      <c r="K227" s="15">
        <v>23</v>
      </c>
      <c r="L227" s="15">
        <v>13</v>
      </c>
      <c r="M227" s="79">
        <v>31.94125</v>
      </c>
      <c r="N227" s="70">
        <v>32</v>
      </c>
      <c r="O227" s="61">
        <v>3000</v>
      </c>
      <c r="P227" s="62">
        <f>Table22452368910111213141516171819202122242345672345689101112131415161718192021222425262728293031323334353637383940423[[#This Row],[PEMBULATAN]]*O227</f>
        <v>96000</v>
      </c>
    </row>
    <row r="228" spans="1:16" ht="27.75" customHeight="1" x14ac:dyDescent="0.2">
      <c r="A228" s="124"/>
      <c r="B228" s="72"/>
      <c r="C228" s="85" t="s">
        <v>796</v>
      </c>
      <c r="D228" s="75" t="s">
        <v>55</v>
      </c>
      <c r="E228" s="13">
        <v>44439</v>
      </c>
      <c r="F228" s="73" t="s">
        <v>393</v>
      </c>
      <c r="G228" s="13">
        <v>44442</v>
      </c>
      <c r="H228" s="74" t="s">
        <v>811</v>
      </c>
      <c r="I228" s="15">
        <v>67</v>
      </c>
      <c r="J228" s="15">
        <v>96</v>
      </c>
      <c r="K228" s="15">
        <v>27</v>
      </c>
      <c r="L228" s="15">
        <v>13</v>
      </c>
      <c r="M228" s="79">
        <v>43.415999999999997</v>
      </c>
      <c r="N228" s="70">
        <v>44</v>
      </c>
      <c r="O228" s="61">
        <v>3000</v>
      </c>
      <c r="P228" s="62">
        <f>Table22452368910111213141516171819202122242345672345689101112131415161718192021222425262728293031323334353637383940423[[#This Row],[PEMBULATAN]]*O228</f>
        <v>132000</v>
      </c>
    </row>
    <row r="229" spans="1:16" ht="27.75" customHeight="1" x14ac:dyDescent="0.2">
      <c r="A229" s="124"/>
      <c r="B229" s="95"/>
      <c r="C229" s="85" t="s">
        <v>797</v>
      </c>
      <c r="D229" s="75" t="s">
        <v>55</v>
      </c>
      <c r="E229" s="13">
        <v>44439</v>
      </c>
      <c r="F229" s="73" t="s">
        <v>393</v>
      </c>
      <c r="G229" s="13">
        <v>44442</v>
      </c>
      <c r="H229" s="74" t="s">
        <v>811</v>
      </c>
      <c r="I229" s="15">
        <v>89</v>
      </c>
      <c r="J229" s="15">
        <v>47</v>
      </c>
      <c r="K229" s="15">
        <v>43</v>
      </c>
      <c r="L229" s="15">
        <v>26</v>
      </c>
      <c r="M229" s="79">
        <v>44.96725</v>
      </c>
      <c r="N229" s="70">
        <v>45</v>
      </c>
      <c r="O229" s="61">
        <v>3000</v>
      </c>
      <c r="P229" s="62">
        <f>Table22452368910111213141516171819202122242345672345689101112131415161718192021222425262728293031323334353637383940423[[#This Row],[PEMBULATAN]]*O229</f>
        <v>135000</v>
      </c>
    </row>
    <row r="230" spans="1:16" ht="27.75" customHeight="1" x14ac:dyDescent="0.2">
      <c r="A230" s="124"/>
      <c r="B230" s="72" t="s">
        <v>798</v>
      </c>
      <c r="C230" s="85" t="s">
        <v>799</v>
      </c>
      <c r="D230" s="75" t="s">
        <v>55</v>
      </c>
      <c r="E230" s="13">
        <v>44439</v>
      </c>
      <c r="F230" s="73" t="s">
        <v>393</v>
      </c>
      <c r="G230" s="13">
        <v>44442</v>
      </c>
      <c r="H230" s="74" t="s">
        <v>811</v>
      </c>
      <c r="I230" s="15">
        <v>75</v>
      </c>
      <c r="J230" s="15">
        <v>115</v>
      </c>
      <c r="K230" s="15">
        <v>1</v>
      </c>
      <c r="L230" s="15">
        <v>2</v>
      </c>
      <c r="M230" s="79">
        <v>2.15625</v>
      </c>
      <c r="N230" s="70">
        <v>2</v>
      </c>
      <c r="O230" s="61">
        <v>3000</v>
      </c>
      <c r="P230" s="62">
        <f>Table22452368910111213141516171819202122242345672345689101112131415161718192021222425262728293031323334353637383940423[[#This Row],[PEMBULATAN]]*O230</f>
        <v>6000</v>
      </c>
    </row>
    <row r="231" spans="1:16" ht="27.75" customHeight="1" x14ac:dyDescent="0.2">
      <c r="A231" s="124"/>
      <c r="B231" s="72"/>
      <c r="C231" s="85" t="s">
        <v>800</v>
      </c>
      <c r="D231" s="75" t="s">
        <v>55</v>
      </c>
      <c r="E231" s="13">
        <v>44439</v>
      </c>
      <c r="F231" s="73" t="s">
        <v>393</v>
      </c>
      <c r="G231" s="13">
        <v>44442</v>
      </c>
      <c r="H231" s="74" t="s">
        <v>811</v>
      </c>
      <c r="I231" s="15">
        <v>43</v>
      </c>
      <c r="J231" s="15">
        <v>34</v>
      </c>
      <c r="K231" s="15">
        <v>15</v>
      </c>
      <c r="L231" s="15">
        <v>3</v>
      </c>
      <c r="M231" s="79">
        <v>5.4824999999999999</v>
      </c>
      <c r="N231" s="70">
        <v>6</v>
      </c>
      <c r="O231" s="61">
        <v>3000</v>
      </c>
      <c r="P231" s="62">
        <f>Table22452368910111213141516171819202122242345672345689101112131415161718192021222425262728293031323334353637383940423[[#This Row],[PEMBULATAN]]*O231</f>
        <v>18000</v>
      </c>
    </row>
    <row r="232" spans="1:16" ht="27.75" customHeight="1" x14ac:dyDescent="0.2">
      <c r="A232" s="124"/>
      <c r="B232" s="95"/>
      <c r="C232" s="85" t="s">
        <v>801</v>
      </c>
      <c r="D232" s="75" t="s">
        <v>55</v>
      </c>
      <c r="E232" s="13">
        <v>44439</v>
      </c>
      <c r="F232" s="73" t="s">
        <v>393</v>
      </c>
      <c r="G232" s="13">
        <v>44442</v>
      </c>
      <c r="H232" s="74" t="s">
        <v>811</v>
      </c>
      <c r="I232" s="15">
        <v>78</v>
      </c>
      <c r="J232" s="15">
        <v>57</v>
      </c>
      <c r="K232" s="15">
        <v>23</v>
      </c>
      <c r="L232" s="15">
        <v>9</v>
      </c>
      <c r="M232" s="79">
        <v>25.564499999999999</v>
      </c>
      <c r="N232" s="70">
        <v>26</v>
      </c>
      <c r="O232" s="61">
        <v>3000</v>
      </c>
      <c r="P232" s="62">
        <f>Table22452368910111213141516171819202122242345672345689101112131415161718192021222425262728293031323334353637383940423[[#This Row],[PEMBULATAN]]*O232</f>
        <v>78000</v>
      </c>
    </row>
    <row r="233" spans="1:16" ht="27.75" customHeight="1" x14ac:dyDescent="0.2">
      <c r="A233" s="124"/>
      <c r="B233" s="72" t="s">
        <v>802</v>
      </c>
      <c r="C233" s="85" t="s">
        <v>803</v>
      </c>
      <c r="D233" s="75" t="s">
        <v>55</v>
      </c>
      <c r="E233" s="13">
        <v>44439</v>
      </c>
      <c r="F233" s="73" t="s">
        <v>393</v>
      </c>
      <c r="G233" s="13">
        <v>44442</v>
      </c>
      <c r="H233" s="74" t="s">
        <v>811</v>
      </c>
      <c r="I233" s="15">
        <v>27</v>
      </c>
      <c r="J233" s="15">
        <v>30</v>
      </c>
      <c r="K233" s="15">
        <v>18</v>
      </c>
      <c r="L233" s="15">
        <v>10</v>
      </c>
      <c r="M233" s="79">
        <v>3.645</v>
      </c>
      <c r="N233" s="70">
        <v>10</v>
      </c>
      <c r="O233" s="61">
        <v>3000</v>
      </c>
      <c r="P233" s="62">
        <f>Table22452368910111213141516171819202122242345672345689101112131415161718192021222425262728293031323334353637383940423[[#This Row],[PEMBULATAN]]*O233</f>
        <v>30000</v>
      </c>
    </row>
    <row r="234" spans="1:16" ht="27.75" customHeight="1" x14ac:dyDescent="0.2">
      <c r="A234" s="124"/>
      <c r="B234" s="72"/>
      <c r="C234" s="85" t="s">
        <v>804</v>
      </c>
      <c r="D234" s="75" t="s">
        <v>55</v>
      </c>
      <c r="E234" s="13">
        <v>44439</v>
      </c>
      <c r="F234" s="73" t="s">
        <v>393</v>
      </c>
      <c r="G234" s="13">
        <v>44442</v>
      </c>
      <c r="H234" s="74" t="s">
        <v>811</v>
      </c>
      <c r="I234" s="15">
        <v>14</v>
      </c>
      <c r="J234" s="15">
        <v>15</v>
      </c>
      <c r="K234" s="15">
        <v>64</v>
      </c>
      <c r="L234" s="15">
        <v>16</v>
      </c>
      <c r="M234" s="79">
        <v>3.36</v>
      </c>
      <c r="N234" s="70">
        <v>16</v>
      </c>
      <c r="O234" s="61">
        <v>3000</v>
      </c>
      <c r="P234" s="62">
        <f>Table22452368910111213141516171819202122242345672345689101112131415161718192021222425262728293031323334353637383940423[[#This Row],[PEMBULATAN]]*O234</f>
        <v>48000</v>
      </c>
    </row>
    <row r="235" spans="1:16" ht="27.75" customHeight="1" x14ac:dyDescent="0.2">
      <c r="A235" s="124"/>
      <c r="B235" s="72"/>
      <c r="C235" s="85" t="s">
        <v>805</v>
      </c>
      <c r="D235" s="75" t="s">
        <v>55</v>
      </c>
      <c r="E235" s="13">
        <v>44439</v>
      </c>
      <c r="F235" s="73" t="s">
        <v>393</v>
      </c>
      <c r="G235" s="13">
        <v>44442</v>
      </c>
      <c r="H235" s="74" t="s">
        <v>811</v>
      </c>
      <c r="I235" s="15">
        <v>46</v>
      </c>
      <c r="J235" s="15">
        <v>65</v>
      </c>
      <c r="K235" s="15">
        <v>24</v>
      </c>
      <c r="L235" s="15">
        <v>8</v>
      </c>
      <c r="M235" s="79">
        <v>17.940000000000001</v>
      </c>
      <c r="N235" s="70">
        <v>18</v>
      </c>
      <c r="O235" s="61">
        <v>3000</v>
      </c>
      <c r="P235" s="62">
        <f>Table22452368910111213141516171819202122242345672345689101112131415161718192021222425262728293031323334353637383940423[[#This Row],[PEMBULATAN]]*O235</f>
        <v>54000</v>
      </c>
    </row>
    <row r="236" spans="1:16" ht="27.75" customHeight="1" x14ac:dyDescent="0.2">
      <c r="A236" s="124"/>
      <c r="B236" s="72"/>
      <c r="C236" s="85" t="s">
        <v>806</v>
      </c>
      <c r="D236" s="75" t="s">
        <v>55</v>
      </c>
      <c r="E236" s="13">
        <v>44439</v>
      </c>
      <c r="F236" s="73" t="s">
        <v>393</v>
      </c>
      <c r="G236" s="13">
        <v>44442</v>
      </c>
      <c r="H236" s="74" t="s">
        <v>811</v>
      </c>
      <c r="I236" s="15">
        <v>52</v>
      </c>
      <c r="J236" s="15">
        <v>40</v>
      </c>
      <c r="K236" s="15">
        <v>62</v>
      </c>
      <c r="L236" s="15">
        <v>14</v>
      </c>
      <c r="M236" s="79">
        <v>32.24</v>
      </c>
      <c r="N236" s="70">
        <v>32</v>
      </c>
      <c r="O236" s="61">
        <v>3000</v>
      </c>
      <c r="P236" s="62">
        <f>Table22452368910111213141516171819202122242345672345689101112131415161718192021222425262728293031323334353637383940423[[#This Row],[PEMBULATAN]]*O236</f>
        <v>96000</v>
      </c>
    </row>
    <row r="237" spans="1:16" ht="27.75" customHeight="1" x14ac:dyDescent="0.2">
      <c r="A237" s="124"/>
      <c r="B237" s="72"/>
      <c r="C237" s="85" t="s">
        <v>807</v>
      </c>
      <c r="D237" s="75" t="s">
        <v>55</v>
      </c>
      <c r="E237" s="13">
        <v>44439</v>
      </c>
      <c r="F237" s="73" t="s">
        <v>393</v>
      </c>
      <c r="G237" s="13">
        <v>44442</v>
      </c>
      <c r="H237" s="74" t="s">
        <v>811</v>
      </c>
      <c r="I237" s="15">
        <v>67</v>
      </c>
      <c r="J237" s="15">
        <v>42</v>
      </c>
      <c r="K237" s="15">
        <v>65</v>
      </c>
      <c r="L237" s="15">
        <v>17</v>
      </c>
      <c r="M237" s="79">
        <v>45.727499999999999</v>
      </c>
      <c r="N237" s="70">
        <v>46</v>
      </c>
      <c r="O237" s="61">
        <v>3000</v>
      </c>
      <c r="P237" s="62">
        <f>Table22452368910111213141516171819202122242345672345689101112131415161718192021222425262728293031323334353637383940423[[#This Row],[PEMBULATAN]]*O237</f>
        <v>138000</v>
      </c>
    </row>
    <row r="238" spans="1:16" ht="27.75" customHeight="1" x14ac:dyDescent="0.2">
      <c r="A238" s="124"/>
      <c r="B238" s="72"/>
      <c r="C238" s="85" t="s">
        <v>808</v>
      </c>
      <c r="D238" s="75" t="s">
        <v>55</v>
      </c>
      <c r="E238" s="13">
        <v>44439</v>
      </c>
      <c r="F238" s="73" t="s">
        <v>393</v>
      </c>
      <c r="G238" s="13">
        <v>44442</v>
      </c>
      <c r="H238" s="74" t="s">
        <v>811</v>
      </c>
      <c r="I238" s="15">
        <v>61</v>
      </c>
      <c r="J238" s="15">
        <v>51</v>
      </c>
      <c r="K238" s="15">
        <v>40</v>
      </c>
      <c r="L238" s="15">
        <v>14</v>
      </c>
      <c r="M238" s="79">
        <v>31.11</v>
      </c>
      <c r="N238" s="70">
        <v>31</v>
      </c>
      <c r="O238" s="61">
        <v>3000</v>
      </c>
      <c r="P238" s="62">
        <f>Table22452368910111213141516171819202122242345672345689101112131415161718192021222425262728293031323334353637383940423[[#This Row],[PEMBULATAN]]*O238</f>
        <v>93000</v>
      </c>
    </row>
    <row r="239" spans="1:16" ht="27.75" customHeight="1" x14ac:dyDescent="0.2">
      <c r="A239" s="124"/>
      <c r="B239" s="72"/>
      <c r="C239" s="85" t="s">
        <v>809</v>
      </c>
      <c r="D239" s="75" t="s">
        <v>55</v>
      </c>
      <c r="E239" s="13">
        <v>44439</v>
      </c>
      <c r="F239" s="73" t="s">
        <v>393</v>
      </c>
      <c r="G239" s="13">
        <v>44442</v>
      </c>
      <c r="H239" s="74" t="s">
        <v>811</v>
      </c>
      <c r="I239" s="15">
        <v>64</v>
      </c>
      <c r="J239" s="15">
        <v>50</v>
      </c>
      <c r="K239" s="15">
        <v>25</v>
      </c>
      <c r="L239" s="15">
        <v>14</v>
      </c>
      <c r="M239" s="79">
        <v>20</v>
      </c>
      <c r="N239" s="70">
        <v>20</v>
      </c>
      <c r="O239" s="61">
        <v>3000</v>
      </c>
      <c r="P239" s="62">
        <f>Table22452368910111213141516171819202122242345672345689101112131415161718192021222425262728293031323334353637383940423[[#This Row],[PEMBULATAN]]*O239</f>
        <v>60000</v>
      </c>
    </row>
    <row r="240" spans="1:16" ht="27.75" customHeight="1" x14ac:dyDescent="0.2">
      <c r="A240" s="124"/>
      <c r="B240" s="72"/>
      <c r="C240" s="85" t="s">
        <v>810</v>
      </c>
      <c r="D240" s="75" t="s">
        <v>55</v>
      </c>
      <c r="E240" s="13">
        <v>44439</v>
      </c>
      <c r="F240" s="73" t="s">
        <v>393</v>
      </c>
      <c r="G240" s="13">
        <v>44442</v>
      </c>
      <c r="H240" s="74" t="s">
        <v>812</v>
      </c>
      <c r="I240" s="15">
        <v>93</v>
      </c>
      <c r="J240" s="15">
        <v>37</v>
      </c>
      <c r="K240" s="15">
        <v>40</v>
      </c>
      <c r="L240" s="15">
        <v>20</v>
      </c>
      <c r="M240" s="79">
        <v>34.409999999999997</v>
      </c>
      <c r="N240" s="70">
        <v>35</v>
      </c>
      <c r="O240" s="61">
        <v>3000</v>
      </c>
      <c r="P240" s="62">
        <f>Table22452368910111213141516171819202122242345672345689101112131415161718192021222425262728293031323334353637383940423[[#This Row],[PEMBULATAN]]*O240</f>
        <v>105000</v>
      </c>
    </row>
    <row r="241" spans="1:16" ht="22.5" customHeight="1" x14ac:dyDescent="0.2">
      <c r="A241" s="151" t="s">
        <v>33</v>
      </c>
      <c r="B241" s="152"/>
      <c r="C241" s="152"/>
      <c r="D241" s="152"/>
      <c r="E241" s="152"/>
      <c r="F241" s="152"/>
      <c r="G241" s="152"/>
      <c r="H241" s="152"/>
      <c r="I241" s="152"/>
      <c r="J241" s="152"/>
      <c r="K241" s="152"/>
      <c r="L241" s="153"/>
      <c r="M241" s="76">
        <f>SUBTOTAL(109,Table22452368910111213141516171819202122242345672345689101112131415161718192021222425262728293031323334353637383940423[KG VOLUME])</f>
        <v>5461.4957499999991</v>
      </c>
      <c r="N241" s="65">
        <f>SUM(N3:N240)</f>
        <v>5612</v>
      </c>
      <c r="O241" s="154">
        <f>SUM(P3:P240)</f>
        <v>16836000</v>
      </c>
      <c r="P241" s="155"/>
    </row>
    <row r="242" spans="1:16" ht="22.5" customHeight="1" x14ac:dyDescent="0.2">
      <c r="A242" s="80"/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1"/>
      <c r="N242" s="83" t="s">
        <v>54</v>
      </c>
      <c r="O242" s="82"/>
      <c r="P242" s="82">
        <f>O241*10%</f>
        <v>1683600</v>
      </c>
    </row>
    <row r="243" spans="1:16" x14ac:dyDescent="0.2">
      <c r="A243" s="11"/>
      <c r="B243" s="53" t="s">
        <v>47</v>
      </c>
      <c r="C243" s="52"/>
      <c r="D243" s="54" t="s">
        <v>48</v>
      </c>
      <c r="H243" s="60"/>
      <c r="N243" s="59" t="s">
        <v>34</v>
      </c>
      <c r="P243" s="66">
        <f>O241*1%</f>
        <v>168360</v>
      </c>
    </row>
    <row r="244" spans="1:16" x14ac:dyDescent="0.2">
      <c r="A244" s="11"/>
      <c r="H244" s="60"/>
      <c r="N244" s="59" t="s">
        <v>35</v>
      </c>
      <c r="P244" s="68">
        <v>0</v>
      </c>
    </row>
    <row r="245" spans="1:16" ht="15.75" thickBot="1" x14ac:dyDescent="0.25">
      <c r="A245" s="11"/>
      <c r="H245" s="60"/>
      <c r="N245" s="59" t="s">
        <v>36</v>
      </c>
      <c r="P245" s="68">
        <v>0</v>
      </c>
    </row>
    <row r="246" spans="1:16" x14ac:dyDescent="0.2">
      <c r="A246" s="11"/>
      <c r="H246" s="60"/>
      <c r="N246" s="63" t="s">
        <v>37</v>
      </c>
      <c r="O246" s="64"/>
      <c r="P246" s="67">
        <f>O241-P242+P243</f>
        <v>15320760</v>
      </c>
    </row>
    <row r="247" spans="1:16" x14ac:dyDescent="0.2">
      <c r="B247" s="53"/>
      <c r="C247" s="52"/>
      <c r="D247" s="54"/>
    </row>
    <row r="249" spans="1:16" x14ac:dyDescent="0.2">
      <c r="A249" s="11"/>
      <c r="H249" s="60"/>
      <c r="P249" s="69"/>
    </row>
    <row r="250" spans="1:16" x14ac:dyDescent="0.2">
      <c r="A250" s="11"/>
      <c r="H250" s="60"/>
      <c r="O250" s="55"/>
      <c r="P250" s="69"/>
    </row>
    <row r="251" spans="1:16" s="3" customFormat="1" x14ac:dyDescent="0.25">
      <c r="A251" s="11"/>
      <c r="B251" s="2"/>
      <c r="C251" s="2"/>
      <c r="E251" s="12"/>
      <c r="H251" s="60"/>
      <c r="N251" s="14"/>
      <c r="O251" s="14"/>
      <c r="P251" s="14"/>
    </row>
    <row r="252" spans="1:16" s="3" customFormat="1" x14ac:dyDescent="0.25">
      <c r="A252" s="11"/>
      <c r="B252" s="2"/>
      <c r="C252" s="2"/>
      <c r="E252" s="12"/>
      <c r="H252" s="60"/>
      <c r="N252" s="14"/>
      <c r="O252" s="14"/>
      <c r="P252" s="14"/>
    </row>
    <row r="253" spans="1:16" s="3" customFormat="1" x14ac:dyDescent="0.25">
      <c r="A253" s="11"/>
      <c r="B253" s="2"/>
      <c r="C253" s="2"/>
      <c r="E253" s="12"/>
      <c r="H253" s="60"/>
      <c r="N253" s="14"/>
      <c r="O253" s="14"/>
      <c r="P253" s="14"/>
    </row>
    <row r="254" spans="1:16" s="3" customFormat="1" x14ac:dyDescent="0.25">
      <c r="A254" s="11"/>
      <c r="B254" s="2"/>
      <c r="C254" s="2"/>
      <c r="E254" s="12"/>
      <c r="H254" s="60"/>
      <c r="N254" s="14"/>
      <c r="O254" s="14"/>
      <c r="P254" s="14"/>
    </row>
    <row r="255" spans="1:16" s="3" customFormat="1" x14ac:dyDescent="0.25">
      <c r="A255" s="11"/>
      <c r="B255" s="2"/>
      <c r="C255" s="2"/>
      <c r="E255" s="12"/>
      <c r="H255" s="60"/>
      <c r="N255" s="14"/>
      <c r="O255" s="14"/>
      <c r="P255" s="14"/>
    </row>
    <row r="256" spans="1:16" s="3" customFormat="1" x14ac:dyDescent="0.25">
      <c r="A256" s="11"/>
      <c r="B256" s="2"/>
      <c r="C256" s="2"/>
      <c r="E256" s="12"/>
      <c r="H256" s="60"/>
      <c r="N256" s="14"/>
      <c r="O256" s="14"/>
      <c r="P256" s="14"/>
    </row>
    <row r="257" spans="1:16" s="3" customFormat="1" x14ac:dyDescent="0.25">
      <c r="A257" s="11"/>
      <c r="B257" s="2"/>
      <c r="C257" s="2"/>
      <c r="E257" s="12"/>
      <c r="H257" s="60"/>
      <c r="N257" s="14"/>
      <c r="O257" s="14"/>
      <c r="P257" s="14"/>
    </row>
    <row r="258" spans="1:16" s="3" customFormat="1" x14ac:dyDescent="0.25">
      <c r="A258" s="11"/>
      <c r="B258" s="2"/>
      <c r="C258" s="2"/>
      <c r="E258" s="12"/>
      <c r="H258" s="60"/>
      <c r="N258" s="14"/>
      <c r="O258" s="14"/>
      <c r="P258" s="14"/>
    </row>
    <row r="259" spans="1:16" s="3" customFormat="1" x14ac:dyDescent="0.25">
      <c r="A259" s="11"/>
      <c r="B259" s="2"/>
      <c r="C259" s="2"/>
      <c r="E259" s="12"/>
      <c r="H259" s="60"/>
      <c r="N259" s="14"/>
      <c r="O259" s="14"/>
      <c r="P259" s="14"/>
    </row>
    <row r="260" spans="1:16" s="3" customFormat="1" x14ac:dyDescent="0.25">
      <c r="A260" s="11"/>
      <c r="B260" s="2"/>
      <c r="C260" s="2"/>
      <c r="E260" s="12"/>
      <c r="H260" s="60"/>
      <c r="N260" s="14"/>
      <c r="O260" s="14"/>
      <c r="P260" s="14"/>
    </row>
    <row r="261" spans="1:16" s="3" customFormat="1" x14ac:dyDescent="0.25">
      <c r="A261" s="11"/>
      <c r="B261" s="2"/>
      <c r="C261" s="2"/>
      <c r="E261" s="12"/>
      <c r="H261" s="60"/>
      <c r="N261" s="14"/>
      <c r="O261" s="14"/>
      <c r="P261" s="14"/>
    </row>
    <row r="262" spans="1:16" s="3" customFormat="1" x14ac:dyDescent="0.25">
      <c r="A262" s="11"/>
      <c r="B262" s="2"/>
      <c r="C262" s="2"/>
      <c r="E262" s="12"/>
      <c r="H262" s="60"/>
      <c r="N262" s="14"/>
      <c r="O262" s="14"/>
      <c r="P262" s="14"/>
    </row>
  </sheetData>
  <mergeCells count="3">
    <mergeCell ref="A3:A4"/>
    <mergeCell ref="A241:L241"/>
    <mergeCell ref="O241:P241"/>
  </mergeCells>
  <conditionalFormatting sqref="B3">
    <cfRule type="duplicateValues" dxfId="1" priority="1"/>
  </conditionalFormatting>
  <conditionalFormatting sqref="B4:B240">
    <cfRule type="duplicateValues" dxfId="0" priority="101"/>
  </conditionalFormatting>
  <printOptions horizontalCentered="1"/>
  <pageMargins left="0.31496062992125984" right="0.31496062992125984" top="0.55118110236220474" bottom="0.15748031496062992" header="0.31496062992125984" footer="0.31496062992125984"/>
  <pageSetup paperSize="9" scale="85" orientation="landscape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018_Sicepat_BALIKPAPAN</vt:lpstr>
      <vt:lpstr>BKI032210032052</vt:lpstr>
      <vt:lpstr>BKI032210032888</vt:lpstr>
      <vt:lpstr>BKI032210032060</vt:lpstr>
      <vt:lpstr>BKI032210033266</vt:lpstr>
      <vt:lpstr>BKI032210032078</vt:lpstr>
      <vt:lpstr>BKI032210032110</vt:lpstr>
      <vt:lpstr>BKI032210033282</vt:lpstr>
      <vt:lpstr>'018_Sicepat_BALIKPAPAN'!Print_Titles</vt:lpstr>
      <vt:lpstr>BKI032210032052!Print_Titles</vt:lpstr>
      <vt:lpstr>BKI032210032060!Print_Titles</vt:lpstr>
      <vt:lpstr>BKI032210032078!Print_Titles</vt:lpstr>
      <vt:lpstr>BKI032210032110!Print_Titles</vt:lpstr>
      <vt:lpstr>BKI032210032888!Print_Titles</vt:lpstr>
      <vt:lpstr>BKI032210033266!Print_Titles</vt:lpstr>
      <vt:lpstr>BKI032210033282!Print_Titles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PCI</cp:lastModifiedBy>
  <cp:lastPrinted>2021-10-08T09:46:02Z</cp:lastPrinted>
  <dcterms:created xsi:type="dcterms:W3CDTF">2021-07-02T11:08:00Z</dcterms:created>
  <dcterms:modified xsi:type="dcterms:W3CDTF">2021-10-08T09:50:34Z</dcterms:modified>
</cp:coreProperties>
</file>