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42"/>
  </bookViews>
  <sheets>
    <sheet name="023_Sicepat" sheetId="2" r:id="rId1"/>
    <sheet name="BKI032210036707" sheetId="26" r:id="rId2"/>
    <sheet name="BKI032210036715" sheetId="57" r:id="rId3"/>
    <sheet name="BKI032210036723" sheetId="58" r:id="rId4"/>
    <sheet name="BKI032210036731" sheetId="59" r:id="rId5"/>
    <sheet name="BKI032210036749" sheetId="60" r:id="rId6"/>
    <sheet name="BKI032210036764" sheetId="62" r:id="rId7"/>
    <sheet name="BKI032210036756" sheetId="61" r:id="rId8"/>
  </sheets>
  <definedNames>
    <definedName name="_xlnm.Print_Titles" localSheetId="0">'023_Sicepat'!$2:$17</definedName>
    <definedName name="_xlnm.Print_Titles" localSheetId="1">BKI032210036707!$2:$2</definedName>
    <definedName name="_xlnm.Print_Titles" localSheetId="2">BKI032210036715!$2:$2</definedName>
    <definedName name="_xlnm.Print_Titles" localSheetId="3">BKI032210036723!$2:$2</definedName>
    <definedName name="_xlnm.Print_Titles" localSheetId="4">BKI032210036731!$2:$2</definedName>
    <definedName name="_xlnm.Print_Titles" localSheetId="5">BKI032210036749!$2:$2</definedName>
    <definedName name="_xlnm.Print_Titles" localSheetId="7">BKI032210036756!$2:$2</definedName>
    <definedName name="_xlnm.Print_Titles" localSheetId="6">BKI032210036764!$2:$2</definedName>
  </definedNames>
  <calcPr calcId="162913"/>
</workbook>
</file>

<file path=xl/calcChain.xml><?xml version="1.0" encoding="utf-8"?>
<calcChain xmlns="http://schemas.openxmlformats.org/spreadsheetml/2006/main">
  <c r="C23" i="2" l="1"/>
  <c r="B23" i="2"/>
  <c r="P190" i="62"/>
  <c r="P189" i="62"/>
  <c r="P188" i="62"/>
  <c r="P187" i="62"/>
  <c r="P186" i="62"/>
  <c r="P185" i="62"/>
  <c r="P184" i="62"/>
  <c r="P183" i="62"/>
  <c r="P182" i="62"/>
  <c r="P181" i="62"/>
  <c r="P180" i="62"/>
  <c r="P179" i="62"/>
  <c r="P178" i="62"/>
  <c r="P177" i="62"/>
  <c r="P176" i="62"/>
  <c r="P175" i="62"/>
  <c r="P174" i="62"/>
  <c r="P173" i="62"/>
  <c r="P172" i="62"/>
  <c r="P171" i="62"/>
  <c r="P170" i="62"/>
  <c r="P169" i="62"/>
  <c r="P168" i="62"/>
  <c r="P167" i="62"/>
  <c r="P166" i="62"/>
  <c r="P165" i="62"/>
  <c r="P164" i="62"/>
  <c r="P163" i="62"/>
  <c r="P162" i="62"/>
  <c r="P161" i="62"/>
  <c r="P160" i="62"/>
  <c r="P159" i="62"/>
  <c r="P158" i="62"/>
  <c r="P157" i="62"/>
  <c r="P156" i="62"/>
  <c r="P155" i="62"/>
  <c r="P154" i="62"/>
  <c r="P153" i="62"/>
  <c r="P152" i="62"/>
  <c r="P151" i="62"/>
  <c r="P150" i="62"/>
  <c r="P149" i="62"/>
  <c r="P148" i="62"/>
  <c r="P147" i="62"/>
  <c r="P146" i="62"/>
  <c r="P145" i="62"/>
  <c r="P144" i="62"/>
  <c r="P143" i="62"/>
  <c r="P142" i="62"/>
  <c r="P141" i="62"/>
  <c r="P140" i="62"/>
  <c r="P139" i="62"/>
  <c r="P138" i="62"/>
  <c r="P137" i="62"/>
  <c r="P136" i="62"/>
  <c r="P135" i="62"/>
  <c r="P134" i="62"/>
  <c r="P133" i="62"/>
  <c r="P132" i="62"/>
  <c r="P131" i="62"/>
  <c r="P130" i="62"/>
  <c r="P129" i="62"/>
  <c r="P128" i="62"/>
  <c r="P127" i="62"/>
  <c r="P126" i="62"/>
  <c r="P125" i="62"/>
  <c r="P124" i="62"/>
  <c r="P123" i="62"/>
  <c r="P122" i="62"/>
  <c r="P121" i="62"/>
  <c r="P120" i="62"/>
  <c r="P119" i="62"/>
  <c r="P118" i="62"/>
  <c r="P117" i="62"/>
  <c r="P116" i="62"/>
  <c r="P115" i="62"/>
  <c r="P114" i="62"/>
  <c r="P113" i="62"/>
  <c r="P112" i="62"/>
  <c r="P111" i="62"/>
  <c r="P110" i="62"/>
  <c r="P109" i="62"/>
  <c r="P108" i="62"/>
  <c r="P107" i="62"/>
  <c r="P106" i="62"/>
  <c r="P105" i="62"/>
  <c r="P104" i="62"/>
  <c r="P103" i="62"/>
  <c r="P102" i="62"/>
  <c r="P101" i="62"/>
  <c r="P100" i="62"/>
  <c r="P99" i="62"/>
  <c r="P98" i="62"/>
  <c r="P97" i="62"/>
  <c r="P96" i="62"/>
  <c r="P95" i="62"/>
  <c r="P94" i="62"/>
  <c r="P93" i="62"/>
  <c r="P92" i="62"/>
  <c r="P91" i="62"/>
  <c r="P90" i="62"/>
  <c r="P89" i="62"/>
  <c r="P88" i="62"/>
  <c r="P87" i="62"/>
  <c r="P86" i="62"/>
  <c r="P85" i="62"/>
  <c r="P84" i="62"/>
  <c r="P83" i="62"/>
  <c r="P82" i="62"/>
  <c r="P81" i="62"/>
  <c r="P80" i="62"/>
  <c r="P79" i="62"/>
  <c r="P78" i="62"/>
  <c r="P77" i="62"/>
  <c r="P76" i="62"/>
  <c r="P75" i="62"/>
  <c r="P74" i="62"/>
  <c r="P73" i="62"/>
  <c r="P72" i="62"/>
  <c r="P71" i="62"/>
  <c r="P70" i="62"/>
  <c r="P69" i="62"/>
  <c r="P68" i="62"/>
  <c r="P67" i="62"/>
  <c r="P66" i="62"/>
  <c r="P65" i="62"/>
  <c r="P64" i="62"/>
  <c r="P63" i="62"/>
  <c r="P62" i="62"/>
  <c r="P61" i="62"/>
  <c r="P60" i="62"/>
  <c r="P59" i="62"/>
  <c r="P58" i="62"/>
  <c r="P57" i="62"/>
  <c r="P56" i="62"/>
  <c r="P55" i="62"/>
  <c r="P54" i="62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N191" i="62"/>
  <c r="G23" i="2" s="1"/>
  <c r="J23" i="2" s="1"/>
  <c r="M191" i="62"/>
  <c r="P3" i="62"/>
  <c r="O191" i="62" l="1"/>
  <c r="P193" i="62" s="1"/>
  <c r="P195" i="62" s="1"/>
  <c r="P194" i="62" l="1"/>
  <c r="P196" i="62" s="1"/>
  <c r="P4" i="60" l="1"/>
  <c r="P5" i="60"/>
  <c r="P6" i="60"/>
  <c r="P7" i="60"/>
  <c r="C21" i="2" l="1"/>
  <c r="B21" i="2"/>
  <c r="B22" i="2"/>
  <c r="P4" i="61"/>
  <c r="P5" i="61"/>
  <c r="P6" i="61"/>
  <c r="P7" i="61"/>
  <c r="P8" i="61"/>
  <c r="P9" i="61"/>
  <c r="P10" i="61"/>
  <c r="P11" i="61"/>
  <c r="P12" i="61"/>
  <c r="P13" i="61"/>
  <c r="P14" i="61"/>
  <c r="P15" i="61"/>
  <c r="P16" i="61"/>
  <c r="P17" i="61"/>
  <c r="P18" i="61"/>
  <c r="P19" i="61"/>
  <c r="P20" i="61"/>
  <c r="P21" i="61"/>
  <c r="P22" i="61"/>
  <c r="P23" i="61"/>
  <c r="P24" i="61"/>
  <c r="P25" i="61"/>
  <c r="P26" i="61"/>
  <c r="P27" i="61"/>
  <c r="P28" i="61"/>
  <c r="P29" i="61"/>
  <c r="P30" i="61"/>
  <c r="P31" i="61"/>
  <c r="P32" i="61"/>
  <c r="P33" i="61"/>
  <c r="P34" i="61"/>
  <c r="P35" i="61"/>
  <c r="P36" i="61"/>
  <c r="P37" i="61"/>
  <c r="P38" i="61"/>
  <c r="P39" i="61"/>
  <c r="P40" i="61"/>
  <c r="P41" i="61"/>
  <c r="P42" i="61"/>
  <c r="P43" i="61"/>
  <c r="P44" i="61"/>
  <c r="P45" i="61"/>
  <c r="P46" i="61"/>
  <c r="P47" i="61"/>
  <c r="P48" i="61"/>
  <c r="P49" i="61"/>
  <c r="P50" i="61"/>
  <c r="P51" i="61"/>
  <c r="P52" i="61"/>
  <c r="P53" i="61"/>
  <c r="P54" i="61"/>
  <c r="P55" i="61"/>
  <c r="P56" i="61"/>
  <c r="P57" i="61"/>
  <c r="P58" i="61"/>
  <c r="P59" i="61"/>
  <c r="P60" i="61"/>
  <c r="P61" i="61"/>
  <c r="P62" i="61"/>
  <c r="P63" i="61"/>
  <c r="P64" i="61"/>
  <c r="P65" i="61"/>
  <c r="P66" i="61"/>
  <c r="P67" i="61"/>
  <c r="P68" i="61"/>
  <c r="P69" i="61"/>
  <c r="P70" i="61"/>
  <c r="P71" i="61"/>
  <c r="P72" i="61"/>
  <c r="P73" i="61"/>
  <c r="P74" i="61"/>
  <c r="P75" i="61"/>
  <c r="P76" i="61"/>
  <c r="P77" i="61"/>
  <c r="P78" i="61"/>
  <c r="P79" i="61"/>
  <c r="P80" i="61"/>
  <c r="P81" i="61"/>
  <c r="P82" i="61"/>
  <c r="P83" i="61"/>
  <c r="P84" i="61"/>
  <c r="P85" i="61"/>
  <c r="P86" i="61"/>
  <c r="P87" i="61"/>
  <c r="P88" i="61"/>
  <c r="P89" i="61"/>
  <c r="P90" i="61"/>
  <c r="P91" i="61"/>
  <c r="P92" i="61"/>
  <c r="P93" i="61"/>
  <c r="P94" i="61"/>
  <c r="P95" i="61"/>
  <c r="P96" i="61"/>
  <c r="P97" i="61"/>
  <c r="P98" i="61"/>
  <c r="P99" i="61"/>
  <c r="P100" i="61"/>
  <c r="P101" i="61"/>
  <c r="P102" i="61"/>
  <c r="P103" i="61"/>
  <c r="P104" i="61"/>
  <c r="P105" i="61"/>
  <c r="P106" i="61"/>
  <c r="P107" i="61"/>
  <c r="P108" i="61"/>
  <c r="P109" i="61"/>
  <c r="P110" i="61"/>
  <c r="P111" i="61"/>
  <c r="P112" i="61"/>
  <c r="P113" i="61"/>
  <c r="P114" i="61"/>
  <c r="P115" i="61"/>
  <c r="P116" i="61"/>
  <c r="P117" i="61"/>
  <c r="P118" i="61"/>
  <c r="P119" i="61"/>
  <c r="P120" i="61"/>
  <c r="P121" i="61"/>
  <c r="P122" i="61"/>
  <c r="P123" i="61"/>
  <c r="P124" i="61"/>
  <c r="P125" i="61"/>
  <c r="P126" i="61"/>
  <c r="P127" i="61"/>
  <c r="P128" i="61"/>
  <c r="P129" i="61"/>
  <c r="P130" i="61"/>
  <c r="P131" i="61"/>
  <c r="P132" i="61"/>
  <c r="P133" i="61"/>
  <c r="P134" i="61"/>
  <c r="P135" i="61"/>
  <c r="P136" i="61"/>
  <c r="P137" i="61"/>
  <c r="P138" i="61"/>
  <c r="P139" i="61"/>
  <c r="P140" i="61"/>
  <c r="P141" i="61"/>
  <c r="P142" i="61"/>
  <c r="P143" i="61"/>
  <c r="P144" i="61"/>
  <c r="P145" i="61"/>
  <c r="P146" i="61"/>
  <c r="P147" i="61"/>
  <c r="P148" i="61"/>
  <c r="P149" i="61"/>
  <c r="P150" i="61"/>
  <c r="P151" i="61"/>
  <c r="P152" i="61"/>
  <c r="P153" i="61"/>
  <c r="P154" i="61"/>
  <c r="P155" i="61"/>
  <c r="P156" i="61"/>
  <c r="P157" i="61"/>
  <c r="P158" i="61"/>
  <c r="P159" i="61"/>
  <c r="P160" i="61"/>
  <c r="P161" i="61"/>
  <c r="P162" i="61"/>
  <c r="P163" i="61"/>
  <c r="P164" i="61"/>
  <c r="P165" i="61"/>
  <c r="P166" i="61"/>
  <c r="P167" i="61"/>
  <c r="P62" i="59"/>
  <c r="P61" i="59"/>
  <c r="P60" i="59"/>
  <c r="P59" i="59"/>
  <c r="P58" i="59"/>
  <c r="P57" i="59"/>
  <c r="P56" i="59"/>
  <c r="P55" i="59"/>
  <c r="P54" i="59"/>
  <c r="P53" i="59"/>
  <c r="P52" i="59"/>
  <c r="P51" i="59"/>
  <c r="P50" i="59"/>
  <c r="P49" i="59"/>
  <c r="P48" i="59"/>
  <c r="P47" i="59"/>
  <c r="P46" i="59"/>
  <c r="P45" i="59"/>
  <c r="P44" i="59"/>
  <c r="P43" i="59"/>
  <c r="P42" i="59"/>
  <c r="P4" i="58"/>
  <c r="P5" i="58"/>
  <c r="P6" i="58"/>
  <c r="P7" i="58"/>
  <c r="P8" i="58"/>
  <c r="P9" i="58"/>
  <c r="P10" i="58"/>
  <c r="P11" i="58"/>
  <c r="P12" i="58"/>
  <c r="P13" i="58"/>
  <c r="P14" i="58"/>
  <c r="P15" i="58"/>
  <c r="P16" i="58"/>
  <c r="P17" i="58"/>
  <c r="P18" i="58"/>
  <c r="P19" i="58"/>
  <c r="P20" i="58"/>
  <c r="P21" i="58"/>
  <c r="P22" i="58"/>
  <c r="P23" i="58"/>
  <c r="P24" i="58"/>
  <c r="P25" i="58"/>
  <c r="P26" i="58"/>
  <c r="P27" i="58"/>
  <c r="P28" i="58"/>
  <c r="P29" i="58"/>
  <c r="P30" i="58"/>
  <c r="P31" i="58"/>
  <c r="P32" i="58"/>
  <c r="P33" i="58"/>
  <c r="P34" i="58"/>
  <c r="P35" i="58"/>
  <c r="P36" i="58"/>
  <c r="P37" i="58"/>
  <c r="P38" i="58"/>
  <c r="P39" i="58"/>
  <c r="P40" i="58"/>
  <c r="P41" i="58"/>
  <c r="P42" i="58"/>
  <c r="P43" i="58"/>
  <c r="P44" i="58"/>
  <c r="P45" i="58"/>
  <c r="P46" i="58"/>
  <c r="P47" i="58"/>
  <c r="P48" i="58"/>
  <c r="P49" i="58"/>
  <c r="P50" i="58"/>
  <c r="P51" i="58"/>
  <c r="P52" i="58"/>
  <c r="P53" i="58"/>
  <c r="P54" i="58"/>
  <c r="P55" i="58"/>
  <c r="P56" i="58"/>
  <c r="P57" i="58"/>
  <c r="P58" i="58"/>
  <c r="P59" i="58"/>
  <c r="P60" i="58"/>
  <c r="P61" i="58"/>
  <c r="P62" i="58"/>
  <c r="P63" i="58"/>
  <c r="P64" i="58"/>
  <c r="P65" i="58"/>
  <c r="P66" i="58"/>
  <c r="P67" i="58"/>
  <c r="P68" i="58"/>
  <c r="P69" i="58"/>
  <c r="P70" i="58"/>
  <c r="P71" i="58"/>
  <c r="P72" i="58"/>
  <c r="P73" i="58"/>
  <c r="P74" i="58"/>
  <c r="P75" i="58"/>
  <c r="P76" i="58"/>
  <c r="P77" i="58"/>
  <c r="P78" i="58"/>
  <c r="P79" i="58"/>
  <c r="P80" i="58"/>
  <c r="P81" i="58"/>
  <c r="P82" i="58"/>
  <c r="P83" i="58"/>
  <c r="P84" i="58"/>
  <c r="P85" i="58"/>
  <c r="P86" i="58"/>
  <c r="P87" i="58"/>
  <c r="P88" i="58"/>
  <c r="P89" i="58"/>
  <c r="P90" i="58"/>
  <c r="P91" i="58"/>
  <c r="P92" i="58"/>
  <c r="P93" i="58"/>
  <c r="P94" i="58"/>
  <c r="P95" i="58"/>
  <c r="P96" i="58"/>
  <c r="P97" i="58"/>
  <c r="P98" i="58"/>
  <c r="P99" i="58"/>
  <c r="P100" i="58"/>
  <c r="P101" i="58"/>
  <c r="P102" i="58"/>
  <c r="P103" i="58"/>
  <c r="P104" i="58"/>
  <c r="P105" i="58"/>
  <c r="P106" i="58"/>
  <c r="P107" i="58"/>
  <c r="P108" i="58"/>
  <c r="P109" i="58"/>
  <c r="P110" i="58"/>
  <c r="P111" i="58"/>
  <c r="P112" i="58"/>
  <c r="P113" i="58"/>
  <c r="P114" i="58"/>
  <c r="P115" i="58"/>
  <c r="P116" i="58"/>
  <c r="P117" i="58"/>
  <c r="P118" i="58"/>
  <c r="P119" i="58"/>
  <c r="P120" i="58"/>
  <c r="P121" i="58"/>
  <c r="P122" i="58"/>
  <c r="P123" i="58"/>
  <c r="P124" i="58"/>
  <c r="P125" i="58"/>
  <c r="P126" i="58"/>
  <c r="P127" i="58"/>
  <c r="P128" i="58"/>
  <c r="P129" i="58"/>
  <c r="P130" i="58"/>
  <c r="P131" i="58"/>
  <c r="P132" i="58"/>
  <c r="P133" i="58"/>
  <c r="P134" i="58"/>
  <c r="P135" i="58"/>
  <c r="P136" i="58"/>
  <c r="P137" i="58"/>
  <c r="P138" i="58"/>
  <c r="P139" i="58"/>
  <c r="P140" i="58"/>
  <c r="P141" i="58"/>
  <c r="P142" i="58"/>
  <c r="P143" i="58"/>
  <c r="P144" i="58"/>
  <c r="P145" i="58"/>
  <c r="B24" i="2" l="1"/>
  <c r="B20" i="2"/>
  <c r="B19" i="2"/>
  <c r="B18" i="2"/>
  <c r="G20" i="2" l="1"/>
  <c r="C24" i="2"/>
  <c r="C22" i="2"/>
  <c r="C20" i="2"/>
  <c r="C19" i="2"/>
  <c r="C18" i="2"/>
  <c r="N168" i="61"/>
  <c r="G24" i="2" s="1"/>
  <c r="M168" i="61"/>
  <c r="P3" i="61"/>
  <c r="N8" i="60"/>
  <c r="G22" i="2" s="1"/>
  <c r="M8" i="60"/>
  <c r="P3" i="60"/>
  <c r="N63" i="59"/>
  <c r="G21" i="2" s="1"/>
  <c r="M63" i="59"/>
  <c r="P41" i="59"/>
  <c r="P40" i="59"/>
  <c r="P39" i="59"/>
  <c r="P38" i="59"/>
  <c r="P37" i="59"/>
  <c r="P36" i="59"/>
  <c r="P35" i="59"/>
  <c r="P34" i="59"/>
  <c r="P33" i="59"/>
  <c r="P32" i="59"/>
  <c r="P31" i="59"/>
  <c r="P30" i="59"/>
  <c r="P29" i="59"/>
  <c r="P28" i="59"/>
  <c r="P27" i="59"/>
  <c r="P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N146" i="58"/>
  <c r="M146" i="58"/>
  <c r="P3" i="58"/>
  <c r="N7" i="57"/>
  <c r="G19" i="2" s="1"/>
  <c r="M7" i="57"/>
  <c r="P6" i="57"/>
  <c r="P5" i="57"/>
  <c r="P4" i="57"/>
  <c r="P3" i="57"/>
  <c r="O168" i="61" l="1"/>
  <c r="P170" i="61" s="1"/>
  <c r="P171" i="61" s="1"/>
  <c r="O63" i="59"/>
  <c r="P65" i="59" s="1"/>
  <c r="P66" i="59" s="1"/>
  <c r="O8" i="60"/>
  <c r="P10" i="60" s="1"/>
  <c r="P12" i="60" s="1"/>
  <c r="O146" i="58"/>
  <c r="P148" i="58" s="1"/>
  <c r="P150" i="58" s="1"/>
  <c r="O7" i="57"/>
  <c r="P9" i="57" s="1"/>
  <c r="P10" i="57" s="1"/>
  <c r="P11" i="60" l="1"/>
  <c r="P13" i="60" s="1"/>
  <c r="P67" i="59"/>
  <c r="P68" i="59" s="1"/>
  <c r="P172" i="61"/>
  <c r="P173" i="61" s="1"/>
  <c r="P149" i="58"/>
  <c r="P151" i="58"/>
  <c r="P11" i="57"/>
  <c r="P12" i="57" s="1"/>
  <c r="I30" i="2"/>
  <c r="I29" i="2"/>
  <c r="I31" i="2" s="1"/>
  <c r="P4" i="26"/>
  <c r="N5" i="26" l="1"/>
  <c r="G18" i="2" s="1"/>
  <c r="M5" i="26"/>
  <c r="P3" i="26"/>
  <c r="O5" i="26" l="1"/>
  <c r="P7" i="26" s="1"/>
  <c r="P8" i="26" l="1"/>
  <c r="P9" i="26"/>
  <c r="P10" i="26" l="1"/>
  <c r="A19" i="2"/>
  <c r="A20" i="2" s="1"/>
  <c r="A21" i="2" s="1"/>
  <c r="A22" i="2" s="1"/>
  <c r="A24" i="2" s="1"/>
  <c r="A23" i="2" s="1"/>
  <c r="J24" i="2"/>
  <c r="J21" i="2"/>
  <c r="J22" i="2"/>
  <c r="J20" i="2"/>
  <c r="J19" i="2"/>
  <c r="J25" i="2" l="1"/>
  <c r="I42" i="2"/>
  <c r="J18" i="2"/>
  <c r="J27" i="2" l="1"/>
  <c r="J28" i="2" s="1"/>
  <c r="J30" i="2" l="1"/>
  <c r="J29" i="2"/>
  <c r="J31" i="2" s="1"/>
</calcChain>
</file>

<file path=xl/sharedStrings.xml><?xml version="1.0" encoding="utf-8"?>
<sst xmlns="http://schemas.openxmlformats.org/spreadsheetml/2006/main" count="2514" uniqueCount="655">
  <si>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</si>
  <si>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</si>
  <si>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</si>
  <si>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</si>
  <si>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</si>
  <si>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</si>
  <si>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</si>
  <si>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</si>
  <si>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</si>
  <si>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</si>
  <si>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</si>
  <si>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</si>
  <si>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</si>
  <si>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</si>
  <si>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</si>
  <si>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</si>
  <si>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</si>
  <si>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</si>
  <si>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</si>
  <si>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</si>
  <si>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</si>
  <si>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</si>
  <si>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</si>
  <si>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</si>
  <si>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</si>
  <si>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</si>
  <si>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</si>
  <si>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</si>
  <si>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</si>
  <si>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</si>
  <si>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</si>
  <si>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</si>
  <si>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</si>
  <si>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</si>
  <si>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</si>
  <si>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</si>
  <si>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</si>
  <si>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</si>
  <si>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</si>
  <si>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</si>
  <si>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</si>
  <si>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</si>
  <si>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</si>
  <si>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</si>
  <si>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</si>
  <si>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</si>
  <si>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</si>
  <si>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</si>
  <si>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</si>
  <si>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</si>
  <si>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</si>
  <si>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</si>
  <si>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</si>
  <si>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</si>
  <si>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</si>
  <si>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</si>
  <si>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DMD/2109/01/RNCE9241</t>
  </si>
  <si>
    <t>GSK210901OIX192</t>
  </si>
  <si>
    <t>GSK210901HSJ453</t>
  </si>
  <si>
    <t>DMP BPN (BALIKPAPAN)</t>
  </si>
  <si>
    <t>KM DARMA VERI 7</t>
  </si>
  <si>
    <t>7/9/2021 Sangadhi Yoga</t>
  </si>
  <si>
    <t>DMD/2109/01/SBFQ5426</t>
  </si>
  <si>
    <t>GSK210901FNQ974</t>
  </si>
  <si>
    <t>GSK210901QIJ062</t>
  </si>
  <si>
    <t>GSK210901ITP168</t>
  </si>
  <si>
    <t>GSK210901NJK396</t>
  </si>
  <si>
    <t>DMD/2109/02/VOMD2361</t>
  </si>
  <si>
    <t>GSK210902PGM863</t>
  </si>
  <si>
    <t>GSK210902IRU621</t>
  </si>
  <si>
    <t>GSK210902XCW370</t>
  </si>
  <si>
    <t>GSK210902EQF975</t>
  </si>
  <si>
    <t>GSK210902HWV276</t>
  </si>
  <si>
    <t>GSK210902AMZ369</t>
  </si>
  <si>
    <t>GSK210902JRC326</t>
  </si>
  <si>
    <t>DMD/2109/02/VRAS3197</t>
  </si>
  <si>
    <t>GSK210902TMW805</t>
  </si>
  <si>
    <t>GSK210902FQI572</t>
  </si>
  <si>
    <t>GSK210902VSC084</t>
  </si>
  <si>
    <t>GSK210902IFQ296</t>
  </si>
  <si>
    <t>GSK210902YIJ914</t>
  </si>
  <si>
    <t>GSK210902IHF652</t>
  </si>
  <si>
    <t>GSK210902FRL740</t>
  </si>
  <si>
    <t>GSK210902DCO321</t>
  </si>
  <si>
    <t>GSK210902UJP213</t>
  </si>
  <si>
    <t>GSK210902FDO817</t>
  </si>
  <si>
    <t>GSK210902DUK643</t>
  </si>
  <si>
    <t>GSK210902CQO139</t>
  </si>
  <si>
    <t>GSK210902COA802</t>
  </si>
  <si>
    <t>GSK210902NMI287</t>
  </si>
  <si>
    <t>GSK210902ZIK986</t>
  </si>
  <si>
    <t>GSK210902DLR804</t>
  </si>
  <si>
    <t>GSK210902MWY518</t>
  </si>
  <si>
    <t>GSK210902GEI382</t>
  </si>
  <si>
    <t>GSK210902EYP862</t>
  </si>
  <si>
    <t>GSK210902TUP740</t>
  </si>
  <si>
    <t>GSK210902OYH853</t>
  </si>
  <si>
    <t>GSK210902WUT940</t>
  </si>
  <si>
    <t>GSK210902SET190</t>
  </si>
  <si>
    <t>GSK210902WDV476</t>
  </si>
  <si>
    <t>GSK210902DUB307</t>
  </si>
  <si>
    <t>GSK210902YUZ041</t>
  </si>
  <si>
    <t>GSK210902SQK569</t>
  </si>
  <si>
    <t>GSK210902XDE617</t>
  </si>
  <si>
    <t>GSK210902BHZ128</t>
  </si>
  <si>
    <t>GSK210902YQA564</t>
  </si>
  <si>
    <t>GSK210902BLZ467</t>
  </si>
  <si>
    <t>GSK210902VZX614</t>
  </si>
  <si>
    <t>GSK210902OLS823</t>
  </si>
  <si>
    <t>GSK210902ZCO980</t>
  </si>
  <si>
    <t>GSK210902RGP590</t>
  </si>
  <si>
    <t>GSK210902VAG903</t>
  </si>
  <si>
    <t>GSK210902CDJ581</t>
  </si>
  <si>
    <t>GSK210902WJS158</t>
  </si>
  <si>
    <t>GSK210902MOS974</t>
  </si>
  <si>
    <t>GSK210902WUD352</t>
  </si>
  <si>
    <t>GSK210902XTP179</t>
  </si>
  <si>
    <t>GSK210902XJL694</t>
  </si>
  <si>
    <t>GSK210902KNS069</t>
  </si>
  <si>
    <t>GSK210902GLI703</t>
  </si>
  <si>
    <t>GSK210902JYW542</t>
  </si>
  <si>
    <t>GSK210902GWS419</t>
  </si>
  <si>
    <t>GSK210902DKG398</t>
  </si>
  <si>
    <t>GSK210902VQL278</t>
  </si>
  <si>
    <t>GSK210902JOR739</t>
  </si>
  <si>
    <t>GSK210902GDO906</t>
  </si>
  <si>
    <t>GSK210902NYO109</t>
  </si>
  <si>
    <t>GSK210902JES234</t>
  </si>
  <si>
    <t>GSK210902NHA261</t>
  </si>
  <si>
    <t>GSK210902KAX916</t>
  </si>
  <si>
    <t>GSK210902PHQ954</t>
  </si>
  <si>
    <t>GSK210902CFL589</t>
  </si>
  <si>
    <t>GSK210902OVH481</t>
  </si>
  <si>
    <t>GSK210902STE984</t>
  </si>
  <si>
    <t>GSK210902MSP397</t>
  </si>
  <si>
    <t>GSK210902PVG427</t>
  </si>
  <si>
    <t>GSK210902THO401</t>
  </si>
  <si>
    <t>GSK210902TCW732</t>
  </si>
  <si>
    <t>GSK210902GMO341</t>
  </si>
  <si>
    <t>GSK210902PDV657</t>
  </si>
  <si>
    <t>GSK210902PGX204</t>
  </si>
  <si>
    <t>GSK210902WAB751</t>
  </si>
  <si>
    <t>GSK210902XZV540</t>
  </si>
  <si>
    <t>GSK210902POW510</t>
  </si>
  <si>
    <t>GSK210902WTZ205</t>
  </si>
  <si>
    <t>GSK210902DBU613</t>
  </si>
  <si>
    <t>GSK210902UJD763</t>
  </si>
  <si>
    <t>GSK210902CKH327</t>
  </si>
  <si>
    <t>GSK210902SWY718</t>
  </si>
  <si>
    <t>GSK210902KHU605</t>
  </si>
  <si>
    <t>GSK210902FVR261</t>
  </si>
  <si>
    <t>GSK210902RSE173</t>
  </si>
  <si>
    <t>GSK210902LWU148</t>
  </si>
  <si>
    <t>GSK210902NIQ437</t>
  </si>
  <si>
    <t>GSK210902UZN210</t>
  </si>
  <si>
    <t>GSK210902SND432</t>
  </si>
  <si>
    <t>GSK210902RBG027</t>
  </si>
  <si>
    <t>GSK210902TCY193</t>
  </si>
  <si>
    <t>GSK210902FWK742</t>
  </si>
  <si>
    <t>GSK210902SCK639</t>
  </si>
  <si>
    <t>GSK210902WPU598</t>
  </si>
  <si>
    <t>GSK210902VQN359</t>
  </si>
  <si>
    <t>GSK210902HDN912</t>
  </si>
  <si>
    <t>GSK210902VCZ681</t>
  </si>
  <si>
    <t>GSK210902TCF946</t>
  </si>
  <si>
    <t>GSK210902GSR895</t>
  </si>
  <si>
    <t>GSK210902MNJ816</t>
  </si>
  <si>
    <t>GSK210902MWE810</t>
  </si>
  <si>
    <t>GSK210902FIE670</t>
  </si>
  <si>
    <t>GSK210902DUR349</t>
  </si>
  <si>
    <t>GSK210902IFJ465</t>
  </si>
  <si>
    <t>GSK210902SEI358</t>
  </si>
  <si>
    <t>GSK210902HMS017</t>
  </si>
  <si>
    <t>GSK210902EZC539</t>
  </si>
  <si>
    <t>GSK210902QAE078</t>
  </si>
  <si>
    <t>GSK210902RBC852</t>
  </si>
  <si>
    <t>GSK210902WQF820</t>
  </si>
  <si>
    <t>GSK210902NKA210</t>
  </si>
  <si>
    <t>GSK210902FSZ139</t>
  </si>
  <si>
    <t>GSK210902CQV231</t>
  </si>
  <si>
    <t>GSK210902SYH137</t>
  </si>
  <si>
    <t>GSK210902GDP314</t>
  </si>
  <si>
    <t>GSK210902NSX342</t>
  </si>
  <si>
    <t>GSK210902ICF561</t>
  </si>
  <si>
    <t>GSK210902KAM329</t>
  </si>
  <si>
    <t>GSK210902DFA520</t>
  </si>
  <si>
    <t>GSK210902IVT102</t>
  </si>
  <si>
    <t>GSK210902TOJ204</t>
  </si>
  <si>
    <t>GSK210902PKY087</t>
  </si>
  <si>
    <t>GSK210902EUW784</t>
  </si>
  <si>
    <t>GSK210902NDV476</t>
  </si>
  <si>
    <t>GSK210902XNG174</t>
  </si>
  <si>
    <t>GSK210902SLH465</t>
  </si>
  <si>
    <t>GSK210902DAV294</t>
  </si>
  <si>
    <t>GSK210902UBQ736</t>
  </si>
  <si>
    <t>GSK210902UBJ508</t>
  </si>
  <si>
    <t>GSK210902SFK097</t>
  </si>
  <si>
    <t>GSK210902XJN524</t>
  </si>
  <si>
    <t>GSK210902QDY627</t>
  </si>
  <si>
    <t>GSK210902LEN687</t>
  </si>
  <si>
    <t>GSK210902EWO625</t>
  </si>
  <si>
    <t>GSK210902XBU176</t>
  </si>
  <si>
    <t>GSK210902HEU834</t>
  </si>
  <si>
    <t>GSK210902NHA493</t>
  </si>
  <si>
    <t>GSK210902NGP794</t>
  </si>
  <si>
    <t>GSK210902WFJ824</t>
  </si>
  <si>
    <t>GSK210902QLN673</t>
  </si>
  <si>
    <t>GSK210902GEM564</t>
  </si>
  <si>
    <t>GSK210902XQL317</t>
  </si>
  <si>
    <t>GSK210902GXS178</t>
  </si>
  <si>
    <t>GSK210902HZC795</t>
  </si>
  <si>
    <t>GSK210902AIE716</t>
  </si>
  <si>
    <t>DMD/2109/02/NDBE9862</t>
  </si>
  <si>
    <t>GSK210902CYZ309</t>
  </si>
  <si>
    <t>GSK210902IKC278</t>
  </si>
  <si>
    <t>DMD/2109/02/ZHDV4701</t>
  </si>
  <si>
    <t>GSK210902XQG437</t>
  </si>
  <si>
    <t>GSK210902MRC741</t>
  </si>
  <si>
    <t>DMD/2109/04/RDNB1205</t>
  </si>
  <si>
    <t>GSK210904IMY692</t>
  </si>
  <si>
    <t>GSK210904IPX761</t>
  </si>
  <si>
    <t>GSK210904TPJ964</t>
  </si>
  <si>
    <t>GSK210904MLO265</t>
  </si>
  <si>
    <t>GSK210904BGP451</t>
  </si>
  <si>
    <t>GSK210904OGZ195</t>
  </si>
  <si>
    <t>GSK210904ocp746</t>
  </si>
  <si>
    <t>GSK210904BWC496</t>
  </si>
  <si>
    <t>GSK210904ZNJ560</t>
  </si>
  <si>
    <t>GSK210904VDW897</t>
  </si>
  <si>
    <t>GSK210904URX372</t>
  </si>
  <si>
    <t>GSK210904NTL598</t>
  </si>
  <si>
    <t>GSK210904ELU394</t>
  </si>
  <si>
    <t>GSK210904WZP480</t>
  </si>
  <si>
    <t>GSK210904VRH265</t>
  </si>
  <si>
    <t>GSK210904CQP793</t>
  </si>
  <si>
    <t>GSK210904PEN756</t>
  </si>
  <si>
    <t>GSK210904ZAK795</t>
  </si>
  <si>
    <t>GSK210904ASN631</t>
  </si>
  <si>
    <t>GSK210904RPK237</t>
  </si>
  <si>
    <t>GSK210904LVW032</t>
  </si>
  <si>
    <t>GSK210904JLU167</t>
  </si>
  <si>
    <t>GSK210904UEP435</t>
  </si>
  <si>
    <t>GSK210904WKX249</t>
  </si>
  <si>
    <t>GSK210904NXT673</t>
  </si>
  <si>
    <t>GSK210904ZDR768</t>
  </si>
  <si>
    <t>GSK210904CQD408</t>
  </si>
  <si>
    <t>GSK210904EGA237</t>
  </si>
  <si>
    <t>GSK210904MCE253</t>
  </si>
  <si>
    <t>GSK210904LBE867</t>
  </si>
  <si>
    <t>GSK210904WOA480</t>
  </si>
  <si>
    <t>GSK210904MNI763</t>
  </si>
  <si>
    <t>GSK210904HRO978</t>
  </si>
  <si>
    <t>GSK210904DNJ642</t>
  </si>
  <si>
    <t>GSK210904WLE956</t>
  </si>
  <si>
    <t>GSK210904FTH195</t>
  </si>
  <si>
    <t>GSK210904BIA729</t>
  </si>
  <si>
    <t>GSK210904RYD429</t>
  </si>
  <si>
    <t>GSK210904VWH805</t>
  </si>
  <si>
    <t>GSK210904GJD679</t>
  </si>
  <si>
    <t>GSK210904CGT059</t>
  </si>
  <si>
    <t>GSK210904NZS103</t>
  </si>
  <si>
    <t>GSK210904GPE976</t>
  </si>
  <si>
    <t>GSK210904AZU487</t>
  </si>
  <si>
    <t>GSK210904VZG908</t>
  </si>
  <si>
    <t>GSK210904EJS294</t>
  </si>
  <si>
    <t>GSK210904IKJ436</t>
  </si>
  <si>
    <t>GSK210904TDE604</t>
  </si>
  <si>
    <t>GSK210904WQL873</t>
  </si>
  <si>
    <t>GSK210904NME132</t>
  </si>
  <si>
    <t>GSK210904CKA712</t>
  </si>
  <si>
    <t>GSK210904OEY654</t>
  </si>
  <si>
    <t>GSK210904ACZ758</t>
  </si>
  <si>
    <t>GSK210904WDF964</t>
  </si>
  <si>
    <t>GSK210904WNY278</t>
  </si>
  <si>
    <t>GSK210904BTL734</t>
  </si>
  <si>
    <t>GSK210904IHO432</t>
  </si>
  <si>
    <t>GSK210904NZR632</t>
  </si>
  <si>
    <t>GSK210904RLM902</t>
  </si>
  <si>
    <t>GSK210904OIZ015</t>
  </si>
  <si>
    <t>GSK210904XYT983</t>
  </si>
  <si>
    <t>GSK210904CZK179</t>
  </si>
  <si>
    <t>GSK210904WLA710</t>
  </si>
  <si>
    <t>GSK210904IVA643</t>
  </si>
  <si>
    <t>GSK210904XUV680</t>
  </si>
  <si>
    <t>GSK210904VAQ164</t>
  </si>
  <si>
    <t>GSK210904IHR104</t>
  </si>
  <si>
    <t>GSK210904WSR138</t>
  </si>
  <si>
    <t>GSK210904CAJ850</t>
  </si>
  <si>
    <t>GSK210904QHI846</t>
  </si>
  <si>
    <t>GSK210904YXM834</t>
  </si>
  <si>
    <t>GSK210904UXV147</t>
  </si>
  <si>
    <t>GSK210904SVC704</t>
  </si>
  <si>
    <t>GSK210904GTM340</t>
  </si>
  <si>
    <t>GSK210904JLM298</t>
  </si>
  <si>
    <t>GSK210904VDK916</t>
  </si>
  <si>
    <t>GSK210904XVL608</t>
  </si>
  <si>
    <t>GSK210904EUJ879</t>
  </si>
  <si>
    <t>GSK210904AMS398</t>
  </si>
  <si>
    <t>GSK210904WAS987</t>
  </si>
  <si>
    <t>GSK210904DLH421</t>
  </si>
  <si>
    <t>GSK210904XQI489</t>
  </si>
  <si>
    <t>GSK210904SEW154</t>
  </si>
  <si>
    <t>GSK210904XAI240</t>
  </si>
  <si>
    <t>GSK210904LRG198</t>
  </si>
  <si>
    <t>GSK210904ISD183</t>
  </si>
  <si>
    <t>GSK210904CVD631</t>
  </si>
  <si>
    <t>GSK210904XID748</t>
  </si>
  <si>
    <t>GSK210904XIA143</t>
  </si>
  <si>
    <t>GSK210904FIV410</t>
  </si>
  <si>
    <t>GSK210904IEM812</t>
  </si>
  <si>
    <t>GSK210904NJR951</t>
  </si>
  <si>
    <t>GSK210904GMQ769</t>
  </si>
  <si>
    <t>GSK210904ZRF405</t>
  </si>
  <si>
    <t>GSK210904STR697</t>
  </si>
  <si>
    <t>GSK210904JIN874</t>
  </si>
  <si>
    <t>GSK210904LAK813</t>
  </si>
  <si>
    <t>GSK210904LGB935</t>
  </si>
  <si>
    <t>GSK210904YVI738</t>
  </si>
  <si>
    <t>GSK210904NHM913</t>
  </si>
  <si>
    <t>GSK210904FUE769</t>
  </si>
  <si>
    <t>GSK210904MYE154</t>
  </si>
  <si>
    <t>GSK210904IZX549</t>
  </si>
  <si>
    <t>GSK210904PIH712</t>
  </si>
  <si>
    <t>GSK210904XAD952</t>
  </si>
  <si>
    <t>GSK210904SOA930</t>
  </si>
  <si>
    <t>GSK210904ANG386</t>
  </si>
  <si>
    <t>GSK210904EGK096</t>
  </si>
  <si>
    <t>GSK210904DJT968</t>
  </si>
  <si>
    <t>GSK210904PBH647</t>
  </si>
  <si>
    <t>GSK210904PSC187</t>
  </si>
  <si>
    <t>GSK210904LXI275</t>
  </si>
  <si>
    <t>GSK210904LFS274</t>
  </si>
  <si>
    <t>GSK210904QLT726</t>
  </si>
  <si>
    <t>GSK210904CFK302</t>
  </si>
  <si>
    <t>GSK210904UJL035</t>
  </si>
  <si>
    <t>GSK210904MHE042</t>
  </si>
  <si>
    <t>GSK210904JQX430</t>
  </si>
  <si>
    <t>GSK210904WXN905</t>
  </si>
  <si>
    <t>GSK210904WPB863</t>
  </si>
  <si>
    <t>GSK210904QGC041</t>
  </si>
  <si>
    <t>GSK210904QEI102</t>
  </si>
  <si>
    <t>GSK210904SYO476</t>
  </si>
  <si>
    <t>GSK210904EOQ421</t>
  </si>
  <si>
    <t>GSK210904EVH789</t>
  </si>
  <si>
    <t>GSK210904LDN125</t>
  </si>
  <si>
    <t>GSK210904RTK049</t>
  </si>
  <si>
    <t>GSK210904HFL164</t>
  </si>
  <si>
    <t>GSK210904FMS786</t>
  </si>
  <si>
    <t>GSK210904QBA574</t>
  </si>
  <si>
    <t>GSK210904NWP980</t>
  </si>
  <si>
    <t>GSK210904QHA981</t>
  </si>
  <si>
    <t>GSK210904QMT975</t>
  </si>
  <si>
    <t>GSK210904XKF762</t>
  </si>
  <si>
    <t>GSK210904MYX024</t>
  </si>
  <si>
    <t>GSK210904YLM306</t>
  </si>
  <si>
    <t>GSK210904MUH781</t>
  </si>
  <si>
    <t>GSK210904QFL138</t>
  </si>
  <si>
    <t>GSK210904PYT748</t>
  </si>
  <si>
    <t>GSK210904WXH706</t>
  </si>
  <si>
    <t>GSK210904WNV723</t>
  </si>
  <si>
    <t>GSK210904CZV796</t>
  </si>
  <si>
    <t>GSK210904ECH146</t>
  </si>
  <si>
    <t>GSK210904CDY389</t>
  </si>
  <si>
    <t>GSK210904HOL091</t>
  </si>
  <si>
    <t>GSK210904FTB681</t>
  </si>
  <si>
    <t>GSK210904CSW128</t>
  </si>
  <si>
    <t>GSK210904IEU169</t>
  </si>
  <si>
    <t>GSK210904DJZ216</t>
  </si>
  <si>
    <t>GSK210904DXN628</t>
  </si>
  <si>
    <t>GSK210904SMF513</t>
  </si>
  <si>
    <t>GSK210904OEC538</t>
  </si>
  <si>
    <t>GSK210904UTR127</t>
  </si>
  <si>
    <t>GSK210904VWN093</t>
  </si>
  <si>
    <t>GSK210904RHC479</t>
  </si>
  <si>
    <t>GSK210904JHU638</t>
  </si>
  <si>
    <t>GSK210904XOG198</t>
  </si>
  <si>
    <t>GSK210904PJO982</t>
  </si>
  <si>
    <t>GSK210904DAE839</t>
  </si>
  <si>
    <t>GSK210904JYZ697</t>
  </si>
  <si>
    <t>GSK210904BOP756</t>
  </si>
  <si>
    <t>GSK210904ZTV178</t>
  </si>
  <si>
    <t>DMD/2109/04/ECTN0576</t>
  </si>
  <si>
    <t>GSK210904AFS734</t>
  </si>
  <si>
    <t>GSK210904KGQ294</t>
  </si>
  <si>
    <t>GSK210904QPB829</t>
  </si>
  <si>
    <t>KM MUTIARA FERINDO I</t>
  </si>
  <si>
    <t>DMD/2109/02/EWIQ9627</t>
  </si>
  <si>
    <t>GSK210902XZG415</t>
  </si>
  <si>
    <t>GSK210902KPD217</t>
  </si>
  <si>
    <t>GSK210902DGV843</t>
  </si>
  <si>
    <t>GSK210902JHM652</t>
  </si>
  <si>
    <t>GSK210902JLY384</t>
  </si>
  <si>
    <t>GSK210902GCI362</t>
  </si>
  <si>
    <t>GSK210902ZIF570</t>
  </si>
  <si>
    <t>GSK210902RMS720</t>
  </si>
  <si>
    <t>GSK210902XJG754</t>
  </si>
  <si>
    <t>GSK210902UQY609</t>
  </si>
  <si>
    <t>GSK210902PVH609</t>
  </si>
  <si>
    <t>GSK210902OVH134</t>
  </si>
  <si>
    <t>GSK210902LEQ845</t>
  </si>
  <si>
    <t>GSK210902VBO463</t>
  </si>
  <si>
    <t>GSK210902XGD849</t>
  </si>
  <si>
    <t>GSK210902HAX807</t>
  </si>
  <si>
    <t>GSK210902VQM251</t>
  </si>
  <si>
    <t>GSK210902RPO938</t>
  </si>
  <si>
    <t>GSK210902BYZ158</t>
  </si>
  <si>
    <t>GSK210902OWG367</t>
  </si>
  <si>
    <t>GSK210902SWL589</t>
  </si>
  <si>
    <t>GSK210902SPV823</t>
  </si>
  <si>
    <t>GSK210902YAM082</t>
  </si>
  <si>
    <t>GSK210902QEN453</t>
  </si>
  <si>
    <t>GSK210902LRU086</t>
  </si>
  <si>
    <t>GSK210902AOJ354</t>
  </si>
  <si>
    <t>GSK210902JQX236</t>
  </si>
  <si>
    <t>GSK210902LEX783</t>
  </si>
  <si>
    <t>GSK210902HJQ724</t>
  </si>
  <si>
    <t>GSK210902NCJ091</t>
  </si>
  <si>
    <t>GSK210902BVL792</t>
  </si>
  <si>
    <t>GSK210902WBE456</t>
  </si>
  <si>
    <t>GSK210902HXB732</t>
  </si>
  <si>
    <t>GSK210902DIP864</t>
  </si>
  <si>
    <t>GSK210902ZGA498</t>
  </si>
  <si>
    <t>GSK210902CPY359</t>
  </si>
  <si>
    <t>GSK210902DQH980</t>
  </si>
  <si>
    <t>GSK210902LRF417</t>
  </si>
  <si>
    <t>GSK210902CKU468</t>
  </si>
  <si>
    <t>GSK210902FGA503</t>
  </si>
  <si>
    <t>GSK210902IXH361</t>
  </si>
  <si>
    <t>GSK210902HEL641</t>
  </si>
  <si>
    <t>GSK210902ZYG586</t>
  </si>
  <si>
    <t>GSK210902RKM532</t>
  </si>
  <si>
    <t>GSK210902DGI730</t>
  </si>
  <si>
    <t>GSK210902XPR485</t>
  </si>
  <si>
    <t>GSK210902TUW135</t>
  </si>
  <si>
    <t>GSK210902UHL185</t>
  </si>
  <si>
    <t>GSK210902DWF960</t>
  </si>
  <si>
    <t>GSK210902DKT475</t>
  </si>
  <si>
    <t>GSK210902MZP412</t>
  </si>
  <si>
    <t>GSK210902ZEG250</t>
  </si>
  <si>
    <t>GSK210902GFD204</t>
  </si>
  <si>
    <t>GSK210902EIA906</t>
  </si>
  <si>
    <t>GSK210902XRY638</t>
  </si>
  <si>
    <t>GSK210902EZD713</t>
  </si>
  <si>
    <t>GSK210902VMH804</t>
  </si>
  <si>
    <t>GSK210902WYI487</t>
  </si>
  <si>
    <t>GSK210902EIA078</t>
  </si>
  <si>
    <t>GSK210902TYD135</t>
  </si>
  <si>
    <t>9/7/2021 Sangadhi Yoga</t>
  </si>
  <si>
    <t>GSK210902YOV129</t>
  </si>
  <si>
    <t>9/10/2021 Sangadhi Yoga</t>
  </si>
  <si>
    <t>DMD/2109/03/FDBK8729</t>
  </si>
  <si>
    <t>GSK210903LUZ239</t>
  </si>
  <si>
    <t>GSK210903ENC162</t>
  </si>
  <si>
    <t>GSK210903WEO279</t>
  </si>
  <si>
    <t>GSK210903WPE169</t>
  </si>
  <si>
    <t>GSK210903OKJ240</t>
  </si>
  <si>
    <t>GSK210903ZVW926</t>
  </si>
  <si>
    <t>GSK210903TRM840</t>
  </si>
  <si>
    <t>GSK210903JLY976</t>
  </si>
  <si>
    <t>GSK210903FKU917</t>
  </si>
  <si>
    <t>GSK210903QUH043</t>
  </si>
  <si>
    <t>GSK210903QCR543</t>
  </si>
  <si>
    <t>GSK210903JQL806</t>
  </si>
  <si>
    <t>GSK210903VJP237</t>
  </si>
  <si>
    <t>GSK210903FAL689</t>
  </si>
  <si>
    <t>GSK210903VZW723</t>
  </si>
  <si>
    <t>GSK210903UYK574</t>
  </si>
  <si>
    <t>GSK210903ZLY492</t>
  </si>
  <si>
    <t>GSK210903UQH105</t>
  </si>
  <si>
    <t>GSK210903EHB054</t>
  </si>
  <si>
    <t>GSK210903XVQ695</t>
  </si>
  <si>
    <t>GSK210903XEI302</t>
  </si>
  <si>
    <t>GSK210903KYB036</t>
  </si>
  <si>
    <t>GSK210903RWK572</t>
  </si>
  <si>
    <t>GSK210903LGH896</t>
  </si>
  <si>
    <t>GSK210903KXI680</t>
  </si>
  <si>
    <t>GSK210903IYK472</t>
  </si>
  <si>
    <t>GSK210903ONQ985</t>
  </si>
  <si>
    <t>GSK210903VFW963</t>
  </si>
  <si>
    <t>GSK210903XUS964</t>
  </si>
  <si>
    <t>GSK210903WON904</t>
  </si>
  <si>
    <t>GSK210903JXI750</t>
  </si>
  <si>
    <t>GSK210903XLJ538</t>
  </si>
  <si>
    <t>GSK210903PXY368</t>
  </si>
  <si>
    <t>GSK210903ILH465</t>
  </si>
  <si>
    <t>GSK210903EHY297</t>
  </si>
  <si>
    <t>GSK210903YAM902</t>
  </si>
  <si>
    <t>GSK210903ENY906</t>
  </si>
  <si>
    <t>GSK210903OSA364</t>
  </si>
  <si>
    <t>GSK210903FGP703</t>
  </si>
  <si>
    <t>GSK210903LQC195</t>
  </si>
  <si>
    <t>GSK210903PKW690</t>
  </si>
  <si>
    <t>GSK210903MRC504</t>
  </si>
  <si>
    <t>GSK210903XRB528</t>
  </si>
  <si>
    <t>GSK210903AXI179</t>
  </si>
  <si>
    <t>GSK210903AZS987</t>
  </si>
  <si>
    <t>GSK210903FNJ106</t>
  </si>
  <si>
    <t>GSK210903EXG074</t>
  </si>
  <si>
    <t>GSK210903KVN175</t>
  </si>
  <si>
    <t>GSK210903DPJ329</t>
  </si>
  <si>
    <t>GSK210903OEN815</t>
  </si>
  <si>
    <t>GSK210903RZS361</t>
  </si>
  <si>
    <t>GSK210903FRE398</t>
  </si>
  <si>
    <t>GSK210903AVP821</t>
  </si>
  <si>
    <t>GSK210903GMJ129</t>
  </si>
  <si>
    <t>GSK210903DAC463</t>
  </si>
  <si>
    <t>GSK210903XCZ807</t>
  </si>
  <si>
    <t>GSK210903CKB439</t>
  </si>
  <si>
    <t>GSK210903ZXV248</t>
  </si>
  <si>
    <t>GSK210903YMK861</t>
  </si>
  <si>
    <t>GSK210903IZB524</t>
  </si>
  <si>
    <t>GSK210903BWD239</t>
  </si>
  <si>
    <t>GSK210903XDS289</t>
  </si>
  <si>
    <t>GSK210903GKQ925</t>
  </si>
  <si>
    <t>GSK210903VBH984</t>
  </si>
  <si>
    <t>GSK210903CFK089</t>
  </si>
  <si>
    <t>GSK210903IWY986</t>
  </si>
  <si>
    <t>GSK210903DNR046</t>
  </si>
  <si>
    <t>GSK210903GFH073</t>
  </si>
  <si>
    <t>GSK210903MZK365</t>
  </si>
  <si>
    <t>GSK210903BQP016</t>
  </si>
  <si>
    <t>GSK210903NXW328</t>
  </si>
  <si>
    <t>GSK210903VHW918</t>
  </si>
  <si>
    <t>GSK210903TLI517</t>
  </si>
  <si>
    <t>GSK210903GHQ786</t>
  </si>
  <si>
    <t>GSK210903CUA946</t>
  </si>
  <si>
    <t>GSK210903SKI726</t>
  </si>
  <si>
    <t>GSK210903UHC570</t>
  </si>
  <si>
    <t>GSK210903QSN798</t>
  </si>
  <si>
    <t>GSK210903NJU679</t>
  </si>
  <si>
    <t>GSK210903KJB264</t>
  </si>
  <si>
    <t>GSK210903GRE491</t>
  </si>
  <si>
    <t>GSK210903QPU598</t>
  </si>
  <si>
    <t>GSK210903XFI953</t>
  </si>
  <si>
    <t>GSK210903YDE910</t>
  </si>
  <si>
    <t>GSK210903HLG867</t>
  </si>
  <si>
    <t>GSK210903PXS948</t>
  </si>
  <si>
    <t>GSK210903OBI827</t>
  </si>
  <si>
    <t>GSK210903QHU028</t>
  </si>
  <si>
    <t>GSK210903GAC890</t>
  </si>
  <si>
    <t>GSK210903NXO418</t>
  </si>
  <si>
    <t>GSK210903XPQ205</t>
  </si>
  <si>
    <t>GSK210903IYU702</t>
  </si>
  <si>
    <t>GSK210903KTJ592</t>
  </si>
  <si>
    <t>GSK210903IAQ720</t>
  </si>
  <si>
    <t>GSK210903GEX203</t>
  </si>
  <si>
    <t>GSK210903FSN467</t>
  </si>
  <si>
    <t>GSK210903IMS853</t>
  </si>
  <si>
    <t>GSK210903LME437</t>
  </si>
  <si>
    <t>GSK210903EVW302</t>
  </si>
  <si>
    <t>GSK210903GQX420</t>
  </si>
  <si>
    <t>GSK210903FNE672</t>
  </si>
  <si>
    <t>GSK210903RIS694</t>
  </si>
  <si>
    <t>GSK210903MIU217</t>
  </si>
  <si>
    <t>GSK210903MFK925</t>
  </si>
  <si>
    <t>GSK210903FCM645</t>
  </si>
  <si>
    <t>GSK210903NDW503</t>
  </si>
  <si>
    <t>GSK210903DPL163</t>
  </si>
  <si>
    <t>GSK210903ZKC723</t>
  </si>
  <si>
    <t>GSK210903QNK820</t>
  </si>
  <si>
    <t>GSK210903RAG352</t>
  </si>
  <si>
    <t>GSK210903MEN310</t>
  </si>
  <si>
    <t>GSK210903GHM437</t>
  </si>
  <si>
    <t>GSK210903QWM562</t>
  </si>
  <si>
    <t>GSK210903ALB710</t>
  </si>
  <si>
    <t>GSK210903JND840</t>
  </si>
  <si>
    <t>GSK210903QKJ970</t>
  </si>
  <si>
    <t>GSK210903ADT361</t>
  </si>
  <si>
    <t>GSK210903WJB741</t>
  </si>
  <si>
    <t>GSK210903VYB176</t>
  </si>
  <si>
    <t>GSK210903WGJ407</t>
  </si>
  <si>
    <t>GSK210903VRL873</t>
  </si>
  <si>
    <t>GSK210903LQD956</t>
  </si>
  <si>
    <t>GSK210903TCM864</t>
  </si>
  <si>
    <t>GSK210903EPW629</t>
  </si>
  <si>
    <t>GSK210903EHA948</t>
  </si>
  <si>
    <t>GSK210903ESR981</t>
  </si>
  <si>
    <t>GSK210903RHF845</t>
  </si>
  <si>
    <t>GSK210903MJK031</t>
  </si>
  <si>
    <t>GSK210903ACP547</t>
  </si>
  <si>
    <t>GSK210903MTL374</t>
  </si>
  <si>
    <t>GSK210903LTA756</t>
  </si>
  <si>
    <t>GSK210903JHG168</t>
  </si>
  <si>
    <t>GSK210903CHQ698</t>
  </si>
  <si>
    <t>GSK210903JFH628</t>
  </si>
  <si>
    <t>GSK210903JSU619</t>
  </si>
  <si>
    <t>GSK210903FYV367</t>
  </si>
  <si>
    <t>GSK210903XNY651</t>
  </si>
  <si>
    <t>GSK210903QYJ018</t>
  </si>
  <si>
    <t>GSK210903XQO826</t>
  </si>
  <si>
    <t>GSK210903CRA145</t>
  </si>
  <si>
    <t>GSK210903PAH958</t>
  </si>
  <si>
    <t>GSK210903DKH179</t>
  </si>
  <si>
    <t>GSK210903TOC358</t>
  </si>
  <si>
    <t>GSK210903IUX206</t>
  </si>
  <si>
    <t>GSK210903MOU067</t>
  </si>
  <si>
    <t>GSK210903NQR439</t>
  </si>
  <si>
    <t>GSK210903DUT806</t>
  </si>
  <si>
    <t>GSK210903MCN732</t>
  </si>
  <si>
    <t>GSK210903AVL087</t>
  </si>
  <si>
    <t>GSK210903STQ209</t>
  </si>
  <si>
    <t>GSK210903HBQ069</t>
  </si>
  <si>
    <t>GSK210903ONG419</t>
  </si>
  <si>
    <t>GSK210903YTZ851</t>
  </si>
  <si>
    <t>GSK210903EZR896</t>
  </si>
  <si>
    <t>GSK210903ORV938</t>
  </si>
  <si>
    <t>GSK210903NZA058</t>
  </si>
  <si>
    <t>GSK210903YGK439</t>
  </si>
  <si>
    <t>GSK210903OIE571</t>
  </si>
  <si>
    <t>GSK210903OVB408</t>
  </si>
  <si>
    <t>GSK210903CYZ405</t>
  </si>
  <si>
    <t>GSK210903IVJ981</t>
  </si>
  <si>
    <t>GSK210903SGW159</t>
  </si>
  <si>
    <t>GSK210903HNT068</t>
  </si>
  <si>
    <t>GSK210903EDW472</t>
  </si>
  <si>
    <t>GSK210903ZQN548</t>
  </si>
  <si>
    <t>GSK210903UYN510</t>
  </si>
  <si>
    <t>GSK210903ZIN125</t>
  </si>
  <si>
    <t>GSK210903TPW971</t>
  </si>
  <si>
    <t>GSK210903LBZ739</t>
  </si>
  <si>
    <t>DMD/2109/03/MWKU3265</t>
  </si>
  <si>
    <t>GSK210903KQM857</t>
  </si>
  <si>
    <t>GSK210903ZEP528</t>
  </si>
  <si>
    <t>GSK210903QJM916</t>
  </si>
  <si>
    <t>DMD/2109/03/XRMZ8072</t>
  </si>
  <si>
    <t>GSK210903AJI685</t>
  </si>
  <si>
    <t>GSK210903WIC592</t>
  </si>
  <si>
    <t>GSK210903HVQ890</t>
  </si>
  <si>
    <t>GSK210903BKA109</t>
  </si>
  <si>
    <t>GSK210903QOJ503</t>
  </si>
  <si>
    <t>DMD/2109/03/MWHC6872</t>
  </si>
  <si>
    <t>GSK210903SKJ246</t>
  </si>
  <si>
    <t>GSK210903UKC246</t>
  </si>
  <si>
    <t>GSK210903FUV320</t>
  </si>
  <si>
    <t>GSK210903UYB236</t>
  </si>
  <si>
    <t>GSK210903NSZ649</t>
  </si>
  <si>
    <t>GSK210903ZRI720</t>
  </si>
  <si>
    <t>GSK210903CNR534</t>
  </si>
  <si>
    <t>GSK210903MSJ950</t>
  </si>
  <si>
    <t>GSK210903BHM461</t>
  </si>
  <si>
    <t>GSK210903PQF624</t>
  </si>
  <si>
    <t>GSK210903VMR298</t>
  </si>
  <si>
    <t xml:space="preserve"> 023/PCI/K1/IX/21</t>
  </si>
  <si>
    <t>BALIKPAPAN</t>
  </si>
  <si>
    <t>BKI032210036707</t>
  </si>
  <si>
    <t>BKI032210036715</t>
  </si>
  <si>
    <t>BKI032210036723</t>
  </si>
  <si>
    <t>BKI032210036731</t>
  </si>
  <si>
    <t>BKI032210036749</t>
  </si>
  <si>
    <t>BKI032210036764</t>
  </si>
  <si>
    <t>BKI032210036756</t>
  </si>
  <si>
    <t xml:space="preserve"> 14 Oktober 21</t>
  </si>
  <si>
    <t>PENGIRIMAN BARANG TUJUAN BALIKPAPAN</t>
  </si>
  <si>
    <t>01 - 04 Sept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</si>
  <si>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Empat Juta Lima Ratus Lima Belas Ribu Lima Ratus Tujuh Puluh Empat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</si>
</sst>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8" fillId="0" borderId="3" xfId="0" applyFont="1" applyBorder="1" applyAlignment="1">
      <alignment vertical="center" wrapText="1"/>
    </xf>
    <xf numFmtId="0" fontId="18" fillId="0" borderId="3" xfId="0" applyFont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64" fontId="3" fillId="0" borderId="1" xfId="2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2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400050</xdr:colOff>
      <xdr:row>41</xdr:row>
      <xdr:rowOff>163229</xdr:rowOff>
    </xdr:from>
    <xdr:to>
      <xdr:col>10</xdr:col>
      <xdr:colOff>381000</xdr:colOff>
      <xdr:row>48</xdr:row>
      <xdr:rowOff>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16980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4" totalsRowShown="0" headerRowDxfId="118" dataDxfId="116" headerRowBorderDxfId="117">
  <tableColumns count="12">
    <tableColumn id="1" name="NOMOR" dataDxfId="115" dataCellStyle="Normal"/>
    <tableColumn id="3" name="TUJUAN" dataDxfId="114" dataCellStyle="Normal"/>
    <tableColumn id="16" name="Pick Up" dataDxfId="113"/>
    <tableColumn id="14" name="KAPAL" dataDxfId="112"/>
    <tableColumn id="15" name="ETD Kapal" dataDxfId="111"/>
    <tableColumn id="10" name="KETERANGAN" dataDxfId="110" dataCellStyle="Normal"/>
    <tableColumn id="5" name="P" dataDxfId="109" dataCellStyle="Normal"/>
    <tableColumn id="6" name="L" dataDxfId="108" dataCellStyle="Normal"/>
    <tableColumn id="7" name="T" dataDxfId="107" dataCellStyle="Normal"/>
    <tableColumn id="4" name="ACT KG" dataDxfId="106" dataCellStyle="Normal"/>
    <tableColumn id="8" name="KG VOLUME" dataDxfId="105" dataCellStyle="Normal"/>
    <tableColumn id="19" name="PEMBULATAN" dataDxfId="10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6" totalsRowShown="0" headerRowDxfId="100" dataDxfId="98" headerRowBorderDxfId="99">
  <tableColumns count="12">
    <tableColumn id="1" name="NOMOR" dataDxfId="97" dataCellStyle="Normal"/>
    <tableColumn id="3" name="TUJUAN" dataDxfId="96" dataCellStyle="Normal"/>
    <tableColumn id="16" name="Pick Up" dataDxfId="95"/>
    <tableColumn id="14" name="KAPAL" dataDxfId="94"/>
    <tableColumn id="15" name="ETD Kapal" dataDxfId="93"/>
    <tableColumn id="10" name="KETERANGAN" dataDxfId="92" dataCellStyle="Normal"/>
    <tableColumn id="5" name="P" dataDxfId="91" dataCellStyle="Normal"/>
    <tableColumn id="6" name="L" dataDxfId="90" dataCellStyle="Normal"/>
    <tableColumn id="7" name="T" dataDxfId="89" dataCellStyle="Normal"/>
    <tableColumn id="4" name="ACT KG" dataDxfId="88" dataCellStyle="Normal"/>
    <tableColumn id="8" name="KG VOLUME" dataDxfId="87" dataCellStyle="Normal"/>
    <tableColumn id="19" name="PEMBULATAN" dataDxfId="8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145" totalsRowShown="0" headerRowDxfId="82" dataDxfId="80" headerRowBorderDxfId="81">
  <tableColumns count="12">
    <tableColumn id="1" name="NOMOR" dataDxfId="79" dataCellStyle="Normal"/>
    <tableColumn id="3" name="TUJUAN" dataDxfId="78" dataCellStyle="Normal"/>
    <tableColumn id="16" name="Pick Up" dataDxfId="77"/>
    <tableColumn id="14" name="KAPAL" dataDxfId="76"/>
    <tableColumn id="15" name="ETD Kapal" dataDxfId="75"/>
    <tableColumn id="10" name="KETERANGAN" dataDxfId="74" dataCellStyle="Normal"/>
    <tableColumn id="5" name="P" dataDxfId="73" dataCellStyle="Normal"/>
    <tableColumn id="6" name="L" dataDxfId="72" dataCellStyle="Normal"/>
    <tableColumn id="7" name="T" dataDxfId="71" dataCellStyle="Normal"/>
    <tableColumn id="4" name="ACT KG" dataDxfId="70" dataCellStyle="Normal"/>
    <tableColumn id="8" name="KG VOLUME" dataDxfId="69" dataCellStyle="Normal"/>
    <tableColumn id="19" name="PEMBULATAN" dataDxfId="6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62" totalsRowShown="0" headerRowDxfId="66" dataDxfId="64" headerRowBorderDxfId="65">
  <tableColumns count="12">
    <tableColumn id="1" name="NOMOR" dataDxfId="63" dataCellStyle="Normal"/>
    <tableColumn id="3" name="TUJUAN" dataDxfId="62" dataCellStyle="Normal"/>
    <tableColumn id="16" name="Pick Up" dataDxfId="61"/>
    <tableColumn id="14" name="KAPAL" dataDxfId="60"/>
    <tableColumn id="15" name="ETD Kapal" dataDxfId="59"/>
    <tableColumn id="10" name="KETERANGAN" dataDxfId="58" dataCellStyle="Normal"/>
    <tableColumn id="5" name="P" dataDxfId="57" dataCellStyle="Normal"/>
    <tableColumn id="6" name="L" dataDxfId="56" dataCellStyle="Normal"/>
    <tableColumn id="7" name="T" dataDxfId="55" dataCellStyle="Normal"/>
    <tableColumn id="4" name="ACT KG" dataDxfId="54" dataCellStyle="Normal"/>
    <tableColumn id="8" name="KG VOLUME" dataDxfId="53" dataCellStyle="Normal"/>
    <tableColumn id="19" name="PEMBULATAN" dataDxfId="52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7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190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6" name="Table22457891011234567" displayName="Table22457891011234567" ref="C2:N167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9"/>
  <sheetViews>
    <sheetView tabSelected="1" topLeftCell="A28" workbookViewId="0">
      <selection activeCell="E34" sqref="E34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4" t="s">
        <v>14</v>
      </c>
      <c r="B10" s="105"/>
      <c r="C10" s="105"/>
      <c r="D10" s="105"/>
      <c r="E10" s="105"/>
      <c r="F10" s="105"/>
      <c r="G10" s="105"/>
      <c r="H10" s="105"/>
      <c r="I10" s="105"/>
      <c r="J10" s="106"/>
    </row>
    <row r="12" spans="1:10" x14ac:dyDescent="0.25">
      <c r="A12" s="18" t="s">
        <v>15</v>
      </c>
      <c r="B12" s="18" t="s">
        <v>16</v>
      </c>
      <c r="G12" s="118" t="s">
        <v>49</v>
      </c>
      <c r="H12" s="118"/>
      <c r="I12" s="23" t="s">
        <v>17</v>
      </c>
      <c r="J12" s="24" t="s">
        <v>642</v>
      </c>
    </row>
    <row r="13" spans="1:10" x14ac:dyDescent="0.25">
      <c r="G13" s="118" t="s">
        <v>18</v>
      </c>
      <c r="H13" s="118"/>
      <c r="I13" s="23" t="s">
        <v>17</v>
      </c>
      <c r="J13" s="25" t="s">
        <v>651</v>
      </c>
    </row>
    <row r="14" spans="1:10" x14ac:dyDescent="0.25">
      <c r="G14" s="118" t="s">
        <v>50</v>
      </c>
      <c r="H14" s="118"/>
      <c r="I14" s="23" t="s">
        <v>17</v>
      </c>
      <c r="J14" s="18" t="s">
        <v>643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653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7" t="s">
        <v>28</v>
      </c>
      <c r="I17" s="108"/>
      <c r="J17" s="29" t="s">
        <v>29</v>
      </c>
    </row>
    <row r="18" spans="1:12" ht="48" customHeight="1" x14ac:dyDescent="0.25">
      <c r="A18" s="30">
        <v>1</v>
      </c>
      <c r="B18" s="31">
        <f>BKI032210036707!E3</f>
        <v>44440</v>
      </c>
      <c r="C18" s="85" t="str">
        <f>BKI032210036707!A3</f>
        <v>BKI032210036707</v>
      </c>
      <c r="D18" s="32" t="s">
        <v>652</v>
      </c>
      <c r="E18" s="32" t="s">
        <v>59</v>
      </c>
      <c r="F18" s="33">
        <v>2</v>
      </c>
      <c r="G18" s="34">
        <f>BKI032210036707!N5</f>
        <v>22</v>
      </c>
      <c r="H18" s="109">
        <v>3000</v>
      </c>
      <c r="I18" s="110"/>
      <c r="J18" s="35">
        <f>G18*H18</f>
        <v>66000</v>
      </c>
      <c r="L18"/>
    </row>
    <row r="19" spans="1:12" ht="48" customHeight="1" x14ac:dyDescent="0.25">
      <c r="A19" s="30">
        <f>A18+1</f>
        <v>2</v>
      </c>
      <c r="B19" s="31">
        <f>BKI032210036715!E3</f>
        <v>44440</v>
      </c>
      <c r="C19" s="85" t="str">
        <f>BKI032210036715!A3</f>
        <v>BKI032210036715</v>
      </c>
      <c r="D19" s="32" t="s">
        <v>652</v>
      </c>
      <c r="E19" s="32" t="s">
        <v>59</v>
      </c>
      <c r="F19" s="33">
        <v>4</v>
      </c>
      <c r="G19" s="33">
        <f>BKI032210036715!N7</f>
        <v>101</v>
      </c>
      <c r="H19" s="109">
        <v>3000</v>
      </c>
      <c r="I19" s="110"/>
      <c r="J19" s="35">
        <f t="shared" ref="J19:J20" si="0">G19*H19</f>
        <v>303000</v>
      </c>
      <c r="L19"/>
    </row>
    <row r="20" spans="1:12" ht="48" customHeight="1" x14ac:dyDescent="0.25">
      <c r="A20" s="30">
        <f t="shared" ref="A20:A22" si="1">A19+1</f>
        <v>3</v>
      </c>
      <c r="B20" s="31">
        <f>BKI032210036723!E3</f>
        <v>44441</v>
      </c>
      <c r="C20" s="85" t="str">
        <f>BKI032210036723!A3</f>
        <v>BKI032210036723</v>
      </c>
      <c r="D20" s="32" t="s">
        <v>652</v>
      </c>
      <c r="E20" s="32" t="s">
        <v>59</v>
      </c>
      <c r="F20" s="33">
        <v>143</v>
      </c>
      <c r="G20" s="33">
        <f>BKI032210036723!N146</f>
        <v>3212</v>
      </c>
      <c r="H20" s="109">
        <v>3000</v>
      </c>
      <c r="I20" s="110"/>
      <c r="J20" s="35">
        <f t="shared" si="0"/>
        <v>9636000</v>
      </c>
      <c r="L20"/>
    </row>
    <row r="21" spans="1:12" ht="48" customHeight="1" x14ac:dyDescent="0.25">
      <c r="A21" s="30">
        <f t="shared" si="1"/>
        <v>4</v>
      </c>
      <c r="B21" s="31">
        <f>BKI032210036731!E3</f>
        <v>44441</v>
      </c>
      <c r="C21" s="85" t="str">
        <f>BKI032210036731!A3</f>
        <v>BKI032210036731</v>
      </c>
      <c r="D21" s="32" t="s">
        <v>652</v>
      </c>
      <c r="E21" s="32" t="s">
        <v>59</v>
      </c>
      <c r="F21" s="33">
        <v>60</v>
      </c>
      <c r="G21" s="33">
        <f>BKI032210036731!N63</f>
        <v>1210.0137500000001</v>
      </c>
      <c r="H21" s="109">
        <v>3000</v>
      </c>
      <c r="I21" s="110"/>
      <c r="J21" s="35">
        <f>G21*H21</f>
        <v>3630041.25</v>
      </c>
      <c r="L21"/>
    </row>
    <row r="22" spans="1:12" ht="48" customHeight="1" x14ac:dyDescent="0.25">
      <c r="A22" s="30">
        <f t="shared" si="1"/>
        <v>5</v>
      </c>
      <c r="B22" s="31">
        <f>BKI032210036731!E3</f>
        <v>44441</v>
      </c>
      <c r="C22" s="85" t="str">
        <f>BKI032210036749!A3</f>
        <v>BKI032210036749</v>
      </c>
      <c r="D22" s="32" t="s">
        <v>652</v>
      </c>
      <c r="E22" s="32" t="s">
        <v>59</v>
      </c>
      <c r="F22" s="33">
        <v>5</v>
      </c>
      <c r="G22" s="103">
        <f>BKI032210036749!N8</f>
        <v>30.774999999999999</v>
      </c>
      <c r="H22" s="109">
        <v>3000</v>
      </c>
      <c r="I22" s="110"/>
      <c r="J22" s="35">
        <f>G22*H22</f>
        <v>92325</v>
      </c>
      <c r="L22"/>
    </row>
    <row r="23" spans="1:12" ht="48" customHeight="1" x14ac:dyDescent="0.25">
      <c r="A23" s="30">
        <f>A24+1</f>
        <v>7</v>
      </c>
      <c r="B23" s="31">
        <f>BKI032210036764!E3</f>
        <v>44442</v>
      </c>
      <c r="C23" s="85" t="str">
        <f>BKI032210036764!A3</f>
        <v>BKI032210036764</v>
      </c>
      <c r="D23" s="32" t="s">
        <v>652</v>
      </c>
      <c r="E23" s="32" t="s">
        <v>59</v>
      </c>
      <c r="F23" s="33">
        <v>188</v>
      </c>
      <c r="G23" s="33">
        <f>BKI032210036764!N191</f>
        <v>5197.8837500000018</v>
      </c>
      <c r="H23" s="109">
        <v>3000</v>
      </c>
      <c r="I23" s="110"/>
      <c r="J23" s="35">
        <f>G23*H23</f>
        <v>15593651.250000006</v>
      </c>
      <c r="L23"/>
    </row>
    <row r="24" spans="1:12" ht="48" customHeight="1" x14ac:dyDescent="0.25">
      <c r="A24" s="30">
        <f>A22+1</f>
        <v>6</v>
      </c>
      <c r="B24" s="31">
        <f>BKI032210036756!E3</f>
        <v>44443</v>
      </c>
      <c r="C24" s="85" t="str">
        <f>BKI032210036756!A3</f>
        <v>BKI032210036756</v>
      </c>
      <c r="D24" s="32" t="s">
        <v>652</v>
      </c>
      <c r="E24" s="32" t="s">
        <v>59</v>
      </c>
      <c r="F24" s="33">
        <v>165</v>
      </c>
      <c r="G24" s="33">
        <f>BKI032210036756!N168</f>
        <v>3139</v>
      </c>
      <c r="H24" s="109">
        <v>3000</v>
      </c>
      <c r="I24" s="110"/>
      <c r="J24" s="35">
        <f>G24*H24</f>
        <v>9417000</v>
      </c>
      <c r="L24"/>
    </row>
    <row r="25" spans="1:12" ht="32.25" customHeight="1" thickBot="1" x14ac:dyDescent="0.3">
      <c r="A25" s="111" t="s">
        <v>30</v>
      </c>
      <c r="B25" s="112"/>
      <c r="C25" s="112"/>
      <c r="D25" s="112"/>
      <c r="E25" s="112"/>
      <c r="F25" s="112"/>
      <c r="G25" s="112"/>
      <c r="H25" s="112"/>
      <c r="I25" s="113"/>
      <c r="J25" s="36">
        <f>SUM(J18:J24)</f>
        <v>38738017.500000007</v>
      </c>
      <c r="L25" s="83"/>
    </row>
    <row r="26" spans="1:12" x14ac:dyDescent="0.25">
      <c r="A26" s="114"/>
      <c r="B26" s="114"/>
      <c r="C26" s="37"/>
      <c r="D26" s="37"/>
      <c r="E26" s="37"/>
      <c r="F26" s="37"/>
      <c r="G26" s="37"/>
      <c r="H26" s="38"/>
      <c r="I26" s="38"/>
      <c r="J26" s="39"/>
    </row>
    <row r="27" spans="1:12" x14ac:dyDescent="0.25">
      <c r="A27" s="86"/>
      <c r="B27" s="86"/>
      <c r="C27" s="86"/>
      <c r="D27" s="86"/>
      <c r="E27" s="86"/>
      <c r="F27" s="86"/>
      <c r="G27" s="40" t="s">
        <v>51</v>
      </c>
      <c r="H27" s="40"/>
      <c r="I27" s="38"/>
      <c r="J27" s="39">
        <f>J25*10%</f>
        <v>3873801.7500000009</v>
      </c>
      <c r="L27" s="41"/>
    </row>
    <row r="28" spans="1:12" x14ac:dyDescent="0.25">
      <c r="A28" s="86"/>
      <c r="B28" s="86"/>
      <c r="C28" s="86"/>
      <c r="D28" s="86"/>
      <c r="E28" s="86"/>
      <c r="F28" s="86"/>
      <c r="G28" s="93" t="s">
        <v>52</v>
      </c>
      <c r="H28" s="93"/>
      <c r="I28" s="94"/>
      <c r="J28" s="96">
        <f>J25-J27</f>
        <v>34864215.750000007</v>
      </c>
      <c r="L28" s="41"/>
    </row>
    <row r="29" spans="1:12" x14ac:dyDescent="0.25">
      <c r="A29" s="86"/>
      <c r="B29" s="86"/>
      <c r="C29" s="86"/>
      <c r="D29" s="86"/>
      <c r="E29" s="86"/>
      <c r="F29" s="86"/>
      <c r="G29" s="40" t="s">
        <v>31</v>
      </c>
      <c r="H29" s="40"/>
      <c r="I29" s="41" t="e">
        <f>#REF!*1%</f>
        <v>#REF!</v>
      </c>
      <c r="J29" s="39">
        <f>J28*1%</f>
        <v>348642.15750000009</v>
      </c>
    </row>
    <row r="30" spans="1:12" ht="16.5" thickBot="1" x14ac:dyDescent="0.3">
      <c r="A30" s="86"/>
      <c r="B30" s="86"/>
      <c r="C30" s="86"/>
      <c r="D30" s="86"/>
      <c r="E30" s="86"/>
      <c r="F30" s="86"/>
      <c r="G30" s="95" t="s">
        <v>54</v>
      </c>
      <c r="H30" s="95"/>
      <c r="I30" s="42">
        <f>I26*10%</f>
        <v>0</v>
      </c>
      <c r="J30" s="42">
        <f>J28*2%</f>
        <v>697284.31500000018</v>
      </c>
    </row>
    <row r="31" spans="1:12" x14ac:dyDescent="0.25">
      <c r="E31" s="17"/>
      <c r="F31" s="17"/>
      <c r="G31" s="43" t="s">
        <v>55</v>
      </c>
      <c r="H31" s="43"/>
      <c r="I31" s="44" t="e">
        <f>I25+I29</f>
        <v>#REF!</v>
      </c>
      <c r="J31" s="44">
        <f>J28+J29-J30</f>
        <v>34515573.592500009</v>
      </c>
    </row>
    <row r="32" spans="1:12" x14ac:dyDescent="0.25">
      <c r="E32" s="17"/>
      <c r="F32" s="17"/>
      <c r="G32" s="43"/>
      <c r="H32" s="43"/>
      <c r="I32" s="44"/>
      <c r="J32" s="44"/>
    </row>
    <row r="33" spans="1:10" x14ac:dyDescent="0.25">
      <c r="A33" s="17" t="s">
        <v>654</v>
      </c>
      <c r="D33" s="17"/>
      <c r="E33" s="17"/>
      <c r="F33" s="17"/>
      <c r="G33" s="17"/>
      <c r="H33" s="43"/>
      <c r="I33" s="43"/>
      <c r="J33" s="44"/>
    </row>
    <row r="34" spans="1:10" x14ac:dyDescent="0.25">
      <c r="A34" s="45"/>
      <c r="D34" s="17"/>
      <c r="E34" s="17"/>
      <c r="F34" s="17"/>
      <c r="G34" s="17"/>
      <c r="H34" s="43"/>
      <c r="I34" s="43"/>
      <c r="J34" s="44"/>
    </row>
    <row r="35" spans="1:10" x14ac:dyDescent="0.25">
      <c r="D35" s="17"/>
      <c r="E35" s="17"/>
      <c r="F35" s="17"/>
      <c r="G35" s="17"/>
      <c r="H35" s="43"/>
      <c r="I35" s="43"/>
      <c r="J35" s="44"/>
    </row>
    <row r="36" spans="1:10" x14ac:dyDescent="0.25">
      <c r="A36" s="46" t="s">
        <v>33</v>
      </c>
    </row>
    <row r="37" spans="1:10" x14ac:dyDescent="0.25">
      <c r="A37" s="47" t="s">
        <v>34</v>
      </c>
      <c r="B37" s="48"/>
      <c r="C37" s="48"/>
      <c r="D37" s="49"/>
      <c r="E37" s="49"/>
      <c r="F37" s="49"/>
      <c r="G37" s="49"/>
    </row>
    <row r="38" spans="1:10" x14ac:dyDescent="0.25">
      <c r="A38" s="47" t="s">
        <v>35</v>
      </c>
      <c r="B38" s="48"/>
      <c r="C38" s="48"/>
      <c r="D38" s="49"/>
      <c r="E38" s="49"/>
      <c r="F38" s="49"/>
      <c r="G38" s="49"/>
    </row>
    <row r="39" spans="1:10" x14ac:dyDescent="0.25">
      <c r="A39" s="50" t="s">
        <v>36</v>
      </c>
      <c r="B39" s="51"/>
      <c r="C39" s="51"/>
      <c r="D39" s="49"/>
      <c r="E39" s="49"/>
      <c r="F39" s="49"/>
      <c r="G39" s="49"/>
    </row>
    <row r="40" spans="1:10" x14ac:dyDescent="0.25">
      <c r="A40" s="52" t="s">
        <v>8</v>
      </c>
      <c r="B40" s="53"/>
      <c r="C40" s="53"/>
      <c r="D40" s="49"/>
      <c r="E40" s="49"/>
      <c r="F40" s="49"/>
      <c r="G40" s="49"/>
    </row>
    <row r="41" spans="1:10" x14ac:dyDescent="0.25">
      <c r="A41" s="54"/>
      <c r="B41" s="54"/>
      <c r="C41" s="54"/>
    </row>
    <row r="42" spans="1:10" x14ac:dyDescent="0.25">
      <c r="H42" s="55" t="s">
        <v>37</v>
      </c>
      <c r="I42" s="115" t="str">
        <f>+J13</f>
        <v xml:space="preserve"> 14 Oktober 21</v>
      </c>
      <c r="J42" s="116"/>
    </row>
    <row r="46" spans="1:10" ht="18" customHeight="1" x14ac:dyDescent="0.25"/>
    <row r="47" spans="1:10" ht="17.25" customHeight="1" x14ac:dyDescent="0.25"/>
    <row r="49" spans="8:10" x14ac:dyDescent="0.25">
      <c r="H49" s="117" t="s">
        <v>38</v>
      </c>
      <c r="I49" s="117"/>
      <c r="J49" s="117"/>
    </row>
  </sheetData>
  <mergeCells count="16">
    <mergeCell ref="I42:J42"/>
    <mergeCell ref="H49:J49"/>
    <mergeCell ref="G14:H14"/>
    <mergeCell ref="G13:H13"/>
    <mergeCell ref="G12:H12"/>
    <mergeCell ref="A10:J10"/>
    <mergeCell ref="H17:I17"/>
    <mergeCell ref="H18:I18"/>
    <mergeCell ref="A25:I25"/>
    <mergeCell ref="A26:B26"/>
    <mergeCell ref="H19:I19"/>
    <mergeCell ref="H20:I20"/>
    <mergeCell ref="H22:I22"/>
    <mergeCell ref="H21:I21"/>
    <mergeCell ref="H24:I24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7" t="s">
        <v>644</v>
      </c>
      <c r="B3" s="75" t="s">
        <v>56</v>
      </c>
      <c r="C3" s="9" t="s">
        <v>57</v>
      </c>
      <c r="D3" s="77" t="s">
        <v>59</v>
      </c>
      <c r="E3" s="13">
        <v>44440</v>
      </c>
      <c r="F3" s="77" t="s">
        <v>60</v>
      </c>
      <c r="G3" s="13">
        <v>44444</v>
      </c>
      <c r="H3" s="10" t="s">
        <v>61</v>
      </c>
      <c r="I3" s="1">
        <v>30</v>
      </c>
      <c r="J3" s="1">
        <v>30</v>
      </c>
      <c r="K3" s="1">
        <v>10</v>
      </c>
      <c r="L3" s="1">
        <v>3</v>
      </c>
      <c r="M3" s="81">
        <v>2.25</v>
      </c>
      <c r="N3" s="8">
        <v>3</v>
      </c>
      <c r="O3" s="65">
        <v>3000</v>
      </c>
      <c r="P3" s="66">
        <f>Table224578910112[[#This Row],[PEMBULATAN]]*O3</f>
        <v>9000</v>
      </c>
    </row>
    <row r="4" spans="1:16" ht="26.25" customHeight="1" x14ac:dyDescent="0.2">
      <c r="A4" s="14"/>
      <c r="B4" s="76"/>
      <c r="C4" s="9" t="s">
        <v>58</v>
      </c>
      <c r="D4" s="77" t="s">
        <v>59</v>
      </c>
      <c r="E4" s="13">
        <v>44440</v>
      </c>
      <c r="F4" s="77" t="s">
        <v>60</v>
      </c>
      <c r="G4" s="13">
        <v>44444</v>
      </c>
      <c r="H4" s="10" t="s">
        <v>61</v>
      </c>
      <c r="I4" s="1">
        <v>75</v>
      </c>
      <c r="J4" s="1">
        <v>50</v>
      </c>
      <c r="K4" s="1">
        <v>20</v>
      </c>
      <c r="L4" s="1">
        <v>7</v>
      </c>
      <c r="M4" s="81">
        <v>18.75</v>
      </c>
      <c r="N4" s="8">
        <v>19</v>
      </c>
      <c r="O4" s="65">
        <v>3000</v>
      </c>
      <c r="P4" s="66">
        <f>Table224578910112[[#This Row],[PEMBULATAN]]*O4</f>
        <v>57000</v>
      </c>
    </row>
    <row r="5" spans="1:16" ht="22.5" customHeight="1" x14ac:dyDescent="0.2">
      <c r="A5" s="119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  <c r="M5" s="80">
        <f>SUBTOTAL(109,Table224578910112[KG VOLUME])</f>
        <v>21</v>
      </c>
      <c r="N5" s="69">
        <f>SUM(N3:N4)</f>
        <v>22</v>
      </c>
      <c r="O5" s="122">
        <f>SUM(P3:P4)</f>
        <v>66000</v>
      </c>
      <c r="P5" s="123"/>
    </row>
    <row r="6" spans="1:16" ht="18" customHeight="1" x14ac:dyDescent="0.2">
      <c r="A6" s="87"/>
      <c r="B6" s="57" t="s">
        <v>42</v>
      </c>
      <c r="C6" s="56"/>
      <c r="D6" s="58" t="s">
        <v>43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51</v>
      </c>
      <c r="O6" s="90"/>
      <c r="P6" s="90">
        <v>0</v>
      </c>
    </row>
    <row r="7" spans="1:16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52</v>
      </c>
      <c r="O7" s="92"/>
      <c r="P7" s="92">
        <f>O5-P6</f>
        <v>66000</v>
      </c>
    </row>
    <row r="8" spans="1:16" ht="18" customHeight="1" x14ac:dyDescent="0.2">
      <c r="A8" s="11"/>
      <c r="H8" s="64"/>
      <c r="N8" s="63" t="s">
        <v>31</v>
      </c>
      <c r="P8" s="70">
        <f>P7*1%</f>
        <v>660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1320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65340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20" priority="2"/>
  </conditionalFormatting>
  <conditionalFormatting sqref="B4">
    <cfRule type="duplicateValues" dxfId="11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" sqref="N3:N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7" t="s">
        <v>645</v>
      </c>
      <c r="B3" s="75" t="s">
        <v>62</v>
      </c>
      <c r="C3" s="9" t="s">
        <v>63</v>
      </c>
      <c r="D3" s="77" t="s">
        <v>59</v>
      </c>
      <c r="E3" s="13">
        <v>44440</v>
      </c>
      <c r="F3" s="77" t="s">
        <v>60</v>
      </c>
      <c r="G3" s="13">
        <v>44444</v>
      </c>
      <c r="H3" s="10" t="s">
        <v>61</v>
      </c>
      <c r="I3" s="1">
        <v>303</v>
      </c>
      <c r="J3" s="1">
        <v>62</v>
      </c>
      <c r="K3" s="1">
        <v>12</v>
      </c>
      <c r="L3" s="1">
        <v>9</v>
      </c>
      <c r="M3" s="81">
        <v>56.357999999999997</v>
      </c>
      <c r="N3" s="8">
        <v>57</v>
      </c>
      <c r="O3" s="65">
        <v>3000</v>
      </c>
      <c r="P3" s="66">
        <f>Table2245789101123[[#This Row],[PEMBULATAN]]*O3</f>
        <v>171000</v>
      </c>
    </row>
    <row r="4" spans="1:16" ht="26.25" customHeight="1" x14ac:dyDescent="0.2">
      <c r="A4" s="14"/>
      <c r="B4" s="76"/>
      <c r="C4" s="9" t="s">
        <v>64</v>
      </c>
      <c r="D4" s="77" t="s">
        <v>59</v>
      </c>
      <c r="E4" s="13">
        <v>44440</v>
      </c>
      <c r="F4" s="77" t="s">
        <v>60</v>
      </c>
      <c r="G4" s="13">
        <v>44444</v>
      </c>
      <c r="H4" s="10" t="s">
        <v>61</v>
      </c>
      <c r="I4" s="1">
        <v>245</v>
      </c>
      <c r="J4" s="1">
        <v>65</v>
      </c>
      <c r="K4" s="1">
        <v>5</v>
      </c>
      <c r="L4" s="1">
        <v>9</v>
      </c>
      <c r="M4" s="81">
        <v>19.90625</v>
      </c>
      <c r="N4" s="8">
        <v>20</v>
      </c>
      <c r="O4" s="65">
        <v>3000</v>
      </c>
      <c r="P4" s="66">
        <f>Table2245789101123[[#This Row],[PEMBULATAN]]*O4</f>
        <v>60000</v>
      </c>
    </row>
    <row r="5" spans="1:16" ht="26.25" customHeight="1" x14ac:dyDescent="0.2">
      <c r="A5" s="14"/>
      <c r="B5" s="14"/>
      <c r="C5" s="9" t="s">
        <v>65</v>
      </c>
      <c r="D5" s="77" t="s">
        <v>59</v>
      </c>
      <c r="E5" s="13">
        <v>44440</v>
      </c>
      <c r="F5" s="77" t="s">
        <v>60</v>
      </c>
      <c r="G5" s="13">
        <v>44444</v>
      </c>
      <c r="H5" s="10" t="s">
        <v>61</v>
      </c>
      <c r="I5" s="1">
        <v>36</v>
      </c>
      <c r="J5" s="1">
        <v>30</v>
      </c>
      <c r="K5" s="1">
        <v>20</v>
      </c>
      <c r="L5" s="1">
        <v>12</v>
      </c>
      <c r="M5" s="81">
        <v>5.4</v>
      </c>
      <c r="N5" s="8">
        <v>12</v>
      </c>
      <c r="O5" s="65">
        <v>3000</v>
      </c>
      <c r="P5" s="66">
        <f>Table2245789101123[[#This Row],[PEMBULATAN]]*O5</f>
        <v>36000</v>
      </c>
    </row>
    <row r="6" spans="1:16" ht="26.25" customHeight="1" x14ac:dyDescent="0.2">
      <c r="A6" s="14"/>
      <c r="B6" s="14"/>
      <c r="C6" s="74" t="s">
        <v>66</v>
      </c>
      <c r="D6" s="79" t="s">
        <v>59</v>
      </c>
      <c r="E6" s="13">
        <v>44440</v>
      </c>
      <c r="F6" s="77" t="s">
        <v>60</v>
      </c>
      <c r="G6" s="13">
        <v>44444</v>
      </c>
      <c r="H6" s="78" t="s">
        <v>61</v>
      </c>
      <c r="I6" s="16">
        <v>36</v>
      </c>
      <c r="J6" s="16">
        <v>30</v>
      </c>
      <c r="K6" s="16">
        <v>20</v>
      </c>
      <c r="L6" s="16">
        <v>12</v>
      </c>
      <c r="M6" s="82">
        <v>5.4</v>
      </c>
      <c r="N6" s="73">
        <v>12</v>
      </c>
      <c r="O6" s="65">
        <v>3000</v>
      </c>
      <c r="P6" s="66">
        <f>Table2245789101123[[#This Row],[PEMBULATAN]]*O6</f>
        <v>36000</v>
      </c>
    </row>
    <row r="7" spans="1:16" ht="22.5" customHeight="1" x14ac:dyDescent="0.2">
      <c r="A7" s="119" t="s">
        <v>30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1"/>
      <c r="M7" s="80">
        <f>SUBTOTAL(109,Table2245789101123[KG VOLUME])</f>
        <v>87.064250000000015</v>
      </c>
      <c r="N7" s="69">
        <f>SUM(N3:N6)</f>
        <v>101</v>
      </c>
      <c r="O7" s="122">
        <f>SUM(P3:P6)</f>
        <v>303000</v>
      </c>
      <c r="P7" s="123"/>
    </row>
    <row r="8" spans="1:16" ht="18" customHeight="1" x14ac:dyDescent="0.2">
      <c r="A8" s="87"/>
      <c r="B8" s="57" t="s">
        <v>42</v>
      </c>
      <c r="C8" s="56"/>
      <c r="D8" s="58" t="s">
        <v>43</v>
      </c>
      <c r="E8" s="87"/>
      <c r="F8" s="87"/>
      <c r="G8" s="87"/>
      <c r="H8" s="87"/>
      <c r="I8" s="87"/>
      <c r="J8" s="87"/>
      <c r="K8" s="87"/>
      <c r="L8" s="87"/>
      <c r="M8" s="88"/>
      <c r="N8" s="89" t="s">
        <v>51</v>
      </c>
      <c r="O8" s="90"/>
      <c r="P8" s="90">
        <v>0</v>
      </c>
    </row>
    <row r="9" spans="1:16" ht="18" customHeight="1" thickBot="1" x14ac:dyDescent="0.25">
      <c r="A9" s="87"/>
      <c r="B9" s="57"/>
      <c r="C9" s="56"/>
      <c r="D9" s="58"/>
      <c r="E9" s="87"/>
      <c r="F9" s="87"/>
      <c r="G9" s="87"/>
      <c r="H9" s="87"/>
      <c r="I9" s="87"/>
      <c r="J9" s="87"/>
      <c r="K9" s="87"/>
      <c r="L9" s="87"/>
      <c r="M9" s="88"/>
      <c r="N9" s="91" t="s">
        <v>52</v>
      </c>
      <c r="O9" s="92"/>
      <c r="P9" s="92">
        <f>O7-P8</f>
        <v>303000</v>
      </c>
    </row>
    <row r="10" spans="1:16" ht="18" customHeight="1" x14ac:dyDescent="0.2">
      <c r="A10" s="11"/>
      <c r="H10" s="64"/>
      <c r="N10" s="63" t="s">
        <v>31</v>
      </c>
      <c r="P10" s="70">
        <f>P9*1%</f>
        <v>3030</v>
      </c>
    </row>
    <row r="11" spans="1:16" ht="18" customHeight="1" thickBot="1" x14ac:dyDescent="0.25">
      <c r="A11" s="11"/>
      <c r="H11" s="64"/>
      <c r="N11" s="63" t="s">
        <v>53</v>
      </c>
      <c r="P11" s="72">
        <f>P9*2%</f>
        <v>6060</v>
      </c>
    </row>
    <row r="12" spans="1:16" ht="18" customHeight="1" x14ac:dyDescent="0.2">
      <c r="A12" s="11"/>
      <c r="H12" s="64"/>
      <c r="N12" s="67" t="s">
        <v>32</v>
      </c>
      <c r="O12" s="68"/>
      <c r="P12" s="71">
        <f>P9+P10-P11</f>
        <v>299970</v>
      </c>
    </row>
    <row r="14" spans="1:16" x14ac:dyDescent="0.2">
      <c r="A14" s="11"/>
      <c r="H14" s="64"/>
      <c r="P14" s="72"/>
    </row>
    <row r="15" spans="1:16" x14ac:dyDescent="0.2">
      <c r="A15" s="11"/>
      <c r="H15" s="64"/>
      <c r="O15" s="59"/>
      <c r="P15" s="72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103" priority="2"/>
  </conditionalFormatting>
  <conditionalFormatting sqref="B4">
    <cfRule type="duplicateValues" dxfId="102" priority="1"/>
  </conditionalFormatting>
  <conditionalFormatting sqref="B5:B6">
    <cfRule type="duplicateValues" dxfId="101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6"/>
  <sheetViews>
    <sheetView zoomScale="110" zoomScaleNormal="110" workbookViewId="0">
      <pane xSplit="3" ySplit="2" topLeftCell="D135" activePane="bottomRight" state="frozen"/>
      <selection pane="topRight" activeCell="B1" sqref="B1"/>
      <selection pane="bottomLeft" activeCell="A3" sqref="A3"/>
      <selection pane="bottomRight" activeCell="N3" sqref="N3:N145"/>
    </sheetView>
  </sheetViews>
  <sheetFormatPr defaultRowHeight="15" x14ac:dyDescent="0.2"/>
  <cols>
    <col min="1" max="1" width="8" style="4" customWidth="1"/>
    <col min="2" max="2" width="20.1406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7" t="s">
        <v>646</v>
      </c>
      <c r="B3" s="75" t="s">
        <v>67</v>
      </c>
      <c r="C3" s="9" t="s">
        <v>68</v>
      </c>
      <c r="D3" s="77" t="s">
        <v>59</v>
      </c>
      <c r="E3" s="13">
        <v>44441</v>
      </c>
      <c r="F3" s="77" t="s">
        <v>60</v>
      </c>
      <c r="G3" s="13">
        <v>44444</v>
      </c>
      <c r="H3" s="10" t="s">
        <v>61</v>
      </c>
      <c r="I3" s="1">
        <v>55</v>
      </c>
      <c r="J3" s="1">
        <v>43</v>
      </c>
      <c r="K3" s="1">
        <v>18</v>
      </c>
      <c r="L3" s="1">
        <v>8</v>
      </c>
      <c r="M3" s="81">
        <v>10.6425</v>
      </c>
      <c r="N3" s="8">
        <v>11</v>
      </c>
      <c r="O3" s="65">
        <v>3000</v>
      </c>
      <c r="P3" s="66">
        <f>Table22457891011234[[#This Row],[PEMBULATAN]]*O3</f>
        <v>33000</v>
      </c>
    </row>
    <row r="4" spans="1:16" ht="26.25" customHeight="1" x14ac:dyDescent="0.2">
      <c r="A4" s="14"/>
      <c r="B4" s="76"/>
      <c r="C4" s="9" t="s">
        <v>69</v>
      </c>
      <c r="D4" s="77" t="s">
        <v>59</v>
      </c>
      <c r="E4" s="13">
        <v>44441</v>
      </c>
      <c r="F4" s="77" t="s">
        <v>60</v>
      </c>
      <c r="G4" s="13">
        <v>44444</v>
      </c>
      <c r="H4" s="10" t="s">
        <v>61</v>
      </c>
      <c r="I4" s="1">
        <v>73</v>
      </c>
      <c r="J4" s="1">
        <v>36</v>
      </c>
      <c r="K4" s="1">
        <v>23</v>
      </c>
      <c r="L4" s="1">
        <v>10</v>
      </c>
      <c r="M4" s="81">
        <v>15.111000000000001</v>
      </c>
      <c r="N4" s="8">
        <v>15</v>
      </c>
      <c r="O4" s="65">
        <v>3000</v>
      </c>
      <c r="P4" s="66">
        <f>Table22457891011234[[#This Row],[PEMBULATAN]]*O4</f>
        <v>45000</v>
      </c>
    </row>
    <row r="5" spans="1:16" ht="26.25" customHeight="1" x14ac:dyDescent="0.2">
      <c r="A5" s="14"/>
      <c r="B5" s="14"/>
      <c r="C5" s="9" t="s">
        <v>70</v>
      </c>
      <c r="D5" s="77" t="s">
        <v>59</v>
      </c>
      <c r="E5" s="13">
        <v>44441</v>
      </c>
      <c r="F5" s="77" t="s">
        <v>60</v>
      </c>
      <c r="G5" s="13">
        <v>44444</v>
      </c>
      <c r="H5" s="10" t="s">
        <v>61</v>
      </c>
      <c r="I5" s="1">
        <v>39</v>
      </c>
      <c r="J5" s="1">
        <v>19</v>
      </c>
      <c r="K5" s="1">
        <v>35</v>
      </c>
      <c r="L5" s="1">
        <v>6</v>
      </c>
      <c r="M5" s="81">
        <v>6.4837499999999997</v>
      </c>
      <c r="N5" s="8">
        <v>7</v>
      </c>
      <c r="O5" s="65">
        <v>3000</v>
      </c>
      <c r="P5" s="66">
        <f>Table22457891011234[[#This Row],[PEMBULATAN]]*O5</f>
        <v>21000</v>
      </c>
    </row>
    <row r="6" spans="1:16" ht="26.25" customHeight="1" x14ac:dyDescent="0.2">
      <c r="A6" s="14"/>
      <c r="B6" s="14"/>
      <c r="C6" s="74" t="s">
        <v>71</v>
      </c>
      <c r="D6" s="79" t="s">
        <v>59</v>
      </c>
      <c r="E6" s="13">
        <v>44441</v>
      </c>
      <c r="F6" s="77" t="s">
        <v>60</v>
      </c>
      <c r="G6" s="13">
        <v>44444</v>
      </c>
      <c r="H6" s="78" t="s">
        <v>61</v>
      </c>
      <c r="I6" s="16">
        <v>60</v>
      </c>
      <c r="J6" s="16">
        <v>60</v>
      </c>
      <c r="K6" s="16">
        <v>30</v>
      </c>
      <c r="L6" s="16">
        <v>8</v>
      </c>
      <c r="M6" s="82">
        <v>27</v>
      </c>
      <c r="N6" s="73">
        <v>27</v>
      </c>
      <c r="O6" s="65">
        <v>3000</v>
      </c>
      <c r="P6" s="66">
        <f>Table22457891011234[[#This Row],[PEMBULATAN]]*O6</f>
        <v>81000</v>
      </c>
    </row>
    <row r="7" spans="1:16" ht="26.25" customHeight="1" x14ac:dyDescent="0.2">
      <c r="A7" s="14"/>
      <c r="B7" s="14"/>
      <c r="C7" s="74" t="s">
        <v>72</v>
      </c>
      <c r="D7" s="79" t="s">
        <v>59</v>
      </c>
      <c r="E7" s="13">
        <v>44441</v>
      </c>
      <c r="F7" s="77" t="s">
        <v>60</v>
      </c>
      <c r="G7" s="13">
        <v>44444</v>
      </c>
      <c r="H7" s="78" t="s">
        <v>61</v>
      </c>
      <c r="I7" s="16">
        <v>60</v>
      </c>
      <c r="J7" s="16">
        <v>50</v>
      </c>
      <c r="K7" s="16">
        <v>28</v>
      </c>
      <c r="L7" s="16">
        <v>10</v>
      </c>
      <c r="M7" s="82">
        <v>21</v>
      </c>
      <c r="N7" s="73">
        <v>21</v>
      </c>
      <c r="O7" s="65">
        <v>3000</v>
      </c>
      <c r="P7" s="66">
        <f>Table22457891011234[[#This Row],[PEMBULATAN]]*O7</f>
        <v>63000</v>
      </c>
    </row>
    <row r="8" spans="1:16" ht="26.25" customHeight="1" x14ac:dyDescent="0.2">
      <c r="A8" s="14"/>
      <c r="B8" s="14"/>
      <c r="C8" s="74" t="s">
        <v>73</v>
      </c>
      <c r="D8" s="79" t="s">
        <v>59</v>
      </c>
      <c r="E8" s="13">
        <v>44441</v>
      </c>
      <c r="F8" s="77" t="s">
        <v>60</v>
      </c>
      <c r="G8" s="13">
        <v>44444</v>
      </c>
      <c r="H8" s="78" t="s">
        <v>61</v>
      </c>
      <c r="I8" s="16">
        <v>80</v>
      </c>
      <c r="J8" s="16">
        <v>33</v>
      </c>
      <c r="K8" s="16">
        <v>30</v>
      </c>
      <c r="L8" s="16">
        <v>24</v>
      </c>
      <c r="M8" s="82">
        <v>19.8</v>
      </c>
      <c r="N8" s="73">
        <v>24</v>
      </c>
      <c r="O8" s="65">
        <v>3000</v>
      </c>
      <c r="P8" s="66">
        <f>Table22457891011234[[#This Row],[PEMBULATAN]]*O8</f>
        <v>72000</v>
      </c>
    </row>
    <row r="9" spans="1:16" ht="26.25" customHeight="1" x14ac:dyDescent="0.2">
      <c r="A9" s="14"/>
      <c r="B9" s="101"/>
      <c r="C9" s="74" t="s">
        <v>74</v>
      </c>
      <c r="D9" s="79" t="s">
        <v>59</v>
      </c>
      <c r="E9" s="13">
        <v>44441</v>
      </c>
      <c r="F9" s="77" t="s">
        <v>60</v>
      </c>
      <c r="G9" s="13">
        <v>44444</v>
      </c>
      <c r="H9" s="78" t="s">
        <v>61</v>
      </c>
      <c r="I9" s="16">
        <v>35</v>
      </c>
      <c r="J9" s="16">
        <v>50</v>
      </c>
      <c r="K9" s="16">
        <v>30</v>
      </c>
      <c r="L9" s="16">
        <v>9</v>
      </c>
      <c r="M9" s="82">
        <v>13.125</v>
      </c>
      <c r="N9" s="73">
        <v>13</v>
      </c>
      <c r="O9" s="65">
        <v>3000</v>
      </c>
      <c r="P9" s="66">
        <f>Table22457891011234[[#This Row],[PEMBULATAN]]*O9</f>
        <v>39000</v>
      </c>
    </row>
    <row r="10" spans="1:16" ht="26.25" customHeight="1" x14ac:dyDescent="0.2">
      <c r="A10" s="14"/>
      <c r="B10" s="14" t="s">
        <v>75</v>
      </c>
      <c r="C10" s="74" t="s">
        <v>76</v>
      </c>
      <c r="D10" s="79" t="s">
        <v>59</v>
      </c>
      <c r="E10" s="13">
        <v>44441</v>
      </c>
      <c r="F10" s="77" t="s">
        <v>60</v>
      </c>
      <c r="G10" s="13">
        <v>44444</v>
      </c>
      <c r="H10" s="78" t="s">
        <v>61</v>
      </c>
      <c r="I10" s="16">
        <v>74</v>
      </c>
      <c r="J10" s="16">
        <v>58</v>
      </c>
      <c r="K10" s="16">
        <v>25</v>
      </c>
      <c r="L10" s="16">
        <v>8</v>
      </c>
      <c r="M10" s="82">
        <v>26.824999999999999</v>
      </c>
      <c r="N10" s="73">
        <v>27</v>
      </c>
      <c r="O10" s="65">
        <v>3000</v>
      </c>
      <c r="P10" s="66">
        <f>Table22457891011234[[#This Row],[PEMBULATAN]]*O10</f>
        <v>81000</v>
      </c>
    </row>
    <row r="11" spans="1:16" ht="26.25" customHeight="1" x14ac:dyDescent="0.2">
      <c r="A11" s="14"/>
      <c r="B11" s="14"/>
      <c r="C11" s="74" t="s">
        <v>77</v>
      </c>
      <c r="D11" s="79" t="s">
        <v>59</v>
      </c>
      <c r="E11" s="13">
        <v>44441</v>
      </c>
      <c r="F11" s="77" t="s">
        <v>60</v>
      </c>
      <c r="G11" s="13">
        <v>44444</v>
      </c>
      <c r="H11" s="78" t="s">
        <v>61</v>
      </c>
      <c r="I11" s="16">
        <v>83</v>
      </c>
      <c r="J11" s="16">
        <v>57</v>
      </c>
      <c r="K11" s="16">
        <v>30</v>
      </c>
      <c r="L11" s="16">
        <v>6</v>
      </c>
      <c r="M11" s="82">
        <v>35.482500000000002</v>
      </c>
      <c r="N11" s="73">
        <v>36</v>
      </c>
      <c r="O11" s="65">
        <v>3000</v>
      </c>
      <c r="P11" s="66">
        <f>Table22457891011234[[#This Row],[PEMBULATAN]]*O11</f>
        <v>108000</v>
      </c>
    </row>
    <row r="12" spans="1:16" ht="26.25" customHeight="1" x14ac:dyDescent="0.2">
      <c r="A12" s="14"/>
      <c r="B12" s="14"/>
      <c r="C12" s="74" t="s">
        <v>78</v>
      </c>
      <c r="D12" s="79" t="s">
        <v>59</v>
      </c>
      <c r="E12" s="13">
        <v>44441</v>
      </c>
      <c r="F12" s="77" t="s">
        <v>60</v>
      </c>
      <c r="G12" s="13">
        <v>44444</v>
      </c>
      <c r="H12" s="78" t="s">
        <v>61</v>
      </c>
      <c r="I12" s="16">
        <v>104</v>
      </c>
      <c r="J12" s="16">
        <v>56</v>
      </c>
      <c r="K12" s="16">
        <v>34</v>
      </c>
      <c r="L12" s="16">
        <v>14</v>
      </c>
      <c r="M12" s="82">
        <v>49.503999999999998</v>
      </c>
      <c r="N12" s="73">
        <v>50</v>
      </c>
      <c r="O12" s="65">
        <v>3000</v>
      </c>
      <c r="P12" s="66">
        <f>Table22457891011234[[#This Row],[PEMBULATAN]]*O12</f>
        <v>150000</v>
      </c>
    </row>
    <row r="13" spans="1:16" ht="26.25" customHeight="1" x14ac:dyDescent="0.2">
      <c r="A13" s="14"/>
      <c r="B13" s="14"/>
      <c r="C13" s="74" t="s">
        <v>79</v>
      </c>
      <c r="D13" s="79" t="s">
        <v>59</v>
      </c>
      <c r="E13" s="13">
        <v>44441</v>
      </c>
      <c r="F13" s="77" t="s">
        <v>60</v>
      </c>
      <c r="G13" s="13">
        <v>44444</v>
      </c>
      <c r="H13" s="78" t="s">
        <v>61</v>
      </c>
      <c r="I13" s="16">
        <v>65</v>
      </c>
      <c r="J13" s="16">
        <v>45</v>
      </c>
      <c r="K13" s="16">
        <v>26</v>
      </c>
      <c r="L13" s="16">
        <v>4</v>
      </c>
      <c r="M13" s="82">
        <v>19.012499999999999</v>
      </c>
      <c r="N13" s="73">
        <v>19</v>
      </c>
      <c r="O13" s="65">
        <v>3000</v>
      </c>
      <c r="P13" s="66">
        <f>Table22457891011234[[#This Row],[PEMBULATAN]]*O13</f>
        <v>57000</v>
      </c>
    </row>
    <row r="14" spans="1:16" ht="26.25" customHeight="1" x14ac:dyDescent="0.2">
      <c r="A14" s="14"/>
      <c r="B14" s="14"/>
      <c r="C14" s="74" t="s">
        <v>80</v>
      </c>
      <c r="D14" s="79" t="s">
        <v>59</v>
      </c>
      <c r="E14" s="13">
        <v>44441</v>
      </c>
      <c r="F14" s="77" t="s">
        <v>60</v>
      </c>
      <c r="G14" s="13">
        <v>44444</v>
      </c>
      <c r="H14" s="78" t="s">
        <v>61</v>
      </c>
      <c r="I14" s="16">
        <v>80</v>
      </c>
      <c r="J14" s="16">
        <v>46</v>
      </c>
      <c r="K14" s="16">
        <v>30</v>
      </c>
      <c r="L14" s="16">
        <v>18</v>
      </c>
      <c r="M14" s="82">
        <v>27.6</v>
      </c>
      <c r="N14" s="73">
        <v>28</v>
      </c>
      <c r="O14" s="65">
        <v>3000</v>
      </c>
      <c r="P14" s="66">
        <f>Table22457891011234[[#This Row],[PEMBULATAN]]*O14</f>
        <v>84000</v>
      </c>
    </row>
    <row r="15" spans="1:16" ht="26.25" customHeight="1" x14ac:dyDescent="0.2">
      <c r="A15" s="14"/>
      <c r="B15" s="14"/>
      <c r="C15" s="74" t="s">
        <v>81</v>
      </c>
      <c r="D15" s="79" t="s">
        <v>59</v>
      </c>
      <c r="E15" s="13">
        <v>44441</v>
      </c>
      <c r="F15" s="77" t="s">
        <v>60</v>
      </c>
      <c r="G15" s="13">
        <v>44444</v>
      </c>
      <c r="H15" s="78" t="s">
        <v>61</v>
      </c>
      <c r="I15" s="16">
        <v>46</v>
      </c>
      <c r="J15" s="16">
        <v>30</v>
      </c>
      <c r="K15" s="16">
        <v>15</v>
      </c>
      <c r="L15" s="16">
        <v>1</v>
      </c>
      <c r="M15" s="82">
        <v>5.1749999999999998</v>
      </c>
      <c r="N15" s="73">
        <v>5</v>
      </c>
      <c r="O15" s="65">
        <v>3000</v>
      </c>
      <c r="P15" s="66">
        <f>Table22457891011234[[#This Row],[PEMBULATAN]]*O15</f>
        <v>15000</v>
      </c>
    </row>
    <row r="16" spans="1:16" ht="26.25" customHeight="1" x14ac:dyDescent="0.2">
      <c r="A16" s="14"/>
      <c r="B16" s="14"/>
      <c r="C16" s="74" t="s">
        <v>82</v>
      </c>
      <c r="D16" s="79" t="s">
        <v>59</v>
      </c>
      <c r="E16" s="13">
        <v>44441</v>
      </c>
      <c r="F16" s="77" t="s">
        <v>60</v>
      </c>
      <c r="G16" s="13">
        <v>44444</v>
      </c>
      <c r="H16" s="78" t="s">
        <v>61</v>
      </c>
      <c r="I16" s="16">
        <v>73</v>
      </c>
      <c r="J16" s="16">
        <v>50</v>
      </c>
      <c r="K16" s="16">
        <v>30</v>
      </c>
      <c r="L16" s="16">
        <v>5</v>
      </c>
      <c r="M16" s="82">
        <v>27.375</v>
      </c>
      <c r="N16" s="73">
        <v>28</v>
      </c>
      <c r="O16" s="65">
        <v>3000</v>
      </c>
      <c r="P16" s="66">
        <f>Table22457891011234[[#This Row],[PEMBULATAN]]*O16</f>
        <v>84000</v>
      </c>
    </row>
    <row r="17" spans="1:16" ht="26.25" customHeight="1" x14ac:dyDescent="0.2">
      <c r="A17" s="14"/>
      <c r="B17" s="14"/>
      <c r="C17" s="74" t="s">
        <v>83</v>
      </c>
      <c r="D17" s="79" t="s">
        <v>59</v>
      </c>
      <c r="E17" s="13">
        <v>44441</v>
      </c>
      <c r="F17" s="77" t="s">
        <v>60</v>
      </c>
      <c r="G17" s="13">
        <v>44444</v>
      </c>
      <c r="H17" s="78" t="s">
        <v>61</v>
      </c>
      <c r="I17" s="16">
        <v>90</v>
      </c>
      <c r="J17" s="16">
        <v>43</v>
      </c>
      <c r="K17" s="16">
        <v>40</v>
      </c>
      <c r="L17" s="16">
        <v>16</v>
      </c>
      <c r="M17" s="82">
        <v>38.700000000000003</v>
      </c>
      <c r="N17" s="73">
        <v>39</v>
      </c>
      <c r="O17" s="65">
        <v>3000</v>
      </c>
      <c r="P17" s="66">
        <f>Table22457891011234[[#This Row],[PEMBULATAN]]*O17</f>
        <v>117000</v>
      </c>
    </row>
    <row r="18" spans="1:16" ht="26.25" customHeight="1" x14ac:dyDescent="0.2">
      <c r="A18" s="14"/>
      <c r="B18" s="14"/>
      <c r="C18" s="74" t="s">
        <v>84</v>
      </c>
      <c r="D18" s="79" t="s">
        <v>59</v>
      </c>
      <c r="E18" s="13">
        <v>44441</v>
      </c>
      <c r="F18" s="77" t="s">
        <v>60</v>
      </c>
      <c r="G18" s="13">
        <v>44444</v>
      </c>
      <c r="H18" s="78" t="s">
        <v>61</v>
      </c>
      <c r="I18" s="16">
        <v>106</v>
      </c>
      <c r="J18" s="16">
        <v>60</v>
      </c>
      <c r="K18" s="16">
        <v>34</v>
      </c>
      <c r="L18" s="16">
        <v>23</v>
      </c>
      <c r="M18" s="82">
        <v>54.06</v>
      </c>
      <c r="N18" s="73">
        <v>54</v>
      </c>
      <c r="O18" s="65">
        <v>3000</v>
      </c>
      <c r="P18" s="66">
        <f>Table22457891011234[[#This Row],[PEMBULATAN]]*O18</f>
        <v>162000</v>
      </c>
    </row>
    <row r="19" spans="1:16" ht="26.25" customHeight="1" x14ac:dyDescent="0.2">
      <c r="A19" s="14"/>
      <c r="B19" s="14"/>
      <c r="C19" s="74" t="s">
        <v>85</v>
      </c>
      <c r="D19" s="79" t="s">
        <v>59</v>
      </c>
      <c r="E19" s="13">
        <v>44441</v>
      </c>
      <c r="F19" s="77" t="s">
        <v>60</v>
      </c>
      <c r="G19" s="13">
        <v>44444</v>
      </c>
      <c r="H19" s="78" t="s">
        <v>61</v>
      </c>
      <c r="I19" s="16">
        <v>105</v>
      </c>
      <c r="J19" s="16">
        <v>60</v>
      </c>
      <c r="K19" s="16">
        <v>35</v>
      </c>
      <c r="L19" s="16">
        <v>19</v>
      </c>
      <c r="M19" s="82">
        <v>55.125</v>
      </c>
      <c r="N19" s="73">
        <v>55</v>
      </c>
      <c r="O19" s="65">
        <v>3000</v>
      </c>
      <c r="P19" s="66">
        <f>Table22457891011234[[#This Row],[PEMBULATAN]]*O19</f>
        <v>165000</v>
      </c>
    </row>
    <row r="20" spans="1:16" ht="26.25" customHeight="1" x14ac:dyDescent="0.2">
      <c r="A20" s="14"/>
      <c r="B20" s="14"/>
      <c r="C20" s="74" t="s">
        <v>86</v>
      </c>
      <c r="D20" s="79" t="s">
        <v>59</v>
      </c>
      <c r="E20" s="13">
        <v>44441</v>
      </c>
      <c r="F20" s="77" t="s">
        <v>60</v>
      </c>
      <c r="G20" s="13">
        <v>44444</v>
      </c>
      <c r="H20" s="78" t="s">
        <v>61</v>
      </c>
      <c r="I20" s="16">
        <v>107</v>
      </c>
      <c r="J20" s="16">
        <v>57</v>
      </c>
      <c r="K20" s="16">
        <v>25</v>
      </c>
      <c r="L20" s="16">
        <v>31</v>
      </c>
      <c r="M20" s="82">
        <v>38.118749999999999</v>
      </c>
      <c r="N20" s="73">
        <v>38</v>
      </c>
      <c r="O20" s="65">
        <v>3000</v>
      </c>
      <c r="P20" s="66">
        <f>Table22457891011234[[#This Row],[PEMBULATAN]]*O20</f>
        <v>114000</v>
      </c>
    </row>
    <row r="21" spans="1:16" ht="26.25" customHeight="1" x14ac:dyDescent="0.2">
      <c r="A21" s="14"/>
      <c r="B21" s="14"/>
      <c r="C21" s="74" t="s">
        <v>87</v>
      </c>
      <c r="D21" s="79" t="s">
        <v>59</v>
      </c>
      <c r="E21" s="13">
        <v>44441</v>
      </c>
      <c r="F21" s="77" t="s">
        <v>60</v>
      </c>
      <c r="G21" s="13">
        <v>44444</v>
      </c>
      <c r="H21" s="78" t="s">
        <v>61</v>
      </c>
      <c r="I21" s="16">
        <v>80</v>
      </c>
      <c r="J21" s="16">
        <v>50</v>
      </c>
      <c r="K21" s="16">
        <v>24</v>
      </c>
      <c r="L21" s="16">
        <v>6</v>
      </c>
      <c r="M21" s="82">
        <v>24</v>
      </c>
      <c r="N21" s="73">
        <v>24</v>
      </c>
      <c r="O21" s="65">
        <v>3000</v>
      </c>
      <c r="P21" s="66">
        <f>Table22457891011234[[#This Row],[PEMBULATAN]]*O21</f>
        <v>72000</v>
      </c>
    </row>
    <row r="22" spans="1:16" ht="26.25" customHeight="1" x14ac:dyDescent="0.2">
      <c r="A22" s="14"/>
      <c r="B22" s="14"/>
      <c r="C22" s="74" t="s">
        <v>88</v>
      </c>
      <c r="D22" s="79" t="s">
        <v>59</v>
      </c>
      <c r="E22" s="13">
        <v>44441</v>
      </c>
      <c r="F22" s="77" t="s">
        <v>60</v>
      </c>
      <c r="G22" s="13">
        <v>44444</v>
      </c>
      <c r="H22" s="78" t="s">
        <v>61</v>
      </c>
      <c r="I22" s="16">
        <v>50</v>
      </c>
      <c r="J22" s="16">
        <v>30</v>
      </c>
      <c r="K22" s="16">
        <v>15</v>
      </c>
      <c r="L22" s="16">
        <v>2</v>
      </c>
      <c r="M22" s="82">
        <v>5.625</v>
      </c>
      <c r="N22" s="73">
        <v>6</v>
      </c>
      <c r="O22" s="65">
        <v>3000</v>
      </c>
      <c r="P22" s="66">
        <f>Table22457891011234[[#This Row],[PEMBULATAN]]*O22</f>
        <v>18000</v>
      </c>
    </row>
    <row r="23" spans="1:16" ht="26.25" customHeight="1" x14ac:dyDescent="0.2">
      <c r="A23" s="14"/>
      <c r="B23" s="14"/>
      <c r="C23" s="74" t="s">
        <v>89</v>
      </c>
      <c r="D23" s="79" t="s">
        <v>59</v>
      </c>
      <c r="E23" s="13">
        <v>44441</v>
      </c>
      <c r="F23" s="77" t="s">
        <v>60</v>
      </c>
      <c r="G23" s="13">
        <v>44444</v>
      </c>
      <c r="H23" s="78" t="s">
        <v>61</v>
      </c>
      <c r="I23" s="16">
        <v>85</v>
      </c>
      <c r="J23" s="16">
        <v>53</v>
      </c>
      <c r="K23" s="16">
        <v>24</v>
      </c>
      <c r="L23" s="16">
        <v>11</v>
      </c>
      <c r="M23" s="82">
        <v>27.03</v>
      </c>
      <c r="N23" s="73">
        <v>27</v>
      </c>
      <c r="O23" s="65">
        <v>3000</v>
      </c>
      <c r="P23" s="66">
        <f>Table22457891011234[[#This Row],[PEMBULATAN]]*O23</f>
        <v>81000</v>
      </c>
    </row>
    <row r="24" spans="1:16" ht="26.25" customHeight="1" x14ac:dyDescent="0.2">
      <c r="A24" s="14"/>
      <c r="B24" s="14"/>
      <c r="C24" s="74" t="s">
        <v>90</v>
      </c>
      <c r="D24" s="79" t="s">
        <v>59</v>
      </c>
      <c r="E24" s="13">
        <v>44441</v>
      </c>
      <c r="F24" s="77" t="s">
        <v>60</v>
      </c>
      <c r="G24" s="13">
        <v>44444</v>
      </c>
      <c r="H24" s="78" t="s">
        <v>61</v>
      </c>
      <c r="I24" s="16">
        <v>93</v>
      </c>
      <c r="J24" s="16">
        <v>45</v>
      </c>
      <c r="K24" s="16">
        <v>25</v>
      </c>
      <c r="L24" s="16">
        <v>11</v>
      </c>
      <c r="M24" s="82">
        <v>26.15625</v>
      </c>
      <c r="N24" s="73">
        <v>26</v>
      </c>
      <c r="O24" s="65">
        <v>3000</v>
      </c>
      <c r="P24" s="66">
        <f>Table22457891011234[[#This Row],[PEMBULATAN]]*O24</f>
        <v>78000</v>
      </c>
    </row>
    <row r="25" spans="1:16" ht="26.25" customHeight="1" x14ac:dyDescent="0.2">
      <c r="A25" s="14"/>
      <c r="B25" s="14"/>
      <c r="C25" s="74" t="s">
        <v>91</v>
      </c>
      <c r="D25" s="79" t="s">
        <v>59</v>
      </c>
      <c r="E25" s="13">
        <v>44441</v>
      </c>
      <c r="F25" s="77" t="s">
        <v>60</v>
      </c>
      <c r="G25" s="13">
        <v>44444</v>
      </c>
      <c r="H25" s="78" t="s">
        <v>61</v>
      </c>
      <c r="I25" s="16">
        <v>100</v>
      </c>
      <c r="J25" s="16">
        <v>54</v>
      </c>
      <c r="K25" s="16">
        <v>35</v>
      </c>
      <c r="L25" s="16">
        <v>24</v>
      </c>
      <c r="M25" s="82">
        <v>47.25</v>
      </c>
      <c r="N25" s="73">
        <v>47</v>
      </c>
      <c r="O25" s="65">
        <v>3000</v>
      </c>
      <c r="P25" s="66">
        <f>Table22457891011234[[#This Row],[PEMBULATAN]]*O25</f>
        <v>141000</v>
      </c>
    </row>
    <row r="26" spans="1:16" ht="26.25" customHeight="1" x14ac:dyDescent="0.2">
      <c r="A26" s="14"/>
      <c r="B26" s="14"/>
      <c r="C26" s="74" t="s">
        <v>92</v>
      </c>
      <c r="D26" s="79" t="s">
        <v>59</v>
      </c>
      <c r="E26" s="13">
        <v>44441</v>
      </c>
      <c r="F26" s="77" t="s">
        <v>60</v>
      </c>
      <c r="G26" s="13">
        <v>44444</v>
      </c>
      <c r="H26" s="78" t="s">
        <v>61</v>
      </c>
      <c r="I26" s="16">
        <v>93</v>
      </c>
      <c r="J26" s="16">
        <v>68</v>
      </c>
      <c r="K26" s="16">
        <v>22</v>
      </c>
      <c r="L26" s="16">
        <v>21</v>
      </c>
      <c r="M26" s="82">
        <v>34.781999999999996</v>
      </c>
      <c r="N26" s="73">
        <v>35</v>
      </c>
      <c r="O26" s="65">
        <v>3000</v>
      </c>
      <c r="P26" s="66">
        <f>Table22457891011234[[#This Row],[PEMBULATAN]]*O26</f>
        <v>105000</v>
      </c>
    </row>
    <row r="27" spans="1:16" ht="26.25" customHeight="1" x14ac:dyDescent="0.2">
      <c r="A27" s="14"/>
      <c r="B27" s="14"/>
      <c r="C27" s="74" t="s">
        <v>93</v>
      </c>
      <c r="D27" s="79" t="s">
        <v>59</v>
      </c>
      <c r="E27" s="13">
        <v>44441</v>
      </c>
      <c r="F27" s="77" t="s">
        <v>60</v>
      </c>
      <c r="G27" s="13">
        <v>44444</v>
      </c>
      <c r="H27" s="78" t="s">
        <v>61</v>
      </c>
      <c r="I27" s="16">
        <v>104</v>
      </c>
      <c r="J27" s="16">
        <v>45</v>
      </c>
      <c r="K27" s="16">
        <v>38</v>
      </c>
      <c r="L27" s="16">
        <v>29</v>
      </c>
      <c r="M27" s="82">
        <v>44.46</v>
      </c>
      <c r="N27" s="73">
        <v>45</v>
      </c>
      <c r="O27" s="65">
        <v>3000</v>
      </c>
      <c r="P27" s="66">
        <f>Table22457891011234[[#This Row],[PEMBULATAN]]*O27</f>
        <v>135000</v>
      </c>
    </row>
    <row r="28" spans="1:16" ht="26.25" customHeight="1" x14ac:dyDescent="0.2">
      <c r="A28" s="14"/>
      <c r="B28" s="14"/>
      <c r="C28" s="74" t="s">
        <v>94</v>
      </c>
      <c r="D28" s="79" t="s">
        <v>59</v>
      </c>
      <c r="E28" s="13">
        <v>44441</v>
      </c>
      <c r="F28" s="77" t="s">
        <v>60</v>
      </c>
      <c r="G28" s="13">
        <v>44444</v>
      </c>
      <c r="H28" s="78" t="s">
        <v>61</v>
      </c>
      <c r="I28" s="16">
        <v>102</v>
      </c>
      <c r="J28" s="16">
        <v>60</v>
      </c>
      <c r="K28" s="16">
        <v>33</v>
      </c>
      <c r="L28" s="16">
        <v>23</v>
      </c>
      <c r="M28" s="82">
        <v>50.49</v>
      </c>
      <c r="N28" s="73">
        <v>51</v>
      </c>
      <c r="O28" s="65">
        <v>3000</v>
      </c>
      <c r="P28" s="66">
        <f>Table22457891011234[[#This Row],[PEMBULATAN]]*O28</f>
        <v>153000</v>
      </c>
    </row>
    <row r="29" spans="1:16" ht="26.25" customHeight="1" x14ac:dyDescent="0.2">
      <c r="A29" s="14"/>
      <c r="B29" s="14"/>
      <c r="C29" s="74" t="s">
        <v>95</v>
      </c>
      <c r="D29" s="79" t="s">
        <v>59</v>
      </c>
      <c r="E29" s="13">
        <v>44441</v>
      </c>
      <c r="F29" s="77" t="s">
        <v>60</v>
      </c>
      <c r="G29" s="13">
        <v>44444</v>
      </c>
      <c r="H29" s="78" t="s">
        <v>61</v>
      </c>
      <c r="I29" s="16">
        <v>90</v>
      </c>
      <c r="J29" s="16">
        <v>54</v>
      </c>
      <c r="K29" s="16">
        <v>24</v>
      </c>
      <c r="L29" s="16">
        <v>8</v>
      </c>
      <c r="M29" s="82">
        <v>29.16</v>
      </c>
      <c r="N29" s="73">
        <v>29</v>
      </c>
      <c r="O29" s="65">
        <v>3000</v>
      </c>
      <c r="P29" s="66">
        <f>Table22457891011234[[#This Row],[PEMBULATAN]]*O29</f>
        <v>87000</v>
      </c>
    </row>
    <row r="30" spans="1:16" ht="26.25" customHeight="1" x14ac:dyDescent="0.2">
      <c r="A30" s="14"/>
      <c r="B30" s="14"/>
      <c r="C30" s="74" t="s">
        <v>96</v>
      </c>
      <c r="D30" s="79" t="s">
        <v>59</v>
      </c>
      <c r="E30" s="13">
        <v>44441</v>
      </c>
      <c r="F30" s="77" t="s">
        <v>60</v>
      </c>
      <c r="G30" s="13">
        <v>44444</v>
      </c>
      <c r="H30" s="78" t="s">
        <v>61</v>
      </c>
      <c r="I30" s="16">
        <v>40</v>
      </c>
      <c r="J30" s="16">
        <v>35</v>
      </c>
      <c r="K30" s="16">
        <v>18</v>
      </c>
      <c r="L30" s="16">
        <v>4</v>
      </c>
      <c r="M30" s="82">
        <v>6.3</v>
      </c>
      <c r="N30" s="73">
        <v>7</v>
      </c>
      <c r="O30" s="65">
        <v>3000</v>
      </c>
      <c r="P30" s="66">
        <f>Table22457891011234[[#This Row],[PEMBULATAN]]*O30</f>
        <v>21000</v>
      </c>
    </row>
    <row r="31" spans="1:16" ht="26.25" customHeight="1" x14ac:dyDescent="0.2">
      <c r="A31" s="14"/>
      <c r="B31" s="14"/>
      <c r="C31" s="74" t="s">
        <v>97</v>
      </c>
      <c r="D31" s="79" t="s">
        <v>59</v>
      </c>
      <c r="E31" s="13">
        <v>44441</v>
      </c>
      <c r="F31" s="77" t="s">
        <v>60</v>
      </c>
      <c r="G31" s="13">
        <v>44444</v>
      </c>
      <c r="H31" s="78" t="s">
        <v>61</v>
      </c>
      <c r="I31" s="16">
        <v>96</v>
      </c>
      <c r="J31" s="16">
        <v>54</v>
      </c>
      <c r="K31" s="16">
        <v>35</v>
      </c>
      <c r="L31" s="16">
        <v>19</v>
      </c>
      <c r="M31" s="82">
        <v>45.36</v>
      </c>
      <c r="N31" s="73">
        <v>46</v>
      </c>
      <c r="O31" s="65">
        <v>3000</v>
      </c>
      <c r="P31" s="66">
        <f>Table22457891011234[[#This Row],[PEMBULATAN]]*O31</f>
        <v>138000</v>
      </c>
    </row>
    <row r="32" spans="1:16" ht="26.25" customHeight="1" x14ac:dyDescent="0.2">
      <c r="A32" s="14"/>
      <c r="B32" s="14"/>
      <c r="C32" s="74" t="s">
        <v>98</v>
      </c>
      <c r="D32" s="79" t="s">
        <v>59</v>
      </c>
      <c r="E32" s="13">
        <v>44441</v>
      </c>
      <c r="F32" s="77" t="s">
        <v>60</v>
      </c>
      <c r="G32" s="13">
        <v>44444</v>
      </c>
      <c r="H32" s="78" t="s">
        <v>61</v>
      </c>
      <c r="I32" s="16">
        <v>60</v>
      </c>
      <c r="J32" s="16">
        <v>48</v>
      </c>
      <c r="K32" s="16">
        <v>20</v>
      </c>
      <c r="L32" s="16">
        <v>5</v>
      </c>
      <c r="M32" s="82">
        <v>14.4</v>
      </c>
      <c r="N32" s="73">
        <v>15</v>
      </c>
      <c r="O32" s="65">
        <v>3000</v>
      </c>
      <c r="P32" s="66">
        <f>Table22457891011234[[#This Row],[PEMBULATAN]]*O32</f>
        <v>45000</v>
      </c>
    </row>
    <row r="33" spans="1:16" ht="26.25" customHeight="1" x14ac:dyDescent="0.2">
      <c r="A33" s="14"/>
      <c r="B33" s="14"/>
      <c r="C33" s="74" t="s">
        <v>99</v>
      </c>
      <c r="D33" s="79" t="s">
        <v>59</v>
      </c>
      <c r="E33" s="13">
        <v>44441</v>
      </c>
      <c r="F33" s="77" t="s">
        <v>60</v>
      </c>
      <c r="G33" s="13">
        <v>44444</v>
      </c>
      <c r="H33" s="78" t="s">
        <v>61</v>
      </c>
      <c r="I33" s="16">
        <v>60</v>
      </c>
      <c r="J33" s="16">
        <v>50</v>
      </c>
      <c r="K33" s="16">
        <v>28</v>
      </c>
      <c r="L33" s="16">
        <v>6</v>
      </c>
      <c r="M33" s="82">
        <v>21</v>
      </c>
      <c r="N33" s="73">
        <v>21</v>
      </c>
      <c r="O33" s="65">
        <v>3000</v>
      </c>
      <c r="P33" s="66">
        <f>Table22457891011234[[#This Row],[PEMBULATAN]]*O33</f>
        <v>63000</v>
      </c>
    </row>
    <row r="34" spans="1:16" ht="26.25" customHeight="1" x14ac:dyDescent="0.2">
      <c r="A34" s="14"/>
      <c r="B34" s="14"/>
      <c r="C34" s="74" t="s">
        <v>100</v>
      </c>
      <c r="D34" s="79" t="s">
        <v>59</v>
      </c>
      <c r="E34" s="13">
        <v>44441</v>
      </c>
      <c r="F34" s="77" t="s">
        <v>60</v>
      </c>
      <c r="G34" s="13">
        <v>44444</v>
      </c>
      <c r="H34" s="78" t="s">
        <v>61</v>
      </c>
      <c r="I34" s="16">
        <v>70</v>
      </c>
      <c r="J34" s="16">
        <v>48</v>
      </c>
      <c r="K34" s="16">
        <v>18</v>
      </c>
      <c r="L34" s="16">
        <v>3</v>
      </c>
      <c r="M34" s="82">
        <v>15.12</v>
      </c>
      <c r="N34" s="73">
        <v>15</v>
      </c>
      <c r="O34" s="65">
        <v>3000</v>
      </c>
      <c r="P34" s="66">
        <f>Table22457891011234[[#This Row],[PEMBULATAN]]*O34</f>
        <v>45000</v>
      </c>
    </row>
    <row r="35" spans="1:16" ht="26.25" customHeight="1" x14ac:dyDescent="0.2">
      <c r="A35" s="14"/>
      <c r="B35" s="14"/>
      <c r="C35" s="74" t="s">
        <v>101</v>
      </c>
      <c r="D35" s="79" t="s">
        <v>59</v>
      </c>
      <c r="E35" s="13">
        <v>44441</v>
      </c>
      <c r="F35" s="77" t="s">
        <v>60</v>
      </c>
      <c r="G35" s="13">
        <v>44444</v>
      </c>
      <c r="H35" s="78" t="s">
        <v>61</v>
      </c>
      <c r="I35" s="16">
        <v>109</v>
      </c>
      <c r="J35" s="16">
        <v>40</v>
      </c>
      <c r="K35" s="16">
        <v>25</v>
      </c>
      <c r="L35" s="16">
        <v>18</v>
      </c>
      <c r="M35" s="82">
        <v>27.25</v>
      </c>
      <c r="N35" s="73">
        <v>27</v>
      </c>
      <c r="O35" s="65">
        <v>3000</v>
      </c>
      <c r="P35" s="66">
        <f>Table22457891011234[[#This Row],[PEMBULATAN]]*O35</f>
        <v>81000</v>
      </c>
    </row>
    <row r="36" spans="1:16" ht="26.25" customHeight="1" x14ac:dyDescent="0.2">
      <c r="A36" s="14"/>
      <c r="B36" s="14"/>
      <c r="C36" s="74" t="s">
        <v>102</v>
      </c>
      <c r="D36" s="79" t="s">
        <v>59</v>
      </c>
      <c r="E36" s="13">
        <v>44441</v>
      </c>
      <c r="F36" s="77" t="s">
        <v>60</v>
      </c>
      <c r="G36" s="13">
        <v>44444</v>
      </c>
      <c r="H36" s="78" t="s">
        <v>61</v>
      </c>
      <c r="I36" s="16">
        <v>110</v>
      </c>
      <c r="J36" s="16">
        <v>60</v>
      </c>
      <c r="K36" s="16">
        <v>25</v>
      </c>
      <c r="L36" s="16">
        <v>13</v>
      </c>
      <c r="M36" s="82">
        <v>41.25</v>
      </c>
      <c r="N36" s="73">
        <v>41</v>
      </c>
      <c r="O36" s="65">
        <v>3000</v>
      </c>
      <c r="P36" s="66">
        <f>Table22457891011234[[#This Row],[PEMBULATAN]]*O36</f>
        <v>123000</v>
      </c>
    </row>
    <row r="37" spans="1:16" ht="26.25" customHeight="1" x14ac:dyDescent="0.2">
      <c r="A37" s="14"/>
      <c r="B37" s="14"/>
      <c r="C37" s="74" t="s">
        <v>103</v>
      </c>
      <c r="D37" s="79" t="s">
        <v>59</v>
      </c>
      <c r="E37" s="13">
        <v>44441</v>
      </c>
      <c r="F37" s="77" t="s">
        <v>60</v>
      </c>
      <c r="G37" s="13">
        <v>44444</v>
      </c>
      <c r="H37" s="78" t="s">
        <v>61</v>
      </c>
      <c r="I37" s="16">
        <v>86</v>
      </c>
      <c r="J37" s="16">
        <v>50</v>
      </c>
      <c r="K37" s="16">
        <v>20</v>
      </c>
      <c r="L37" s="16">
        <v>9</v>
      </c>
      <c r="M37" s="82">
        <v>21.5</v>
      </c>
      <c r="N37" s="73">
        <v>22</v>
      </c>
      <c r="O37" s="65">
        <v>3000</v>
      </c>
      <c r="P37" s="66">
        <f>Table22457891011234[[#This Row],[PEMBULATAN]]*O37</f>
        <v>66000</v>
      </c>
    </row>
    <row r="38" spans="1:16" ht="26.25" customHeight="1" x14ac:dyDescent="0.2">
      <c r="A38" s="14"/>
      <c r="B38" s="14"/>
      <c r="C38" s="74" t="s">
        <v>104</v>
      </c>
      <c r="D38" s="79" t="s">
        <v>59</v>
      </c>
      <c r="E38" s="13">
        <v>44441</v>
      </c>
      <c r="F38" s="77" t="s">
        <v>60</v>
      </c>
      <c r="G38" s="13">
        <v>44444</v>
      </c>
      <c r="H38" s="78" t="s">
        <v>61</v>
      </c>
      <c r="I38" s="16">
        <v>104</v>
      </c>
      <c r="J38" s="16">
        <v>46</v>
      </c>
      <c r="K38" s="16">
        <v>23</v>
      </c>
      <c r="L38" s="16">
        <v>26</v>
      </c>
      <c r="M38" s="82">
        <v>27.507999999999999</v>
      </c>
      <c r="N38" s="73">
        <v>28</v>
      </c>
      <c r="O38" s="65">
        <v>3000</v>
      </c>
      <c r="P38" s="66">
        <f>Table22457891011234[[#This Row],[PEMBULATAN]]*O38</f>
        <v>84000</v>
      </c>
    </row>
    <row r="39" spans="1:16" ht="26.25" customHeight="1" x14ac:dyDescent="0.2">
      <c r="A39" s="14"/>
      <c r="B39" s="14"/>
      <c r="C39" s="74" t="s">
        <v>105</v>
      </c>
      <c r="D39" s="79" t="s">
        <v>59</v>
      </c>
      <c r="E39" s="13">
        <v>44441</v>
      </c>
      <c r="F39" s="77" t="s">
        <v>60</v>
      </c>
      <c r="G39" s="13">
        <v>44444</v>
      </c>
      <c r="H39" s="78" t="s">
        <v>61</v>
      </c>
      <c r="I39" s="16">
        <v>80</v>
      </c>
      <c r="J39" s="16">
        <v>56</v>
      </c>
      <c r="K39" s="16">
        <v>28</v>
      </c>
      <c r="L39" s="16">
        <v>10</v>
      </c>
      <c r="M39" s="82">
        <v>31.36</v>
      </c>
      <c r="N39" s="73">
        <v>32</v>
      </c>
      <c r="O39" s="65">
        <v>3000</v>
      </c>
      <c r="P39" s="66">
        <f>Table22457891011234[[#This Row],[PEMBULATAN]]*O39</f>
        <v>96000</v>
      </c>
    </row>
    <row r="40" spans="1:16" ht="26.25" customHeight="1" x14ac:dyDescent="0.2">
      <c r="A40" s="14"/>
      <c r="B40" s="14"/>
      <c r="C40" s="74" t="s">
        <v>106</v>
      </c>
      <c r="D40" s="79" t="s">
        <v>59</v>
      </c>
      <c r="E40" s="13">
        <v>44441</v>
      </c>
      <c r="F40" s="77" t="s">
        <v>60</v>
      </c>
      <c r="G40" s="13">
        <v>44444</v>
      </c>
      <c r="H40" s="78" t="s">
        <v>61</v>
      </c>
      <c r="I40" s="16">
        <v>90</v>
      </c>
      <c r="J40" s="16">
        <v>60</v>
      </c>
      <c r="K40" s="16">
        <v>22</v>
      </c>
      <c r="L40" s="16">
        <v>6</v>
      </c>
      <c r="M40" s="82">
        <v>29.7</v>
      </c>
      <c r="N40" s="73">
        <v>30</v>
      </c>
      <c r="O40" s="65">
        <v>3000</v>
      </c>
      <c r="P40" s="66">
        <f>Table22457891011234[[#This Row],[PEMBULATAN]]*O40</f>
        <v>90000</v>
      </c>
    </row>
    <row r="41" spans="1:16" ht="26.25" customHeight="1" x14ac:dyDescent="0.2">
      <c r="A41" s="14"/>
      <c r="B41" s="14"/>
      <c r="C41" s="74" t="s">
        <v>107</v>
      </c>
      <c r="D41" s="79" t="s">
        <v>59</v>
      </c>
      <c r="E41" s="13">
        <v>44441</v>
      </c>
      <c r="F41" s="77" t="s">
        <v>60</v>
      </c>
      <c r="G41" s="13">
        <v>44444</v>
      </c>
      <c r="H41" s="78" t="s">
        <v>61</v>
      </c>
      <c r="I41" s="16">
        <v>110</v>
      </c>
      <c r="J41" s="16">
        <v>50</v>
      </c>
      <c r="K41" s="16">
        <v>40</v>
      </c>
      <c r="L41" s="16">
        <v>16</v>
      </c>
      <c r="M41" s="82">
        <v>55</v>
      </c>
      <c r="N41" s="73">
        <v>55</v>
      </c>
      <c r="O41" s="65">
        <v>3000</v>
      </c>
      <c r="P41" s="66">
        <f>Table22457891011234[[#This Row],[PEMBULATAN]]*O41</f>
        <v>165000</v>
      </c>
    </row>
    <row r="42" spans="1:16" ht="26.25" customHeight="1" x14ac:dyDescent="0.2">
      <c r="A42" s="14"/>
      <c r="B42" s="14"/>
      <c r="C42" s="74" t="s">
        <v>108</v>
      </c>
      <c r="D42" s="79" t="s">
        <v>59</v>
      </c>
      <c r="E42" s="13">
        <v>44441</v>
      </c>
      <c r="F42" s="77" t="s">
        <v>60</v>
      </c>
      <c r="G42" s="13">
        <v>44444</v>
      </c>
      <c r="H42" s="78" t="s">
        <v>61</v>
      </c>
      <c r="I42" s="16">
        <v>44</v>
      </c>
      <c r="J42" s="16">
        <v>30</v>
      </c>
      <c r="K42" s="16">
        <v>20</v>
      </c>
      <c r="L42" s="16">
        <v>8</v>
      </c>
      <c r="M42" s="82">
        <v>6.6</v>
      </c>
      <c r="N42" s="73">
        <v>8</v>
      </c>
      <c r="O42" s="65">
        <v>3000</v>
      </c>
      <c r="P42" s="66">
        <f>Table22457891011234[[#This Row],[PEMBULATAN]]*O42</f>
        <v>24000</v>
      </c>
    </row>
    <row r="43" spans="1:16" ht="26.25" customHeight="1" x14ac:dyDescent="0.2">
      <c r="A43" s="14"/>
      <c r="B43" s="14"/>
      <c r="C43" s="74" t="s">
        <v>109</v>
      </c>
      <c r="D43" s="79" t="s">
        <v>59</v>
      </c>
      <c r="E43" s="13">
        <v>44441</v>
      </c>
      <c r="F43" s="77" t="s">
        <v>60</v>
      </c>
      <c r="G43" s="13">
        <v>44444</v>
      </c>
      <c r="H43" s="78" t="s">
        <v>61</v>
      </c>
      <c r="I43" s="16">
        <v>104</v>
      </c>
      <c r="J43" s="16">
        <v>57</v>
      </c>
      <c r="K43" s="16">
        <v>35</v>
      </c>
      <c r="L43" s="16">
        <v>22</v>
      </c>
      <c r="M43" s="82">
        <v>51.87</v>
      </c>
      <c r="N43" s="73">
        <v>52</v>
      </c>
      <c r="O43" s="65">
        <v>3000</v>
      </c>
      <c r="P43" s="66">
        <f>Table22457891011234[[#This Row],[PEMBULATAN]]*O43</f>
        <v>156000</v>
      </c>
    </row>
    <row r="44" spans="1:16" ht="26.25" customHeight="1" x14ac:dyDescent="0.2">
      <c r="A44" s="14"/>
      <c r="B44" s="14"/>
      <c r="C44" s="74" t="s">
        <v>110</v>
      </c>
      <c r="D44" s="79" t="s">
        <v>59</v>
      </c>
      <c r="E44" s="13">
        <v>44441</v>
      </c>
      <c r="F44" s="77" t="s">
        <v>60</v>
      </c>
      <c r="G44" s="13">
        <v>44444</v>
      </c>
      <c r="H44" s="78" t="s">
        <v>61</v>
      </c>
      <c r="I44" s="16">
        <v>20</v>
      </c>
      <c r="J44" s="16">
        <v>20</v>
      </c>
      <c r="K44" s="16">
        <v>10</v>
      </c>
      <c r="L44" s="16">
        <v>1</v>
      </c>
      <c r="M44" s="82">
        <v>1</v>
      </c>
      <c r="N44" s="73">
        <v>1</v>
      </c>
      <c r="O44" s="65">
        <v>3000</v>
      </c>
      <c r="P44" s="66">
        <f>Table22457891011234[[#This Row],[PEMBULATAN]]*O44</f>
        <v>3000</v>
      </c>
    </row>
    <row r="45" spans="1:16" ht="26.25" customHeight="1" x14ac:dyDescent="0.2">
      <c r="A45" s="14"/>
      <c r="B45" s="14"/>
      <c r="C45" s="74" t="s">
        <v>111</v>
      </c>
      <c r="D45" s="79" t="s">
        <v>59</v>
      </c>
      <c r="E45" s="13">
        <v>44441</v>
      </c>
      <c r="F45" s="77" t="s">
        <v>60</v>
      </c>
      <c r="G45" s="13">
        <v>44444</v>
      </c>
      <c r="H45" s="78" t="s">
        <v>61</v>
      </c>
      <c r="I45" s="16">
        <v>90</v>
      </c>
      <c r="J45" s="16">
        <v>54</v>
      </c>
      <c r="K45" s="16">
        <v>28</v>
      </c>
      <c r="L45" s="16">
        <v>18</v>
      </c>
      <c r="M45" s="82">
        <v>34.020000000000003</v>
      </c>
      <c r="N45" s="73">
        <v>34</v>
      </c>
      <c r="O45" s="65">
        <v>3000</v>
      </c>
      <c r="P45" s="66">
        <f>Table22457891011234[[#This Row],[PEMBULATAN]]*O45</f>
        <v>102000</v>
      </c>
    </row>
    <row r="46" spans="1:16" ht="26.25" customHeight="1" x14ac:dyDescent="0.2">
      <c r="A46" s="14"/>
      <c r="B46" s="14"/>
      <c r="C46" s="74" t="s">
        <v>112</v>
      </c>
      <c r="D46" s="79" t="s">
        <v>59</v>
      </c>
      <c r="E46" s="13">
        <v>44441</v>
      </c>
      <c r="F46" s="77" t="s">
        <v>60</v>
      </c>
      <c r="G46" s="13">
        <v>44444</v>
      </c>
      <c r="H46" s="78" t="s">
        <v>61</v>
      </c>
      <c r="I46" s="16">
        <v>103</v>
      </c>
      <c r="J46" s="16">
        <v>60</v>
      </c>
      <c r="K46" s="16">
        <v>32</v>
      </c>
      <c r="L46" s="16">
        <v>17</v>
      </c>
      <c r="M46" s="82">
        <v>49.44</v>
      </c>
      <c r="N46" s="73">
        <v>50</v>
      </c>
      <c r="O46" s="65">
        <v>3000</v>
      </c>
      <c r="P46" s="66">
        <f>Table22457891011234[[#This Row],[PEMBULATAN]]*O46</f>
        <v>150000</v>
      </c>
    </row>
    <row r="47" spans="1:16" ht="26.25" customHeight="1" x14ac:dyDescent="0.2">
      <c r="A47" s="14"/>
      <c r="B47" s="14"/>
      <c r="C47" s="74" t="s">
        <v>113</v>
      </c>
      <c r="D47" s="79" t="s">
        <v>59</v>
      </c>
      <c r="E47" s="13">
        <v>44441</v>
      </c>
      <c r="F47" s="77" t="s">
        <v>60</v>
      </c>
      <c r="G47" s="13">
        <v>44444</v>
      </c>
      <c r="H47" s="78" t="s">
        <v>61</v>
      </c>
      <c r="I47" s="16">
        <v>65</v>
      </c>
      <c r="J47" s="16">
        <v>50</v>
      </c>
      <c r="K47" s="16">
        <v>20</v>
      </c>
      <c r="L47" s="16">
        <v>5</v>
      </c>
      <c r="M47" s="82">
        <v>16.25</v>
      </c>
      <c r="N47" s="73">
        <v>16</v>
      </c>
      <c r="O47" s="65">
        <v>3000</v>
      </c>
      <c r="P47" s="66">
        <f>Table22457891011234[[#This Row],[PEMBULATAN]]*O47</f>
        <v>48000</v>
      </c>
    </row>
    <row r="48" spans="1:16" ht="26.25" customHeight="1" x14ac:dyDescent="0.2">
      <c r="A48" s="14"/>
      <c r="B48" s="14"/>
      <c r="C48" s="74" t="s">
        <v>114</v>
      </c>
      <c r="D48" s="79" t="s">
        <v>59</v>
      </c>
      <c r="E48" s="13">
        <v>44441</v>
      </c>
      <c r="F48" s="77" t="s">
        <v>60</v>
      </c>
      <c r="G48" s="13">
        <v>44444</v>
      </c>
      <c r="H48" s="78" t="s">
        <v>61</v>
      </c>
      <c r="I48" s="16">
        <v>75</v>
      </c>
      <c r="J48" s="16">
        <v>58</v>
      </c>
      <c r="K48" s="16">
        <v>20</v>
      </c>
      <c r="L48" s="16">
        <v>9</v>
      </c>
      <c r="M48" s="82">
        <v>21.75</v>
      </c>
      <c r="N48" s="73">
        <v>22</v>
      </c>
      <c r="O48" s="65">
        <v>3000</v>
      </c>
      <c r="P48" s="66">
        <f>Table22457891011234[[#This Row],[PEMBULATAN]]*O48</f>
        <v>66000</v>
      </c>
    </row>
    <row r="49" spans="1:16" ht="26.25" customHeight="1" x14ac:dyDescent="0.2">
      <c r="A49" s="14"/>
      <c r="B49" s="14"/>
      <c r="C49" s="74" t="s">
        <v>115</v>
      </c>
      <c r="D49" s="79" t="s">
        <v>59</v>
      </c>
      <c r="E49" s="13">
        <v>44441</v>
      </c>
      <c r="F49" s="77" t="s">
        <v>60</v>
      </c>
      <c r="G49" s="13">
        <v>44444</v>
      </c>
      <c r="H49" s="78" t="s">
        <v>61</v>
      </c>
      <c r="I49" s="16">
        <v>94</v>
      </c>
      <c r="J49" s="16">
        <v>50</v>
      </c>
      <c r="K49" s="16">
        <v>24</v>
      </c>
      <c r="L49" s="16">
        <v>13</v>
      </c>
      <c r="M49" s="82">
        <v>28.2</v>
      </c>
      <c r="N49" s="73">
        <v>28</v>
      </c>
      <c r="O49" s="65">
        <v>3000</v>
      </c>
      <c r="P49" s="66">
        <f>Table22457891011234[[#This Row],[PEMBULATAN]]*O49</f>
        <v>84000</v>
      </c>
    </row>
    <row r="50" spans="1:16" ht="26.25" customHeight="1" x14ac:dyDescent="0.2">
      <c r="A50" s="14"/>
      <c r="B50" s="14"/>
      <c r="C50" s="74" t="s">
        <v>116</v>
      </c>
      <c r="D50" s="79" t="s">
        <v>59</v>
      </c>
      <c r="E50" s="13">
        <v>44441</v>
      </c>
      <c r="F50" s="77" t="s">
        <v>60</v>
      </c>
      <c r="G50" s="13">
        <v>44444</v>
      </c>
      <c r="H50" s="78" t="s">
        <v>61</v>
      </c>
      <c r="I50" s="16">
        <v>102</v>
      </c>
      <c r="J50" s="16">
        <v>60</v>
      </c>
      <c r="K50" s="16">
        <v>40</v>
      </c>
      <c r="L50" s="16">
        <v>11</v>
      </c>
      <c r="M50" s="82">
        <v>61.2</v>
      </c>
      <c r="N50" s="73">
        <v>61</v>
      </c>
      <c r="O50" s="65">
        <v>3000</v>
      </c>
      <c r="P50" s="66">
        <f>Table22457891011234[[#This Row],[PEMBULATAN]]*O50</f>
        <v>183000</v>
      </c>
    </row>
    <row r="51" spans="1:16" ht="26.25" customHeight="1" x14ac:dyDescent="0.2">
      <c r="A51" s="14"/>
      <c r="B51" s="14"/>
      <c r="C51" s="74" t="s">
        <v>117</v>
      </c>
      <c r="D51" s="79" t="s">
        <v>59</v>
      </c>
      <c r="E51" s="13">
        <v>44441</v>
      </c>
      <c r="F51" s="77" t="s">
        <v>60</v>
      </c>
      <c r="G51" s="13">
        <v>44444</v>
      </c>
      <c r="H51" s="78" t="s">
        <v>61</v>
      </c>
      <c r="I51" s="16">
        <v>93</v>
      </c>
      <c r="J51" s="16">
        <v>58</v>
      </c>
      <c r="K51" s="16">
        <v>28</v>
      </c>
      <c r="L51" s="16">
        <v>17</v>
      </c>
      <c r="M51" s="82">
        <v>37.758000000000003</v>
      </c>
      <c r="N51" s="73">
        <v>38</v>
      </c>
      <c r="O51" s="65">
        <v>3000</v>
      </c>
      <c r="P51" s="66">
        <f>Table22457891011234[[#This Row],[PEMBULATAN]]*O51</f>
        <v>114000</v>
      </c>
    </row>
    <row r="52" spans="1:16" ht="26.25" customHeight="1" x14ac:dyDescent="0.2">
      <c r="A52" s="14"/>
      <c r="B52" s="14"/>
      <c r="C52" s="74" t="s">
        <v>118</v>
      </c>
      <c r="D52" s="79" t="s">
        <v>59</v>
      </c>
      <c r="E52" s="13">
        <v>44441</v>
      </c>
      <c r="F52" s="77" t="s">
        <v>60</v>
      </c>
      <c r="G52" s="13">
        <v>44444</v>
      </c>
      <c r="H52" s="78" t="s">
        <v>61</v>
      </c>
      <c r="I52" s="16">
        <v>103</v>
      </c>
      <c r="J52" s="16">
        <v>60</v>
      </c>
      <c r="K52" s="16">
        <v>42</v>
      </c>
      <c r="L52" s="16">
        <v>22</v>
      </c>
      <c r="M52" s="82">
        <v>64.89</v>
      </c>
      <c r="N52" s="73">
        <v>65</v>
      </c>
      <c r="O52" s="65">
        <v>3000</v>
      </c>
      <c r="P52" s="66">
        <f>Table22457891011234[[#This Row],[PEMBULATAN]]*O52</f>
        <v>195000</v>
      </c>
    </row>
    <row r="53" spans="1:16" ht="26.25" customHeight="1" x14ac:dyDescent="0.2">
      <c r="A53" s="14"/>
      <c r="B53" s="14"/>
      <c r="C53" s="74" t="s">
        <v>119</v>
      </c>
      <c r="D53" s="79" t="s">
        <v>59</v>
      </c>
      <c r="E53" s="13">
        <v>44441</v>
      </c>
      <c r="F53" s="77" t="s">
        <v>60</v>
      </c>
      <c r="G53" s="13">
        <v>44444</v>
      </c>
      <c r="H53" s="78" t="s">
        <v>61</v>
      </c>
      <c r="I53" s="16">
        <v>65</v>
      </c>
      <c r="J53" s="16">
        <v>50</v>
      </c>
      <c r="K53" s="16">
        <v>25</v>
      </c>
      <c r="L53" s="16">
        <v>9</v>
      </c>
      <c r="M53" s="82">
        <v>20.3125</v>
      </c>
      <c r="N53" s="73">
        <v>21</v>
      </c>
      <c r="O53" s="65">
        <v>3000</v>
      </c>
      <c r="P53" s="66">
        <f>Table22457891011234[[#This Row],[PEMBULATAN]]*O53</f>
        <v>63000</v>
      </c>
    </row>
    <row r="54" spans="1:16" ht="26.25" customHeight="1" x14ac:dyDescent="0.2">
      <c r="A54" s="14"/>
      <c r="B54" s="14"/>
      <c r="C54" s="74" t="s">
        <v>120</v>
      </c>
      <c r="D54" s="79" t="s">
        <v>59</v>
      </c>
      <c r="E54" s="13">
        <v>44441</v>
      </c>
      <c r="F54" s="77" t="s">
        <v>60</v>
      </c>
      <c r="G54" s="13">
        <v>44444</v>
      </c>
      <c r="H54" s="78" t="s">
        <v>61</v>
      </c>
      <c r="I54" s="16">
        <v>54</v>
      </c>
      <c r="J54" s="16">
        <v>50</v>
      </c>
      <c r="K54" s="16">
        <v>33</v>
      </c>
      <c r="L54" s="16">
        <v>8</v>
      </c>
      <c r="M54" s="82">
        <v>22.274999999999999</v>
      </c>
      <c r="N54" s="73">
        <v>22</v>
      </c>
      <c r="O54" s="65">
        <v>3000</v>
      </c>
      <c r="P54" s="66">
        <f>Table22457891011234[[#This Row],[PEMBULATAN]]*O54</f>
        <v>66000</v>
      </c>
    </row>
    <row r="55" spans="1:16" ht="26.25" customHeight="1" x14ac:dyDescent="0.2">
      <c r="A55" s="14"/>
      <c r="B55" s="14"/>
      <c r="C55" s="74" t="s">
        <v>121</v>
      </c>
      <c r="D55" s="79" t="s">
        <v>59</v>
      </c>
      <c r="E55" s="13">
        <v>44441</v>
      </c>
      <c r="F55" s="77" t="s">
        <v>60</v>
      </c>
      <c r="G55" s="13">
        <v>44444</v>
      </c>
      <c r="H55" s="78" t="s">
        <v>61</v>
      </c>
      <c r="I55" s="16">
        <v>60</v>
      </c>
      <c r="J55" s="16">
        <v>50</v>
      </c>
      <c r="K55" s="16">
        <v>18</v>
      </c>
      <c r="L55" s="16">
        <v>12</v>
      </c>
      <c r="M55" s="82">
        <v>13.5</v>
      </c>
      <c r="N55" s="73">
        <v>14</v>
      </c>
      <c r="O55" s="65">
        <v>3000</v>
      </c>
      <c r="P55" s="66">
        <f>Table22457891011234[[#This Row],[PEMBULATAN]]*O55</f>
        <v>42000</v>
      </c>
    </row>
    <row r="56" spans="1:16" ht="26.25" customHeight="1" x14ac:dyDescent="0.2">
      <c r="A56" s="14"/>
      <c r="B56" s="14"/>
      <c r="C56" s="74" t="s">
        <v>122</v>
      </c>
      <c r="D56" s="79" t="s">
        <v>59</v>
      </c>
      <c r="E56" s="13">
        <v>44441</v>
      </c>
      <c r="F56" s="77" t="s">
        <v>60</v>
      </c>
      <c r="G56" s="13">
        <v>44444</v>
      </c>
      <c r="H56" s="78" t="s">
        <v>61</v>
      </c>
      <c r="I56" s="16">
        <v>70</v>
      </c>
      <c r="J56" s="16">
        <v>48</v>
      </c>
      <c r="K56" s="16">
        <v>28</v>
      </c>
      <c r="L56" s="16">
        <v>9</v>
      </c>
      <c r="M56" s="82">
        <v>23.52</v>
      </c>
      <c r="N56" s="73">
        <v>24</v>
      </c>
      <c r="O56" s="65">
        <v>3000</v>
      </c>
      <c r="P56" s="66">
        <f>Table22457891011234[[#This Row],[PEMBULATAN]]*O56</f>
        <v>72000</v>
      </c>
    </row>
    <row r="57" spans="1:16" ht="26.25" customHeight="1" x14ac:dyDescent="0.2">
      <c r="A57" s="14"/>
      <c r="B57" s="14"/>
      <c r="C57" s="74" t="s">
        <v>123</v>
      </c>
      <c r="D57" s="79" t="s">
        <v>59</v>
      </c>
      <c r="E57" s="13">
        <v>44441</v>
      </c>
      <c r="F57" s="77" t="s">
        <v>60</v>
      </c>
      <c r="G57" s="13">
        <v>44444</v>
      </c>
      <c r="H57" s="78" t="s">
        <v>61</v>
      </c>
      <c r="I57" s="16">
        <v>96</v>
      </c>
      <c r="J57" s="16">
        <v>50</v>
      </c>
      <c r="K57" s="16">
        <v>30</v>
      </c>
      <c r="L57" s="16">
        <v>19</v>
      </c>
      <c r="M57" s="82">
        <v>36</v>
      </c>
      <c r="N57" s="73">
        <v>36</v>
      </c>
      <c r="O57" s="65">
        <v>3000</v>
      </c>
      <c r="P57" s="66">
        <f>Table22457891011234[[#This Row],[PEMBULATAN]]*O57</f>
        <v>108000</v>
      </c>
    </row>
    <row r="58" spans="1:16" ht="26.25" customHeight="1" x14ac:dyDescent="0.2">
      <c r="A58" s="14"/>
      <c r="B58" s="14"/>
      <c r="C58" s="74" t="s">
        <v>124</v>
      </c>
      <c r="D58" s="79" t="s">
        <v>59</v>
      </c>
      <c r="E58" s="13">
        <v>44441</v>
      </c>
      <c r="F58" s="77" t="s">
        <v>60</v>
      </c>
      <c r="G58" s="13">
        <v>44444</v>
      </c>
      <c r="H58" s="78" t="s">
        <v>61</v>
      </c>
      <c r="I58" s="16">
        <v>75</v>
      </c>
      <c r="J58" s="16">
        <v>55</v>
      </c>
      <c r="K58" s="16">
        <v>35</v>
      </c>
      <c r="L58" s="16">
        <v>10</v>
      </c>
      <c r="M58" s="82">
        <v>36.09375</v>
      </c>
      <c r="N58" s="73">
        <v>36</v>
      </c>
      <c r="O58" s="65">
        <v>3000</v>
      </c>
      <c r="P58" s="66">
        <f>Table22457891011234[[#This Row],[PEMBULATAN]]*O58</f>
        <v>108000</v>
      </c>
    </row>
    <row r="59" spans="1:16" ht="26.25" customHeight="1" x14ac:dyDescent="0.2">
      <c r="A59" s="14"/>
      <c r="B59" s="14"/>
      <c r="C59" s="74" t="s">
        <v>125</v>
      </c>
      <c r="D59" s="79" t="s">
        <v>59</v>
      </c>
      <c r="E59" s="13">
        <v>44441</v>
      </c>
      <c r="F59" s="77" t="s">
        <v>60</v>
      </c>
      <c r="G59" s="13">
        <v>44444</v>
      </c>
      <c r="H59" s="78" t="s">
        <v>61</v>
      </c>
      <c r="I59" s="16">
        <v>94</v>
      </c>
      <c r="J59" s="16">
        <v>53</v>
      </c>
      <c r="K59" s="16">
        <v>35</v>
      </c>
      <c r="L59" s="16">
        <v>20</v>
      </c>
      <c r="M59" s="82">
        <v>43.592500000000001</v>
      </c>
      <c r="N59" s="73">
        <v>44</v>
      </c>
      <c r="O59" s="65">
        <v>3000</v>
      </c>
      <c r="P59" s="66">
        <f>Table22457891011234[[#This Row],[PEMBULATAN]]*O59</f>
        <v>132000</v>
      </c>
    </row>
    <row r="60" spans="1:16" ht="26.25" customHeight="1" x14ac:dyDescent="0.2">
      <c r="A60" s="14"/>
      <c r="B60" s="14"/>
      <c r="C60" s="74" t="s">
        <v>126</v>
      </c>
      <c r="D60" s="79" t="s">
        <v>59</v>
      </c>
      <c r="E60" s="13">
        <v>44441</v>
      </c>
      <c r="F60" s="77" t="s">
        <v>60</v>
      </c>
      <c r="G60" s="13">
        <v>44444</v>
      </c>
      <c r="H60" s="78" t="s">
        <v>61</v>
      </c>
      <c r="I60" s="16">
        <v>45</v>
      </c>
      <c r="J60" s="16">
        <v>30</v>
      </c>
      <c r="K60" s="16">
        <v>18</v>
      </c>
      <c r="L60" s="16">
        <v>4</v>
      </c>
      <c r="M60" s="82">
        <v>6.0750000000000002</v>
      </c>
      <c r="N60" s="73">
        <v>6</v>
      </c>
      <c r="O60" s="65">
        <v>3000</v>
      </c>
      <c r="P60" s="66">
        <f>Table22457891011234[[#This Row],[PEMBULATAN]]*O60</f>
        <v>18000</v>
      </c>
    </row>
    <row r="61" spans="1:16" ht="26.25" customHeight="1" x14ac:dyDescent="0.2">
      <c r="A61" s="14"/>
      <c r="B61" s="14"/>
      <c r="C61" s="74" t="s">
        <v>127</v>
      </c>
      <c r="D61" s="79" t="s">
        <v>59</v>
      </c>
      <c r="E61" s="13">
        <v>44441</v>
      </c>
      <c r="F61" s="77" t="s">
        <v>60</v>
      </c>
      <c r="G61" s="13">
        <v>44444</v>
      </c>
      <c r="H61" s="78" t="s">
        <v>61</v>
      </c>
      <c r="I61" s="16">
        <v>93</v>
      </c>
      <c r="J61" s="16">
        <v>54</v>
      </c>
      <c r="K61" s="16">
        <v>24</v>
      </c>
      <c r="L61" s="16">
        <v>3</v>
      </c>
      <c r="M61" s="82">
        <v>30.132000000000001</v>
      </c>
      <c r="N61" s="73">
        <v>30</v>
      </c>
      <c r="O61" s="65">
        <v>3000</v>
      </c>
      <c r="P61" s="66">
        <f>Table22457891011234[[#This Row],[PEMBULATAN]]*O61</f>
        <v>90000</v>
      </c>
    </row>
    <row r="62" spans="1:16" ht="26.25" customHeight="1" x14ac:dyDescent="0.2">
      <c r="A62" s="14"/>
      <c r="B62" s="14"/>
      <c r="C62" s="74" t="s">
        <v>128</v>
      </c>
      <c r="D62" s="79" t="s">
        <v>59</v>
      </c>
      <c r="E62" s="13">
        <v>44441</v>
      </c>
      <c r="F62" s="77" t="s">
        <v>60</v>
      </c>
      <c r="G62" s="13">
        <v>44444</v>
      </c>
      <c r="H62" s="78" t="s">
        <v>61</v>
      </c>
      <c r="I62" s="16">
        <v>95</v>
      </c>
      <c r="J62" s="16">
        <v>53</v>
      </c>
      <c r="K62" s="16">
        <v>20</v>
      </c>
      <c r="L62" s="16">
        <v>9</v>
      </c>
      <c r="M62" s="82">
        <v>25.175000000000001</v>
      </c>
      <c r="N62" s="73">
        <v>25</v>
      </c>
      <c r="O62" s="65">
        <v>3000</v>
      </c>
      <c r="P62" s="66">
        <f>Table22457891011234[[#This Row],[PEMBULATAN]]*O62</f>
        <v>75000</v>
      </c>
    </row>
    <row r="63" spans="1:16" ht="26.25" customHeight="1" x14ac:dyDescent="0.2">
      <c r="A63" s="14"/>
      <c r="B63" s="14"/>
      <c r="C63" s="74" t="s">
        <v>129</v>
      </c>
      <c r="D63" s="79" t="s">
        <v>59</v>
      </c>
      <c r="E63" s="13">
        <v>44441</v>
      </c>
      <c r="F63" s="77" t="s">
        <v>60</v>
      </c>
      <c r="G63" s="13">
        <v>44444</v>
      </c>
      <c r="H63" s="78" t="s">
        <v>61</v>
      </c>
      <c r="I63" s="16">
        <v>65</v>
      </c>
      <c r="J63" s="16">
        <v>40</v>
      </c>
      <c r="K63" s="16">
        <v>25</v>
      </c>
      <c r="L63" s="16">
        <v>5</v>
      </c>
      <c r="M63" s="82">
        <v>16.25</v>
      </c>
      <c r="N63" s="73">
        <v>16</v>
      </c>
      <c r="O63" s="65">
        <v>3000</v>
      </c>
      <c r="P63" s="66">
        <f>Table22457891011234[[#This Row],[PEMBULATAN]]*O63</f>
        <v>48000</v>
      </c>
    </row>
    <row r="64" spans="1:16" ht="26.25" customHeight="1" x14ac:dyDescent="0.2">
      <c r="A64" s="14"/>
      <c r="B64" s="14"/>
      <c r="C64" s="74" t="s">
        <v>130</v>
      </c>
      <c r="D64" s="79" t="s">
        <v>59</v>
      </c>
      <c r="E64" s="13">
        <v>44441</v>
      </c>
      <c r="F64" s="77" t="s">
        <v>60</v>
      </c>
      <c r="G64" s="13">
        <v>44444</v>
      </c>
      <c r="H64" s="78" t="s">
        <v>61</v>
      </c>
      <c r="I64" s="16">
        <v>95</v>
      </c>
      <c r="J64" s="16">
        <v>57</v>
      </c>
      <c r="K64" s="16">
        <v>25</v>
      </c>
      <c r="L64" s="16">
        <v>13</v>
      </c>
      <c r="M64" s="82">
        <v>33.84375</v>
      </c>
      <c r="N64" s="73">
        <v>34</v>
      </c>
      <c r="O64" s="65">
        <v>3000</v>
      </c>
      <c r="P64" s="66">
        <f>Table22457891011234[[#This Row],[PEMBULATAN]]*O64</f>
        <v>102000</v>
      </c>
    </row>
    <row r="65" spans="1:16" ht="26.25" customHeight="1" x14ac:dyDescent="0.2">
      <c r="A65" s="14"/>
      <c r="B65" s="14"/>
      <c r="C65" s="74" t="s">
        <v>131</v>
      </c>
      <c r="D65" s="79" t="s">
        <v>59</v>
      </c>
      <c r="E65" s="13">
        <v>44441</v>
      </c>
      <c r="F65" s="77" t="s">
        <v>60</v>
      </c>
      <c r="G65" s="13">
        <v>44444</v>
      </c>
      <c r="H65" s="78" t="s">
        <v>61</v>
      </c>
      <c r="I65" s="16">
        <v>100</v>
      </c>
      <c r="J65" s="16">
        <v>52</v>
      </c>
      <c r="K65" s="16">
        <v>30</v>
      </c>
      <c r="L65" s="16">
        <v>18</v>
      </c>
      <c r="M65" s="82">
        <v>39</v>
      </c>
      <c r="N65" s="73">
        <v>39</v>
      </c>
      <c r="O65" s="65">
        <v>3000</v>
      </c>
      <c r="P65" s="66">
        <f>Table22457891011234[[#This Row],[PEMBULATAN]]*O65</f>
        <v>117000</v>
      </c>
    </row>
    <row r="66" spans="1:16" ht="26.25" customHeight="1" x14ac:dyDescent="0.2">
      <c r="A66" s="14"/>
      <c r="B66" s="14"/>
      <c r="C66" s="74" t="s">
        <v>132</v>
      </c>
      <c r="D66" s="79" t="s">
        <v>59</v>
      </c>
      <c r="E66" s="13">
        <v>44441</v>
      </c>
      <c r="F66" s="77" t="s">
        <v>60</v>
      </c>
      <c r="G66" s="13">
        <v>44444</v>
      </c>
      <c r="H66" s="78" t="s">
        <v>61</v>
      </c>
      <c r="I66" s="16">
        <v>100</v>
      </c>
      <c r="J66" s="16">
        <v>50</v>
      </c>
      <c r="K66" s="16">
        <v>30</v>
      </c>
      <c r="L66" s="16">
        <v>9</v>
      </c>
      <c r="M66" s="82">
        <v>37.5</v>
      </c>
      <c r="N66" s="73">
        <v>38</v>
      </c>
      <c r="O66" s="65">
        <v>3000</v>
      </c>
      <c r="P66" s="66">
        <f>Table22457891011234[[#This Row],[PEMBULATAN]]*O66</f>
        <v>114000</v>
      </c>
    </row>
    <row r="67" spans="1:16" ht="26.25" customHeight="1" x14ac:dyDescent="0.2">
      <c r="A67" s="14"/>
      <c r="B67" s="14"/>
      <c r="C67" s="74" t="s">
        <v>133</v>
      </c>
      <c r="D67" s="79" t="s">
        <v>59</v>
      </c>
      <c r="E67" s="13">
        <v>44441</v>
      </c>
      <c r="F67" s="77" t="s">
        <v>60</v>
      </c>
      <c r="G67" s="13">
        <v>44444</v>
      </c>
      <c r="H67" s="78" t="s">
        <v>61</v>
      </c>
      <c r="I67" s="16">
        <v>60</v>
      </c>
      <c r="J67" s="16">
        <v>40</v>
      </c>
      <c r="K67" s="16">
        <v>20</v>
      </c>
      <c r="L67" s="16">
        <v>6</v>
      </c>
      <c r="M67" s="82">
        <v>12</v>
      </c>
      <c r="N67" s="73">
        <v>12</v>
      </c>
      <c r="O67" s="65">
        <v>3000</v>
      </c>
      <c r="P67" s="66">
        <f>Table22457891011234[[#This Row],[PEMBULATAN]]*O67</f>
        <v>36000</v>
      </c>
    </row>
    <row r="68" spans="1:16" ht="26.25" customHeight="1" x14ac:dyDescent="0.2">
      <c r="A68" s="14"/>
      <c r="B68" s="14"/>
      <c r="C68" s="74" t="s">
        <v>134</v>
      </c>
      <c r="D68" s="79" t="s">
        <v>59</v>
      </c>
      <c r="E68" s="13">
        <v>44441</v>
      </c>
      <c r="F68" s="77" t="s">
        <v>60</v>
      </c>
      <c r="G68" s="13">
        <v>44444</v>
      </c>
      <c r="H68" s="78" t="s">
        <v>61</v>
      </c>
      <c r="I68" s="16">
        <v>65</v>
      </c>
      <c r="J68" s="16">
        <v>30</v>
      </c>
      <c r="K68" s="16">
        <v>22</v>
      </c>
      <c r="L68" s="16">
        <v>11</v>
      </c>
      <c r="M68" s="82">
        <v>10.725</v>
      </c>
      <c r="N68" s="73">
        <v>11</v>
      </c>
      <c r="O68" s="65">
        <v>3000</v>
      </c>
      <c r="P68" s="66">
        <f>Table22457891011234[[#This Row],[PEMBULATAN]]*O68</f>
        <v>33000</v>
      </c>
    </row>
    <row r="69" spans="1:16" ht="26.25" customHeight="1" x14ac:dyDescent="0.2">
      <c r="A69" s="14"/>
      <c r="B69" s="14"/>
      <c r="C69" s="74" t="s">
        <v>135</v>
      </c>
      <c r="D69" s="79" t="s">
        <v>59</v>
      </c>
      <c r="E69" s="13">
        <v>44441</v>
      </c>
      <c r="F69" s="77" t="s">
        <v>60</v>
      </c>
      <c r="G69" s="13">
        <v>44444</v>
      </c>
      <c r="H69" s="78" t="s">
        <v>61</v>
      </c>
      <c r="I69" s="16">
        <v>83</v>
      </c>
      <c r="J69" s="16">
        <v>52</v>
      </c>
      <c r="K69" s="16">
        <v>30</v>
      </c>
      <c r="L69" s="16">
        <v>10</v>
      </c>
      <c r="M69" s="82">
        <v>32.369999999999997</v>
      </c>
      <c r="N69" s="73">
        <v>33</v>
      </c>
      <c r="O69" s="65">
        <v>3000</v>
      </c>
      <c r="P69" s="66">
        <f>Table22457891011234[[#This Row],[PEMBULATAN]]*O69</f>
        <v>99000</v>
      </c>
    </row>
    <row r="70" spans="1:16" ht="26.25" customHeight="1" x14ac:dyDescent="0.2">
      <c r="A70" s="14"/>
      <c r="B70" s="14"/>
      <c r="C70" s="74" t="s">
        <v>136</v>
      </c>
      <c r="D70" s="79" t="s">
        <v>59</v>
      </c>
      <c r="E70" s="13">
        <v>44441</v>
      </c>
      <c r="F70" s="77" t="s">
        <v>60</v>
      </c>
      <c r="G70" s="13">
        <v>44444</v>
      </c>
      <c r="H70" s="78" t="s">
        <v>61</v>
      </c>
      <c r="I70" s="16">
        <v>65</v>
      </c>
      <c r="J70" s="16">
        <v>50</v>
      </c>
      <c r="K70" s="16">
        <v>20</v>
      </c>
      <c r="L70" s="16">
        <v>10</v>
      </c>
      <c r="M70" s="82">
        <v>16.25</v>
      </c>
      <c r="N70" s="73">
        <v>16</v>
      </c>
      <c r="O70" s="65">
        <v>3000</v>
      </c>
      <c r="P70" s="66">
        <f>Table22457891011234[[#This Row],[PEMBULATAN]]*O70</f>
        <v>48000</v>
      </c>
    </row>
    <row r="71" spans="1:16" ht="26.25" customHeight="1" x14ac:dyDescent="0.2">
      <c r="A71" s="14"/>
      <c r="B71" s="14"/>
      <c r="C71" s="74" t="s">
        <v>137</v>
      </c>
      <c r="D71" s="79" t="s">
        <v>59</v>
      </c>
      <c r="E71" s="13">
        <v>44441</v>
      </c>
      <c r="F71" s="77" t="s">
        <v>60</v>
      </c>
      <c r="G71" s="13">
        <v>44444</v>
      </c>
      <c r="H71" s="78" t="s">
        <v>61</v>
      </c>
      <c r="I71" s="16">
        <v>76</v>
      </c>
      <c r="J71" s="16">
        <v>55</v>
      </c>
      <c r="K71" s="16">
        <v>20</v>
      </c>
      <c r="L71" s="16">
        <v>8</v>
      </c>
      <c r="M71" s="82">
        <v>20.9</v>
      </c>
      <c r="N71" s="73">
        <v>21</v>
      </c>
      <c r="O71" s="65">
        <v>3000</v>
      </c>
      <c r="P71" s="66">
        <f>Table22457891011234[[#This Row],[PEMBULATAN]]*O71</f>
        <v>63000</v>
      </c>
    </row>
    <row r="72" spans="1:16" ht="26.25" customHeight="1" x14ac:dyDescent="0.2">
      <c r="A72" s="14"/>
      <c r="B72" s="14"/>
      <c r="C72" s="74" t="s">
        <v>138</v>
      </c>
      <c r="D72" s="79" t="s">
        <v>59</v>
      </c>
      <c r="E72" s="13">
        <v>44441</v>
      </c>
      <c r="F72" s="77" t="s">
        <v>60</v>
      </c>
      <c r="G72" s="13">
        <v>44444</v>
      </c>
      <c r="H72" s="78" t="s">
        <v>61</v>
      </c>
      <c r="I72" s="16">
        <v>70</v>
      </c>
      <c r="J72" s="16">
        <v>62</v>
      </c>
      <c r="K72" s="16">
        <v>20</v>
      </c>
      <c r="L72" s="16">
        <v>10</v>
      </c>
      <c r="M72" s="82">
        <v>21.7</v>
      </c>
      <c r="N72" s="73">
        <v>22</v>
      </c>
      <c r="O72" s="65">
        <v>3000</v>
      </c>
      <c r="P72" s="66">
        <f>Table22457891011234[[#This Row],[PEMBULATAN]]*O72</f>
        <v>66000</v>
      </c>
    </row>
    <row r="73" spans="1:16" ht="26.25" customHeight="1" x14ac:dyDescent="0.2">
      <c r="A73" s="14"/>
      <c r="B73" s="14"/>
      <c r="C73" s="74" t="s">
        <v>139</v>
      </c>
      <c r="D73" s="79" t="s">
        <v>59</v>
      </c>
      <c r="E73" s="13">
        <v>44441</v>
      </c>
      <c r="F73" s="77" t="s">
        <v>60</v>
      </c>
      <c r="G73" s="13">
        <v>44444</v>
      </c>
      <c r="H73" s="78" t="s">
        <v>61</v>
      </c>
      <c r="I73" s="16">
        <v>60</v>
      </c>
      <c r="J73" s="16">
        <v>42</v>
      </c>
      <c r="K73" s="16">
        <v>20</v>
      </c>
      <c r="L73" s="16">
        <v>4</v>
      </c>
      <c r="M73" s="82">
        <v>12.6</v>
      </c>
      <c r="N73" s="73">
        <v>13</v>
      </c>
      <c r="O73" s="65">
        <v>3000</v>
      </c>
      <c r="P73" s="66">
        <f>Table22457891011234[[#This Row],[PEMBULATAN]]*O73</f>
        <v>39000</v>
      </c>
    </row>
    <row r="74" spans="1:16" ht="26.25" customHeight="1" x14ac:dyDescent="0.2">
      <c r="A74" s="14"/>
      <c r="B74" s="14"/>
      <c r="C74" s="74" t="s">
        <v>140</v>
      </c>
      <c r="D74" s="79" t="s">
        <v>59</v>
      </c>
      <c r="E74" s="13">
        <v>44441</v>
      </c>
      <c r="F74" s="77" t="s">
        <v>60</v>
      </c>
      <c r="G74" s="13">
        <v>44444</v>
      </c>
      <c r="H74" s="78" t="s">
        <v>61</v>
      </c>
      <c r="I74" s="16">
        <v>45</v>
      </c>
      <c r="J74" s="16">
        <v>50</v>
      </c>
      <c r="K74" s="16">
        <v>20</v>
      </c>
      <c r="L74" s="16">
        <v>6</v>
      </c>
      <c r="M74" s="82">
        <v>11.25</v>
      </c>
      <c r="N74" s="73">
        <v>11</v>
      </c>
      <c r="O74" s="65">
        <v>3000</v>
      </c>
      <c r="P74" s="66">
        <f>Table22457891011234[[#This Row],[PEMBULATAN]]*O74</f>
        <v>33000</v>
      </c>
    </row>
    <row r="75" spans="1:16" ht="26.25" customHeight="1" x14ac:dyDescent="0.2">
      <c r="A75" s="14"/>
      <c r="B75" s="14"/>
      <c r="C75" s="74" t="s">
        <v>141</v>
      </c>
      <c r="D75" s="79" t="s">
        <v>59</v>
      </c>
      <c r="E75" s="13">
        <v>44441</v>
      </c>
      <c r="F75" s="77" t="s">
        <v>60</v>
      </c>
      <c r="G75" s="13">
        <v>44444</v>
      </c>
      <c r="H75" s="78" t="s">
        <v>61</v>
      </c>
      <c r="I75" s="16">
        <v>72</v>
      </c>
      <c r="J75" s="16">
        <v>50</v>
      </c>
      <c r="K75" s="16">
        <v>25</v>
      </c>
      <c r="L75" s="16">
        <v>6</v>
      </c>
      <c r="M75" s="82">
        <v>22.5</v>
      </c>
      <c r="N75" s="73">
        <v>23</v>
      </c>
      <c r="O75" s="65">
        <v>3000</v>
      </c>
      <c r="P75" s="66">
        <f>Table22457891011234[[#This Row],[PEMBULATAN]]*O75</f>
        <v>69000</v>
      </c>
    </row>
    <row r="76" spans="1:16" ht="26.25" customHeight="1" x14ac:dyDescent="0.2">
      <c r="A76" s="14"/>
      <c r="B76" s="14"/>
      <c r="C76" s="74" t="s">
        <v>142</v>
      </c>
      <c r="D76" s="79" t="s">
        <v>59</v>
      </c>
      <c r="E76" s="13">
        <v>44441</v>
      </c>
      <c r="F76" s="77" t="s">
        <v>60</v>
      </c>
      <c r="G76" s="13">
        <v>44444</v>
      </c>
      <c r="H76" s="78" t="s">
        <v>61</v>
      </c>
      <c r="I76" s="16">
        <v>63</v>
      </c>
      <c r="J76" s="16">
        <v>50</v>
      </c>
      <c r="K76" s="16">
        <v>23</v>
      </c>
      <c r="L76" s="16">
        <v>9</v>
      </c>
      <c r="M76" s="82">
        <v>18.112500000000001</v>
      </c>
      <c r="N76" s="73">
        <v>18</v>
      </c>
      <c r="O76" s="65">
        <v>3000</v>
      </c>
      <c r="P76" s="66">
        <f>Table22457891011234[[#This Row],[PEMBULATAN]]*O76</f>
        <v>54000</v>
      </c>
    </row>
    <row r="77" spans="1:16" ht="26.25" customHeight="1" x14ac:dyDescent="0.2">
      <c r="A77" s="14"/>
      <c r="B77" s="14"/>
      <c r="C77" s="74" t="s">
        <v>143</v>
      </c>
      <c r="D77" s="79" t="s">
        <v>59</v>
      </c>
      <c r="E77" s="13">
        <v>44441</v>
      </c>
      <c r="F77" s="77" t="s">
        <v>60</v>
      </c>
      <c r="G77" s="13">
        <v>44444</v>
      </c>
      <c r="H77" s="78" t="s">
        <v>61</v>
      </c>
      <c r="I77" s="16">
        <v>65</v>
      </c>
      <c r="J77" s="16">
        <v>50</v>
      </c>
      <c r="K77" s="16">
        <v>28</v>
      </c>
      <c r="L77" s="16">
        <v>6</v>
      </c>
      <c r="M77" s="82">
        <v>22.75</v>
      </c>
      <c r="N77" s="73">
        <v>23</v>
      </c>
      <c r="O77" s="65">
        <v>3000</v>
      </c>
      <c r="P77" s="66">
        <f>Table22457891011234[[#This Row],[PEMBULATAN]]*O77</f>
        <v>69000</v>
      </c>
    </row>
    <row r="78" spans="1:16" ht="26.25" customHeight="1" x14ac:dyDescent="0.2">
      <c r="A78" s="14"/>
      <c r="B78" s="14"/>
      <c r="C78" s="74" t="s">
        <v>144</v>
      </c>
      <c r="D78" s="79" t="s">
        <v>59</v>
      </c>
      <c r="E78" s="13">
        <v>44441</v>
      </c>
      <c r="F78" s="77" t="s">
        <v>60</v>
      </c>
      <c r="G78" s="13">
        <v>44444</v>
      </c>
      <c r="H78" s="78" t="s">
        <v>61</v>
      </c>
      <c r="I78" s="16">
        <v>80</v>
      </c>
      <c r="J78" s="16">
        <v>52</v>
      </c>
      <c r="K78" s="16">
        <v>28</v>
      </c>
      <c r="L78" s="16">
        <v>5</v>
      </c>
      <c r="M78" s="82">
        <v>29.12</v>
      </c>
      <c r="N78" s="73">
        <v>29</v>
      </c>
      <c r="O78" s="65">
        <v>3000</v>
      </c>
      <c r="P78" s="66">
        <f>Table22457891011234[[#This Row],[PEMBULATAN]]*O78</f>
        <v>87000</v>
      </c>
    </row>
    <row r="79" spans="1:16" ht="26.25" customHeight="1" x14ac:dyDescent="0.2">
      <c r="A79" s="14"/>
      <c r="B79" s="14"/>
      <c r="C79" s="74" t="s">
        <v>145</v>
      </c>
      <c r="D79" s="79" t="s">
        <v>59</v>
      </c>
      <c r="E79" s="13">
        <v>44441</v>
      </c>
      <c r="F79" s="77" t="s">
        <v>60</v>
      </c>
      <c r="G79" s="13">
        <v>44444</v>
      </c>
      <c r="H79" s="78" t="s">
        <v>61</v>
      </c>
      <c r="I79" s="16">
        <v>102</v>
      </c>
      <c r="J79" s="16">
        <v>53</v>
      </c>
      <c r="K79" s="16">
        <v>35</v>
      </c>
      <c r="L79" s="16">
        <v>22</v>
      </c>
      <c r="M79" s="82">
        <v>47.302500000000002</v>
      </c>
      <c r="N79" s="73">
        <v>48</v>
      </c>
      <c r="O79" s="65">
        <v>3000</v>
      </c>
      <c r="P79" s="66">
        <f>Table22457891011234[[#This Row],[PEMBULATAN]]*O79</f>
        <v>144000</v>
      </c>
    </row>
    <row r="80" spans="1:16" ht="26.25" customHeight="1" x14ac:dyDescent="0.2">
      <c r="A80" s="14"/>
      <c r="B80" s="14"/>
      <c r="C80" s="74" t="s">
        <v>146</v>
      </c>
      <c r="D80" s="79" t="s">
        <v>59</v>
      </c>
      <c r="E80" s="13">
        <v>44441</v>
      </c>
      <c r="F80" s="77" t="s">
        <v>60</v>
      </c>
      <c r="G80" s="13">
        <v>44444</v>
      </c>
      <c r="H80" s="78" t="s">
        <v>61</v>
      </c>
      <c r="I80" s="16">
        <v>45</v>
      </c>
      <c r="J80" s="16">
        <v>30</v>
      </c>
      <c r="K80" s="16">
        <v>13</v>
      </c>
      <c r="L80" s="16">
        <v>3</v>
      </c>
      <c r="M80" s="82">
        <v>4.3875000000000002</v>
      </c>
      <c r="N80" s="73">
        <v>5</v>
      </c>
      <c r="O80" s="65">
        <v>3000</v>
      </c>
      <c r="P80" s="66">
        <f>Table22457891011234[[#This Row],[PEMBULATAN]]*O80</f>
        <v>15000</v>
      </c>
    </row>
    <row r="81" spans="1:16" ht="26.25" customHeight="1" x14ac:dyDescent="0.2">
      <c r="A81" s="14"/>
      <c r="B81" s="14"/>
      <c r="C81" s="74" t="s">
        <v>147</v>
      </c>
      <c r="D81" s="79" t="s">
        <v>59</v>
      </c>
      <c r="E81" s="13">
        <v>44441</v>
      </c>
      <c r="F81" s="77" t="s">
        <v>60</v>
      </c>
      <c r="G81" s="13">
        <v>44444</v>
      </c>
      <c r="H81" s="78" t="s">
        <v>61</v>
      </c>
      <c r="I81" s="16">
        <v>80</v>
      </c>
      <c r="J81" s="16">
        <v>52</v>
      </c>
      <c r="K81" s="16">
        <v>30</v>
      </c>
      <c r="L81" s="16">
        <v>9</v>
      </c>
      <c r="M81" s="82">
        <v>31.2</v>
      </c>
      <c r="N81" s="73">
        <v>31</v>
      </c>
      <c r="O81" s="65">
        <v>3000</v>
      </c>
      <c r="P81" s="66">
        <f>Table22457891011234[[#This Row],[PEMBULATAN]]*O81</f>
        <v>93000</v>
      </c>
    </row>
    <row r="82" spans="1:16" ht="26.25" customHeight="1" x14ac:dyDescent="0.2">
      <c r="A82" s="14"/>
      <c r="B82" s="14"/>
      <c r="C82" s="74" t="s">
        <v>148</v>
      </c>
      <c r="D82" s="79" t="s">
        <v>59</v>
      </c>
      <c r="E82" s="13">
        <v>44441</v>
      </c>
      <c r="F82" s="77" t="s">
        <v>60</v>
      </c>
      <c r="G82" s="13">
        <v>44444</v>
      </c>
      <c r="H82" s="78" t="s">
        <v>61</v>
      </c>
      <c r="I82" s="16">
        <v>50</v>
      </c>
      <c r="J82" s="16">
        <v>40</v>
      </c>
      <c r="K82" s="16">
        <v>23</v>
      </c>
      <c r="L82" s="16">
        <v>3</v>
      </c>
      <c r="M82" s="82">
        <v>11.5</v>
      </c>
      <c r="N82" s="73">
        <v>12</v>
      </c>
      <c r="O82" s="65">
        <v>3000</v>
      </c>
      <c r="P82" s="66">
        <f>Table22457891011234[[#This Row],[PEMBULATAN]]*O82</f>
        <v>36000</v>
      </c>
    </row>
    <row r="83" spans="1:16" ht="26.25" customHeight="1" x14ac:dyDescent="0.2">
      <c r="A83" s="14"/>
      <c r="B83" s="14"/>
      <c r="C83" s="74" t="s">
        <v>149</v>
      </c>
      <c r="D83" s="79" t="s">
        <v>59</v>
      </c>
      <c r="E83" s="13">
        <v>44441</v>
      </c>
      <c r="F83" s="77" t="s">
        <v>60</v>
      </c>
      <c r="G83" s="13">
        <v>44444</v>
      </c>
      <c r="H83" s="78" t="s">
        <v>61</v>
      </c>
      <c r="I83" s="16">
        <v>104</v>
      </c>
      <c r="J83" s="16">
        <v>63</v>
      </c>
      <c r="K83" s="16">
        <v>28</v>
      </c>
      <c r="L83" s="16">
        <v>21</v>
      </c>
      <c r="M83" s="82">
        <v>45.863999999999997</v>
      </c>
      <c r="N83" s="73">
        <v>46</v>
      </c>
      <c r="O83" s="65">
        <v>3000</v>
      </c>
      <c r="P83" s="66">
        <f>Table22457891011234[[#This Row],[PEMBULATAN]]*O83</f>
        <v>138000</v>
      </c>
    </row>
    <row r="84" spans="1:16" ht="26.25" customHeight="1" x14ac:dyDescent="0.2">
      <c r="A84" s="14"/>
      <c r="B84" s="14"/>
      <c r="C84" s="74" t="s">
        <v>150</v>
      </c>
      <c r="D84" s="79" t="s">
        <v>59</v>
      </c>
      <c r="E84" s="13">
        <v>44441</v>
      </c>
      <c r="F84" s="77" t="s">
        <v>60</v>
      </c>
      <c r="G84" s="13">
        <v>44444</v>
      </c>
      <c r="H84" s="78" t="s">
        <v>61</v>
      </c>
      <c r="I84" s="16">
        <v>75</v>
      </c>
      <c r="J84" s="16">
        <v>50</v>
      </c>
      <c r="K84" s="16">
        <v>24</v>
      </c>
      <c r="L84" s="16">
        <v>10</v>
      </c>
      <c r="M84" s="82">
        <v>22.5</v>
      </c>
      <c r="N84" s="73">
        <v>23</v>
      </c>
      <c r="O84" s="65">
        <v>3000</v>
      </c>
      <c r="P84" s="66">
        <f>Table22457891011234[[#This Row],[PEMBULATAN]]*O84</f>
        <v>69000</v>
      </c>
    </row>
    <row r="85" spans="1:16" ht="26.25" customHeight="1" x14ac:dyDescent="0.2">
      <c r="A85" s="14"/>
      <c r="B85" s="14"/>
      <c r="C85" s="74" t="s">
        <v>151</v>
      </c>
      <c r="D85" s="79" t="s">
        <v>59</v>
      </c>
      <c r="E85" s="13">
        <v>44441</v>
      </c>
      <c r="F85" s="77" t="s">
        <v>60</v>
      </c>
      <c r="G85" s="13">
        <v>44444</v>
      </c>
      <c r="H85" s="78" t="s">
        <v>61</v>
      </c>
      <c r="I85" s="16">
        <v>73</v>
      </c>
      <c r="J85" s="16">
        <v>50</v>
      </c>
      <c r="K85" s="16">
        <v>18</v>
      </c>
      <c r="L85" s="16">
        <v>9</v>
      </c>
      <c r="M85" s="82">
        <v>16.425000000000001</v>
      </c>
      <c r="N85" s="73">
        <v>17</v>
      </c>
      <c r="O85" s="65">
        <v>3000</v>
      </c>
      <c r="P85" s="66">
        <f>Table22457891011234[[#This Row],[PEMBULATAN]]*O85</f>
        <v>51000</v>
      </c>
    </row>
    <row r="86" spans="1:16" ht="26.25" customHeight="1" x14ac:dyDescent="0.2">
      <c r="A86" s="14"/>
      <c r="B86" s="14"/>
      <c r="C86" s="74" t="s">
        <v>152</v>
      </c>
      <c r="D86" s="79" t="s">
        <v>59</v>
      </c>
      <c r="E86" s="13">
        <v>44441</v>
      </c>
      <c r="F86" s="77" t="s">
        <v>60</v>
      </c>
      <c r="G86" s="13">
        <v>44444</v>
      </c>
      <c r="H86" s="78" t="s">
        <v>61</v>
      </c>
      <c r="I86" s="16">
        <v>50</v>
      </c>
      <c r="J86" s="16">
        <v>29</v>
      </c>
      <c r="K86" s="16">
        <v>20</v>
      </c>
      <c r="L86" s="16">
        <v>3</v>
      </c>
      <c r="M86" s="82">
        <v>7.25</v>
      </c>
      <c r="N86" s="73">
        <v>7</v>
      </c>
      <c r="O86" s="65">
        <v>3000</v>
      </c>
      <c r="P86" s="66">
        <f>Table22457891011234[[#This Row],[PEMBULATAN]]*O86</f>
        <v>21000</v>
      </c>
    </row>
    <row r="87" spans="1:16" ht="26.25" customHeight="1" x14ac:dyDescent="0.2">
      <c r="A87" s="14"/>
      <c r="B87" s="14"/>
      <c r="C87" s="74" t="s">
        <v>153</v>
      </c>
      <c r="D87" s="79" t="s">
        <v>59</v>
      </c>
      <c r="E87" s="13">
        <v>44441</v>
      </c>
      <c r="F87" s="77" t="s">
        <v>60</v>
      </c>
      <c r="G87" s="13">
        <v>44444</v>
      </c>
      <c r="H87" s="78" t="s">
        <v>61</v>
      </c>
      <c r="I87" s="16">
        <v>75</v>
      </c>
      <c r="J87" s="16">
        <v>55</v>
      </c>
      <c r="K87" s="16">
        <v>33</v>
      </c>
      <c r="L87" s="16">
        <v>7</v>
      </c>
      <c r="M87" s="82">
        <v>34.03125</v>
      </c>
      <c r="N87" s="73">
        <v>34</v>
      </c>
      <c r="O87" s="65">
        <v>3000</v>
      </c>
      <c r="P87" s="66">
        <f>Table22457891011234[[#This Row],[PEMBULATAN]]*O87</f>
        <v>102000</v>
      </c>
    </row>
    <row r="88" spans="1:16" ht="26.25" customHeight="1" x14ac:dyDescent="0.2">
      <c r="A88" s="14"/>
      <c r="B88" s="14"/>
      <c r="C88" s="74" t="s">
        <v>154</v>
      </c>
      <c r="D88" s="79" t="s">
        <v>59</v>
      </c>
      <c r="E88" s="13">
        <v>44441</v>
      </c>
      <c r="F88" s="77" t="s">
        <v>60</v>
      </c>
      <c r="G88" s="13">
        <v>44444</v>
      </c>
      <c r="H88" s="78" t="s">
        <v>61</v>
      </c>
      <c r="I88" s="16">
        <v>82</v>
      </c>
      <c r="J88" s="16">
        <v>50</v>
      </c>
      <c r="K88" s="16">
        <v>22</v>
      </c>
      <c r="L88" s="16">
        <v>7</v>
      </c>
      <c r="M88" s="82">
        <v>22.55</v>
      </c>
      <c r="N88" s="73">
        <v>23</v>
      </c>
      <c r="O88" s="65">
        <v>3000</v>
      </c>
      <c r="P88" s="66">
        <f>Table22457891011234[[#This Row],[PEMBULATAN]]*O88</f>
        <v>69000</v>
      </c>
    </row>
    <row r="89" spans="1:16" ht="26.25" customHeight="1" x14ac:dyDescent="0.2">
      <c r="A89" s="14"/>
      <c r="B89" s="14"/>
      <c r="C89" s="74" t="s">
        <v>155</v>
      </c>
      <c r="D89" s="79" t="s">
        <v>59</v>
      </c>
      <c r="E89" s="13">
        <v>44441</v>
      </c>
      <c r="F89" s="77" t="s">
        <v>60</v>
      </c>
      <c r="G89" s="13">
        <v>44444</v>
      </c>
      <c r="H89" s="78" t="s">
        <v>61</v>
      </c>
      <c r="I89" s="16">
        <v>60</v>
      </c>
      <c r="J89" s="16">
        <v>52</v>
      </c>
      <c r="K89" s="16">
        <v>24</v>
      </c>
      <c r="L89" s="16">
        <v>13</v>
      </c>
      <c r="M89" s="82">
        <v>18.72</v>
      </c>
      <c r="N89" s="73">
        <v>19</v>
      </c>
      <c r="O89" s="65">
        <v>3000</v>
      </c>
      <c r="P89" s="66">
        <f>Table22457891011234[[#This Row],[PEMBULATAN]]*O89</f>
        <v>57000</v>
      </c>
    </row>
    <row r="90" spans="1:16" ht="26.25" customHeight="1" x14ac:dyDescent="0.2">
      <c r="A90" s="14"/>
      <c r="B90" s="14"/>
      <c r="C90" s="74" t="s">
        <v>156</v>
      </c>
      <c r="D90" s="79" t="s">
        <v>59</v>
      </c>
      <c r="E90" s="13">
        <v>44441</v>
      </c>
      <c r="F90" s="77" t="s">
        <v>60</v>
      </c>
      <c r="G90" s="13">
        <v>44444</v>
      </c>
      <c r="H90" s="78" t="s">
        <v>61</v>
      </c>
      <c r="I90" s="16">
        <v>32</v>
      </c>
      <c r="J90" s="16">
        <v>30</v>
      </c>
      <c r="K90" s="16">
        <v>16</v>
      </c>
      <c r="L90" s="16">
        <v>1</v>
      </c>
      <c r="M90" s="82">
        <v>3.84</v>
      </c>
      <c r="N90" s="73">
        <v>4</v>
      </c>
      <c r="O90" s="65">
        <v>3000</v>
      </c>
      <c r="P90" s="66">
        <f>Table22457891011234[[#This Row],[PEMBULATAN]]*O90</f>
        <v>12000</v>
      </c>
    </row>
    <row r="91" spans="1:16" ht="26.25" customHeight="1" x14ac:dyDescent="0.2">
      <c r="A91" s="14"/>
      <c r="B91" s="14"/>
      <c r="C91" s="74" t="s">
        <v>157</v>
      </c>
      <c r="D91" s="79" t="s">
        <v>59</v>
      </c>
      <c r="E91" s="13">
        <v>44441</v>
      </c>
      <c r="F91" s="77" t="s">
        <v>60</v>
      </c>
      <c r="G91" s="13">
        <v>44444</v>
      </c>
      <c r="H91" s="78" t="s">
        <v>61</v>
      </c>
      <c r="I91" s="16">
        <v>83</v>
      </c>
      <c r="J91" s="16">
        <v>35</v>
      </c>
      <c r="K91" s="16">
        <v>25</v>
      </c>
      <c r="L91" s="16">
        <v>18</v>
      </c>
      <c r="M91" s="82">
        <v>18.15625</v>
      </c>
      <c r="N91" s="73">
        <v>18</v>
      </c>
      <c r="O91" s="65">
        <v>3000</v>
      </c>
      <c r="P91" s="66">
        <f>Table22457891011234[[#This Row],[PEMBULATAN]]*O91</f>
        <v>54000</v>
      </c>
    </row>
    <row r="92" spans="1:16" ht="26.25" customHeight="1" x14ac:dyDescent="0.2">
      <c r="A92" s="14"/>
      <c r="B92" s="14"/>
      <c r="C92" s="74" t="s">
        <v>158</v>
      </c>
      <c r="D92" s="79" t="s">
        <v>59</v>
      </c>
      <c r="E92" s="13">
        <v>44441</v>
      </c>
      <c r="F92" s="77" t="s">
        <v>60</v>
      </c>
      <c r="G92" s="13">
        <v>44444</v>
      </c>
      <c r="H92" s="78" t="s">
        <v>61</v>
      </c>
      <c r="I92" s="16">
        <v>73</v>
      </c>
      <c r="J92" s="16">
        <v>44</v>
      </c>
      <c r="K92" s="16">
        <v>20</v>
      </c>
      <c r="L92" s="16">
        <v>10</v>
      </c>
      <c r="M92" s="82">
        <v>16.059999999999999</v>
      </c>
      <c r="N92" s="73">
        <v>16</v>
      </c>
      <c r="O92" s="65">
        <v>3000</v>
      </c>
      <c r="P92" s="66">
        <f>Table22457891011234[[#This Row],[PEMBULATAN]]*O92</f>
        <v>48000</v>
      </c>
    </row>
    <row r="93" spans="1:16" ht="26.25" customHeight="1" x14ac:dyDescent="0.2">
      <c r="A93" s="14"/>
      <c r="B93" s="14"/>
      <c r="C93" s="74" t="s">
        <v>159</v>
      </c>
      <c r="D93" s="79" t="s">
        <v>59</v>
      </c>
      <c r="E93" s="13">
        <v>44441</v>
      </c>
      <c r="F93" s="77" t="s">
        <v>60</v>
      </c>
      <c r="G93" s="13">
        <v>44444</v>
      </c>
      <c r="H93" s="78" t="s">
        <v>61</v>
      </c>
      <c r="I93" s="16">
        <v>70</v>
      </c>
      <c r="J93" s="16">
        <v>54</v>
      </c>
      <c r="K93" s="16">
        <v>24</v>
      </c>
      <c r="L93" s="16">
        <v>8</v>
      </c>
      <c r="M93" s="82">
        <v>22.68</v>
      </c>
      <c r="N93" s="73">
        <v>23</v>
      </c>
      <c r="O93" s="65">
        <v>3000</v>
      </c>
      <c r="P93" s="66">
        <f>Table22457891011234[[#This Row],[PEMBULATAN]]*O93</f>
        <v>69000</v>
      </c>
    </row>
    <row r="94" spans="1:16" ht="26.25" customHeight="1" x14ac:dyDescent="0.2">
      <c r="A94" s="14"/>
      <c r="B94" s="14"/>
      <c r="C94" s="74" t="s">
        <v>160</v>
      </c>
      <c r="D94" s="79" t="s">
        <v>59</v>
      </c>
      <c r="E94" s="13">
        <v>44441</v>
      </c>
      <c r="F94" s="77" t="s">
        <v>60</v>
      </c>
      <c r="G94" s="13">
        <v>44444</v>
      </c>
      <c r="H94" s="78" t="s">
        <v>61</v>
      </c>
      <c r="I94" s="16">
        <v>93</v>
      </c>
      <c r="J94" s="16">
        <v>48</v>
      </c>
      <c r="K94" s="16">
        <v>24</v>
      </c>
      <c r="L94" s="16">
        <v>10</v>
      </c>
      <c r="M94" s="82">
        <v>26.783999999999999</v>
      </c>
      <c r="N94" s="73">
        <v>27</v>
      </c>
      <c r="O94" s="65">
        <v>3000</v>
      </c>
      <c r="P94" s="66">
        <f>Table22457891011234[[#This Row],[PEMBULATAN]]*O94</f>
        <v>81000</v>
      </c>
    </row>
    <row r="95" spans="1:16" ht="26.25" customHeight="1" x14ac:dyDescent="0.2">
      <c r="A95" s="14"/>
      <c r="B95" s="14"/>
      <c r="C95" s="74" t="s">
        <v>161</v>
      </c>
      <c r="D95" s="79" t="s">
        <v>59</v>
      </c>
      <c r="E95" s="13">
        <v>44441</v>
      </c>
      <c r="F95" s="77" t="s">
        <v>60</v>
      </c>
      <c r="G95" s="13">
        <v>44444</v>
      </c>
      <c r="H95" s="78" t="s">
        <v>61</v>
      </c>
      <c r="I95" s="16">
        <v>100</v>
      </c>
      <c r="J95" s="16">
        <v>55</v>
      </c>
      <c r="K95" s="16">
        <v>30</v>
      </c>
      <c r="L95" s="16">
        <v>10</v>
      </c>
      <c r="M95" s="82">
        <v>41.25</v>
      </c>
      <c r="N95" s="73">
        <v>41</v>
      </c>
      <c r="O95" s="65">
        <v>3000</v>
      </c>
      <c r="P95" s="66">
        <f>Table22457891011234[[#This Row],[PEMBULATAN]]*O95</f>
        <v>123000</v>
      </c>
    </row>
    <row r="96" spans="1:16" ht="26.25" customHeight="1" x14ac:dyDescent="0.2">
      <c r="A96" s="14"/>
      <c r="B96" s="14"/>
      <c r="C96" s="74" t="s">
        <v>162</v>
      </c>
      <c r="D96" s="79" t="s">
        <v>59</v>
      </c>
      <c r="E96" s="13">
        <v>44441</v>
      </c>
      <c r="F96" s="77" t="s">
        <v>60</v>
      </c>
      <c r="G96" s="13">
        <v>44444</v>
      </c>
      <c r="H96" s="78" t="s">
        <v>61</v>
      </c>
      <c r="I96" s="16">
        <v>96</v>
      </c>
      <c r="J96" s="16">
        <v>56</v>
      </c>
      <c r="K96" s="16">
        <v>20</v>
      </c>
      <c r="L96" s="16">
        <v>13</v>
      </c>
      <c r="M96" s="82">
        <v>26.88</v>
      </c>
      <c r="N96" s="73">
        <v>27</v>
      </c>
      <c r="O96" s="65">
        <v>3000</v>
      </c>
      <c r="P96" s="66">
        <f>Table22457891011234[[#This Row],[PEMBULATAN]]*O96</f>
        <v>81000</v>
      </c>
    </row>
    <row r="97" spans="1:16" ht="26.25" customHeight="1" x14ac:dyDescent="0.2">
      <c r="A97" s="14"/>
      <c r="B97" s="14"/>
      <c r="C97" s="74" t="s">
        <v>163</v>
      </c>
      <c r="D97" s="79" t="s">
        <v>59</v>
      </c>
      <c r="E97" s="13">
        <v>44441</v>
      </c>
      <c r="F97" s="77" t="s">
        <v>60</v>
      </c>
      <c r="G97" s="13">
        <v>44444</v>
      </c>
      <c r="H97" s="78" t="s">
        <v>61</v>
      </c>
      <c r="I97" s="16">
        <v>92</v>
      </c>
      <c r="J97" s="16">
        <v>54</v>
      </c>
      <c r="K97" s="16">
        <v>25</v>
      </c>
      <c r="L97" s="16">
        <v>10</v>
      </c>
      <c r="M97" s="82">
        <v>31.05</v>
      </c>
      <c r="N97" s="73">
        <v>31</v>
      </c>
      <c r="O97" s="65">
        <v>3000</v>
      </c>
      <c r="P97" s="66">
        <f>Table22457891011234[[#This Row],[PEMBULATAN]]*O97</f>
        <v>93000</v>
      </c>
    </row>
    <row r="98" spans="1:16" ht="26.25" customHeight="1" x14ac:dyDescent="0.2">
      <c r="A98" s="14"/>
      <c r="B98" s="14"/>
      <c r="C98" s="74" t="s">
        <v>164</v>
      </c>
      <c r="D98" s="79" t="s">
        <v>59</v>
      </c>
      <c r="E98" s="13">
        <v>44441</v>
      </c>
      <c r="F98" s="77" t="s">
        <v>60</v>
      </c>
      <c r="G98" s="13">
        <v>44444</v>
      </c>
      <c r="H98" s="78" t="s">
        <v>61</v>
      </c>
      <c r="I98" s="16">
        <v>93</v>
      </c>
      <c r="J98" s="16">
        <v>55</v>
      </c>
      <c r="K98" s="16">
        <v>28</v>
      </c>
      <c r="L98" s="16">
        <v>17</v>
      </c>
      <c r="M98" s="82">
        <v>35.805</v>
      </c>
      <c r="N98" s="73">
        <v>36</v>
      </c>
      <c r="O98" s="65">
        <v>3000</v>
      </c>
      <c r="P98" s="66">
        <f>Table22457891011234[[#This Row],[PEMBULATAN]]*O98</f>
        <v>108000</v>
      </c>
    </row>
    <row r="99" spans="1:16" ht="26.25" customHeight="1" x14ac:dyDescent="0.2">
      <c r="A99" s="14"/>
      <c r="B99" s="14"/>
      <c r="C99" s="74" t="s">
        <v>165</v>
      </c>
      <c r="D99" s="79" t="s">
        <v>59</v>
      </c>
      <c r="E99" s="13">
        <v>44441</v>
      </c>
      <c r="F99" s="77" t="s">
        <v>60</v>
      </c>
      <c r="G99" s="13">
        <v>44444</v>
      </c>
      <c r="H99" s="78" t="s">
        <v>61</v>
      </c>
      <c r="I99" s="16">
        <v>22</v>
      </c>
      <c r="J99" s="16">
        <v>20</v>
      </c>
      <c r="K99" s="16">
        <v>10</v>
      </c>
      <c r="L99" s="16">
        <v>1</v>
      </c>
      <c r="M99" s="82">
        <v>1.1000000000000001</v>
      </c>
      <c r="N99" s="73">
        <v>1</v>
      </c>
      <c r="O99" s="65">
        <v>3000</v>
      </c>
      <c r="P99" s="66">
        <f>Table22457891011234[[#This Row],[PEMBULATAN]]*O99</f>
        <v>3000</v>
      </c>
    </row>
    <row r="100" spans="1:16" ht="26.25" customHeight="1" x14ac:dyDescent="0.2">
      <c r="A100" s="14"/>
      <c r="B100" s="14"/>
      <c r="C100" s="74" t="s">
        <v>166</v>
      </c>
      <c r="D100" s="79" t="s">
        <v>59</v>
      </c>
      <c r="E100" s="13">
        <v>44441</v>
      </c>
      <c r="F100" s="77" t="s">
        <v>60</v>
      </c>
      <c r="G100" s="13">
        <v>44444</v>
      </c>
      <c r="H100" s="78" t="s">
        <v>61</v>
      </c>
      <c r="I100" s="16">
        <v>78</v>
      </c>
      <c r="J100" s="16">
        <v>52</v>
      </c>
      <c r="K100" s="16">
        <v>20</v>
      </c>
      <c r="L100" s="16">
        <v>9</v>
      </c>
      <c r="M100" s="82">
        <v>20.28</v>
      </c>
      <c r="N100" s="73">
        <v>20</v>
      </c>
      <c r="O100" s="65">
        <v>3000</v>
      </c>
      <c r="P100" s="66">
        <f>Table22457891011234[[#This Row],[PEMBULATAN]]*O100</f>
        <v>60000</v>
      </c>
    </row>
    <row r="101" spans="1:16" ht="26.25" customHeight="1" x14ac:dyDescent="0.2">
      <c r="A101" s="14"/>
      <c r="B101" s="14"/>
      <c r="C101" s="74" t="s">
        <v>167</v>
      </c>
      <c r="D101" s="79" t="s">
        <v>59</v>
      </c>
      <c r="E101" s="13">
        <v>44441</v>
      </c>
      <c r="F101" s="77" t="s">
        <v>60</v>
      </c>
      <c r="G101" s="13">
        <v>44444</v>
      </c>
      <c r="H101" s="78" t="s">
        <v>61</v>
      </c>
      <c r="I101" s="16">
        <v>42</v>
      </c>
      <c r="J101" s="16">
        <v>38</v>
      </c>
      <c r="K101" s="16">
        <v>18</v>
      </c>
      <c r="L101" s="16">
        <v>3</v>
      </c>
      <c r="M101" s="82">
        <v>7.1820000000000004</v>
      </c>
      <c r="N101" s="73">
        <v>7</v>
      </c>
      <c r="O101" s="65">
        <v>3000</v>
      </c>
      <c r="P101" s="66">
        <f>Table22457891011234[[#This Row],[PEMBULATAN]]*O101</f>
        <v>21000</v>
      </c>
    </row>
    <row r="102" spans="1:16" ht="26.25" customHeight="1" x14ac:dyDescent="0.2">
      <c r="A102" s="14"/>
      <c r="B102" s="14"/>
      <c r="C102" s="74" t="s">
        <v>168</v>
      </c>
      <c r="D102" s="79" t="s">
        <v>59</v>
      </c>
      <c r="E102" s="13">
        <v>44441</v>
      </c>
      <c r="F102" s="77" t="s">
        <v>60</v>
      </c>
      <c r="G102" s="13">
        <v>44444</v>
      </c>
      <c r="H102" s="78" t="s">
        <v>61</v>
      </c>
      <c r="I102" s="16">
        <v>28</v>
      </c>
      <c r="J102" s="16">
        <v>40</v>
      </c>
      <c r="K102" s="16">
        <v>13</v>
      </c>
      <c r="L102" s="16">
        <v>1</v>
      </c>
      <c r="M102" s="82">
        <v>3.64</v>
      </c>
      <c r="N102" s="73">
        <v>4</v>
      </c>
      <c r="O102" s="65">
        <v>3000</v>
      </c>
      <c r="P102" s="66">
        <f>Table22457891011234[[#This Row],[PEMBULATAN]]*O102</f>
        <v>12000</v>
      </c>
    </row>
    <row r="103" spans="1:16" ht="26.25" customHeight="1" x14ac:dyDescent="0.2">
      <c r="A103" s="14"/>
      <c r="B103" s="14"/>
      <c r="C103" s="74" t="s">
        <v>169</v>
      </c>
      <c r="D103" s="79" t="s">
        <v>59</v>
      </c>
      <c r="E103" s="13">
        <v>44441</v>
      </c>
      <c r="F103" s="77" t="s">
        <v>60</v>
      </c>
      <c r="G103" s="13">
        <v>44444</v>
      </c>
      <c r="H103" s="78" t="s">
        <v>61</v>
      </c>
      <c r="I103" s="16">
        <v>60</v>
      </c>
      <c r="J103" s="16">
        <v>36</v>
      </c>
      <c r="K103" s="16">
        <v>20</v>
      </c>
      <c r="L103" s="16">
        <v>3</v>
      </c>
      <c r="M103" s="82">
        <v>10.8</v>
      </c>
      <c r="N103" s="73">
        <v>11</v>
      </c>
      <c r="O103" s="65">
        <v>3000</v>
      </c>
      <c r="P103" s="66">
        <f>Table22457891011234[[#This Row],[PEMBULATAN]]*O103</f>
        <v>33000</v>
      </c>
    </row>
    <row r="104" spans="1:16" ht="26.25" customHeight="1" x14ac:dyDescent="0.2">
      <c r="A104" s="14"/>
      <c r="B104" s="14"/>
      <c r="C104" s="74" t="s">
        <v>170</v>
      </c>
      <c r="D104" s="79" t="s">
        <v>59</v>
      </c>
      <c r="E104" s="13">
        <v>44441</v>
      </c>
      <c r="F104" s="77" t="s">
        <v>60</v>
      </c>
      <c r="G104" s="13">
        <v>44444</v>
      </c>
      <c r="H104" s="78" t="s">
        <v>61</v>
      </c>
      <c r="I104" s="16">
        <v>73</v>
      </c>
      <c r="J104" s="16">
        <v>46</v>
      </c>
      <c r="K104" s="16">
        <v>6</v>
      </c>
      <c r="L104" s="16">
        <v>1</v>
      </c>
      <c r="M104" s="82">
        <v>5.0369999999999999</v>
      </c>
      <c r="N104" s="73">
        <v>5</v>
      </c>
      <c r="O104" s="65">
        <v>3000</v>
      </c>
      <c r="P104" s="66">
        <f>Table22457891011234[[#This Row],[PEMBULATAN]]*O104</f>
        <v>15000</v>
      </c>
    </row>
    <row r="105" spans="1:16" ht="26.25" customHeight="1" x14ac:dyDescent="0.2">
      <c r="A105" s="14"/>
      <c r="B105" s="14"/>
      <c r="C105" s="74" t="s">
        <v>171</v>
      </c>
      <c r="D105" s="79" t="s">
        <v>59</v>
      </c>
      <c r="E105" s="13">
        <v>44441</v>
      </c>
      <c r="F105" s="77" t="s">
        <v>60</v>
      </c>
      <c r="G105" s="13">
        <v>44444</v>
      </c>
      <c r="H105" s="78" t="s">
        <v>61</v>
      </c>
      <c r="I105" s="16">
        <v>107</v>
      </c>
      <c r="J105" s="16">
        <v>18</v>
      </c>
      <c r="K105" s="16">
        <v>7</v>
      </c>
      <c r="L105" s="16">
        <v>1</v>
      </c>
      <c r="M105" s="82">
        <v>3.3704999999999998</v>
      </c>
      <c r="N105" s="73">
        <v>4</v>
      </c>
      <c r="O105" s="65">
        <v>3000</v>
      </c>
      <c r="P105" s="66">
        <f>Table22457891011234[[#This Row],[PEMBULATAN]]*O105</f>
        <v>12000</v>
      </c>
    </row>
    <row r="106" spans="1:16" ht="26.25" customHeight="1" x14ac:dyDescent="0.2">
      <c r="A106" s="14"/>
      <c r="B106" s="14"/>
      <c r="C106" s="74" t="s">
        <v>172</v>
      </c>
      <c r="D106" s="79" t="s">
        <v>59</v>
      </c>
      <c r="E106" s="13">
        <v>44441</v>
      </c>
      <c r="F106" s="77" t="s">
        <v>60</v>
      </c>
      <c r="G106" s="13">
        <v>44444</v>
      </c>
      <c r="H106" s="78" t="s">
        <v>61</v>
      </c>
      <c r="I106" s="16">
        <v>78</v>
      </c>
      <c r="J106" s="16">
        <v>40</v>
      </c>
      <c r="K106" s="16">
        <v>30</v>
      </c>
      <c r="L106" s="16">
        <v>4</v>
      </c>
      <c r="M106" s="82">
        <v>23.4</v>
      </c>
      <c r="N106" s="73">
        <v>24</v>
      </c>
      <c r="O106" s="65">
        <v>3000</v>
      </c>
      <c r="P106" s="66">
        <f>Table22457891011234[[#This Row],[PEMBULATAN]]*O106</f>
        <v>72000</v>
      </c>
    </row>
    <row r="107" spans="1:16" ht="26.25" customHeight="1" x14ac:dyDescent="0.2">
      <c r="A107" s="14"/>
      <c r="B107" s="14"/>
      <c r="C107" s="74" t="s">
        <v>173</v>
      </c>
      <c r="D107" s="79" t="s">
        <v>59</v>
      </c>
      <c r="E107" s="13">
        <v>44441</v>
      </c>
      <c r="F107" s="77" t="s">
        <v>60</v>
      </c>
      <c r="G107" s="13">
        <v>44444</v>
      </c>
      <c r="H107" s="78" t="s">
        <v>61</v>
      </c>
      <c r="I107" s="16">
        <v>33</v>
      </c>
      <c r="J107" s="16">
        <v>27</v>
      </c>
      <c r="K107" s="16">
        <v>27</v>
      </c>
      <c r="L107" s="16">
        <v>5</v>
      </c>
      <c r="M107" s="82">
        <v>6.0142499999999997</v>
      </c>
      <c r="N107" s="73">
        <v>6</v>
      </c>
      <c r="O107" s="65">
        <v>3000</v>
      </c>
      <c r="P107" s="66">
        <f>Table22457891011234[[#This Row],[PEMBULATAN]]*O107</f>
        <v>18000</v>
      </c>
    </row>
    <row r="108" spans="1:16" ht="26.25" customHeight="1" x14ac:dyDescent="0.2">
      <c r="A108" s="14"/>
      <c r="B108" s="14"/>
      <c r="C108" s="74" t="s">
        <v>174</v>
      </c>
      <c r="D108" s="79" t="s">
        <v>59</v>
      </c>
      <c r="E108" s="13">
        <v>44441</v>
      </c>
      <c r="F108" s="77" t="s">
        <v>60</v>
      </c>
      <c r="G108" s="13">
        <v>44444</v>
      </c>
      <c r="H108" s="78" t="s">
        <v>61</v>
      </c>
      <c r="I108" s="16">
        <v>97</v>
      </c>
      <c r="J108" s="16">
        <v>42</v>
      </c>
      <c r="K108" s="16">
        <v>40</v>
      </c>
      <c r="L108" s="16">
        <v>7</v>
      </c>
      <c r="M108" s="82">
        <v>40.74</v>
      </c>
      <c r="N108" s="73">
        <v>41</v>
      </c>
      <c r="O108" s="65">
        <v>3000</v>
      </c>
      <c r="P108" s="66">
        <f>Table22457891011234[[#This Row],[PEMBULATAN]]*O108</f>
        <v>123000</v>
      </c>
    </row>
    <row r="109" spans="1:16" ht="26.25" customHeight="1" x14ac:dyDescent="0.2">
      <c r="A109" s="14"/>
      <c r="B109" s="14"/>
      <c r="C109" s="74" t="s">
        <v>175</v>
      </c>
      <c r="D109" s="79" t="s">
        <v>59</v>
      </c>
      <c r="E109" s="13">
        <v>44441</v>
      </c>
      <c r="F109" s="77" t="s">
        <v>60</v>
      </c>
      <c r="G109" s="13">
        <v>44444</v>
      </c>
      <c r="H109" s="78" t="s">
        <v>61</v>
      </c>
      <c r="I109" s="16">
        <v>70</v>
      </c>
      <c r="J109" s="16">
        <v>47</v>
      </c>
      <c r="K109" s="16">
        <v>20</v>
      </c>
      <c r="L109" s="16">
        <v>12</v>
      </c>
      <c r="M109" s="82">
        <v>16.45</v>
      </c>
      <c r="N109" s="73">
        <v>17</v>
      </c>
      <c r="O109" s="65">
        <v>3000</v>
      </c>
      <c r="P109" s="66">
        <f>Table22457891011234[[#This Row],[PEMBULATAN]]*O109</f>
        <v>51000</v>
      </c>
    </row>
    <row r="110" spans="1:16" ht="26.25" customHeight="1" x14ac:dyDescent="0.2">
      <c r="A110" s="14"/>
      <c r="B110" s="14"/>
      <c r="C110" s="74" t="s">
        <v>176</v>
      </c>
      <c r="D110" s="79" t="s">
        <v>59</v>
      </c>
      <c r="E110" s="13">
        <v>44441</v>
      </c>
      <c r="F110" s="77" t="s">
        <v>60</v>
      </c>
      <c r="G110" s="13">
        <v>44444</v>
      </c>
      <c r="H110" s="78" t="s">
        <v>61</v>
      </c>
      <c r="I110" s="16">
        <v>42</v>
      </c>
      <c r="J110" s="16">
        <v>40</v>
      </c>
      <c r="K110" s="16">
        <v>33</v>
      </c>
      <c r="L110" s="16">
        <v>7</v>
      </c>
      <c r="M110" s="82">
        <v>13.86</v>
      </c>
      <c r="N110" s="73">
        <v>14</v>
      </c>
      <c r="O110" s="65">
        <v>3000</v>
      </c>
      <c r="P110" s="66">
        <f>Table22457891011234[[#This Row],[PEMBULATAN]]*O110</f>
        <v>42000</v>
      </c>
    </row>
    <row r="111" spans="1:16" ht="26.25" customHeight="1" x14ac:dyDescent="0.2">
      <c r="A111" s="14"/>
      <c r="B111" s="14"/>
      <c r="C111" s="74" t="s">
        <v>177</v>
      </c>
      <c r="D111" s="79" t="s">
        <v>59</v>
      </c>
      <c r="E111" s="13">
        <v>44441</v>
      </c>
      <c r="F111" s="77" t="s">
        <v>60</v>
      </c>
      <c r="G111" s="13">
        <v>44444</v>
      </c>
      <c r="H111" s="78" t="s">
        <v>61</v>
      </c>
      <c r="I111" s="16">
        <v>55</v>
      </c>
      <c r="J111" s="16">
        <v>33</v>
      </c>
      <c r="K111" s="16">
        <v>22</v>
      </c>
      <c r="L111" s="16">
        <v>1</v>
      </c>
      <c r="M111" s="82">
        <v>9.9824999999999999</v>
      </c>
      <c r="N111" s="73">
        <v>10</v>
      </c>
      <c r="O111" s="65">
        <v>3000</v>
      </c>
      <c r="P111" s="66">
        <f>Table22457891011234[[#This Row],[PEMBULATAN]]*O111</f>
        <v>30000</v>
      </c>
    </row>
    <row r="112" spans="1:16" ht="26.25" customHeight="1" x14ac:dyDescent="0.2">
      <c r="A112" s="14"/>
      <c r="B112" s="14"/>
      <c r="C112" s="74" t="s">
        <v>178</v>
      </c>
      <c r="D112" s="79" t="s">
        <v>59</v>
      </c>
      <c r="E112" s="13">
        <v>44441</v>
      </c>
      <c r="F112" s="77" t="s">
        <v>60</v>
      </c>
      <c r="G112" s="13">
        <v>44444</v>
      </c>
      <c r="H112" s="78" t="s">
        <v>61</v>
      </c>
      <c r="I112" s="16">
        <v>53</v>
      </c>
      <c r="J112" s="16">
        <v>30</v>
      </c>
      <c r="K112" s="16">
        <v>28</v>
      </c>
      <c r="L112" s="16">
        <v>6</v>
      </c>
      <c r="M112" s="82">
        <v>11.13</v>
      </c>
      <c r="N112" s="73">
        <v>11</v>
      </c>
      <c r="O112" s="65">
        <v>3000</v>
      </c>
      <c r="P112" s="66">
        <f>Table22457891011234[[#This Row],[PEMBULATAN]]*O112</f>
        <v>33000</v>
      </c>
    </row>
    <row r="113" spans="1:16" ht="26.25" customHeight="1" x14ac:dyDescent="0.2">
      <c r="A113" s="14"/>
      <c r="B113" s="14"/>
      <c r="C113" s="74" t="s">
        <v>179</v>
      </c>
      <c r="D113" s="79" t="s">
        <v>59</v>
      </c>
      <c r="E113" s="13">
        <v>44441</v>
      </c>
      <c r="F113" s="77" t="s">
        <v>60</v>
      </c>
      <c r="G113" s="13">
        <v>44444</v>
      </c>
      <c r="H113" s="78" t="s">
        <v>61</v>
      </c>
      <c r="I113" s="16">
        <v>64</v>
      </c>
      <c r="J113" s="16">
        <v>40</v>
      </c>
      <c r="K113" s="16">
        <v>22</v>
      </c>
      <c r="L113" s="16">
        <v>3</v>
      </c>
      <c r="M113" s="82">
        <v>14.08</v>
      </c>
      <c r="N113" s="73">
        <v>14</v>
      </c>
      <c r="O113" s="65">
        <v>3000</v>
      </c>
      <c r="P113" s="66">
        <f>Table22457891011234[[#This Row],[PEMBULATAN]]*O113</f>
        <v>42000</v>
      </c>
    </row>
    <row r="114" spans="1:16" ht="26.25" customHeight="1" x14ac:dyDescent="0.2">
      <c r="A114" s="14"/>
      <c r="B114" s="14"/>
      <c r="C114" s="74" t="s">
        <v>180</v>
      </c>
      <c r="D114" s="79" t="s">
        <v>59</v>
      </c>
      <c r="E114" s="13">
        <v>44441</v>
      </c>
      <c r="F114" s="77" t="s">
        <v>60</v>
      </c>
      <c r="G114" s="13">
        <v>44444</v>
      </c>
      <c r="H114" s="78" t="s">
        <v>61</v>
      </c>
      <c r="I114" s="16">
        <v>49</v>
      </c>
      <c r="J114" s="16">
        <v>40</v>
      </c>
      <c r="K114" s="16">
        <v>30</v>
      </c>
      <c r="L114" s="16">
        <v>25</v>
      </c>
      <c r="M114" s="82">
        <v>14.7</v>
      </c>
      <c r="N114" s="73">
        <v>25</v>
      </c>
      <c r="O114" s="65">
        <v>3000</v>
      </c>
      <c r="P114" s="66">
        <f>Table22457891011234[[#This Row],[PEMBULATAN]]*O114</f>
        <v>75000</v>
      </c>
    </row>
    <row r="115" spans="1:16" ht="26.25" customHeight="1" x14ac:dyDescent="0.2">
      <c r="A115" s="14"/>
      <c r="B115" s="14"/>
      <c r="C115" s="74" t="s">
        <v>181</v>
      </c>
      <c r="D115" s="79" t="s">
        <v>59</v>
      </c>
      <c r="E115" s="13">
        <v>44441</v>
      </c>
      <c r="F115" s="77" t="s">
        <v>60</v>
      </c>
      <c r="G115" s="13">
        <v>44444</v>
      </c>
      <c r="H115" s="78" t="s">
        <v>61</v>
      </c>
      <c r="I115" s="16">
        <v>60</v>
      </c>
      <c r="J115" s="16">
        <v>33</v>
      </c>
      <c r="K115" s="16">
        <v>23</v>
      </c>
      <c r="L115" s="16">
        <v>1</v>
      </c>
      <c r="M115" s="82">
        <v>11.385</v>
      </c>
      <c r="N115" s="73">
        <v>12</v>
      </c>
      <c r="O115" s="65">
        <v>3000</v>
      </c>
      <c r="P115" s="66">
        <f>Table22457891011234[[#This Row],[PEMBULATAN]]*O115</f>
        <v>36000</v>
      </c>
    </row>
    <row r="116" spans="1:16" ht="26.25" customHeight="1" x14ac:dyDescent="0.2">
      <c r="A116" s="14"/>
      <c r="B116" s="14"/>
      <c r="C116" s="74" t="s">
        <v>182</v>
      </c>
      <c r="D116" s="79" t="s">
        <v>59</v>
      </c>
      <c r="E116" s="13">
        <v>44441</v>
      </c>
      <c r="F116" s="77" t="s">
        <v>60</v>
      </c>
      <c r="G116" s="13">
        <v>44444</v>
      </c>
      <c r="H116" s="78" t="s">
        <v>61</v>
      </c>
      <c r="I116" s="16">
        <v>35</v>
      </c>
      <c r="J116" s="16">
        <v>32</v>
      </c>
      <c r="K116" s="16">
        <v>22</v>
      </c>
      <c r="L116" s="16">
        <v>6</v>
      </c>
      <c r="M116" s="82">
        <v>6.16</v>
      </c>
      <c r="N116" s="73">
        <v>6</v>
      </c>
      <c r="O116" s="65">
        <v>3000</v>
      </c>
      <c r="P116" s="66">
        <f>Table22457891011234[[#This Row],[PEMBULATAN]]*O116</f>
        <v>18000</v>
      </c>
    </row>
    <row r="117" spans="1:16" ht="26.25" customHeight="1" x14ac:dyDescent="0.2">
      <c r="A117" s="14"/>
      <c r="B117" s="14"/>
      <c r="C117" s="74" t="s">
        <v>183</v>
      </c>
      <c r="D117" s="79" t="s">
        <v>59</v>
      </c>
      <c r="E117" s="13">
        <v>44441</v>
      </c>
      <c r="F117" s="77" t="s">
        <v>60</v>
      </c>
      <c r="G117" s="13">
        <v>44444</v>
      </c>
      <c r="H117" s="78" t="s">
        <v>61</v>
      </c>
      <c r="I117" s="16">
        <v>70</v>
      </c>
      <c r="J117" s="16">
        <v>35</v>
      </c>
      <c r="K117" s="16">
        <v>25</v>
      </c>
      <c r="L117" s="16">
        <v>11</v>
      </c>
      <c r="M117" s="82">
        <v>15.3125</v>
      </c>
      <c r="N117" s="73">
        <v>16</v>
      </c>
      <c r="O117" s="65">
        <v>3000</v>
      </c>
      <c r="P117" s="66">
        <f>Table22457891011234[[#This Row],[PEMBULATAN]]*O117</f>
        <v>48000</v>
      </c>
    </row>
    <row r="118" spans="1:16" ht="26.25" customHeight="1" x14ac:dyDescent="0.2">
      <c r="A118" s="14"/>
      <c r="B118" s="14"/>
      <c r="C118" s="74" t="s">
        <v>184</v>
      </c>
      <c r="D118" s="79" t="s">
        <v>59</v>
      </c>
      <c r="E118" s="13">
        <v>44441</v>
      </c>
      <c r="F118" s="77" t="s">
        <v>60</v>
      </c>
      <c r="G118" s="13">
        <v>44444</v>
      </c>
      <c r="H118" s="78" t="s">
        <v>61</v>
      </c>
      <c r="I118" s="16">
        <v>55</v>
      </c>
      <c r="J118" s="16">
        <v>30</v>
      </c>
      <c r="K118" s="16">
        <v>28</v>
      </c>
      <c r="L118" s="16">
        <v>7</v>
      </c>
      <c r="M118" s="82">
        <v>11.55</v>
      </c>
      <c r="N118" s="73">
        <v>12</v>
      </c>
      <c r="O118" s="65">
        <v>3000</v>
      </c>
      <c r="P118" s="66">
        <f>Table22457891011234[[#This Row],[PEMBULATAN]]*O118</f>
        <v>36000</v>
      </c>
    </row>
    <row r="119" spans="1:16" ht="26.25" customHeight="1" x14ac:dyDescent="0.2">
      <c r="A119" s="14"/>
      <c r="B119" s="14"/>
      <c r="C119" s="74" t="s">
        <v>185</v>
      </c>
      <c r="D119" s="79" t="s">
        <v>59</v>
      </c>
      <c r="E119" s="13">
        <v>44441</v>
      </c>
      <c r="F119" s="77" t="s">
        <v>60</v>
      </c>
      <c r="G119" s="13">
        <v>44444</v>
      </c>
      <c r="H119" s="78" t="s">
        <v>61</v>
      </c>
      <c r="I119" s="16">
        <v>53</v>
      </c>
      <c r="J119" s="16">
        <v>32</v>
      </c>
      <c r="K119" s="16">
        <v>30</v>
      </c>
      <c r="L119" s="16">
        <v>10</v>
      </c>
      <c r="M119" s="82">
        <v>12.72</v>
      </c>
      <c r="N119" s="73">
        <v>13</v>
      </c>
      <c r="O119" s="65">
        <v>3000</v>
      </c>
      <c r="P119" s="66">
        <f>Table22457891011234[[#This Row],[PEMBULATAN]]*O119</f>
        <v>39000</v>
      </c>
    </row>
    <row r="120" spans="1:16" ht="26.25" customHeight="1" x14ac:dyDescent="0.2">
      <c r="A120" s="14"/>
      <c r="B120" s="14"/>
      <c r="C120" s="74" t="s">
        <v>186</v>
      </c>
      <c r="D120" s="79" t="s">
        <v>59</v>
      </c>
      <c r="E120" s="13">
        <v>44441</v>
      </c>
      <c r="F120" s="77" t="s">
        <v>60</v>
      </c>
      <c r="G120" s="13">
        <v>44444</v>
      </c>
      <c r="H120" s="78" t="s">
        <v>61</v>
      </c>
      <c r="I120" s="16">
        <v>53</v>
      </c>
      <c r="J120" s="16">
        <v>33</v>
      </c>
      <c r="K120" s="16">
        <v>39</v>
      </c>
      <c r="L120" s="16">
        <v>10</v>
      </c>
      <c r="M120" s="82">
        <v>17.05275</v>
      </c>
      <c r="N120" s="73">
        <v>17</v>
      </c>
      <c r="O120" s="65">
        <v>3000</v>
      </c>
      <c r="P120" s="66">
        <f>Table22457891011234[[#This Row],[PEMBULATAN]]*O120</f>
        <v>51000</v>
      </c>
    </row>
    <row r="121" spans="1:16" ht="26.25" customHeight="1" x14ac:dyDescent="0.2">
      <c r="A121" s="14"/>
      <c r="B121" s="14"/>
      <c r="C121" s="74" t="s">
        <v>187</v>
      </c>
      <c r="D121" s="79" t="s">
        <v>59</v>
      </c>
      <c r="E121" s="13">
        <v>44441</v>
      </c>
      <c r="F121" s="77" t="s">
        <v>60</v>
      </c>
      <c r="G121" s="13">
        <v>44444</v>
      </c>
      <c r="H121" s="78" t="s">
        <v>61</v>
      </c>
      <c r="I121" s="16">
        <v>42</v>
      </c>
      <c r="J121" s="16">
        <v>30</v>
      </c>
      <c r="K121" s="16">
        <v>30</v>
      </c>
      <c r="L121" s="16">
        <v>2</v>
      </c>
      <c r="M121" s="82">
        <v>9.4499999999999993</v>
      </c>
      <c r="N121" s="73">
        <v>10</v>
      </c>
      <c r="O121" s="65">
        <v>3000</v>
      </c>
      <c r="P121" s="66">
        <f>Table22457891011234[[#This Row],[PEMBULATAN]]*O121</f>
        <v>30000</v>
      </c>
    </row>
    <row r="122" spans="1:16" ht="26.25" customHeight="1" x14ac:dyDescent="0.2">
      <c r="A122" s="14"/>
      <c r="B122" s="14"/>
      <c r="C122" s="74" t="s">
        <v>188</v>
      </c>
      <c r="D122" s="79" t="s">
        <v>59</v>
      </c>
      <c r="E122" s="13">
        <v>44441</v>
      </c>
      <c r="F122" s="77" t="s">
        <v>60</v>
      </c>
      <c r="G122" s="13">
        <v>44444</v>
      </c>
      <c r="H122" s="78" t="s">
        <v>61</v>
      </c>
      <c r="I122" s="16">
        <v>42</v>
      </c>
      <c r="J122" s="16">
        <v>30</v>
      </c>
      <c r="K122" s="16">
        <v>30</v>
      </c>
      <c r="L122" s="16">
        <v>2</v>
      </c>
      <c r="M122" s="82">
        <v>9.4499999999999993</v>
      </c>
      <c r="N122" s="73">
        <v>10</v>
      </c>
      <c r="O122" s="65">
        <v>3000</v>
      </c>
      <c r="P122" s="66">
        <f>Table22457891011234[[#This Row],[PEMBULATAN]]*O122</f>
        <v>30000</v>
      </c>
    </row>
    <row r="123" spans="1:16" ht="26.25" customHeight="1" x14ac:dyDescent="0.2">
      <c r="A123" s="14"/>
      <c r="B123" s="14"/>
      <c r="C123" s="74" t="s">
        <v>189</v>
      </c>
      <c r="D123" s="79" t="s">
        <v>59</v>
      </c>
      <c r="E123" s="13">
        <v>44441</v>
      </c>
      <c r="F123" s="77" t="s">
        <v>60</v>
      </c>
      <c r="G123" s="13">
        <v>44444</v>
      </c>
      <c r="H123" s="78" t="s">
        <v>61</v>
      </c>
      <c r="I123" s="16">
        <v>42</v>
      </c>
      <c r="J123" s="16">
        <v>30</v>
      </c>
      <c r="K123" s="16">
        <v>30</v>
      </c>
      <c r="L123" s="16">
        <v>2</v>
      </c>
      <c r="M123" s="82">
        <v>9.4499999999999993</v>
      </c>
      <c r="N123" s="73">
        <v>10</v>
      </c>
      <c r="O123" s="65">
        <v>3000</v>
      </c>
      <c r="P123" s="66">
        <f>Table22457891011234[[#This Row],[PEMBULATAN]]*O123</f>
        <v>30000</v>
      </c>
    </row>
    <row r="124" spans="1:16" ht="26.25" customHeight="1" x14ac:dyDescent="0.2">
      <c r="A124" s="14"/>
      <c r="B124" s="14"/>
      <c r="C124" s="74" t="s">
        <v>190</v>
      </c>
      <c r="D124" s="79" t="s">
        <v>59</v>
      </c>
      <c r="E124" s="13">
        <v>44441</v>
      </c>
      <c r="F124" s="77" t="s">
        <v>60</v>
      </c>
      <c r="G124" s="13">
        <v>44444</v>
      </c>
      <c r="H124" s="78" t="s">
        <v>61</v>
      </c>
      <c r="I124" s="16">
        <v>100</v>
      </c>
      <c r="J124" s="16">
        <v>18</v>
      </c>
      <c r="K124" s="16">
        <v>63</v>
      </c>
      <c r="L124" s="16">
        <v>18</v>
      </c>
      <c r="M124" s="82">
        <v>28.35</v>
      </c>
      <c r="N124" s="73">
        <v>29</v>
      </c>
      <c r="O124" s="65">
        <v>3000</v>
      </c>
      <c r="P124" s="66">
        <f>Table22457891011234[[#This Row],[PEMBULATAN]]*O124</f>
        <v>87000</v>
      </c>
    </row>
    <row r="125" spans="1:16" ht="26.25" customHeight="1" x14ac:dyDescent="0.2">
      <c r="A125" s="14"/>
      <c r="B125" s="14"/>
      <c r="C125" s="74" t="s">
        <v>191</v>
      </c>
      <c r="D125" s="79" t="s">
        <v>59</v>
      </c>
      <c r="E125" s="13">
        <v>44441</v>
      </c>
      <c r="F125" s="77" t="s">
        <v>60</v>
      </c>
      <c r="G125" s="13">
        <v>44444</v>
      </c>
      <c r="H125" s="78" t="s">
        <v>61</v>
      </c>
      <c r="I125" s="16">
        <v>67</v>
      </c>
      <c r="J125" s="16">
        <v>53</v>
      </c>
      <c r="K125" s="16">
        <v>20</v>
      </c>
      <c r="L125" s="16">
        <v>6</v>
      </c>
      <c r="M125" s="82">
        <v>17.754999999999999</v>
      </c>
      <c r="N125" s="73">
        <v>18</v>
      </c>
      <c r="O125" s="65">
        <v>3000</v>
      </c>
      <c r="P125" s="66">
        <f>Table22457891011234[[#This Row],[PEMBULATAN]]*O125</f>
        <v>54000</v>
      </c>
    </row>
    <row r="126" spans="1:16" ht="26.25" customHeight="1" x14ac:dyDescent="0.2">
      <c r="A126" s="14"/>
      <c r="B126" s="14"/>
      <c r="C126" s="74" t="s">
        <v>192</v>
      </c>
      <c r="D126" s="79" t="s">
        <v>59</v>
      </c>
      <c r="E126" s="13">
        <v>44441</v>
      </c>
      <c r="F126" s="77" t="s">
        <v>60</v>
      </c>
      <c r="G126" s="13">
        <v>44444</v>
      </c>
      <c r="H126" s="78" t="s">
        <v>61</v>
      </c>
      <c r="I126" s="16">
        <v>75</v>
      </c>
      <c r="J126" s="16">
        <v>35</v>
      </c>
      <c r="K126" s="16">
        <v>20</v>
      </c>
      <c r="L126" s="16">
        <v>12</v>
      </c>
      <c r="M126" s="82">
        <v>13.125</v>
      </c>
      <c r="N126" s="73">
        <v>13</v>
      </c>
      <c r="O126" s="65">
        <v>3000</v>
      </c>
      <c r="P126" s="66">
        <f>Table22457891011234[[#This Row],[PEMBULATAN]]*O126</f>
        <v>39000</v>
      </c>
    </row>
    <row r="127" spans="1:16" ht="26.25" customHeight="1" x14ac:dyDescent="0.2">
      <c r="A127" s="14"/>
      <c r="B127" s="14"/>
      <c r="C127" s="74" t="s">
        <v>193</v>
      </c>
      <c r="D127" s="79" t="s">
        <v>59</v>
      </c>
      <c r="E127" s="13">
        <v>44441</v>
      </c>
      <c r="F127" s="77" t="s">
        <v>60</v>
      </c>
      <c r="G127" s="13">
        <v>44444</v>
      </c>
      <c r="H127" s="78" t="s">
        <v>61</v>
      </c>
      <c r="I127" s="16">
        <v>104</v>
      </c>
      <c r="J127" s="16">
        <v>16</v>
      </c>
      <c r="K127" s="16">
        <v>10</v>
      </c>
      <c r="L127" s="16">
        <v>3</v>
      </c>
      <c r="M127" s="82">
        <v>4.16</v>
      </c>
      <c r="N127" s="73">
        <v>4</v>
      </c>
      <c r="O127" s="65">
        <v>3000</v>
      </c>
      <c r="P127" s="66">
        <f>Table22457891011234[[#This Row],[PEMBULATAN]]*O127</f>
        <v>12000</v>
      </c>
    </row>
    <row r="128" spans="1:16" ht="26.25" customHeight="1" x14ac:dyDescent="0.2">
      <c r="A128" s="14"/>
      <c r="B128" s="14"/>
      <c r="C128" s="74" t="s">
        <v>194</v>
      </c>
      <c r="D128" s="79" t="s">
        <v>59</v>
      </c>
      <c r="E128" s="13">
        <v>44441</v>
      </c>
      <c r="F128" s="77" t="s">
        <v>60</v>
      </c>
      <c r="G128" s="13">
        <v>44444</v>
      </c>
      <c r="H128" s="78" t="s">
        <v>61</v>
      </c>
      <c r="I128" s="16">
        <v>82</v>
      </c>
      <c r="J128" s="16">
        <v>11</v>
      </c>
      <c r="K128" s="16">
        <v>11</v>
      </c>
      <c r="L128" s="16">
        <v>6</v>
      </c>
      <c r="M128" s="82">
        <v>2.4805000000000001</v>
      </c>
      <c r="N128" s="73">
        <v>6</v>
      </c>
      <c r="O128" s="65">
        <v>3000</v>
      </c>
      <c r="P128" s="66">
        <f>Table22457891011234[[#This Row],[PEMBULATAN]]*O128</f>
        <v>18000</v>
      </c>
    </row>
    <row r="129" spans="1:16" ht="26.25" customHeight="1" x14ac:dyDescent="0.2">
      <c r="A129" s="14"/>
      <c r="B129" s="14"/>
      <c r="C129" s="74" t="s">
        <v>195</v>
      </c>
      <c r="D129" s="79" t="s">
        <v>59</v>
      </c>
      <c r="E129" s="13">
        <v>44441</v>
      </c>
      <c r="F129" s="77" t="s">
        <v>60</v>
      </c>
      <c r="G129" s="13">
        <v>44444</v>
      </c>
      <c r="H129" s="78" t="s">
        <v>61</v>
      </c>
      <c r="I129" s="16">
        <v>78</v>
      </c>
      <c r="J129" s="16">
        <v>30</v>
      </c>
      <c r="K129" s="16">
        <v>20</v>
      </c>
      <c r="L129" s="16">
        <v>5</v>
      </c>
      <c r="M129" s="82">
        <v>11.7</v>
      </c>
      <c r="N129" s="73">
        <v>12</v>
      </c>
      <c r="O129" s="65">
        <v>3000</v>
      </c>
      <c r="P129" s="66">
        <f>Table22457891011234[[#This Row],[PEMBULATAN]]*O129</f>
        <v>36000</v>
      </c>
    </row>
    <row r="130" spans="1:16" ht="26.25" customHeight="1" x14ac:dyDescent="0.2">
      <c r="A130" s="14"/>
      <c r="B130" s="14"/>
      <c r="C130" s="74" t="s">
        <v>196</v>
      </c>
      <c r="D130" s="79" t="s">
        <v>59</v>
      </c>
      <c r="E130" s="13">
        <v>44441</v>
      </c>
      <c r="F130" s="77" t="s">
        <v>60</v>
      </c>
      <c r="G130" s="13">
        <v>44444</v>
      </c>
      <c r="H130" s="78" t="s">
        <v>61</v>
      </c>
      <c r="I130" s="16">
        <v>53</v>
      </c>
      <c r="J130" s="16">
        <v>35</v>
      </c>
      <c r="K130" s="16">
        <v>18</v>
      </c>
      <c r="L130" s="16">
        <v>5</v>
      </c>
      <c r="M130" s="82">
        <v>8.3475000000000001</v>
      </c>
      <c r="N130" s="73">
        <v>9</v>
      </c>
      <c r="O130" s="65">
        <v>3000</v>
      </c>
      <c r="P130" s="66">
        <f>Table22457891011234[[#This Row],[PEMBULATAN]]*O130</f>
        <v>27000</v>
      </c>
    </row>
    <row r="131" spans="1:16" ht="26.25" customHeight="1" x14ac:dyDescent="0.2">
      <c r="A131" s="14"/>
      <c r="B131" s="14"/>
      <c r="C131" s="74" t="s">
        <v>197</v>
      </c>
      <c r="D131" s="79" t="s">
        <v>59</v>
      </c>
      <c r="E131" s="13">
        <v>44441</v>
      </c>
      <c r="F131" s="77" t="s">
        <v>60</v>
      </c>
      <c r="G131" s="13">
        <v>44444</v>
      </c>
      <c r="H131" s="78" t="s">
        <v>61</v>
      </c>
      <c r="I131" s="16">
        <v>72</v>
      </c>
      <c r="J131" s="16">
        <v>40</v>
      </c>
      <c r="K131" s="16">
        <v>20</v>
      </c>
      <c r="L131" s="16">
        <v>10</v>
      </c>
      <c r="M131" s="82">
        <v>14.4</v>
      </c>
      <c r="N131" s="73">
        <v>15</v>
      </c>
      <c r="O131" s="65">
        <v>3000</v>
      </c>
      <c r="P131" s="66">
        <f>Table22457891011234[[#This Row],[PEMBULATAN]]*O131</f>
        <v>45000</v>
      </c>
    </row>
    <row r="132" spans="1:16" ht="26.25" customHeight="1" x14ac:dyDescent="0.2">
      <c r="A132" s="14"/>
      <c r="B132" s="14"/>
      <c r="C132" s="74" t="s">
        <v>198</v>
      </c>
      <c r="D132" s="79" t="s">
        <v>59</v>
      </c>
      <c r="E132" s="13">
        <v>44441</v>
      </c>
      <c r="F132" s="77" t="s">
        <v>60</v>
      </c>
      <c r="G132" s="13">
        <v>44444</v>
      </c>
      <c r="H132" s="78" t="s">
        <v>61</v>
      </c>
      <c r="I132" s="16">
        <v>65</v>
      </c>
      <c r="J132" s="16">
        <v>43</v>
      </c>
      <c r="K132" s="16">
        <v>14</v>
      </c>
      <c r="L132" s="16">
        <v>6</v>
      </c>
      <c r="M132" s="82">
        <v>9.7825000000000006</v>
      </c>
      <c r="N132" s="73">
        <v>10</v>
      </c>
      <c r="O132" s="65">
        <v>3000</v>
      </c>
      <c r="P132" s="66">
        <f>Table22457891011234[[#This Row],[PEMBULATAN]]*O132</f>
        <v>30000</v>
      </c>
    </row>
    <row r="133" spans="1:16" ht="26.25" customHeight="1" x14ac:dyDescent="0.2">
      <c r="A133" s="14"/>
      <c r="B133" s="14"/>
      <c r="C133" s="74" t="s">
        <v>199</v>
      </c>
      <c r="D133" s="79" t="s">
        <v>59</v>
      </c>
      <c r="E133" s="13">
        <v>44441</v>
      </c>
      <c r="F133" s="77" t="s">
        <v>60</v>
      </c>
      <c r="G133" s="13">
        <v>44444</v>
      </c>
      <c r="H133" s="78" t="s">
        <v>61</v>
      </c>
      <c r="I133" s="16">
        <v>60</v>
      </c>
      <c r="J133" s="16">
        <v>32</v>
      </c>
      <c r="K133" s="16">
        <v>20</v>
      </c>
      <c r="L133" s="16">
        <v>8</v>
      </c>
      <c r="M133" s="82">
        <v>9.6</v>
      </c>
      <c r="N133" s="73">
        <v>10</v>
      </c>
      <c r="O133" s="65">
        <v>3000</v>
      </c>
      <c r="P133" s="66">
        <f>Table22457891011234[[#This Row],[PEMBULATAN]]*O133</f>
        <v>30000</v>
      </c>
    </row>
    <row r="134" spans="1:16" ht="26.25" customHeight="1" x14ac:dyDescent="0.2">
      <c r="A134" s="14"/>
      <c r="B134" s="14"/>
      <c r="C134" s="74" t="s">
        <v>200</v>
      </c>
      <c r="D134" s="79" t="s">
        <v>59</v>
      </c>
      <c r="E134" s="13">
        <v>44441</v>
      </c>
      <c r="F134" s="77" t="s">
        <v>60</v>
      </c>
      <c r="G134" s="13">
        <v>44444</v>
      </c>
      <c r="H134" s="78" t="s">
        <v>61</v>
      </c>
      <c r="I134" s="16">
        <v>40</v>
      </c>
      <c r="J134" s="16">
        <v>35</v>
      </c>
      <c r="K134" s="16">
        <v>20</v>
      </c>
      <c r="L134" s="16">
        <v>10</v>
      </c>
      <c r="M134" s="82">
        <v>7</v>
      </c>
      <c r="N134" s="73">
        <v>10</v>
      </c>
      <c r="O134" s="65">
        <v>3000</v>
      </c>
      <c r="P134" s="66">
        <f>Table22457891011234[[#This Row],[PEMBULATAN]]*O134</f>
        <v>30000</v>
      </c>
    </row>
    <row r="135" spans="1:16" ht="26.25" customHeight="1" x14ac:dyDescent="0.2">
      <c r="A135" s="14"/>
      <c r="B135" s="14"/>
      <c r="C135" s="74" t="s">
        <v>201</v>
      </c>
      <c r="D135" s="79" t="s">
        <v>59</v>
      </c>
      <c r="E135" s="13">
        <v>44441</v>
      </c>
      <c r="F135" s="77" t="s">
        <v>60</v>
      </c>
      <c r="G135" s="13">
        <v>44444</v>
      </c>
      <c r="H135" s="78" t="s">
        <v>61</v>
      </c>
      <c r="I135" s="16">
        <v>56</v>
      </c>
      <c r="J135" s="16">
        <v>35</v>
      </c>
      <c r="K135" s="16">
        <v>26</v>
      </c>
      <c r="L135" s="16">
        <v>1</v>
      </c>
      <c r="M135" s="82">
        <v>12.74</v>
      </c>
      <c r="N135" s="73">
        <v>13</v>
      </c>
      <c r="O135" s="65">
        <v>3000</v>
      </c>
      <c r="P135" s="66">
        <f>Table22457891011234[[#This Row],[PEMBULATAN]]*O135</f>
        <v>39000</v>
      </c>
    </row>
    <row r="136" spans="1:16" ht="26.25" customHeight="1" x14ac:dyDescent="0.2">
      <c r="A136" s="14"/>
      <c r="B136" s="14"/>
      <c r="C136" s="74" t="s">
        <v>202</v>
      </c>
      <c r="D136" s="79" t="s">
        <v>59</v>
      </c>
      <c r="E136" s="13">
        <v>44441</v>
      </c>
      <c r="F136" s="77" t="s">
        <v>60</v>
      </c>
      <c r="G136" s="13">
        <v>44444</v>
      </c>
      <c r="H136" s="78" t="s">
        <v>61</v>
      </c>
      <c r="I136" s="16">
        <v>95</v>
      </c>
      <c r="J136" s="16">
        <v>15</v>
      </c>
      <c r="K136" s="16">
        <v>8</v>
      </c>
      <c r="L136" s="16">
        <v>1</v>
      </c>
      <c r="M136" s="82">
        <v>2.85</v>
      </c>
      <c r="N136" s="73">
        <v>3</v>
      </c>
      <c r="O136" s="65">
        <v>3000</v>
      </c>
      <c r="P136" s="66">
        <f>Table22457891011234[[#This Row],[PEMBULATAN]]*O136</f>
        <v>9000</v>
      </c>
    </row>
    <row r="137" spans="1:16" ht="26.25" customHeight="1" x14ac:dyDescent="0.2">
      <c r="A137" s="14"/>
      <c r="B137" s="14"/>
      <c r="C137" s="74" t="s">
        <v>203</v>
      </c>
      <c r="D137" s="79" t="s">
        <v>59</v>
      </c>
      <c r="E137" s="13">
        <v>44441</v>
      </c>
      <c r="F137" s="77" t="s">
        <v>60</v>
      </c>
      <c r="G137" s="13">
        <v>44444</v>
      </c>
      <c r="H137" s="78" t="s">
        <v>61</v>
      </c>
      <c r="I137" s="16">
        <v>100</v>
      </c>
      <c r="J137" s="16">
        <v>20</v>
      </c>
      <c r="K137" s="16">
        <v>10</v>
      </c>
      <c r="L137" s="16">
        <v>2</v>
      </c>
      <c r="M137" s="82">
        <v>5</v>
      </c>
      <c r="N137" s="73">
        <v>5</v>
      </c>
      <c r="O137" s="65">
        <v>3000</v>
      </c>
      <c r="P137" s="66">
        <f>Table22457891011234[[#This Row],[PEMBULATAN]]*O137</f>
        <v>15000</v>
      </c>
    </row>
    <row r="138" spans="1:16" ht="26.25" customHeight="1" x14ac:dyDescent="0.2">
      <c r="A138" s="14"/>
      <c r="B138" s="14"/>
      <c r="C138" s="74" t="s">
        <v>204</v>
      </c>
      <c r="D138" s="79" t="s">
        <v>59</v>
      </c>
      <c r="E138" s="13">
        <v>44441</v>
      </c>
      <c r="F138" s="77" t="s">
        <v>60</v>
      </c>
      <c r="G138" s="13">
        <v>44444</v>
      </c>
      <c r="H138" s="78" t="s">
        <v>61</v>
      </c>
      <c r="I138" s="16">
        <v>200</v>
      </c>
      <c r="J138" s="16">
        <v>10</v>
      </c>
      <c r="K138" s="16">
        <v>10</v>
      </c>
      <c r="L138" s="16">
        <v>2</v>
      </c>
      <c r="M138" s="82">
        <v>5</v>
      </c>
      <c r="N138" s="73">
        <v>5</v>
      </c>
      <c r="O138" s="65">
        <v>3000</v>
      </c>
      <c r="P138" s="66">
        <f>Table22457891011234[[#This Row],[PEMBULATAN]]*O138</f>
        <v>15000</v>
      </c>
    </row>
    <row r="139" spans="1:16" ht="26.25" customHeight="1" x14ac:dyDescent="0.2">
      <c r="A139" s="14"/>
      <c r="B139" s="14"/>
      <c r="C139" s="74" t="s">
        <v>205</v>
      </c>
      <c r="D139" s="79" t="s">
        <v>59</v>
      </c>
      <c r="E139" s="13">
        <v>44441</v>
      </c>
      <c r="F139" s="77" t="s">
        <v>60</v>
      </c>
      <c r="G139" s="13">
        <v>44444</v>
      </c>
      <c r="H139" s="78" t="s">
        <v>61</v>
      </c>
      <c r="I139" s="16">
        <v>110</v>
      </c>
      <c r="J139" s="16">
        <v>30</v>
      </c>
      <c r="K139" s="16">
        <v>18</v>
      </c>
      <c r="L139" s="16">
        <v>4</v>
      </c>
      <c r="M139" s="82">
        <v>14.85</v>
      </c>
      <c r="N139" s="73">
        <v>15</v>
      </c>
      <c r="O139" s="65">
        <v>3000</v>
      </c>
      <c r="P139" s="66">
        <f>Table22457891011234[[#This Row],[PEMBULATAN]]*O139</f>
        <v>45000</v>
      </c>
    </row>
    <row r="140" spans="1:16" ht="26.25" customHeight="1" x14ac:dyDescent="0.2">
      <c r="A140" s="14"/>
      <c r="B140" s="14"/>
      <c r="C140" s="74" t="s">
        <v>206</v>
      </c>
      <c r="D140" s="79" t="s">
        <v>59</v>
      </c>
      <c r="E140" s="13">
        <v>44441</v>
      </c>
      <c r="F140" s="77" t="s">
        <v>60</v>
      </c>
      <c r="G140" s="13">
        <v>44444</v>
      </c>
      <c r="H140" s="78" t="s">
        <v>61</v>
      </c>
      <c r="I140" s="16">
        <v>74</v>
      </c>
      <c r="J140" s="16">
        <v>15</v>
      </c>
      <c r="K140" s="16">
        <v>15</v>
      </c>
      <c r="L140" s="16">
        <v>3</v>
      </c>
      <c r="M140" s="82">
        <v>4.1624999999999996</v>
      </c>
      <c r="N140" s="73">
        <v>4</v>
      </c>
      <c r="O140" s="65">
        <v>3000</v>
      </c>
      <c r="P140" s="66">
        <f>Table22457891011234[[#This Row],[PEMBULATAN]]*O140</f>
        <v>12000</v>
      </c>
    </row>
    <row r="141" spans="1:16" ht="26.25" customHeight="1" x14ac:dyDescent="0.2">
      <c r="A141" s="14"/>
      <c r="B141" s="14"/>
      <c r="C141" s="74" t="s">
        <v>207</v>
      </c>
      <c r="D141" s="79" t="s">
        <v>59</v>
      </c>
      <c r="E141" s="13">
        <v>44441</v>
      </c>
      <c r="F141" s="77" t="s">
        <v>60</v>
      </c>
      <c r="G141" s="13">
        <v>44444</v>
      </c>
      <c r="H141" s="78" t="s">
        <v>61</v>
      </c>
      <c r="I141" s="16">
        <v>138</v>
      </c>
      <c r="J141" s="16">
        <v>67</v>
      </c>
      <c r="K141" s="16">
        <v>20</v>
      </c>
      <c r="L141" s="16">
        <v>7</v>
      </c>
      <c r="M141" s="82">
        <v>46.23</v>
      </c>
      <c r="N141" s="73">
        <v>46</v>
      </c>
      <c r="O141" s="65">
        <v>3000</v>
      </c>
      <c r="P141" s="66">
        <f>Table22457891011234[[#This Row],[PEMBULATAN]]*O141</f>
        <v>138000</v>
      </c>
    </row>
    <row r="142" spans="1:16" ht="26.25" customHeight="1" x14ac:dyDescent="0.2">
      <c r="A142" s="14"/>
      <c r="B142" s="14"/>
      <c r="C142" s="74" t="s">
        <v>208</v>
      </c>
      <c r="D142" s="79" t="s">
        <v>59</v>
      </c>
      <c r="E142" s="13">
        <v>44441</v>
      </c>
      <c r="F142" s="77" t="s">
        <v>60</v>
      </c>
      <c r="G142" s="13">
        <v>44444</v>
      </c>
      <c r="H142" s="78" t="s">
        <v>61</v>
      </c>
      <c r="I142" s="16">
        <v>52</v>
      </c>
      <c r="J142" s="16">
        <v>38</v>
      </c>
      <c r="K142" s="16">
        <v>23</v>
      </c>
      <c r="L142" s="16">
        <v>9</v>
      </c>
      <c r="M142" s="82">
        <v>11.362</v>
      </c>
      <c r="N142" s="73">
        <v>12</v>
      </c>
      <c r="O142" s="65">
        <v>3000</v>
      </c>
      <c r="P142" s="66">
        <f>Table22457891011234[[#This Row],[PEMBULATAN]]*O142</f>
        <v>36000</v>
      </c>
    </row>
    <row r="143" spans="1:16" ht="26.25" customHeight="1" x14ac:dyDescent="0.2">
      <c r="A143" s="14"/>
      <c r="B143" s="14"/>
      <c r="C143" s="74" t="s">
        <v>209</v>
      </c>
      <c r="D143" s="79" t="s">
        <v>59</v>
      </c>
      <c r="E143" s="13">
        <v>44441</v>
      </c>
      <c r="F143" s="77" t="s">
        <v>60</v>
      </c>
      <c r="G143" s="13">
        <v>44444</v>
      </c>
      <c r="H143" s="78" t="s">
        <v>61</v>
      </c>
      <c r="I143" s="16">
        <v>60</v>
      </c>
      <c r="J143" s="16">
        <v>25</v>
      </c>
      <c r="K143" s="16">
        <v>25</v>
      </c>
      <c r="L143" s="16">
        <v>7</v>
      </c>
      <c r="M143" s="82">
        <v>9.375</v>
      </c>
      <c r="N143" s="73">
        <v>10</v>
      </c>
      <c r="O143" s="65">
        <v>3000</v>
      </c>
      <c r="P143" s="66">
        <f>Table22457891011234[[#This Row],[PEMBULATAN]]*O143</f>
        <v>30000</v>
      </c>
    </row>
    <row r="144" spans="1:16" ht="26.25" customHeight="1" x14ac:dyDescent="0.2">
      <c r="A144" s="14"/>
      <c r="B144" s="14"/>
      <c r="C144" s="74" t="s">
        <v>210</v>
      </c>
      <c r="D144" s="79" t="s">
        <v>59</v>
      </c>
      <c r="E144" s="13">
        <v>44441</v>
      </c>
      <c r="F144" s="77" t="s">
        <v>60</v>
      </c>
      <c r="G144" s="13">
        <v>44444</v>
      </c>
      <c r="H144" s="78" t="s">
        <v>61</v>
      </c>
      <c r="I144" s="16">
        <v>48</v>
      </c>
      <c r="J144" s="16">
        <v>38</v>
      </c>
      <c r="K144" s="16">
        <v>32</v>
      </c>
      <c r="L144" s="16">
        <v>6</v>
      </c>
      <c r="M144" s="82">
        <v>14.592000000000001</v>
      </c>
      <c r="N144" s="73">
        <v>15</v>
      </c>
      <c r="O144" s="65">
        <v>3000</v>
      </c>
      <c r="P144" s="66">
        <f>Table22457891011234[[#This Row],[PEMBULATAN]]*O144</f>
        <v>45000</v>
      </c>
    </row>
    <row r="145" spans="1:16" ht="26.25" customHeight="1" x14ac:dyDescent="0.2">
      <c r="A145" s="14"/>
      <c r="B145" s="14"/>
      <c r="C145" s="74" t="s">
        <v>211</v>
      </c>
      <c r="D145" s="79" t="s">
        <v>59</v>
      </c>
      <c r="E145" s="13">
        <v>44441</v>
      </c>
      <c r="F145" s="77" t="s">
        <v>60</v>
      </c>
      <c r="G145" s="13">
        <v>44444</v>
      </c>
      <c r="H145" s="78" t="s">
        <v>61</v>
      </c>
      <c r="I145" s="16">
        <v>84</v>
      </c>
      <c r="J145" s="16">
        <v>50</v>
      </c>
      <c r="K145" s="16">
        <v>21</v>
      </c>
      <c r="L145" s="16">
        <v>9</v>
      </c>
      <c r="M145" s="82">
        <v>22.05</v>
      </c>
      <c r="N145" s="73">
        <v>22</v>
      </c>
      <c r="O145" s="65">
        <v>3000</v>
      </c>
      <c r="P145" s="66">
        <f>Table22457891011234[[#This Row],[PEMBULATAN]]*O145</f>
        <v>66000</v>
      </c>
    </row>
    <row r="146" spans="1:16" ht="22.5" customHeight="1" x14ac:dyDescent="0.2">
      <c r="A146" s="119" t="s">
        <v>30</v>
      </c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1"/>
      <c r="M146" s="80">
        <f>SUBTOTAL(109,Table22457891011234[KG VOLUME])</f>
        <v>3164.8102499999982</v>
      </c>
      <c r="N146" s="69">
        <f>SUM(N3:N145)</f>
        <v>3212</v>
      </c>
      <c r="O146" s="122">
        <f>SUM(P3:P145)</f>
        <v>9636000</v>
      </c>
      <c r="P146" s="123"/>
    </row>
    <row r="147" spans="1:16" ht="18" customHeight="1" x14ac:dyDescent="0.2">
      <c r="A147" s="87"/>
      <c r="B147" s="57" t="s">
        <v>42</v>
      </c>
      <c r="C147" s="56"/>
      <c r="D147" s="58" t="s">
        <v>43</v>
      </c>
      <c r="E147" s="87"/>
      <c r="F147" s="87"/>
      <c r="G147" s="87"/>
      <c r="H147" s="87"/>
      <c r="I147" s="87"/>
      <c r="J147" s="87"/>
      <c r="K147" s="87"/>
      <c r="L147" s="87"/>
      <c r="M147" s="88"/>
      <c r="N147" s="89" t="s">
        <v>51</v>
      </c>
      <c r="O147" s="90"/>
      <c r="P147" s="90">
        <v>0</v>
      </c>
    </row>
    <row r="148" spans="1:16" ht="18" customHeight="1" thickBot="1" x14ac:dyDescent="0.25">
      <c r="A148" s="87"/>
      <c r="B148" s="57"/>
      <c r="C148" s="56"/>
      <c r="D148" s="58"/>
      <c r="E148" s="87"/>
      <c r="F148" s="87"/>
      <c r="G148" s="87"/>
      <c r="H148" s="87"/>
      <c r="I148" s="87"/>
      <c r="J148" s="87"/>
      <c r="K148" s="87"/>
      <c r="L148" s="87"/>
      <c r="M148" s="88"/>
      <c r="N148" s="91" t="s">
        <v>52</v>
      </c>
      <c r="O148" s="92"/>
      <c r="P148" s="92">
        <f>O146-P147</f>
        <v>9636000</v>
      </c>
    </row>
    <row r="149" spans="1:16" ht="18" customHeight="1" x14ac:dyDescent="0.2">
      <c r="A149" s="11"/>
      <c r="H149" s="64"/>
      <c r="N149" s="63" t="s">
        <v>31</v>
      </c>
      <c r="P149" s="70">
        <f>P148*1%</f>
        <v>96360</v>
      </c>
    </row>
    <row r="150" spans="1:16" ht="18" customHeight="1" thickBot="1" x14ac:dyDescent="0.25">
      <c r="A150" s="11"/>
      <c r="H150" s="64"/>
      <c r="N150" s="63" t="s">
        <v>53</v>
      </c>
      <c r="P150" s="72">
        <f>P148*2%</f>
        <v>192720</v>
      </c>
    </row>
    <row r="151" spans="1:16" ht="18" customHeight="1" x14ac:dyDescent="0.2">
      <c r="A151" s="11"/>
      <c r="H151" s="64"/>
      <c r="N151" s="67" t="s">
        <v>32</v>
      </c>
      <c r="O151" s="68"/>
      <c r="P151" s="71">
        <f>P148+P149-P150</f>
        <v>9539640</v>
      </c>
    </row>
    <row r="153" spans="1:16" x14ac:dyDescent="0.2">
      <c r="A153" s="11"/>
      <c r="H153" s="64"/>
      <c r="P153" s="72"/>
    </row>
    <row r="154" spans="1:16" x14ac:dyDescent="0.2">
      <c r="A154" s="11"/>
      <c r="H154" s="64"/>
      <c r="O154" s="59"/>
      <c r="P154" s="72"/>
    </row>
    <row r="155" spans="1:16" s="3" customFormat="1" x14ac:dyDescent="0.25">
      <c r="A155" s="11"/>
      <c r="B155" s="2"/>
      <c r="C155" s="2"/>
      <c r="E155" s="12"/>
      <c r="H155" s="64"/>
      <c r="N155" s="15"/>
      <c r="O155" s="15"/>
      <c r="P155" s="15"/>
    </row>
    <row r="156" spans="1:16" s="3" customFormat="1" x14ac:dyDescent="0.25">
      <c r="A156" s="11"/>
      <c r="B156" s="2"/>
      <c r="C156" s="2"/>
      <c r="E156" s="12"/>
      <c r="H156" s="64"/>
      <c r="N156" s="15"/>
      <c r="O156" s="15"/>
      <c r="P156" s="15"/>
    </row>
    <row r="157" spans="1:16" s="3" customFormat="1" x14ac:dyDescent="0.25">
      <c r="A157" s="11"/>
      <c r="B157" s="2"/>
      <c r="C157" s="2"/>
      <c r="E157" s="12"/>
      <c r="H157" s="64"/>
      <c r="N157" s="15"/>
      <c r="O157" s="15"/>
      <c r="P157" s="15"/>
    </row>
    <row r="158" spans="1:16" s="3" customFormat="1" x14ac:dyDescent="0.25">
      <c r="A158" s="11"/>
      <c r="B158" s="2"/>
      <c r="C158" s="2"/>
      <c r="E158" s="12"/>
      <c r="H158" s="64"/>
      <c r="N158" s="15"/>
      <c r="O158" s="15"/>
      <c r="P158" s="15"/>
    </row>
    <row r="159" spans="1:16" s="3" customFormat="1" x14ac:dyDescent="0.25">
      <c r="A159" s="11"/>
      <c r="B159" s="2"/>
      <c r="C159" s="2"/>
      <c r="E159" s="12"/>
      <c r="H159" s="64"/>
      <c r="N159" s="15"/>
      <c r="O159" s="15"/>
      <c r="P159" s="15"/>
    </row>
    <row r="160" spans="1:16" s="3" customFormat="1" x14ac:dyDescent="0.25">
      <c r="A160" s="11"/>
      <c r="B160" s="2"/>
      <c r="C160" s="2"/>
      <c r="E160" s="12"/>
      <c r="H160" s="64"/>
      <c r="N160" s="15"/>
      <c r="O160" s="15"/>
      <c r="P160" s="15"/>
    </row>
    <row r="161" spans="1:16" s="3" customFormat="1" x14ac:dyDescent="0.25">
      <c r="A161" s="11"/>
      <c r="B161" s="2"/>
      <c r="C161" s="2"/>
      <c r="E161" s="12"/>
      <c r="H161" s="64"/>
      <c r="N161" s="15"/>
      <c r="O161" s="15"/>
      <c r="P161" s="15"/>
    </row>
    <row r="162" spans="1:16" s="3" customFormat="1" x14ac:dyDescent="0.25">
      <c r="A162" s="11"/>
      <c r="B162" s="2"/>
      <c r="C162" s="2"/>
      <c r="E162" s="12"/>
      <c r="H162" s="64"/>
      <c r="N162" s="15"/>
      <c r="O162" s="15"/>
      <c r="P162" s="15"/>
    </row>
    <row r="163" spans="1:16" s="3" customFormat="1" x14ac:dyDescent="0.25">
      <c r="A163" s="11"/>
      <c r="B163" s="2"/>
      <c r="C163" s="2"/>
      <c r="E163" s="12"/>
      <c r="H163" s="64"/>
      <c r="N163" s="15"/>
      <c r="O163" s="15"/>
      <c r="P163" s="15"/>
    </row>
    <row r="164" spans="1:16" s="3" customFormat="1" x14ac:dyDescent="0.25">
      <c r="A164" s="11"/>
      <c r="B164" s="2"/>
      <c r="C164" s="2"/>
      <c r="E164" s="12"/>
      <c r="H164" s="64"/>
      <c r="N164" s="15"/>
      <c r="O164" s="15"/>
      <c r="P164" s="15"/>
    </row>
    <row r="165" spans="1:16" s="3" customFormat="1" x14ac:dyDescent="0.25">
      <c r="A165" s="11"/>
      <c r="B165" s="2"/>
      <c r="C165" s="2"/>
      <c r="E165" s="12"/>
      <c r="H165" s="64"/>
      <c r="N165" s="15"/>
      <c r="O165" s="15"/>
      <c r="P165" s="15"/>
    </row>
    <row r="166" spans="1:16" s="3" customFormat="1" x14ac:dyDescent="0.25">
      <c r="A166" s="11"/>
      <c r="B166" s="2"/>
      <c r="C166" s="2"/>
      <c r="E166" s="12"/>
      <c r="H166" s="64"/>
      <c r="N166" s="15"/>
      <c r="O166" s="15"/>
      <c r="P166" s="15"/>
    </row>
  </sheetData>
  <mergeCells count="2">
    <mergeCell ref="A146:L146"/>
    <mergeCell ref="O146:P146"/>
  </mergeCells>
  <conditionalFormatting sqref="B3">
    <cfRule type="duplicateValues" dxfId="85" priority="2"/>
  </conditionalFormatting>
  <conditionalFormatting sqref="B4">
    <cfRule type="duplicateValues" dxfId="84" priority="1"/>
  </conditionalFormatting>
  <conditionalFormatting sqref="B5:B145">
    <cfRule type="duplicateValues" dxfId="83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3"/>
  <sheetViews>
    <sheetView zoomScale="110" zoomScaleNormal="110" workbookViewId="0">
      <pane xSplit="3" ySplit="2" topLeftCell="D59" activePane="bottomRight" state="frozen"/>
      <selection pane="topRight" activeCell="B1" sqref="B1"/>
      <selection pane="bottomLeft" activeCell="A3" sqref="A3"/>
      <selection pane="bottomRight" activeCell="H65" sqref="H6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6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647</v>
      </c>
      <c r="B3" s="98" t="s">
        <v>386</v>
      </c>
      <c r="C3" s="16" t="s">
        <v>387</v>
      </c>
      <c r="D3" s="79" t="s">
        <v>59</v>
      </c>
      <c r="E3" s="13">
        <v>44441</v>
      </c>
      <c r="F3" s="77" t="s">
        <v>60</v>
      </c>
      <c r="G3" s="13">
        <v>44444</v>
      </c>
      <c r="H3" s="100" t="s">
        <v>447</v>
      </c>
      <c r="I3" s="16">
        <v>40</v>
      </c>
      <c r="J3" s="16">
        <v>32</v>
      </c>
      <c r="K3" s="16">
        <v>32</v>
      </c>
      <c r="L3" s="16">
        <v>2</v>
      </c>
      <c r="M3" s="82">
        <v>10.24</v>
      </c>
      <c r="N3" s="99">
        <v>10</v>
      </c>
      <c r="O3" s="65">
        <v>3000</v>
      </c>
      <c r="P3" s="66">
        <f>Table224578910112345[[#This Row],[PEMBULATAN]]*O3</f>
        <v>30000</v>
      </c>
    </row>
    <row r="4" spans="1:16" ht="26.25" customHeight="1" x14ac:dyDescent="0.2">
      <c r="A4" s="98"/>
      <c r="B4" s="98"/>
      <c r="C4" s="16" t="s">
        <v>388</v>
      </c>
      <c r="D4" s="79" t="s">
        <v>59</v>
      </c>
      <c r="E4" s="13">
        <v>44441</v>
      </c>
      <c r="F4" s="77" t="s">
        <v>60</v>
      </c>
      <c r="G4" s="13">
        <v>44444</v>
      </c>
      <c r="H4" s="100" t="s">
        <v>447</v>
      </c>
      <c r="I4" s="16">
        <v>108</v>
      </c>
      <c r="J4" s="16">
        <v>15</v>
      </c>
      <c r="K4" s="16">
        <v>6</v>
      </c>
      <c r="L4" s="16">
        <v>1</v>
      </c>
      <c r="M4" s="82">
        <v>2.4300000000000002</v>
      </c>
      <c r="N4" s="99">
        <v>2</v>
      </c>
      <c r="O4" s="65">
        <v>3000</v>
      </c>
      <c r="P4" s="66">
        <f>Table224578910112345[[#This Row],[PEMBULATAN]]*O4</f>
        <v>6000</v>
      </c>
    </row>
    <row r="5" spans="1:16" ht="26.25" customHeight="1" x14ac:dyDescent="0.2">
      <c r="A5" s="98"/>
      <c r="B5" s="98"/>
      <c r="C5" s="16" t="s">
        <v>389</v>
      </c>
      <c r="D5" s="79" t="s">
        <v>59</v>
      </c>
      <c r="E5" s="13">
        <v>44441</v>
      </c>
      <c r="F5" s="77" t="s">
        <v>60</v>
      </c>
      <c r="G5" s="13">
        <v>44444</v>
      </c>
      <c r="H5" s="100" t="s">
        <v>447</v>
      </c>
      <c r="I5" s="16">
        <v>76</v>
      </c>
      <c r="J5" s="16">
        <v>7</v>
      </c>
      <c r="K5" s="16">
        <v>7</v>
      </c>
      <c r="L5" s="16">
        <v>2</v>
      </c>
      <c r="M5" s="82">
        <v>0.93100000000000005</v>
      </c>
      <c r="N5" s="99">
        <v>2</v>
      </c>
      <c r="O5" s="65">
        <v>3000</v>
      </c>
      <c r="P5" s="66">
        <f>Table224578910112345[[#This Row],[PEMBULATAN]]*O5</f>
        <v>6000</v>
      </c>
    </row>
    <row r="6" spans="1:16" ht="26.25" customHeight="1" x14ac:dyDescent="0.2">
      <c r="A6" s="98"/>
      <c r="B6" s="98"/>
      <c r="C6" s="16" t="s">
        <v>390</v>
      </c>
      <c r="D6" s="79" t="s">
        <v>59</v>
      </c>
      <c r="E6" s="13">
        <v>44441</v>
      </c>
      <c r="F6" s="77" t="s">
        <v>60</v>
      </c>
      <c r="G6" s="13">
        <v>44444</v>
      </c>
      <c r="H6" s="100" t="s">
        <v>447</v>
      </c>
      <c r="I6" s="16">
        <v>72</v>
      </c>
      <c r="J6" s="16">
        <v>55</v>
      </c>
      <c r="K6" s="16">
        <v>19</v>
      </c>
      <c r="L6" s="16">
        <v>5</v>
      </c>
      <c r="M6" s="82">
        <v>18.809999999999999</v>
      </c>
      <c r="N6" s="99">
        <v>19</v>
      </c>
      <c r="O6" s="65">
        <v>3000</v>
      </c>
      <c r="P6" s="66">
        <f>Table224578910112345[[#This Row],[PEMBULATAN]]*O6</f>
        <v>57000</v>
      </c>
    </row>
    <row r="7" spans="1:16" ht="26.25" customHeight="1" x14ac:dyDescent="0.2">
      <c r="A7" s="98"/>
      <c r="B7" s="98"/>
      <c r="C7" s="16" t="s">
        <v>391</v>
      </c>
      <c r="D7" s="79" t="s">
        <v>59</v>
      </c>
      <c r="E7" s="13">
        <v>44441</v>
      </c>
      <c r="F7" s="77" t="s">
        <v>60</v>
      </c>
      <c r="G7" s="13">
        <v>44444</v>
      </c>
      <c r="H7" s="100" t="s">
        <v>447</v>
      </c>
      <c r="I7" s="16">
        <v>77</v>
      </c>
      <c r="J7" s="16">
        <v>50</v>
      </c>
      <c r="K7" s="16">
        <v>27</v>
      </c>
      <c r="L7" s="16">
        <v>9</v>
      </c>
      <c r="M7" s="82">
        <v>25.987500000000001</v>
      </c>
      <c r="N7" s="99">
        <v>26</v>
      </c>
      <c r="O7" s="65">
        <v>3000</v>
      </c>
      <c r="P7" s="66">
        <f>Table224578910112345[[#This Row],[PEMBULATAN]]*O7</f>
        <v>78000</v>
      </c>
    </row>
    <row r="8" spans="1:16" ht="26.25" customHeight="1" x14ac:dyDescent="0.2">
      <c r="A8" s="98"/>
      <c r="B8" s="98"/>
      <c r="C8" s="16" t="s">
        <v>392</v>
      </c>
      <c r="D8" s="79" t="s">
        <v>59</v>
      </c>
      <c r="E8" s="13">
        <v>44441</v>
      </c>
      <c r="F8" s="77" t="s">
        <v>60</v>
      </c>
      <c r="G8" s="13">
        <v>44444</v>
      </c>
      <c r="H8" s="100" t="s">
        <v>447</v>
      </c>
      <c r="I8" s="16">
        <v>90</v>
      </c>
      <c r="J8" s="16">
        <v>40</v>
      </c>
      <c r="K8" s="16">
        <v>28</v>
      </c>
      <c r="L8" s="16">
        <v>7</v>
      </c>
      <c r="M8" s="82">
        <v>25.2</v>
      </c>
      <c r="N8" s="99">
        <v>25</v>
      </c>
      <c r="O8" s="65">
        <v>3000</v>
      </c>
      <c r="P8" s="66">
        <f>Table224578910112345[[#This Row],[PEMBULATAN]]*O8</f>
        <v>75000</v>
      </c>
    </row>
    <row r="9" spans="1:16" ht="26.25" customHeight="1" x14ac:dyDescent="0.2">
      <c r="A9" s="98"/>
      <c r="B9" s="98"/>
      <c r="C9" s="16" t="s">
        <v>393</v>
      </c>
      <c r="D9" s="79" t="s">
        <v>59</v>
      </c>
      <c r="E9" s="13">
        <v>44441</v>
      </c>
      <c r="F9" s="77" t="s">
        <v>60</v>
      </c>
      <c r="G9" s="13">
        <v>44444</v>
      </c>
      <c r="H9" s="100" t="s">
        <v>447</v>
      </c>
      <c r="I9" s="16">
        <v>55</v>
      </c>
      <c r="J9" s="16">
        <v>34</v>
      </c>
      <c r="K9" s="16">
        <v>17</v>
      </c>
      <c r="L9" s="16">
        <v>4</v>
      </c>
      <c r="M9" s="82">
        <v>7.9474999999999998</v>
      </c>
      <c r="N9" s="99">
        <v>8</v>
      </c>
      <c r="O9" s="65">
        <v>3000</v>
      </c>
      <c r="P9" s="66">
        <f>Table224578910112345[[#This Row],[PEMBULATAN]]*O9</f>
        <v>24000</v>
      </c>
    </row>
    <row r="10" spans="1:16" ht="26.25" customHeight="1" x14ac:dyDescent="0.2">
      <c r="A10" s="98"/>
      <c r="B10" s="98"/>
      <c r="C10" s="16" t="s">
        <v>394</v>
      </c>
      <c r="D10" s="79" t="s">
        <v>59</v>
      </c>
      <c r="E10" s="13">
        <v>44441</v>
      </c>
      <c r="F10" s="77" t="s">
        <v>60</v>
      </c>
      <c r="G10" s="13">
        <v>44444</v>
      </c>
      <c r="H10" s="100" t="s">
        <v>447</v>
      </c>
      <c r="I10" s="16">
        <v>92</v>
      </c>
      <c r="J10" s="16">
        <v>60</v>
      </c>
      <c r="K10" s="16">
        <v>40</v>
      </c>
      <c r="L10" s="16">
        <v>21</v>
      </c>
      <c r="M10" s="82">
        <v>55.2</v>
      </c>
      <c r="N10" s="99">
        <v>55</v>
      </c>
      <c r="O10" s="65">
        <v>3000</v>
      </c>
      <c r="P10" s="66">
        <f>Table224578910112345[[#This Row],[PEMBULATAN]]*O10</f>
        <v>165000</v>
      </c>
    </row>
    <row r="11" spans="1:16" ht="26.25" customHeight="1" x14ac:dyDescent="0.2">
      <c r="A11" s="98"/>
      <c r="B11" s="98"/>
      <c r="C11" s="16" t="s">
        <v>395</v>
      </c>
      <c r="D11" s="79" t="s">
        <v>59</v>
      </c>
      <c r="E11" s="13">
        <v>44441</v>
      </c>
      <c r="F11" s="77" t="s">
        <v>60</v>
      </c>
      <c r="G11" s="13">
        <v>44444</v>
      </c>
      <c r="H11" s="100" t="s">
        <v>447</v>
      </c>
      <c r="I11" s="16">
        <v>85</v>
      </c>
      <c r="J11" s="16">
        <v>60</v>
      </c>
      <c r="K11" s="16">
        <v>20</v>
      </c>
      <c r="L11" s="16">
        <v>17</v>
      </c>
      <c r="M11" s="82">
        <v>25.5</v>
      </c>
      <c r="N11" s="99">
        <v>26</v>
      </c>
      <c r="O11" s="65">
        <v>3000</v>
      </c>
      <c r="P11" s="66">
        <f>Table224578910112345[[#This Row],[PEMBULATAN]]*O11</f>
        <v>78000</v>
      </c>
    </row>
    <row r="12" spans="1:16" ht="26.25" customHeight="1" x14ac:dyDescent="0.2">
      <c r="A12" s="98"/>
      <c r="B12" s="98"/>
      <c r="C12" s="16" t="s">
        <v>396</v>
      </c>
      <c r="D12" s="79" t="s">
        <v>59</v>
      </c>
      <c r="E12" s="13">
        <v>44441</v>
      </c>
      <c r="F12" s="77" t="s">
        <v>60</v>
      </c>
      <c r="G12" s="13">
        <v>44444</v>
      </c>
      <c r="H12" s="100" t="s">
        <v>447</v>
      </c>
      <c r="I12" s="16">
        <v>110</v>
      </c>
      <c r="J12" s="16">
        <v>27</v>
      </c>
      <c r="K12" s="16">
        <v>20</v>
      </c>
      <c r="L12" s="16">
        <v>6</v>
      </c>
      <c r="M12" s="82">
        <v>14.85</v>
      </c>
      <c r="N12" s="99">
        <v>15</v>
      </c>
      <c r="O12" s="65">
        <v>3000</v>
      </c>
      <c r="P12" s="66">
        <f>Table224578910112345[[#This Row],[PEMBULATAN]]*O12</f>
        <v>45000</v>
      </c>
    </row>
    <row r="13" spans="1:16" ht="26.25" customHeight="1" x14ac:dyDescent="0.2">
      <c r="A13" s="98"/>
      <c r="B13" s="98"/>
      <c r="C13" s="16" t="s">
        <v>397</v>
      </c>
      <c r="D13" s="79" t="s">
        <v>59</v>
      </c>
      <c r="E13" s="13">
        <v>44441</v>
      </c>
      <c r="F13" s="77" t="s">
        <v>60</v>
      </c>
      <c r="G13" s="13">
        <v>44444</v>
      </c>
      <c r="H13" s="100" t="s">
        <v>447</v>
      </c>
      <c r="I13" s="16">
        <v>80</v>
      </c>
      <c r="J13" s="16">
        <v>40</v>
      </c>
      <c r="K13" s="16">
        <v>50</v>
      </c>
      <c r="L13" s="16">
        <v>20</v>
      </c>
      <c r="M13" s="82">
        <v>40</v>
      </c>
      <c r="N13" s="99">
        <v>40</v>
      </c>
      <c r="O13" s="65">
        <v>3000</v>
      </c>
      <c r="P13" s="66">
        <f>Table224578910112345[[#This Row],[PEMBULATAN]]*O13</f>
        <v>120000</v>
      </c>
    </row>
    <row r="14" spans="1:16" ht="26.25" customHeight="1" x14ac:dyDescent="0.2">
      <c r="A14" s="98"/>
      <c r="B14" s="98"/>
      <c r="C14" s="16" t="s">
        <v>398</v>
      </c>
      <c r="D14" s="79" t="s">
        <v>59</v>
      </c>
      <c r="E14" s="13">
        <v>44441</v>
      </c>
      <c r="F14" s="77" t="s">
        <v>60</v>
      </c>
      <c r="G14" s="13">
        <v>44444</v>
      </c>
      <c r="H14" s="100" t="s">
        <v>447</v>
      </c>
      <c r="I14" s="16">
        <v>40</v>
      </c>
      <c r="J14" s="16">
        <v>32</v>
      </c>
      <c r="K14" s="16">
        <v>32</v>
      </c>
      <c r="L14" s="16">
        <v>2</v>
      </c>
      <c r="M14" s="82">
        <v>10.24</v>
      </c>
      <c r="N14" s="99">
        <v>10.24</v>
      </c>
      <c r="O14" s="65">
        <v>3000</v>
      </c>
      <c r="P14" s="66">
        <f>Table224578910112345[[#This Row],[PEMBULATAN]]*O14</f>
        <v>30720</v>
      </c>
    </row>
    <row r="15" spans="1:16" ht="26.25" customHeight="1" x14ac:dyDescent="0.2">
      <c r="A15" s="98"/>
      <c r="B15" s="98"/>
      <c r="C15" s="16" t="s">
        <v>399</v>
      </c>
      <c r="D15" s="79" t="s">
        <v>59</v>
      </c>
      <c r="E15" s="13">
        <v>44441</v>
      </c>
      <c r="F15" s="77" t="s">
        <v>60</v>
      </c>
      <c r="G15" s="13">
        <v>44444</v>
      </c>
      <c r="H15" s="100" t="s">
        <v>447</v>
      </c>
      <c r="I15" s="16">
        <v>52</v>
      </c>
      <c r="J15" s="16">
        <v>40</v>
      </c>
      <c r="K15" s="16">
        <v>79</v>
      </c>
      <c r="L15" s="16">
        <v>20</v>
      </c>
      <c r="M15" s="82">
        <v>41.08</v>
      </c>
      <c r="N15" s="99">
        <v>41.08</v>
      </c>
      <c r="O15" s="65">
        <v>3000</v>
      </c>
      <c r="P15" s="66">
        <f>Table224578910112345[[#This Row],[PEMBULATAN]]*O15</f>
        <v>123240</v>
      </c>
    </row>
    <row r="16" spans="1:16" ht="26.25" customHeight="1" x14ac:dyDescent="0.2">
      <c r="A16" s="98"/>
      <c r="B16" s="98"/>
      <c r="C16" s="16" t="s">
        <v>400</v>
      </c>
      <c r="D16" s="79" t="s">
        <v>59</v>
      </c>
      <c r="E16" s="13">
        <v>44441</v>
      </c>
      <c r="F16" s="77" t="s">
        <v>60</v>
      </c>
      <c r="G16" s="13">
        <v>44444</v>
      </c>
      <c r="H16" s="100" t="s">
        <v>447</v>
      </c>
      <c r="I16" s="16">
        <v>53</v>
      </c>
      <c r="J16" s="16">
        <v>52</v>
      </c>
      <c r="K16" s="16">
        <v>34</v>
      </c>
      <c r="L16" s="16">
        <v>13</v>
      </c>
      <c r="M16" s="82">
        <v>23.425999999999998</v>
      </c>
      <c r="N16" s="99">
        <v>24</v>
      </c>
      <c r="O16" s="65">
        <v>3000</v>
      </c>
      <c r="P16" s="66">
        <f>Table224578910112345[[#This Row],[PEMBULATAN]]*O16</f>
        <v>72000</v>
      </c>
    </row>
    <row r="17" spans="1:16" ht="26.25" customHeight="1" x14ac:dyDescent="0.2">
      <c r="A17" s="98"/>
      <c r="B17" s="98"/>
      <c r="C17" s="16" t="s">
        <v>401</v>
      </c>
      <c r="D17" s="79" t="s">
        <v>59</v>
      </c>
      <c r="E17" s="13">
        <v>44441</v>
      </c>
      <c r="F17" s="77" t="s">
        <v>60</v>
      </c>
      <c r="G17" s="13">
        <v>44444</v>
      </c>
      <c r="H17" s="100" t="s">
        <v>447</v>
      </c>
      <c r="I17" s="16">
        <v>80</v>
      </c>
      <c r="J17" s="16">
        <v>50</v>
      </c>
      <c r="K17" s="16">
        <v>40</v>
      </c>
      <c r="L17" s="16">
        <v>11</v>
      </c>
      <c r="M17" s="82">
        <v>40</v>
      </c>
      <c r="N17" s="99">
        <v>40</v>
      </c>
      <c r="O17" s="65">
        <v>3000</v>
      </c>
      <c r="P17" s="66">
        <f>Table224578910112345[[#This Row],[PEMBULATAN]]*O17</f>
        <v>120000</v>
      </c>
    </row>
    <row r="18" spans="1:16" ht="26.25" customHeight="1" x14ac:dyDescent="0.2">
      <c r="A18" s="98"/>
      <c r="B18" s="98"/>
      <c r="C18" s="16" t="s">
        <v>402</v>
      </c>
      <c r="D18" s="79" t="s">
        <v>59</v>
      </c>
      <c r="E18" s="13">
        <v>44441</v>
      </c>
      <c r="F18" s="77" t="s">
        <v>60</v>
      </c>
      <c r="G18" s="13">
        <v>44444</v>
      </c>
      <c r="H18" s="100" t="s">
        <v>447</v>
      </c>
      <c r="I18" s="16">
        <v>65</v>
      </c>
      <c r="J18" s="16">
        <v>60</v>
      </c>
      <c r="K18" s="16">
        <v>20</v>
      </c>
      <c r="L18" s="16">
        <v>13</v>
      </c>
      <c r="M18" s="82">
        <v>19.5</v>
      </c>
      <c r="N18" s="99">
        <v>19.5</v>
      </c>
      <c r="O18" s="65">
        <v>3000</v>
      </c>
      <c r="P18" s="66">
        <f>Table224578910112345[[#This Row],[PEMBULATAN]]*O18</f>
        <v>58500</v>
      </c>
    </row>
    <row r="19" spans="1:16" ht="26.25" customHeight="1" x14ac:dyDescent="0.2">
      <c r="A19" s="98"/>
      <c r="B19" s="98"/>
      <c r="C19" s="16" t="s">
        <v>403</v>
      </c>
      <c r="D19" s="79" t="s">
        <v>59</v>
      </c>
      <c r="E19" s="13">
        <v>44441</v>
      </c>
      <c r="F19" s="77" t="s">
        <v>60</v>
      </c>
      <c r="G19" s="13">
        <v>44444</v>
      </c>
      <c r="H19" s="100" t="s">
        <v>447</v>
      </c>
      <c r="I19" s="16">
        <v>87</v>
      </c>
      <c r="J19" s="16">
        <v>45</v>
      </c>
      <c r="K19" s="16">
        <v>15</v>
      </c>
      <c r="L19" s="16">
        <v>7</v>
      </c>
      <c r="M19" s="82">
        <v>14.68125</v>
      </c>
      <c r="N19" s="99">
        <v>14.68125</v>
      </c>
      <c r="O19" s="65">
        <v>3000</v>
      </c>
      <c r="P19" s="66">
        <f>Table224578910112345[[#This Row],[PEMBULATAN]]*O19</f>
        <v>44043.75</v>
      </c>
    </row>
    <row r="20" spans="1:16" ht="26.25" customHeight="1" x14ac:dyDescent="0.2">
      <c r="A20" s="98"/>
      <c r="B20" s="98"/>
      <c r="C20" s="16" t="s">
        <v>404</v>
      </c>
      <c r="D20" s="79" t="s">
        <v>59</v>
      </c>
      <c r="E20" s="13">
        <v>44441</v>
      </c>
      <c r="F20" s="77" t="s">
        <v>60</v>
      </c>
      <c r="G20" s="13">
        <v>44444</v>
      </c>
      <c r="H20" s="100" t="s">
        <v>447</v>
      </c>
      <c r="I20" s="16">
        <v>95</v>
      </c>
      <c r="J20" s="16">
        <v>60</v>
      </c>
      <c r="K20" s="16">
        <v>27</v>
      </c>
      <c r="L20" s="16">
        <v>34</v>
      </c>
      <c r="M20" s="82">
        <v>38.475000000000001</v>
      </c>
      <c r="N20" s="99">
        <v>39</v>
      </c>
      <c r="O20" s="65">
        <v>3000</v>
      </c>
      <c r="P20" s="66">
        <f>Table224578910112345[[#This Row],[PEMBULATAN]]*O20</f>
        <v>117000</v>
      </c>
    </row>
    <row r="21" spans="1:16" ht="26.25" customHeight="1" x14ac:dyDescent="0.2">
      <c r="A21" s="98"/>
      <c r="B21" s="98"/>
      <c r="C21" s="16" t="s">
        <v>405</v>
      </c>
      <c r="D21" s="79" t="s">
        <v>59</v>
      </c>
      <c r="E21" s="13">
        <v>44441</v>
      </c>
      <c r="F21" s="77" t="s">
        <v>60</v>
      </c>
      <c r="G21" s="13">
        <v>44444</v>
      </c>
      <c r="H21" s="100" t="s">
        <v>447</v>
      </c>
      <c r="I21" s="16">
        <v>110</v>
      </c>
      <c r="J21" s="16">
        <v>35</v>
      </c>
      <c r="K21" s="16">
        <v>29</v>
      </c>
      <c r="L21" s="16">
        <v>7</v>
      </c>
      <c r="M21" s="82">
        <v>27.912500000000001</v>
      </c>
      <c r="N21" s="99">
        <v>27.912500000000001</v>
      </c>
      <c r="O21" s="65">
        <v>3000</v>
      </c>
      <c r="P21" s="66">
        <f>Table224578910112345[[#This Row],[PEMBULATAN]]*O21</f>
        <v>83737.5</v>
      </c>
    </row>
    <row r="22" spans="1:16" ht="26.25" customHeight="1" x14ac:dyDescent="0.2">
      <c r="A22" s="98"/>
      <c r="B22" s="98"/>
      <c r="C22" s="16" t="s">
        <v>406</v>
      </c>
      <c r="D22" s="79" t="s">
        <v>59</v>
      </c>
      <c r="E22" s="13">
        <v>44441</v>
      </c>
      <c r="F22" s="77" t="s">
        <v>60</v>
      </c>
      <c r="G22" s="13">
        <v>44444</v>
      </c>
      <c r="H22" s="100" t="s">
        <v>447</v>
      </c>
      <c r="I22" s="16">
        <v>40</v>
      </c>
      <c r="J22" s="16">
        <v>32</v>
      </c>
      <c r="K22" s="16">
        <v>30</v>
      </c>
      <c r="L22" s="16">
        <v>2</v>
      </c>
      <c r="M22" s="82">
        <v>9.6</v>
      </c>
      <c r="N22" s="99">
        <v>9.6</v>
      </c>
      <c r="O22" s="65">
        <v>3000</v>
      </c>
      <c r="P22" s="66">
        <f>Table224578910112345[[#This Row],[PEMBULATAN]]*O22</f>
        <v>28800</v>
      </c>
    </row>
    <row r="23" spans="1:16" ht="26.25" customHeight="1" x14ac:dyDescent="0.2">
      <c r="A23" s="98"/>
      <c r="B23" s="98"/>
      <c r="C23" s="16" t="s">
        <v>407</v>
      </c>
      <c r="D23" s="79" t="s">
        <v>59</v>
      </c>
      <c r="E23" s="13">
        <v>44441</v>
      </c>
      <c r="F23" s="77" t="s">
        <v>60</v>
      </c>
      <c r="G23" s="13">
        <v>44444</v>
      </c>
      <c r="H23" s="100" t="s">
        <v>447</v>
      </c>
      <c r="I23" s="16">
        <v>96</v>
      </c>
      <c r="J23" s="16">
        <v>56</v>
      </c>
      <c r="K23" s="16">
        <v>20</v>
      </c>
      <c r="L23" s="16">
        <v>21</v>
      </c>
      <c r="M23" s="82">
        <v>26.88</v>
      </c>
      <c r="N23" s="99">
        <v>27</v>
      </c>
      <c r="O23" s="65">
        <v>3000</v>
      </c>
      <c r="P23" s="66">
        <f>Table224578910112345[[#This Row],[PEMBULATAN]]*O23</f>
        <v>81000</v>
      </c>
    </row>
    <row r="24" spans="1:16" ht="26.25" customHeight="1" x14ac:dyDescent="0.2">
      <c r="A24" s="98"/>
      <c r="B24" s="98"/>
      <c r="C24" s="16" t="s">
        <v>408</v>
      </c>
      <c r="D24" s="79" t="s">
        <v>59</v>
      </c>
      <c r="E24" s="13">
        <v>44441</v>
      </c>
      <c r="F24" s="77" t="s">
        <v>60</v>
      </c>
      <c r="G24" s="13">
        <v>44444</v>
      </c>
      <c r="H24" s="100" t="s">
        <v>447</v>
      </c>
      <c r="I24" s="16">
        <v>45</v>
      </c>
      <c r="J24" s="16">
        <v>55</v>
      </c>
      <c r="K24" s="16">
        <v>15</v>
      </c>
      <c r="L24" s="16">
        <v>5</v>
      </c>
      <c r="M24" s="82">
        <v>9.28125</v>
      </c>
      <c r="N24" s="99">
        <v>9</v>
      </c>
      <c r="O24" s="65">
        <v>3000</v>
      </c>
      <c r="P24" s="66">
        <f>Table224578910112345[[#This Row],[PEMBULATAN]]*O24</f>
        <v>27000</v>
      </c>
    </row>
    <row r="25" spans="1:16" ht="26.25" customHeight="1" x14ac:dyDescent="0.2">
      <c r="A25" s="98"/>
      <c r="B25" s="98"/>
      <c r="C25" s="16" t="s">
        <v>409</v>
      </c>
      <c r="D25" s="79" t="s">
        <v>59</v>
      </c>
      <c r="E25" s="13">
        <v>44441</v>
      </c>
      <c r="F25" s="77" t="s">
        <v>60</v>
      </c>
      <c r="G25" s="13">
        <v>44444</v>
      </c>
      <c r="H25" s="100" t="s">
        <v>447</v>
      </c>
      <c r="I25" s="16">
        <v>40</v>
      </c>
      <c r="J25" s="16">
        <v>32</v>
      </c>
      <c r="K25" s="16">
        <v>32</v>
      </c>
      <c r="L25" s="16">
        <v>2</v>
      </c>
      <c r="M25" s="82">
        <v>10.24</v>
      </c>
      <c r="N25" s="99">
        <v>10</v>
      </c>
      <c r="O25" s="65">
        <v>3000</v>
      </c>
      <c r="P25" s="66">
        <f>Table224578910112345[[#This Row],[PEMBULATAN]]*O25</f>
        <v>30000</v>
      </c>
    </row>
    <row r="26" spans="1:16" ht="26.25" customHeight="1" x14ac:dyDescent="0.2">
      <c r="A26" s="98"/>
      <c r="B26" s="98"/>
      <c r="C26" s="16" t="s">
        <v>410</v>
      </c>
      <c r="D26" s="79" t="s">
        <v>59</v>
      </c>
      <c r="E26" s="13">
        <v>44441</v>
      </c>
      <c r="F26" s="77" t="s">
        <v>60</v>
      </c>
      <c r="G26" s="13">
        <v>44444</v>
      </c>
      <c r="H26" s="100" t="s">
        <v>447</v>
      </c>
      <c r="I26" s="16">
        <v>40</v>
      </c>
      <c r="J26" s="16">
        <v>31</v>
      </c>
      <c r="K26" s="16">
        <v>31</v>
      </c>
      <c r="L26" s="16">
        <v>2</v>
      </c>
      <c r="M26" s="82">
        <v>9.61</v>
      </c>
      <c r="N26" s="99">
        <v>10</v>
      </c>
      <c r="O26" s="65">
        <v>3000</v>
      </c>
      <c r="P26" s="66">
        <f>Table224578910112345[[#This Row],[PEMBULATAN]]*O26</f>
        <v>30000</v>
      </c>
    </row>
    <row r="27" spans="1:16" ht="26.25" customHeight="1" x14ac:dyDescent="0.2">
      <c r="A27" s="98"/>
      <c r="B27" s="98"/>
      <c r="C27" s="16" t="s">
        <v>411</v>
      </c>
      <c r="D27" s="79" t="s">
        <v>59</v>
      </c>
      <c r="E27" s="13">
        <v>44441</v>
      </c>
      <c r="F27" s="77" t="s">
        <v>60</v>
      </c>
      <c r="G27" s="13">
        <v>44444</v>
      </c>
      <c r="H27" s="100" t="s">
        <v>447</v>
      </c>
      <c r="I27" s="16">
        <v>50</v>
      </c>
      <c r="J27" s="16">
        <v>40</v>
      </c>
      <c r="K27" s="16">
        <v>15</v>
      </c>
      <c r="L27" s="16">
        <v>3</v>
      </c>
      <c r="M27" s="82">
        <v>7.5</v>
      </c>
      <c r="N27" s="99">
        <v>8</v>
      </c>
      <c r="O27" s="65">
        <v>3000</v>
      </c>
      <c r="P27" s="66">
        <f>Table224578910112345[[#This Row],[PEMBULATAN]]*O27</f>
        <v>24000</v>
      </c>
    </row>
    <row r="28" spans="1:16" ht="26.25" customHeight="1" x14ac:dyDescent="0.2">
      <c r="A28" s="98"/>
      <c r="B28" s="98"/>
      <c r="C28" s="16" t="s">
        <v>412</v>
      </c>
      <c r="D28" s="79" t="s">
        <v>59</v>
      </c>
      <c r="E28" s="13">
        <v>44441</v>
      </c>
      <c r="F28" s="77" t="s">
        <v>60</v>
      </c>
      <c r="G28" s="13">
        <v>44444</v>
      </c>
      <c r="H28" s="100" t="s">
        <v>447</v>
      </c>
      <c r="I28" s="16">
        <v>42</v>
      </c>
      <c r="J28" s="16">
        <v>30</v>
      </c>
      <c r="K28" s="16">
        <v>25</v>
      </c>
      <c r="L28" s="16">
        <v>7</v>
      </c>
      <c r="M28" s="82">
        <v>7.875</v>
      </c>
      <c r="N28" s="99">
        <v>8</v>
      </c>
      <c r="O28" s="65">
        <v>3000</v>
      </c>
      <c r="P28" s="66">
        <f>Table224578910112345[[#This Row],[PEMBULATAN]]*O28</f>
        <v>24000</v>
      </c>
    </row>
    <row r="29" spans="1:16" ht="26.25" customHeight="1" x14ac:dyDescent="0.2">
      <c r="A29" s="98"/>
      <c r="B29" s="98"/>
      <c r="C29" s="16" t="s">
        <v>413</v>
      </c>
      <c r="D29" s="79" t="s">
        <v>59</v>
      </c>
      <c r="E29" s="13">
        <v>44441</v>
      </c>
      <c r="F29" s="77" t="s">
        <v>60</v>
      </c>
      <c r="G29" s="13">
        <v>44444</v>
      </c>
      <c r="H29" s="100" t="s">
        <v>447</v>
      </c>
      <c r="I29" s="16">
        <v>68</v>
      </c>
      <c r="J29" s="16">
        <v>48</v>
      </c>
      <c r="K29" s="16">
        <v>21</v>
      </c>
      <c r="L29" s="16">
        <v>8</v>
      </c>
      <c r="M29" s="82">
        <v>17.135999999999999</v>
      </c>
      <c r="N29" s="99">
        <v>17</v>
      </c>
      <c r="O29" s="65">
        <v>3000</v>
      </c>
      <c r="P29" s="66">
        <f>Table224578910112345[[#This Row],[PEMBULATAN]]*O29</f>
        <v>51000</v>
      </c>
    </row>
    <row r="30" spans="1:16" ht="26.25" customHeight="1" x14ac:dyDescent="0.2">
      <c r="A30" s="98"/>
      <c r="B30" s="98"/>
      <c r="C30" s="16" t="s">
        <v>414</v>
      </c>
      <c r="D30" s="79" t="s">
        <v>59</v>
      </c>
      <c r="E30" s="13">
        <v>44441</v>
      </c>
      <c r="F30" s="77" t="s">
        <v>60</v>
      </c>
      <c r="G30" s="13">
        <v>44444</v>
      </c>
      <c r="H30" s="100" t="s">
        <v>447</v>
      </c>
      <c r="I30" s="16">
        <v>108</v>
      </c>
      <c r="J30" s="16">
        <v>16</v>
      </c>
      <c r="K30" s="16">
        <v>16</v>
      </c>
      <c r="L30" s="16">
        <v>2</v>
      </c>
      <c r="M30" s="82">
        <v>6.9119999999999999</v>
      </c>
      <c r="N30" s="99">
        <v>7</v>
      </c>
      <c r="O30" s="65">
        <v>3000</v>
      </c>
      <c r="P30" s="66">
        <f>Table224578910112345[[#This Row],[PEMBULATAN]]*O30</f>
        <v>21000</v>
      </c>
    </row>
    <row r="31" spans="1:16" ht="26.25" customHeight="1" x14ac:dyDescent="0.2">
      <c r="A31" s="98"/>
      <c r="B31" s="98"/>
      <c r="C31" s="16" t="s">
        <v>415</v>
      </c>
      <c r="D31" s="79" t="s">
        <v>59</v>
      </c>
      <c r="E31" s="13">
        <v>44441</v>
      </c>
      <c r="F31" s="77" t="s">
        <v>60</v>
      </c>
      <c r="G31" s="13">
        <v>44444</v>
      </c>
      <c r="H31" s="100" t="s">
        <v>447</v>
      </c>
      <c r="I31" s="16">
        <v>40</v>
      </c>
      <c r="J31" s="16">
        <v>32</v>
      </c>
      <c r="K31" s="16">
        <v>30</v>
      </c>
      <c r="L31" s="16">
        <v>2</v>
      </c>
      <c r="M31" s="82">
        <v>9.6</v>
      </c>
      <c r="N31" s="99">
        <v>10</v>
      </c>
      <c r="O31" s="65">
        <v>3000</v>
      </c>
      <c r="P31" s="66">
        <f>Table224578910112345[[#This Row],[PEMBULATAN]]*O31</f>
        <v>30000</v>
      </c>
    </row>
    <row r="32" spans="1:16" ht="26.25" customHeight="1" x14ac:dyDescent="0.2">
      <c r="A32" s="98"/>
      <c r="B32" s="98"/>
      <c r="C32" s="16" t="s">
        <v>416</v>
      </c>
      <c r="D32" s="79" t="s">
        <v>59</v>
      </c>
      <c r="E32" s="13">
        <v>44441</v>
      </c>
      <c r="F32" s="77" t="s">
        <v>60</v>
      </c>
      <c r="G32" s="13">
        <v>44444</v>
      </c>
      <c r="H32" s="100" t="s">
        <v>447</v>
      </c>
      <c r="I32" s="16">
        <v>90</v>
      </c>
      <c r="J32" s="16">
        <v>60</v>
      </c>
      <c r="K32" s="16">
        <v>20</v>
      </c>
      <c r="L32" s="16">
        <v>15</v>
      </c>
      <c r="M32" s="82">
        <v>27</v>
      </c>
      <c r="N32" s="99">
        <v>27</v>
      </c>
      <c r="O32" s="65">
        <v>3000</v>
      </c>
      <c r="P32" s="66">
        <f>Table224578910112345[[#This Row],[PEMBULATAN]]*O32</f>
        <v>81000</v>
      </c>
    </row>
    <row r="33" spans="1:16" ht="26.25" customHeight="1" x14ac:dyDescent="0.2">
      <c r="A33" s="98"/>
      <c r="B33" s="98"/>
      <c r="C33" s="16" t="s">
        <v>417</v>
      </c>
      <c r="D33" s="79" t="s">
        <v>59</v>
      </c>
      <c r="E33" s="13">
        <v>44441</v>
      </c>
      <c r="F33" s="77" t="s">
        <v>60</v>
      </c>
      <c r="G33" s="13">
        <v>44444</v>
      </c>
      <c r="H33" s="100" t="s">
        <v>447</v>
      </c>
      <c r="I33" s="16">
        <v>84</v>
      </c>
      <c r="J33" s="16">
        <v>42</v>
      </c>
      <c r="K33" s="16">
        <v>8</v>
      </c>
      <c r="L33" s="16">
        <v>4</v>
      </c>
      <c r="M33" s="82">
        <v>7.056</v>
      </c>
      <c r="N33" s="99">
        <v>7</v>
      </c>
      <c r="O33" s="65">
        <v>3000</v>
      </c>
      <c r="P33" s="66">
        <f>Table224578910112345[[#This Row],[PEMBULATAN]]*O33</f>
        <v>21000</v>
      </c>
    </row>
    <row r="34" spans="1:16" ht="26.25" customHeight="1" x14ac:dyDescent="0.2">
      <c r="A34" s="98"/>
      <c r="B34" s="98"/>
      <c r="C34" s="16" t="s">
        <v>418</v>
      </c>
      <c r="D34" s="79" t="s">
        <v>59</v>
      </c>
      <c r="E34" s="13">
        <v>44441</v>
      </c>
      <c r="F34" s="77" t="s">
        <v>60</v>
      </c>
      <c r="G34" s="13">
        <v>44444</v>
      </c>
      <c r="H34" s="100" t="s">
        <v>447</v>
      </c>
      <c r="I34" s="16">
        <v>90</v>
      </c>
      <c r="J34" s="16">
        <v>40</v>
      </c>
      <c r="K34" s="16">
        <v>18</v>
      </c>
      <c r="L34" s="16">
        <v>2</v>
      </c>
      <c r="M34" s="82">
        <v>16.2</v>
      </c>
      <c r="N34" s="99">
        <v>16</v>
      </c>
      <c r="O34" s="65">
        <v>3000</v>
      </c>
      <c r="P34" s="66">
        <f>Table224578910112345[[#This Row],[PEMBULATAN]]*O34</f>
        <v>48000</v>
      </c>
    </row>
    <row r="35" spans="1:16" ht="26.25" customHeight="1" x14ac:dyDescent="0.2">
      <c r="A35" s="98"/>
      <c r="B35" s="98"/>
      <c r="C35" s="16" t="s">
        <v>419</v>
      </c>
      <c r="D35" s="79" t="s">
        <v>59</v>
      </c>
      <c r="E35" s="13">
        <v>44441</v>
      </c>
      <c r="F35" s="77" t="s">
        <v>60</v>
      </c>
      <c r="G35" s="13">
        <v>44444</v>
      </c>
      <c r="H35" s="100" t="s">
        <v>447</v>
      </c>
      <c r="I35" s="16">
        <v>64</v>
      </c>
      <c r="J35" s="16">
        <v>30</v>
      </c>
      <c r="K35" s="16">
        <v>20</v>
      </c>
      <c r="L35" s="16">
        <v>2</v>
      </c>
      <c r="M35" s="82">
        <v>9.6</v>
      </c>
      <c r="N35" s="99">
        <v>10</v>
      </c>
      <c r="O35" s="65">
        <v>3000</v>
      </c>
      <c r="P35" s="66">
        <f>Table224578910112345[[#This Row],[PEMBULATAN]]*O35</f>
        <v>30000</v>
      </c>
    </row>
    <row r="36" spans="1:16" ht="26.25" customHeight="1" x14ac:dyDescent="0.2">
      <c r="A36" s="98"/>
      <c r="B36" s="98"/>
      <c r="C36" s="16" t="s">
        <v>420</v>
      </c>
      <c r="D36" s="79" t="s">
        <v>59</v>
      </c>
      <c r="E36" s="13">
        <v>44441</v>
      </c>
      <c r="F36" s="77" t="s">
        <v>60</v>
      </c>
      <c r="G36" s="13">
        <v>44444</v>
      </c>
      <c r="H36" s="100" t="s">
        <v>447</v>
      </c>
      <c r="I36" s="16">
        <v>98</v>
      </c>
      <c r="J36" s="16">
        <v>54</v>
      </c>
      <c r="K36" s="16">
        <v>28</v>
      </c>
      <c r="L36" s="16">
        <v>22</v>
      </c>
      <c r="M36" s="82">
        <v>37.043999999999997</v>
      </c>
      <c r="N36" s="99">
        <v>37</v>
      </c>
      <c r="O36" s="65">
        <v>3000</v>
      </c>
      <c r="P36" s="66">
        <f>Table224578910112345[[#This Row],[PEMBULATAN]]*O36</f>
        <v>111000</v>
      </c>
    </row>
    <row r="37" spans="1:16" ht="26.25" customHeight="1" x14ac:dyDescent="0.2">
      <c r="A37" s="98"/>
      <c r="B37" s="98"/>
      <c r="C37" s="16" t="s">
        <v>421</v>
      </c>
      <c r="D37" s="79" t="s">
        <v>59</v>
      </c>
      <c r="E37" s="13">
        <v>44441</v>
      </c>
      <c r="F37" s="77" t="s">
        <v>60</v>
      </c>
      <c r="G37" s="13">
        <v>44444</v>
      </c>
      <c r="H37" s="100" t="s">
        <v>447</v>
      </c>
      <c r="I37" s="16">
        <v>90</v>
      </c>
      <c r="J37" s="16">
        <v>50</v>
      </c>
      <c r="K37" s="16">
        <v>30</v>
      </c>
      <c r="L37" s="16">
        <v>23</v>
      </c>
      <c r="M37" s="82">
        <v>33.75</v>
      </c>
      <c r="N37" s="99">
        <v>34</v>
      </c>
      <c r="O37" s="65">
        <v>3000</v>
      </c>
      <c r="P37" s="66">
        <f>Table224578910112345[[#This Row],[PEMBULATAN]]*O37</f>
        <v>102000</v>
      </c>
    </row>
    <row r="38" spans="1:16" ht="26.25" customHeight="1" x14ac:dyDescent="0.2">
      <c r="A38" s="98"/>
      <c r="B38" s="98"/>
      <c r="C38" s="16" t="s">
        <v>422</v>
      </c>
      <c r="D38" s="79" t="s">
        <v>59</v>
      </c>
      <c r="E38" s="13">
        <v>44441</v>
      </c>
      <c r="F38" s="77" t="s">
        <v>60</v>
      </c>
      <c r="G38" s="13">
        <v>44444</v>
      </c>
      <c r="H38" s="100" t="s">
        <v>447</v>
      </c>
      <c r="I38" s="16">
        <v>57</v>
      </c>
      <c r="J38" s="16">
        <v>57</v>
      </c>
      <c r="K38" s="16">
        <v>8</v>
      </c>
      <c r="L38" s="16">
        <v>4</v>
      </c>
      <c r="M38" s="82">
        <v>6.4980000000000002</v>
      </c>
      <c r="N38" s="99">
        <v>7</v>
      </c>
      <c r="O38" s="65">
        <v>3000</v>
      </c>
      <c r="P38" s="66">
        <f>Table224578910112345[[#This Row],[PEMBULATAN]]*O38</f>
        <v>21000</v>
      </c>
    </row>
    <row r="39" spans="1:16" ht="26.25" customHeight="1" x14ac:dyDescent="0.2">
      <c r="A39" s="98"/>
      <c r="B39" s="98"/>
      <c r="C39" s="16" t="s">
        <v>423</v>
      </c>
      <c r="D39" s="79" t="s">
        <v>59</v>
      </c>
      <c r="E39" s="13">
        <v>44441</v>
      </c>
      <c r="F39" s="77" t="s">
        <v>60</v>
      </c>
      <c r="G39" s="13">
        <v>44444</v>
      </c>
      <c r="H39" s="100" t="s">
        <v>447</v>
      </c>
      <c r="I39" s="16">
        <v>89</v>
      </c>
      <c r="J39" s="16">
        <v>50</v>
      </c>
      <c r="K39" s="16">
        <v>28</v>
      </c>
      <c r="L39" s="16">
        <v>18</v>
      </c>
      <c r="M39" s="82">
        <v>31.15</v>
      </c>
      <c r="N39" s="99">
        <v>31</v>
      </c>
      <c r="O39" s="65">
        <v>3000</v>
      </c>
      <c r="P39" s="66">
        <f>Table224578910112345[[#This Row],[PEMBULATAN]]*O39</f>
        <v>93000</v>
      </c>
    </row>
    <row r="40" spans="1:16" ht="26.25" customHeight="1" x14ac:dyDescent="0.2">
      <c r="A40" s="98"/>
      <c r="B40" s="98"/>
      <c r="C40" s="16" t="s">
        <v>424</v>
      </c>
      <c r="D40" s="79" t="s">
        <v>59</v>
      </c>
      <c r="E40" s="13">
        <v>44441</v>
      </c>
      <c r="F40" s="77" t="s">
        <v>60</v>
      </c>
      <c r="G40" s="13">
        <v>44444</v>
      </c>
      <c r="H40" s="100" t="s">
        <v>447</v>
      </c>
      <c r="I40" s="16">
        <v>88</v>
      </c>
      <c r="J40" s="16">
        <v>56</v>
      </c>
      <c r="K40" s="16">
        <v>24</v>
      </c>
      <c r="L40" s="16">
        <v>17</v>
      </c>
      <c r="M40" s="82">
        <v>29.568000000000001</v>
      </c>
      <c r="N40" s="99">
        <v>30</v>
      </c>
      <c r="O40" s="65">
        <v>3000</v>
      </c>
      <c r="P40" s="66">
        <f>Table224578910112345[[#This Row],[PEMBULATAN]]*O40</f>
        <v>90000</v>
      </c>
    </row>
    <row r="41" spans="1:16" ht="26.25" customHeight="1" x14ac:dyDescent="0.2">
      <c r="A41" s="98"/>
      <c r="B41" s="98"/>
      <c r="C41" s="16" t="s">
        <v>425</v>
      </c>
      <c r="D41" s="79" t="s">
        <v>59</v>
      </c>
      <c r="E41" s="13">
        <v>44441</v>
      </c>
      <c r="F41" s="77" t="s">
        <v>60</v>
      </c>
      <c r="G41" s="13">
        <v>44444</v>
      </c>
      <c r="H41" s="100" t="s">
        <v>447</v>
      </c>
      <c r="I41" s="16">
        <v>25</v>
      </c>
      <c r="J41" s="16">
        <v>25</v>
      </c>
      <c r="K41" s="16">
        <v>15</v>
      </c>
      <c r="L41" s="16">
        <v>10</v>
      </c>
      <c r="M41" s="82">
        <v>2.34375</v>
      </c>
      <c r="N41" s="99">
        <v>10</v>
      </c>
      <c r="O41" s="65">
        <v>3000</v>
      </c>
      <c r="P41" s="66">
        <f>Table224578910112345[[#This Row],[PEMBULATAN]]*O41</f>
        <v>30000</v>
      </c>
    </row>
    <row r="42" spans="1:16" ht="26.25" customHeight="1" x14ac:dyDescent="0.2">
      <c r="A42" s="98"/>
      <c r="B42" s="98"/>
      <c r="C42" s="16" t="s">
        <v>426</v>
      </c>
      <c r="D42" s="79" t="s">
        <v>59</v>
      </c>
      <c r="E42" s="13">
        <v>44441</v>
      </c>
      <c r="F42" s="77" t="s">
        <v>60</v>
      </c>
      <c r="G42" s="13">
        <v>44444</v>
      </c>
      <c r="H42" s="100" t="s">
        <v>447</v>
      </c>
      <c r="I42" s="16">
        <v>40</v>
      </c>
      <c r="J42" s="16">
        <v>30</v>
      </c>
      <c r="K42" s="16">
        <v>25</v>
      </c>
      <c r="L42" s="16">
        <v>17</v>
      </c>
      <c r="M42" s="82">
        <v>7.5</v>
      </c>
      <c r="N42" s="99">
        <v>17</v>
      </c>
      <c r="O42" s="65">
        <v>3000</v>
      </c>
      <c r="P42" s="66">
        <f>Table224578910112345[[#This Row],[PEMBULATAN]]*O42</f>
        <v>51000</v>
      </c>
    </row>
    <row r="43" spans="1:16" ht="26.25" customHeight="1" x14ac:dyDescent="0.2">
      <c r="A43" s="98"/>
      <c r="B43" s="98"/>
      <c r="C43" s="16" t="s">
        <v>427</v>
      </c>
      <c r="D43" s="79" t="s">
        <v>59</v>
      </c>
      <c r="E43" s="13">
        <v>44441</v>
      </c>
      <c r="F43" s="77" t="s">
        <v>60</v>
      </c>
      <c r="G43" s="13">
        <v>44444</v>
      </c>
      <c r="H43" s="100" t="s">
        <v>447</v>
      </c>
      <c r="I43" s="16">
        <v>40</v>
      </c>
      <c r="J43" s="16">
        <v>29</v>
      </c>
      <c r="K43" s="16">
        <v>28</v>
      </c>
      <c r="L43" s="16">
        <v>15</v>
      </c>
      <c r="M43" s="82">
        <v>8.1199999999999992</v>
      </c>
      <c r="N43" s="99">
        <v>15</v>
      </c>
      <c r="O43" s="65">
        <v>3000</v>
      </c>
      <c r="P43" s="66">
        <f>Table224578910112345[[#This Row],[PEMBULATAN]]*O43</f>
        <v>45000</v>
      </c>
    </row>
    <row r="44" spans="1:16" ht="26.25" customHeight="1" x14ac:dyDescent="0.2">
      <c r="A44" s="98"/>
      <c r="B44" s="98"/>
      <c r="C44" s="16" t="s">
        <v>428</v>
      </c>
      <c r="D44" s="79" t="s">
        <v>59</v>
      </c>
      <c r="E44" s="13">
        <v>44441</v>
      </c>
      <c r="F44" s="77" t="s">
        <v>60</v>
      </c>
      <c r="G44" s="13">
        <v>44444</v>
      </c>
      <c r="H44" s="100" t="s">
        <v>447</v>
      </c>
      <c r="I44" s="16">
        <v>95</v>
      </c>
      <c r="J44" s="16">
        <v>60</v>
      </c>
      <c r="K44" s="16">
        <v>25</v>
      </c>
      <c r="L44" s="16">
        <v>15</v>
      </c>
      <c r="M44" s="82">
        <v>35.625</v>
      </c>
      <c r="N44" s="99">
        <v>36</v>
      </c>
      <c r="O44" s="65">
        <v>3000</v>
      </c>
      <c r="P44" s="66">
        <f>Table224578910112345[[#This Row],[PEMBULATAN]]*O44</f>
        <v>108000</v>
      </c>
    </row>
    <row r="45" spans="1:16" ht="26.25" customHeight="1" x14ac:dyDescent="0.2">
      <c r="A45" s="98"/>
      <c r="B45" s="98"/>
      <c r="C45" s="16" t="s">
        <v>429</v>
      </c>
      <c r="D45" s="79" t="s">
        <v>59</v>
      </c>
      <c r="E45" s="13">
        <v>44441</v>
      </c>
      <c r="F45" s="77" t="s">
        <v>60</v>
      </c>
      <c r="G45" s="13">
        <v>44444</v>
      </c>
      <c r="H45" s="100" t="s">
        <v>447</v>
      </c>
      <c r="I45" s="16">
        <v>65</v>
      </c>
      <c r="J45" s="16">
        <v>36</v>
      </c>
      <c r="K45" s="16">
        <v>14</v>
      </c>
      <c r="L45" s="16">
        <v>5</v>
      </c>
      <c r="M45" s="82">
        <v>8.19</v>
      </c>
      <c r="N45" s="99">
        <v>8</v>
      </c>
      <c r="O45" s="65">
        <v>3000</v>
      </c>
      <c r="P45" s="66">
        <f>Table224578910112345[[#This Row],[PEMBULATAN]]*O45</f>
        <v>24000</v>
      </c>
    </row>
    <row r="46" spans="1:16" ht="26.25" customHeight="1" x14ac:dyDescent="0.2">
      <c r="A46" s="98"/>
      <c r="B46" s="98"/>
      <c r="C46" s="16" t="s">
        <v>430</v>
      </c>
      <c r="D46" s="79" t="s">
        <v>59</v>
      </c>
      <c r="E46" s="13">
        <v>44441</v>
      </c>
      <c r="F46" s="77" t="s">
        <v>60</v>
      </c>
      <c r="G46" s="13">
        <v>44444</v>
      </c>
      <c r="H46" s="100" t="s">
        <v>447</v>
      </c>
      <c r="I46" s="16">
        <v>100</v>
      </c>
      <c r="J46" s="16">
        <v>56</v>
      </c>
      <c r="K46" s="16">
        <v>20</v>
      </c>
      <c r="L46" s="16">
        <v>20</v>
      </c>
      <c r="M46" s="82">
        <v>28</v>
      </c>
      <c r="N46" s="99">
        <v>28</v>
      </c>
      <c r="O46" s="65">
        <v>3000</v>
      </c>
      <c r="P46" s="66">
        <f>Table224578910112345[[#This Row],[PEMBULATAN]]*O46</f>
        <v>84000</v>
      </c>
    </row>
    <row r="47" spans="1:16" ht="26.25" customHeight="1" x14ac:dyDescent="0.2">
      <c r="A47" s="98"/>
      <c r="B47" s="98"/>
      <c r="C47" s="16" t="s">
        <v>431</v>
      </c>
      <c r="D47" s="79" t="s">
        <v>59</v>
      </c>
      <c r="E47" s="13">
        <v>44441</v>
      </c>
      <c r="F47" s="77" t="s">
        <v>60</v>
      </c>
      <c r="G47" s="13">
        <v>44444</v>
      </c>
      <c r="H47" s="100" t="s">
        <v>447</v>
      </c>
      <c r="I47" s="16">
        <v>40</v>
      </c>
      <c r="J47" s="16">
        <v>33</v>
      </c>
      <c r="K47" s="16">
        <v>30</v>
      </c>
      <c r="L47" s="16">
        <v>5</v>
      </c>
      <c r="M47" s="82">
        <v>9.9</v>
      </c>
      <c r="N47" s="99">
        <v>10</v>
      </c>
      <c r="O47" s="65">
        <v>3000</v>
      </c>
      <c r="P47" s="66">
        <f>Table224578910112345[[#This Row],[PEMBULATAN]]*O47</f>
        <v>30000</v>
      </c>
    </row>
    <row r="48" spans="1:16" ht="26.25" customHeight="1" x14ac:dyDescent="0.2">
      <c r="A48" s="98"/>
      <c r="B48" s="98"/>
      <c r="C48" s="16" t="s">
        <v>432</v>
      </c>
      <c r="D48" s="79" t="s">
        <v>59</v>
      </c>
      <c r="E48" s="13">
        <v>44441</v>
      </c>
      <c r="F48" s="77" t="s">
        <v>60</v>
      </c>
      <c r="G48" s="13">
        <v>44444</v>
      </c>
      <c r="H48" s="100" t="s">
        <v>447</v>
      </c>
      <c r="I48" s="16">
        <v>59</v>
      </c>
      <c r="J48" s="16">
        <v>40</v>
      </c>
      <c r="K48" s="16">
        <v>20</v>
      </c>
      <c r="L48" s="16">
        <v>13</v>
      </c>
      <c r="M48" s="82">
        <v>11.8</v>
      </c>
      <c r="N48" s="99">
        <v>13</v>
      </c>
      <c r="O48" s="65">
        <v>3000</v>
      </c>
      <c r="P48" s="66">
        <f>Table224578910112345[[#This Row],[PEMBULATAN]]*O48</f>
        <v>39000</v>
      </c>
    </row>
    <row r="49" spans="1:16" ht="26.25" customHeight="1" x14ac:dyDescent="0.2">
      <c r="A49" s="98"/>
      <c r="B49" s="98"/>
      <c r="C49" s="16" t="s">
        <v>433</v>
      </c>
      <c r="D49" s="79" t="s">
        <v>59</v>
      </c>
      <c r="E49" s="13">
        <v>44441</v>
      </c>
      <c r="F49" s="77" t="s">
        <v>60</v>
      </c>
      <c r="G49" s="13">
        <v>44444</v>
      </c>
      <c r="H49" s="100" t="s">
        <v>447</v>
      </c>
      <c r="I49" s="16">
        <v>67</v>
      </c>
      <c r="J49" s="16">
        <v>65</v>
      </c>
      <c r="K49" s="16">
        <v>30</v>
      </c>
      <c r="L49" s="16">
        <v>7</v>
      </c>
      <c r="M49" s="82">
        <v>32.662500000000001</v>
      </c>
      <c r="N49" s="99">
        <v>33</v>
      </c>
      <c r="O49" s="65">
        <v>3000</v>
      </c>
      <c r="P49" s="66">
        <f>Table224578910112345[[#This Row],[PEMBULATAN]]*O49</f>
        <v>99000</v>
      </c>
    </row>
    <row r="50" spans="1:16" ht="26.25" customHeight="1" x14ac:dyDescent="0.2">
      <c r="A50" s="98"/>
      <c r="B50" s="98"/>
      <c r="C50" s="16" t="s">
        <v>434</v>
      </c>
      <c r="D50" s="79" t="s">
        <v>59</v>
      </c>
      <c r="E50" s="13">
        <v>44441</v>
      </c>
      <c r="F50" s="77" t="s">
        <v>60</v>
      </c>
      <c r="G50" s="13">
        <v>44444</v>
      </c>
      <c r="H50" s="100" t="s">
        <v>447</v>
      </c>
      <c r="I50" s="16">
        <v>37</v>
      </c>
      <c r="J50" s="16">
        <v>33</v>
      </c>
      <c r="K50" s="16">
        <v>10</v>
      </c>
      <c r="L50" s="16">
        <v>3</v>
      </c>
      <c r="M50" s="82">
        <v>3.0525000000000002</v>
      </c>
      <c r="N50" s="99">
        <v>3</v>
      </c>
      <c r="O50" s="65">
        <v>3000</v>
      </c>
      <c r="P50" s="66">
        <f>Table224578910112345[[#This Row],[PEMBULATAN]]*O50</f>
        <v>9000</v>
      </c>
    </row>
    <row r="51" spans="1:16" ht="26.25" customHeight="1" x14ac:dyDescent="0.2">
      <c r="A51" s="98"/>
      <c r="B51" s="98"/>
      <c r="C51" s="16" t="s">
        <v>435</v>
      </c>
      <c r="D51" s="79" t="s">
        <v>59</v>
      </c>
      <c r="E51" s="13">
        <v>44441</v>
      </c>
      <c r="F51" s="77" t="s">
        <v>60</v>
      </c>
      <c r="G51" s="13">
        <v>44444</v>
      </c>
      <c r="H51" s="100" t="s">
        <v>447</v>
      </c>
      <c r="I51" s="16">
        <v>41</v>
      </c>
      <c r="J51" s="16">
        <v>33</v>
      </c>
      <c r="K51" s="16">
        <v>30</v>
      </c>
      <c r="L51" s="16">
        <v>4</v>
      </c>
      <c r="M51" s="82">
        <v>10.147500000000001</v>
      </c>
      <c r="N51" s="99">
        <v>10</v>
      </c>
      <c r="O51" s="65">
        <v>3000</v>
      </c>
      <c r="P51" s="66">
        <f>Table224578910112345[[#This Row],[PEMBULATAN]]*O51</f>
        <v>30000</v>
      </c>
    </row>
    <row r="52" spans="1:16" ht="26.25" customHeight="1" x14ac:dyDescent="0.2">
      <c r="A52" s="98"/>
      <c r="B52" s="98"/>
      <c r="C52" s="16" t="s">
        <v>436</v>
      </c>
      <c r="D52" s="79" t="s">
        <v>59</v>
      </c>
      <c r="E52" s="13">
        <v>44441</v>
      </c>
      <c r="F52" s="77" t="s">
        <v>60</v>
      </c>
      <c r="G52" s="13">
        <v>44444</v>
      </c>
      <c r="H52" s="100" t="s">
        <v>447</v>
      </c>
      <c r="I52" s="16">
        <v>70</v>
      </c>
      <c r="J52" s="16">
        <v>45</v>
      </c>
      <c r="K52" s="16">
        <v>50</v>
      </c>
      <c r="L52" s="16">
        <v>48</v>
      </c>
      <c r="M52" s="82">
        <v>39.375</v>
      </c>
      <c r="N52" s="99">
        <v>48</v>
      </c>
      <c r="O52" s="65">
        <v>3000</v>
      </c>
      <c r="P52" s="66">
        <f>Table224578910112345[[#This Row],[PEMBULATAN]]*O52</f>
        <v>144000</v>
      </c>
    </row>
    <row r="53" spans="1:16" ht="26.25" customHeight="1" x14ac:dyDescent="0.2">
      <c r="A53" s="98"/>
      <c r="B53" s="98"/>
      <c r="C53" s="16" t="s">
        <v>437</v>
      </c>
      <c r="D53" s="79" t="s">
        <v>59</v>
      </c>
      <c r="E53" s="13">
        <v>44441</v>
      </c>
      <c r="F53" s="77" t="s">
        <v>60</v>
      </c>
      <c r="G53" s="13">
        <v>44444</v>
      </c>
      <c r="H53" s="100" t="s">
        <v>447</v>
      </c>
      <c r="I53" s="16">
        <v>50</v>
      </c>
      <c r="J53" s="16">
        <v>40</v>
      </c>
      <c r="K53" s="16">
        <v>40</v>
      </c>
      <c r="L53" s="16">
        <v>3</v>
      </c>
      <c r="M53" s="82">
        <v>20</v>
      </c>
      <c r="N53" s="99">
        <v>20</v>
      </c>
      <c r="O53" s="65">
        <v>3000</v>
      </c>
      <c r="P53" s="66">
        <f>Table224578910112345[[#This Row],[PEMBULATAN]]*O53</f>
        <v>60000</v>
      </c>
    </row>
    <row r="54" spans="1:16" ht="26.25" customHeight="1" x14ac:dyDescent="0.2">
      <c r="A54" s="98"/>
      <c r="B54" s="98"/>
      <c r="C54" s="16" t="s">
        <v>438</v>
      </c>
      <c r="D54" s="79" t="s">
        <v>59</v>
      </c>
      <c r="E54" s="13">
        <v>44441</v>
      </c>
      <c r="F54" s="77" t="s">
        <v>60</v>
      </c>
      <c r="G54" s="13">
        <v>44444</v>
      </c>
      <c r="H54" s="100" t="s">
        <v>447</v>
      </c>
      <c r="I54" s="16">
        <v>64</v>
      </c>
      <c r="J54" s="16">
        <v>50</v>
      </c>
      <c r="K54" s="16">
        <v>43</v>
      </c>
      <c r="L54" s="16">
        <v>13</v>
      </c>
      <c r="M54" s="82">
        <v>34.4</v>
      </c>
      <c r="N54" s="99">
        <v>35</v>
      </c>
      <c r="O54" s="65">
        <v>3000</v>
      </c>
      <c r="P54" s="66">
        <f>Table224578910112345[[#This Row],[PEMBULATAN]]*O54</f>
        <v>105000</v>
      </c>
    </row>
    <row r="55" spans="1:16" ht="26.25" customHeight="1" x14ac:dyDescent="0.2">
      <c r="A55" s="98"/>
      <c r="B55" s="98"/>
      <c r="C55" s="16" t="s">
        <v>439</v>
      </c>
      <c r="D55" s="79" t="s">
        <v>59</v>
      </c>
      <c r="E55" s="13">
        <v>44441</v>
      </c>
      <c r="F55" s="77" t="s">
        <v>60</v>
      </c>
      <c r="G55" s="13">
        <v>44444</v>
      </c>
      <c r="H55" s="100" t="s">
        <v>447</v>
      </c>
      <c r="I55" s="16">
        <v>56</v>
      </c>
      <c r="J55" s="16">
        <v>42</v>
      </c>
      <c r="K55" s="16">
        <v>30</v>
      </c>
      <c r="L55" s="16">
        <v>11</v>
      </c>
      <c r="M55" s="82">
        <v>17.64</v>
      </c>
      <c r="N55" s="99">
        <v>18</v>
      </c>
      <c r="O55" s="65">
        <v>3000</v>
      </c>
      <c r="P55" s="66">
        <f>Table224578910112345[[#This Row],[PEMBULATAN]]*O55</f>
        <v>54000</v>
      </c>
    </row>
    <row r="56" spans="1:16" ht="26.25" customHeight="1" x14ac:dyDescent="0.2">
      <c r="A56" s="98"/>
      <c r="B56" s="98"/>
      <c r="C56" s="16" t="s">
        <v>440</v>
      </c>
      <c r="D56" s="79" t="s">
        <v>59</v>
      </c>
      <c r="E56" s="13">
        <v>44441</v>
      </c>
      <c r="F56" s="77" t="s">
        <v>60</v>
      </c>
      <c r="G56" s="13">
        <v>44444</v>
      </c>
      <c r="H56" s="100" t="s">
        <v>447</v>
      </c>
      <c r="I56" s="16">
        <v>86</v>
      </c>
      <c r="J56" s="16">
        <v>25</v>
      </c>
      <c r="K56" s="16">
        <v>26</v>
      </c>
      <c r="L56" s="16">
        <v>7</v>
      </c>
      <c r="M56" s="82">
        <v>13.975</v>
      </c>
      <c r="N56" s="99">
        <v>14</v>
      </c>
      <c r="O56" s="65">
        <v>3000</v>
      </c>
      <c r="P56" s="66">
        <f>Table224578910112345[[#This Row],[PEMBULATAN]]*O56</f>
        <v>42000</v>
      </c>
    </row>
    <row r="57" spans="1:16" ht="26.25" customHeight="1" x14ac:dyDescent="0.2">
      <c r="A57" s="98"/>
      <c r="B57" s="98"/>
      <c r="C57" s="16" t="s">
        <v>441</v>
      </c>
      <c r="D57" s="79" t="s">
        <v>59</v>
      </c>
      <c r="E57" s="13">
        <v>44441</v>
      </c>
      <c r="F57" s="77" t="s">
        <v>60</v>
      </c>
      <c r="G57" s="13">
        <v>44444</v>
      </c>
      <c r="H57" s="100" t="s">
        <v>447</v>
      </c>
      <c r="I57" s="16">
        <v>45</v>
      </c>
      <c r="J57" s="16">
        <v>30</v>
      </c>
      <c r="K57" s="16">
        <v>25</v>
      </c>
      <c r="L57" s="16">
        <v>7</v>
      </c>
      <c r="M57" s="82">
        <v>8.4375</v>
      </c>
      <c r="N57" s="99">
        <v>9</v>
      </c>
      <c r="O57" s="65">
        <v>3000</v>
      </c>
      <c r="P57" s="66">
        <f>Table224578910112345[[#This Row],[PEMBULATAN]]*O57</f>
        <v>27000</v>
      </c>
    </row>
    <row r="58" spans="1:16" ht="26.25" customHeight="1" x14ac:dyDescent="0.2">
      <c r="A58" s="98"/>
      <c r="B58" s="98"/>
      <c r="C58" s="16" t="s">
        <v>442</v>
      </c>
      <c r="D58" s="79" t="s">
        <v>59</v>
      </c>
      <c r="E58" s="13">
        <v>44441</v>
      </c>
      <c r="F58" s="77" t="s">
        <v>60</v>
      </c>
      <c r="G58" s="13">
        <v>44444</v>
      </c>
      <c r="H58" s="100" t="s">
        <v>447</v>
      </c>
      <c r="I58" s="16">
        <v>50</v>
      </c>
      <c r="J58" s="16">
        <v>34</v>
      </c>
      <c r="K58" s="16">
        <v>30</v>
      </c>
      <c r="L58" s="16">
        <v>6</v>
      </c>
      <c r="M58" s="82">
        <v>12.75</v>
      </c>
      <c r="N58" s="99">
        <v>13</v>
      </c>
      <c r="O58" s="65">
        <v>3000</v>
      </c>
      <c r="P58" s="66">
        <f>Table224578910112345[[#This Row],[PEMBULATAN]]*O58</f>
        <v>39000</v>
      </c>
    </row>
    <row r="59" spans="1:16" ht="26.25" customHeight="1" x14ac:dyDescent="0.2">
      <c r="A59" s="98"/>
      <c r="B59" s="98"/>
      <c r="C59" s="16" t="s">
        <v>443</v>
      </c>
      <c r="D59" s="79" t="s">
        <v>59</v>
      </c>
      <c r="E59" s="13">
        <v>44441</v>
      </c>
      <c r="F59" s="77" t="s">
        <v>60</v>
      </c>
      <c r="G59" s="13">
        <v>44444</v>
      </c>
      <c r="H59" s="100" t="s">
        <v>447</v>
      </c>
      <c r="I59" s="16">
        <v>108</v>
      </c>
      <c r="J59" s="16">
        <v>45</v>
      </c>
      <c r="K59" s="16">
        <v>22</v>
      </c>
      <c r="L59" s="16">
        <v>7</v>
      </c>
      <c r="M59" s="82">
        <v>26.73</v>
      </c>
      <c r="N59" s="99">
        <v>27</v>
      </c>
      <c r="O59" s="65">
        <v>3000</v>
      </c>
      <c r="P59" s="66">
        <f>Table224578910112345[[#This Row],[PEMBULATAN]]*O59</f>
        <v>81000</v>
      </c>
    </row>
    <row r="60" spans="1:16" ht="26.25" customHeight="1" x14ac:dyDescent="0.2">
      <c r="A60" s="98"/>
      <c r="B60" s="98"/>
      <c r="C60" s="16" t="s">
        <v>444</v>
      </c>
      <c r="D60" s="79" t="s">
        <v>59</v>
      </c>
      <c r="E60" s="13">
        <v>44441</v>
      </c>
      <c r="F60" s="77" t="s">
        <v>60</v>
      </c>
      <c r="G60" s="13">
        <v>44444</v>
      </c>
      <c r="H60" s="100" t="s">
        <v>447</v>
      </c>
      <c r="I60" s="16">
        <v>80</v>
      </c>
      <c r="J60" s="16">
        <v>54</v>
      </c>
      <c r="K60" s="16">
        <v>20</v>
      </c>
      <c r="L60" s="16">
        <v>6</v>
      </c>
      <c r="M60" s="82">
        <v>21.6</v>
      </c>
      <c r="N60" s="99">
        <v>22</v>
      </c>
      <c r="O60" s="65">
        <v>3000</v>
      </c>
      <c r="P60" s="66">
        <f>Table224578910112345[[#This Row],[PEMBULATAN]]*O60</f>
        <v>66000</v>
      </c>
    </row>
    <row r="61" spans="1:16" ht="26.25" customHeight="1" x14ac:dyDescent="0.2">
      <c r="A61" s="98"/>
      <c r="B61" s="98"/>
      <c r="C61" s="16" t="s">
        <v>445</v>
      </c>
      <c r="D61" s="79" t="s">
        <v>59</v>
      </c>
      <c r="E61" s="13">
        <v>44441</v>
      </c>
      <c r="F61" s="77" t="s">
        <v>60</v>
      </c>
      <c r="G61" s="13">
        <v>44444</v>
      </c>
      <c r="H61" s="100" t="s">
        <v>447</v>
      </c>
      <c r="I61" s="16">
        <v>76</v>
      </c>
      <c r="J61" s="16">
        <v>46</v>
      </c>
      <c r="K61" s="16">
        <v>35</v>
      </c>
      <c r="L61" s="16">
        <v>7</v>
      </c>
      <c r="M61" s="82">
        <v>30.59</v>
      </c>
      <c r="N61" s="99">
        <v>31</v>
      </c>
      <c r="O61" s="65">
        <v>3000</v>
      </c>
      <c r="P61" s="66">
        <f>Table224578910112345[[#This Row],[PEMBULATAN]]*O61</f>
        <v>93000</v>
      </c>
    </row>
    <row r="62" spans="1:16" ht="26.25" customHeight="1" x14ac:dyDescent="0.2">
      <c r="A62" s="98"/>
      <c r="B62" s="98"/>
      <c r="C62" s="16" t="s">
        <v>446</v>
      </c>
      <c r="D62" s="79" t="s">
        <v>59</v>
      </c>
      <c r="E62" s="13">
        <v>44441</v>
      </c>
      <c r="F62" s="77" t="s">
        <v>60</v>
      </c>
      <c r="G62" s="13">
        <v>44444</v>
      </c>
      <c r="H62" s="100" t="s">
        <v>447</v>
      </c>
      <c r="I62" s="16">
        <v>76</v>
      </c>
      <c r="J62" s="16">
        <v>46</v>
      </c>
      <c r="K62" s="16">
        <v>35</v>
      </c>
      <c r="L62" s="16">
        <v>7</v>
      </c>
      <c r="M62" s="82">
        <v>30.59</v>
      </c>
      <c r="N62" s="99">
        <v>31</v>
      </c>
      <c r="O62" s="65">
        <v>3000</v>
      </c>
      <c r="P62" s="66">
        <f>Table224578910112345[[#This Row],[PEMBULATAN]]*O62</f>
        <v>93000</v>
      </c>
    </row>
    <row r="63" spans="1:16" ht="22.5" customHeight="1" x14ac:dyDescent="0.2">
      <c r="A63" s="119" t="s">
        <v>30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1"/>
      <c r="M63" s="80">
        <f>SUBTOTAL(109,Table224578910112345[KG VOLUME])</f>
        <v>1168.3397499999999</v>
      </c>
      <c r="N63" s="69">
        <f>SUM(N3:N62)</f>
        <v>1210.0137500000001</v>
      </c>
      <c r="O63" s="122">
        <f>SUM(P3:P62)</f>
        <v>3630041.25</v>
      </c>
      <c r="P63" s="123"/>
    </row>
    <row r="64" spans="1:16" ht="18" customHeight="1" x14ac:dyDescent="0.2">
      <c r="A64" s="87"/>
      <c r="B64" s="57" t="s">
        <v>42</v>
      </c>
      <c r="C64" s="56"/>
      <c r="D64" s="58" t="s">
        <v>43</v>
      </c>
      <c r="E64" s="87"/>
      <c r="F64" s="87"/>
      <c r="G64" s="87"/>
      <c r="H64" s="87"/>
      <c r="I64" s="87"/>
      <c r="J64" s="87"/>
      <c r="K64" s="87"/>
      <c r="L64" s="87"/>
      <c r="M64" s="88"/>
      <c r="N64" s="89" t="s">
        <v>51</v>
      </c>
      <c r="O64" s="90"/>
      <c r="P64" s="90">
        <v>0</v>
      </c>
    </row>
    <row r="65" spans="1:16" ht="18" customHeight="1" thickBot="1" x14ac:dyDescent="0.25">
      <c r="A65" s="87"/>
      <c r="B65" s="57"/>
      <c r="C65" s="56"/>
      <c r="D65" s="58"/>
      <c r="E65" s="87"/>
      <c r="F65" s="87"/>
      <c r="G65" s="87"/>
      <c r="H65" s="87"/>
      <c r="I65" s="87"/>
      <c r="J65" s="87"/>
      <c r="K65" s="87"/>
      <c r="L65" s="87"/>
      <c r="M65" s="88"/>
      <c r="N65" s="91" t="s">
        <v>52</v>
      </c>
      <c r="O65" s="92"/>
      <c r="P65" s="92">
        <f>O63-P64</f>
        <v>3630041.25</v>
      </c>
    </row>
    <row r="66" spans="1:16" ht="18" customHeight="1" x14ac:dyDescent="0.2">
      <c r="A66" s="11"/>
      <c r="H66" s="64"/>
      <c r="N66" s="63" t="s">
        <v>31</v>
      </c>
      <c r="P66" s="70">
        <f>P65*1%</f>
        <v>36300.412499999999</v>
      </c>
    </row>
    <row r="67" spans="1:16" ht="18" customHeight="1" thickBot="1" x14ac:dyDescent="0.25">
      <c r="A67" s="11"/>
      <c r="H67" s="64"/>
      <c r="N67" s="63" t="s">
        <v>53</v>
      </c>
      <c r="P67" s="72">
        <f>P65*2%</f>
        <v>72600.824999999997</v>
      </c>
    </row>
    <row r="68" spans="1:16" ht="18" customHeight="1" x14ac:dyDescent="0.2">
      <c r="A68" s="11"/>
      <c r="H68" s="64"/>
      <c r="N68" s="67" t="s">
        <v>32</v>
      </c>
      <c r="O68" s="68"/>
      <c r="P68" s="71">
        <f>P65+P66-P67</f>
        <v>3593740.8374999999</v>
      </c>
    </row>
    <row r="70" spans="1:16" x14ac:dyDescent="0.2">
      <c r="A70" s="11"/>
      <c r="H70" s="64"/>
      <c r="P70" s="72"/>
    </row>
    <row r="71" spans="1:16" x14ac:dyDescent="0.2">
      <c r="A71" s="11"/>
      <c r="H71" s="64"/>
      <c r="O71" s="59"/>
      <c r="P71" s="72"/>
    </row>
    <row r="72" spans="1:16" s="3" customFormat="1" x14ac:dyDescent="0.25">
      <c r="A72" s="11"/>
      <c r="B72" s="2"/>
      <c r="C72" s="2"/>
      <c r="E72" s="12"/>
      <c r="H72" s="64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4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4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4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4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4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4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4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4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4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4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4"/>
      <c r="N83" s="15"/>
      <c r="O83" s="15"/>
      <c r="P83" s="15"/>
    </row>
  </sheetData>
  <mergeCells count="2">
    <mergeCell ref="A63:L63"/>
    <mergeCell ref="O63:P63"/>
  </mergeCells>
  <conditionalFormatting sqref="B3:B62">
    <cfRule type="duplicateValues" dxfId="67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" sqref="N3:N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648</v>
      </c>
      <c r="B3" s="75" t="s">
        <v>212</v>
      </c>
      <c r="C3" s="9" t="s">
        <v>213</v>
      </c>
      <c r="D3" s="77" t="s">
        <v>59</v>
      </c>
      <c r="E3" s="13">
        <v>44441</v>
      </c>
      <c r="F3" s="77" t="s">
        <v>60</v>
      </c>
      <c r="G3" s="13">
        <v>44444</v>
      </c>
      <c r="H3" s="10" t="s">
        <v>447</v>
      </c>
      <c r="I3" s="1">
        <v>23</v>
      </c>
      <c r="J3" s="1">
        <v>20</v>
      </c>
      <c r="K3" s="1">
        <v>20</v>
      </c>
      <c r="L3" s="1">
        <v>1</v>
      </c>
      <c r="M3" s="81">
        <v>2.2999999999999998</v>
      </c>
      <c r="N3" s="8">
        <v>3</v>
      </c>
      <c r="O3" s="65">
        <v>3000</v>
      </c>
      <c r="P3" s="66">
        <f>Table2245789101123456[[#This Row],[PEMBULATAN]]*O3</f>
        <v>9000</v>
      </c>
    </row>
    <row r="4" spans="1:16" ht="26.25" customHeight="1" x14ac:dyDescent="0.2">
      <c r="A4" s="14"/>
      <c r="B4" s="76"/>
      <c r="C4" s="9" t="s">
        <v>214</v>
      </c>
      <c r="D4" s="77" t="s">
        <v>59</v>
      </c>
      <c r="E4" s="13">
        <v>44441</v>
      </c>
      <c r="F4" s="77" t="s">
        <v>60</v>
      </c>
      <c r="G4" s="13">
        <v>44444</v>
      </c>
      <c r="H4" s="10" t="s">
        <v>447</v>
      </c>
      <c r="I4" s="1">
        <v>70</v>
      </c>
      <c r="J4" s="1">
        <v>53</v>
      </c>
      <c r="K4" s="1">
        <v>20</v>
      </c>
      <c r="L4" s="1">
        <v>6</v>
      </c>
      <c r="M4" s="81">
        <v>18.55</v>
      </c>
      <c r="N4" s="8">
        <v>19</v>
      </c>
      <c r="O4" s="65">
        <v>3000</v>
      </c>
      <c r="P4" s="66">
        <f>Table2245789101123456[[#This Row],[PEMBULATAN]]*O4</f>
        <v>57000</v>
      </c>
    </row>
    <row r="5" spans="1:16" ht="26.25" customHeight="1" x14ac:dyDescent="0.2">
      <c r="A5" s="14"/>
      <c r="B5" s="14" t="s">
        <v>215</v>
      </c>
      <c r="C5" s="9" t="s">
        <v>216</v>
      </c>
      <c r="D5" s="77" t="s">
        <v>59</v>
      </c>
      <c r="E5" s="13">
        <v>44441</v>
      </c>
      <c r="F5" s="77" t="s">
        <v>60</v>
      </c>
      <c r="G5" s="13">
        <v>44444</v>
      </c>
      <c r="H5" s="10" t="s">
        <v>447</v>
      </c>
      <c r="I5" s="1">
        <v>37</v>
      </c>
      <c r="J5" s="1">
        <v>25</v>
      </c>
      <c r="K5" s="1">
        <v>12</v>
      </c>
      <c r="L5" s="1">
        <v>1</v>
      </c>
      <c r="M5" s="81">
        <v>2.7749999999999999</v>
      </c>
      <c r="N5" s="8">
        <v>3</v>
      </c>
      <c r="O5" s="65">
        <v>3000</v>
      </c>
      <c r="P5" s="66">
        <f>Table2245789101123456[[#This Row],[PEMBULATAN]]*O5</f>
        <v>9000</v>
      </c>
    </row>
    <row r="6" spans="1:16" ht="26.25" customHeight="1" x14ac:dyDescent="0.2">
      <c r="A6" s="14"/>
      <c r="B6" s="14"/>
      <c r="C6" s="74" t="s">
        <v>448</v>
      </c>
      <c r="D6" s="79" t="s">
        <v>59</v>
      </c>
      <c r="E6" s="13">
        <v>44441</v>
      </c>
      <c r="F6" s="77" t="s">
        <v>60</v>
      </c>
      <c r="G6" s="13">
        <v>44444</v>
      </c>
      <c r="H6" s="78" t="s">
        <v>447</v>
      </c>
      <c r="I6" s="16">
        <v>37</v>
      </c>
      <c r="J6" s="16">
        <v>25</v>
      </c>
      <c r="K6" s="16">
        <v>12</v>
      </c>
      <c r="L6" s="16">
        <v>1</v>
      </c>
      <c r="M6" s="82">
        <v>2.7749999999999999</v>
      </c>
      <c r="N6" s="99">
        <v>2.7749999999999999</v>
      </c>
      <c r="O6" s="65">
        <v>3000</v>
      </c>
      <c r="P6" s="66">
        <f>Table2245789101123456[[#This Row],[PEMBULATAN]]*O6</f>
        <v>8325</v>
      </c>
    </row>
    <row r="7" spans="1:16" ht="26.25" customHeight="1" x14ac:dyDescent="0.2">
      <c r="A7" s="14"/>
      <c r="B7" s="14"/>
      <c r="C7" s="74" t="s">
        <v>217</v>
      </c>
      <c r="D7" s="79" t="s">
        <v>59</v>
      </c>
      <c r="E7" s="13">
        <v>44441</v>
      </c>
      <c r="F7" s="77" t="s">
        <v>60</v>
      </c>
      <c r="G7" s="13">
        <v>44444</v>
      </c>
      <c r="H7" s="78" t="s">
        <v>447</v>
      </c>
      <c r="I7" s="16">
        <v>37</v>
      </c>
      <c r="J7" s="16">
        <v>25</v>
      </c>
      <c r="K7" s="16">
        <v>12</v>
      </c>
      <c r="L7" s="16">
        <v>1</v>
      </c>
      <c r="M7" s="82">
        <v>2.7749999999999999</v>
      </c>
      <c r="N7" s="73">
        <v>3</v>
      </c>
      <c r="O7" s="65">
        <v>3000</v>
      </c>
      <c r="P7" s="66">
        <f>Table2245789101123456[[#This Row],[PEMBULATAN]]*O7</f>
        <v>9000</v>
      </c>
    </row>
    <row r="8" spans="1:16" ht="22.5" customHeight="1" x14ac:dyDescent="0.2">
      <c r="A8" s="119" t="s">
        <v>30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1"/>
      <c r="M8" s="80">
        <f>SUBTOTAL(109,Table2245789101123456[KG VOLUME])</f>
        <v>29.174999999999997</v>
      </c>
      <c r="N8" s="69">
        <f>SUM(N3:N7)</f>
        <v>30.774999999999999</v>
      </c>
      <c r="O8" s="122">
        <f>SUM(P3:P7)</f>
        <v>92325</v>
      </c>
      <c r="P8" s="123"/>
    </row>
    <row r="9" spans="1:16" ht="18" customHeight="1" x14ac:dyDescent="0.2">
      <c r="A9" s="87"/>
      <c r="B9" s="57" t="s">
        <v>42</v>
      </c>
      <c r="C9" s="56"/>
      <c r="D9" s="58" t="s">
        <v>43</v>
      </c>
      <c r="E9" s="87"/>
      <c r="F9" s="87"/>
      <c r="G9" s="87"/>
      <c r="H9" s="87"/>
      <c r="I9" s="87"/>
      <c r="J9" s="87"/>
      <c r="K9" s="87"/>
      <c r="L9" s="87"/>
      <c r="M9" s="88"/>
      <c r="N9" s="89" t="s">
        <v>51</v>
      </c>
      <c r="O9" s="90"/>
      <c r="P9" s="90">
        <v>0</v>
      </c>
    </row>
    <row r="10" spans="1:16" ht="18" customHeight="1" thickBot="1" x14ac:dyDescent="0.25">
      <c r="A10" s="87"/>
      <c r="B10" s="57"/>
      <c r="C10" s="56"/>
      <c r="D10" s="58"/>
      <c r="E10" s="87"/>
      <c r="F10" s="87"/>
      <c r="G10" s="87"/>
      <c r="H10" s="87"/>
      <c r="I10" s="87"/>
      <c r="J10" s="87"/>
      <c r="K10" s="87"/>
      <c r="L10" s="87"/>
      <c r="M10" s="88"/>
      <c r="N10" s="91" t="s">
        <v>52</v>
      </c>
      <c r="O10" s="92"/>
      <c r="P10" s="92">
        <f>O8-P9</f>
        <v>92325</v>
      </c>
    </row>
    <row r="11" spans="1:16" ht="18" customHeight="1" x14ac:dyDescent="0.2">
      <c r="A11" s="11"/>
      <c r="H11" s="64"/>
      <c r="N11" s="63" t="s">
        <v>31</v>
      </c>
      <c r="P11" s="70">
        <f>P10*1%</f>
        <v>923.25</v>
      </c>
    </row>
    <row r="12" spans="1:16" ht="18" customHeight="1" thickBot="1" x14ac:dyDescent="0.25">
      <c r="A12" s="11"/>
      <c r="H12" s="64"/>
      <c r="N12" s="63" t="s">
        <v>53</v>
      </c>
      <c r="P12" s="72">
        <f>P10*2%</f>
        <v>1846.5</v>
      </c>
    </row>
    <row r="13" spans="1:16" ht="18" customHeight="1" x14ac:dyDescent="0.2">
      <c r="A13" s="11"/>
      <c r="H13" s="64"/>
      <c r="N13" s="67" t="s">
        <v>32</v>
      </c>
      <c r="O13" s="68"/>
      <c r="P13" s="71">
        <f>P10+P11-P12</f>
        <v>91401.75</v>
      </c>
    </row>
    <row r="15" spans="1:16" x14ac:dyDescent="0.2">
      <c r="A15" s="11"/>
      <c r="H15" s="64"/>
      <c r="P15" s="72"/>
    </row>
    <row r="16" spans="1:16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51" priority="2"/>
  </conditionalFormatting>
  <conditionalFormatting sqref="B4">
    <cfRule type="duplicateValues" dxfId="50" priority="1"/>
  </conditionalFormatting>
  <conditionalFormatting sqref="B5:B7">
    <cfRule type="duplicateValues" dxfId="49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1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N190" sqref="N3:N190"/>
    </sheetView>
  </sheetViews>
  <sheetFormatPr defaultRowHeight="15" x14ac:dyDescent="0.2"/>
  <cols>
    <col min="1" max="1" width="8" style="4" customWidth="1"/>
    <col min="2" max="2" width="20.8554687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649</v>
      </c>
      <c r="B3" s="75" t="s">
        <v>450</v>
      </c>
      <c r="C3" s="9" t="s">
        <v>451</v>
      </c>
      <c r="D3" s="77" t="s">
        <v>59</v>
      </c>
      <c r="E3" s="13">
        <v>44442</v>
      </c>
      <c r="F3" s="77" t="s">
        <v>60</v>
      </c>
      <c r="G3" s="13">
        <v>44444</v>
      </c>
      <c r="H3" s="10" t="s">
        <v>61</v>
      </c>
      <c r="I3" s="1">
        <v>38</v>
      </c>
      <c r="J3" s="1">
        <v>39</v>
      </c>
      <c r="K3" s="1">
        <v>34</v>
      </c>
      <c r="L3" s="1">
        <v>44</v>
      </c>
      <c r="M3" s="81">
        <v>12.597</v>
      </c>
      <c r="N3" s="99">
        <v>44</v>
      </c>
      <c r="O3" s="65">
        <v>3000</v>
      </c>
      <c r="P3" s="66">
        <f>Table224578910112345678[[#This Row],[PEMBULATAN]]*O3</f>
        <v>132000</v>
      </c>
    </row>
    <row r="4" spans="1:16" ht="26.25" customHeight="1" x14ac:dyDescent="0.2">
      <c r="A4" s="14"/>
      <c r="B4" s="76"/>
      <c r="C4" s="9" t="s">
        <v>452</v>
      </c>
      <c r="D4" s="77" t="s">
        <v>59</v>
      </c>
      <c r="E4" s="13">
        <v>44442</v>
      </c>
      <c r="F4" s="77" t="s">
        <v>60</v>
      </c>
      <c r="G4" s="13">
        <v>44444</v>
      </c>
      <c r="H4" s="10" t="s">
        <v>61</v>
      </c>
      <c r="I4" s="1">
        <v>57</v>
      </c>
      <c r="J4" s="1">
        <v>100</v>
      </c>
      <c r="K4" s="1">
        <v>42</v>
      </c>
      <c r="L4" s="1">
        <v>18</v>
      </c>
      <c r="M4" s="81">
        <v>59.85</v>
      </c>
      <c r="N4" s="99">
        <v>59.85</v>
      </c>
      <c r="O4" s="65">
        <v>3000</v>
      </c>
      <c r="P4" s="66">
        <f>Table224578910112345678[[#This Row],[PEMBULATAN]]*O4</f>
        <v>179550</v>
      </c>
    </row>
    <row r="5" spans="1:16" ht="26.25" customHeight="1" x14ac:dyDescent="0.2">
      <c r="A5" s="14"/>
      <c r="B5" s="76"/>
      <c r="C5" s="74" t="s">
        <v>453</v>
      </c>
      <c r="D5" s="79" t="s">
        <v>59</v>
      </c>
      <c r="E5" s="13">
        <v>44442</v>
      </c>
      <c r="F5" s="77" t="s">
        <v>60</v>
      </c>
      <c r="G5" s="13">
        <v>44444</v>
      </c>
      <c r="H5" s="78" t="s">
        <v>61</v>
      </c>
      <c r="I5" s="16">
        <v>66</v>
      </c>
      <c r="J5" s="16">
        <v>98</v>
      </c>
      <c r="K5" s="16">
        <v>28</v>
      </c>
      <c r="L5" s="16">
        <v>26</v>
      </c>
      <c r="M5" s="82">
        <v>45.276000000000003</v>
      </c>
      <c r="N5" s="99">
        <v>45.276000000000003</v>
      </c>
      <c r="O5" s="65">
        <v>3000</v>
      </c>
      <c r="P5" s="66">
        <f>Table224578910112345678[[#This Row],[PEMBULATAN]]*O5</f>
        <v>135828</v>
      </c>
    </row>
    <row r="6" spans="1:16" ht="26.25" customHeight="1" x14ac:dyDescent="0.2">
      <c r="A6" s="14"/>
      <c r="B6" s="76"/>
      <c r="C6" s="74" t="s">
        <v>454</v>
      </c>
      <c r="D6" s="79" t="s">
        <v>59</v>
      </c>
      <c r="E6" s="13">
        <v>44442</v>
      </c>
      <c r="F6" s="77" t="s">
        <v>60</v>
      </c>
      <c r="G6" s="13">
        <v>44444</v>
      </c>
      <c r="H6" s="78" t="s">
        <v>61</v>
      </c>
      <c r="I6" s="16">
        <v>84</v>
      </c>
      <c r="J6" s="16">
        <v>57</v>
      </c>
      <c r="K6" s="16">
        <v>30</v>
      </c>
      <c r="L6" s="16">
        <v>28</v>
      </c>
      <c r="M6" s="82">
        <v>35.909999999999997</v>
      </c>
      <c r="N6" s="99">
        <v>35.909999999999997</v>
      </c>
      <c r="O6" s="65">
        <v>3000</v>
      </c>
      <c r="P6" s="66">
        <f>Table224578910112345678[[#This Row],[PEMBULATAN]]*O6</f>
        <v>107729.99999999999</v>
      </c>
    </row>
    <row r="7" spans="1:16" ht="26.25" customHeight="1" x14ac:dyDescent="0.2">
      <c r="A7" s="14"/>
      <c r="B7" s="76"/>
      <c r="C7" s="74" t="s">
        <v>455</v>
      </c>
      <c r="D7" s="79" t="s">
        <v>59</v>
      </c>
      <c r="E7" s="13">
        <v>44442</v>
      </c>
      <c r="F7" s="77" t="s">
        <v>60</v>
      </c>
      <c r="G7" s="13">
        <v>44444</v>
      </c>
      <c r="H7" s="78" t="s">
        <v>61</v>
      </c>
      <c r="I7" s="16">
        <v>77</v>
      </c>
      <c r="J7" s="16">
        <v>51</v>
      </c>
      <c r="K7" s="16">
        <v>38</v>
      </c>
      <c r="L7" s="16">
        <v>12</v>
      </c>
      <c r="M7" s="82">
        <v>37.3065</v>
      </c>
      <c r="N7" s="99">
        <v>38</v>
      </c>
      <c r="O7" s="65">
        <v>3000</v>
      </c>
      <c r="P7" s="66">
        <f>Table224578910112345678[[#This Row],[PEMBULATAN]]*O7</f>
        <v>114000</v>
      </c>
    </row>
    <row r="8" spans="1:16" ht="26.25" customHeight="1" x14ac:dyDescent="0.2">
      <c r="A8" s="14"/>
      <c r="B8" s="76"/>
      <c r="C8" s="74" t="s">
        <v>456</v>
      </c>
      <c r="D8" s="79" t="s">
        <v>59</v>
      </c>
      <c r="E8" s="13">
        <v>44442</v>
      </c>
      <c r="F8" s="77" t="s">
        <v>60</v>
      </c>
      <c r="G8" s="13">
        <v>44444</v>
      </c>
      <c r="H8" s="78" t="s">
        <v>61</v>
      </c>
      <c r="I8" s="16">
        <v>53</v>
      </c>
      <c r="J8" s="16">
        <v>34</v>
      </c>
      <c r="K8" s="16">
        <v>32</v>
      </c>
      <c r="L8" s="16">
        <v>10</v>
      </c>
      <c r="M8" s="82">
        <v>14.416</v>
      </c>
      <c r="N8" s="99">
        <v>15</v>
      </c>
      <c r="O8" s="65">
        <v>3000</v>
      </c>
      <c r="P8" s="66">
        <f>Table224578910112345678[[#This Row],[PEMBULATAN]]*O8</f>
        <v>45000</v>
      </c>
    </row>
    <row r="9" spans="1:16" ht="26.25" customHeight="1" x14ac:dyDescent="0.2">
      <c r="A9" s="14"/>
      <c r="B9" s="76"/>
      <c r="C9" s="74" t="s">
        <v>457</v>
      </c>
      <c r="D9" s="79" t="s">
        <v>59</v>
      </c>
      <c r="E9" s="13">
        <v>44442</v>
      </c>
      <c r="F9" s="77" t="s">
        <v>60</v>
      </c>
      <c r="G9" s="13">
        <v>44444</v>
      </c>
      <c r="H9" s="78" t="s">
        <v>61</v>
      </c>
      <c r="I9" s="16">
        <v>85</v>
      </c>
      <c r="J9" s="16">
        <v>48</v>
      </c>
      <c r="K9" s="16">
        <v>36</v>
      </c>
      <c r="L9" s="16">
        <v>30</v>
      </c>
      <c r="M9" s="82">
        <v>36.72</v>
      </c>
      <c r="N9" s="99">
        <v>36.72</v>
      </c>
      <c r="O9" s="65">
        <v>3000</v>
      </c>
      <c r="P9" s="66">
        <f>Table224578910112345678[[#This Row],[PEMBULATAN]]*O9</f>
        <v>110160</v>
      </c>
    </row>
    <row r="10" spans="1:16" ht="26.25" customHeight="1" x14ac:dyDescent="0.2">
      <c r="A10" s="14"/>
      <c r="B10" s="76"/>
      <c r="C10" s="74" t="s">
        <v>458</v>
      </c>
      <c r="D10" s="79" t="s">
        <v>59</v>
      </c>
      <c r="E10" s="13">
        <v>44442</v>
      </c>
      <c r="F10" s="77" t="s">
        <v>60</v>
      </c>
      <c r="G10" s="13">
        <v>44444</v>
      </c>
      <c r="H10" s="78" t="s">
        <v>61</v>
      </c>
      <c r="I10" s="16">
        <v>90</v>
      </c>
      <c r="J10" s="16">
        <v>44</v>
      </c>
      <c r="K10" s="16">
        <v>37</v>
      </c>
      <c r="L10" s="16">
        <v>24</v>
      </c>
      <c r="M10" s="82">
        <v>36.630000000000003</v>
      </c>
      <c r="N10" s="99">
        <v>36.630000000000003</v>
      </c>
      <c r="O10" s="65">
        <v>3000</v>
      </c>
      <c r="P10" s="66">
        <f>Table224578910112345678[[#This Row],[PEMBULATAN]]*O10</f>
        <v>109890.00000000001</v>
      </c>
    </row>
    <row r="11" spans="1:16" ht="26.25" customHeight="1" x14ac:dyDescent="0.2">
      <c r="A11" s="14"/>
      <c r="B11" s="76"/>
      <c r="C11" s="74" t="s">
        <v>459</v>
      </c>
      <c r="D11" s="79" t="s">
        <v>59</v>
      </c>
      <c r="E11" s="13">
        <v>44442</v>
      </c>
      <c r="F11" s="77" t="s">
        <v>60</v>
      </c>
      <c r="G11" s="13">
        <v>44444</v>
      </c>
      <c r="H11" s="78" t="s">
        <v>61</v>
      </c>
      <c r="I11" s="16">
        <v>60</v>
      </c>
      <c r="J11" s="16">
        <v>35</v>
      </c>
      <c r="K11" s="16">
        <v>29</v>
      </c>
      <c r="L11" s="16">
        <v>7</v>
      </c>
      <c r="M11" s="82">
        <v>15.225</v>
      </c>
      <c r="N11" s="99">
        <v>15.225</v>
      </c>
      <c r="O11" s="65">
        <v>3000</v>
      </c>
      <c r="P11" s="66">
        <f>Table224578910112345678[[#This Row],[PEMBULATAN]]*O11</f>
        <v>45675</v>
      </c>
    </row>
    <row r="12" spans="1:16" ht="26.25" customHeight="1" x14ac:dyDescent="0.2">
      <c r="A12" s="14"/>
      <c r="B12" s="76"/>
      <c r="C12" s="74" t="s">
        <v>460</v>
      </c>
      <c r="D12" s="79" t="s">
        <v>59</v>
      </c>
      <c r="E12" s="13">
        <v>44442</v>
      </c>
      <c r="F12" s="77" t="s">
        <v>60</v>
      </c>
      <c r="G12" s="13">
        <v>44444</v>
      </c>
      <c r="H12" s="78" t="s">
        <v>61</v>
      </c>
      <c r="I12" s="16">
        <v>50</v>
      </c>
      <c r="J12" s="16">
        <v>100</v>
      </c>
      <c r="K12" s="16">
        <v>39</v>
      </c>
      <c r="L12" s="16">
        <v>25</v>
      </c>
      <c r="M12" s="82">
        <v>48.75</v>
      </c>
      <c r="N12" s="99">
        <v>48.75</v>
      </c>
      <c r="O12" s="65">
        <v>3000</v>
      </c>
      <c r="P12" s="66">
        <f>Table224578910112345678[[#This Row],[PEMBULATAN]]*O12</f>
        <v>146250</v>
      </c>
    </row>
    <row r="13" spans="1:16" ht="26.25" customHeight="1" x14ac:dyDescent="0.2">
      <c r="A13" s="14"/>
      <c r="B13" s="76"/>
      <c r="C13" s="74" t="s">
        <v>461</v>
      </c>
      <c r="D13" s="79" t="s">
        <v>59</v>
      </c>
      <c r="E13" s="13">
        <v>44442</v>
      </c>
      <c r="F13" s="77" t="s">
        <v>60</v>
      </c>
      <c r="G13" s="13">
        <v>44444</v>
      </c>
      <c r="H13" s="78" t="s">
        <v>61</v>
      </c>
      <c r="I13" s="16">
        <v>60</v>
      </c>
      <c r="J13" s="16">
        <v>36</v>
      </c>
      <c r="K13" s="16">
        <v>19</v>
      </c>
      <c r="L13" s="16">
        <v>6</v>
      </c>
      <c r="M13" s="82">
        <v>10.26</v>
      </c>
      <c r="N13" s="99">
        <v>10.26</v>
      </c>
      <c r="O13" s="65">
        <v>3000</v>
      </c>
      <c r="P13" s="66">
        <f>Table224578910112345678[[#This Row],[PEMBULATAN]]*O13</f>
        <v>30780</v>
      </c>
    </row>
    <row r="14" spans="1:16" ht="26.25" customHeight="1" x14ac:dyDescent="0.2">
      <c r="A14" s="14"/>
      <c r="B14" s="76"/>
      <c r="C14" s="74" t="s">
        <v>462</v>
      </c>
      <c r="D14" s="79" t="s">
        <v>59</v>
      </c>
      <c r="E14" s="13">
        <v>44442</v>
      </c>
      <c r="F14" s="77" t="s">
        <v>60</v>
      </c>
      <c r="G14" s="13">
        <v>44444</v>
      </c>
      <c r="H14" s="78" t="s">
        <v>61</v>
      </c>
      <c r="I14" s="16">
        <v>94</v>
      </c>
      <c r="J14" s="16">
        <v>49</v>
      </c>
      <c r="K14" s="16">
        <v>37</v>
      </c>
      <c r="L14" s="16">
        <v>15</v>
      </c>
      <c r="M14" s="82">
        <v>42.605499999999999</v>
      </c>
      <c r="N14" s="99">
        <v>42.605499999999999</v>
      </c>
      <c r="O14" s="65">
        <v>3000</v>
      </c>
      <c r="P14" s="66">
        <f>Table224578910112345678[[#This Row],[PEMBULATAN]]*O14</f>
        <v>127816.5</v>
      </c>
    </row>
    <row r="15" spans="1:16" ht="26.25" customHeight="1" x14ac:dyDescent="0.2">
      <c r="A15" s="14"/>
      <c r="B15" s="76"/>
      <c r="C15" s="74" t="s">
        <v>463</v>
      </c>
      <c r="D15" s="79" t="s">
        <v>59</v>
      </c>
      <c r="E15" s="13">
        <v>44442</v>
      </c>
      <c r="F15" s="77" t="s">
        <v>60</v>
      </c>
      <c r="G15" s="13">
        <v>44444</v>
      </c>
      <c r="H15" s="78" t="s">
        <v>61</v>
      </c>
      <c r="I15" s="16">
        <v>87</v>
      </c>
      <c r="J15" s="16">
        <v>50</v>
      </c>
      <c r="K15" s="16">
        <v>40</v>
      </c>
      <c r="L15" s="16">
        <v>16</v>
      </c>
      <c r="M15" s="82">
        <v>43.5</v>
      </c>
      <c r="N15" s="99">
        <v>43.5</v>
      </c>
      <c r="O15" s="65">
        <v>3000</v>
      </c>
      <c r="P15" s="66">
        <f>Table224578910112345678[[#This Row],[PEMBULATAN]]*O15</f>
        <v>130500</v>
      </c>
    </row>
    <row r="16" spans="1:16" ht="26.25" customHeight="1" x14ac:dyDescent="0.2">
      <c r="A16" s="14"/>
      <c r="B16" s="76"/>
      <c r="C16" s="74" t="s">
        <v>464</v>
      </c>
      <c r="D16" s="79" t="s">
        <v>59</v>
      </c>
      <c r="E16" s="13">
        <v>44442</v>
      </c>
      <c r="F16" s="77" t="s">
        <v>60</v>
      </c>
      <c r="G16" s="13">
        <v>44444</v>
      </c>
      <c r="H16" s="78" t="s">
        <v>61</v>
      </c>
      <c r="I16" s="16">
        <v>32</v>
      </c>
      <c r="J16" s="16">
        <v>40</v>
      </c>
      <c r="K16" s="16">
        <v>30</v>
      </c>
      <c r="L16" s="16">
        <v>2</v>
      </c>
      <c r="M16" s="82">
        <v>9.6</v>
      </c>
      <c r="N16" s="99">
        <v>9.6</v>
      </c>
      <c r="O16" s="65">
        <v>3000</v>
      </c>
      <c r="P16" s="66">
        <f>Table224578910112345678[[#This Row],[PEMBULATAN]]*O16</f>
        <v>28800</v>
      </c>
    </row>
    <row r="17" spans="1:16" ht="26.25" customHeight="1" x14ac:dyDescent="0.2">
      <c r="A17" s="14"/>
      <c r="B17" s="76"/>
      <c r="C17" s="74" t="s">
        <v>465</v>
      </c>
      <c r="D17" s="79" t="s">
        <v>59</v>
      </c>
      <c r="E17" s="13">
        <v>44442</v>
      </c>
      <c r="F17" s="77" t="s">
        <v>60</v>
      </c>
      <c r="G17" s="13">
        <v>44444</v>
      </c>
      <c r="H17" s="78" t="s">
        <v>61</v>
      </c>
      <c r="I17" s="16">
        <v>75</v>
      </c>
      <c r="J17" s="16">
        <v>50</v>
      </c>
      <c r="K17" s="16">
        <v>6</v>
      </c>
      <c r="L17" s="16">
        <v>3</v>
      </c>
      <c r="M17" s="82">
        <v>5.625</v>
      </c>
      <c r="N17" s="99">
        <v>5.625</v>
      </c>
      <c r="O17" s="65">
        <v>3000</v>
      </c>
      <c r="P17" s="66">
        <f>Table224578910112345678[[#This Row],[PEMBULATAN]]*O17</f>
        <v>16875</v>
      </c>
    </row>
    <row r="18" spans="1:16" ht="26.25" customHeight="1" x14ac:dyDescent="0.2">
      <c r="A18" s="14"/>
      <c r="B18" s="76"/>
      <c r="C18" s="74" t="s">
        <v>466</v>
      </c>
      <c r="D18" s="79" t="s">
        <v>59</v>
      </c>
      <c r="E18" s="13">
        <v>44442</v>
      </c>
      <c r="F18" s="77" t="s">
        <v>60</v>
      </c>
      <c r="G18" s="13">
        <v>44444</v>
      </c>
      <c r="H18" s="78" t="s">
        <v>61</v>
      </c>
      <c r="I18" s="16">
        <v>50</v>
      </c>
      <c r="J18" s="16">
        <v>31</v>
      </c>
      <c r="K18" s="16">
        <v>30</v>
      </c>
      <c r="L18" s="16">
        <v>2</v>
      </c>
      <c r="M18" s="82">
        <v>11.625</v>
      </c>
      <c r="N18" s="99">
        <v>11.625</v>
      </c>
      <c r="O18" s="65">
        <v>3000</v>
      </c>
      <c r="P18" s="66">
        <f>Table224578910112345678[[#This Row],[PEMBULATAN]]*O18</f>
        <v>34875</v>
      </c>
    </row>
    <row r="19" spans="1:16" ht="26.25" customHeight="1" x14ac:dyDescent="0.2">
      <c r="A19" s="14"/>
      <c r="B19" s="76"/>
      <c r="C19" s="74" t="s">
        <v>467</v>
      </c>
      <c r="D19" s="79" t="s">
        <v>59</v>
      </c>
      <c r="E19" s="13">
        <v>44442</v>
      </c>
      <c r="F19" s="77" t="s">
        <v>60</v>
      </c>
      <c r="G19" s="13">
        <v>44444</v>
      </c>
      <c r="H19" s="78" t="s">
        <v>61</v>
      </c>
      <c r="I19" s="16">
        <v>102</v>
      </c>
      <c r="J19" s="16">
        <v>8</v>
      </c>
      <c r="K19" s="16">
        <v>9</v>
      </c>
      <c r="L19" s="16">
        <v>6</v>
      </c>
      <c r="M19" s="82">
        <v>1.8360000000000001</v>
      </c>
      <c r="N19" s="99">
        <v>6</v>
      </c>
      <c r="O19" s="65">
        <v>3000</v>
      </c>
      <c r="P19" s="66">
        <f>Table224578910112345678[[#This Row],[PEMBULATAN]]*O19</f>
        <v>18000</v>
      </c>
    </row>
    <row r="20" spans="1:16" ht="26.25" customHeight="1" x14ac:dyDescent="0.2">
      <c r="A20" s="14"/>
      <c r="B20" s="76"/>
      <c r="C20" s="74" t="s">
        <v>468</v>
      </c>
      <c r="D20" s="79" t="s">
        <v>59</v>
      </c>
      <c r="E20" s="13">
        <v>44442</v>
      </c>
      <c r="F20" s="77" t="s">
        <v>60</v>
      </c>
      <c r="G20" s="13">
        <v>44444</v>
      </c>
      <c r="H20" s="78" t="s">
        <v>61</v>
      </c>
      <c r="I20" s="16">
        <v>105</v>
      </c>
      <c r="J20" s="16">
        <v>60</v>
      </c>
      <c r="K20" s="16">
        <v>36</v>
      </c>
      <c r="L20" s="16">
        <v>21</v>
      </c>
      <c r="M20" s="82">
        <v>56.7</v>
      </c>
      <c r="N20" s="99">
        <v>56.7</v>
      </c>
      <c r="O20" s="65">
        <v>3000</v>
      </c>
      <c r="P20" s="66">
        <f>Table224578910112345678[[#This Row],[PEMBULATAN]]*O20</f>
        <v>170100</v>
      </c>
    </row>
    <row r="21" spans="1:16" ht="26.25" customHeight="1" x14ac:dyDescent="0.2">
      <c r="A21" s="14"/>
      <c r="B21" s="76"/>
      <c r="C21" s="74" t="s">
        <v>469</v>
      </c>
      <c r="D21" s="79" t="s">
        <v>59</v>
      </c>
      <c r="E21" s="13">
        <v>44442</v>
      </c>
      <c r="F21" s="77" t="s">
        <v>60</v>
      </c>
      <c r="G21" s="13">
        <v>44444</v>
      </c>
      <c r="H21" s="78" t="s">
        <v>61</v>
      </c>
      <c r="I21" s="16">
        <v>39</v>
      </c>
      <c r="J21" s="16">
        <v>40</v>
      </c>
      <c r="K21" s="16">
        <v>32</v>
      </c>
      <c r="L21" s="16">
        <v>22</v>
      </c>
      <c r="M21" s="82">
        <v>12.48</v>
      </c>
      <c r="N21" s="99">
        <v>22</v>
      </c>
      <c r="O21" s="65">
        <v>3000</v>
      </c>
      <c r="P21" s="66">
        <f>Table224578910112345678[[#This Row],[PEMBULATAN]]*O21</f>
        <v>66000</v>
      </c>
    </row>
    <row r="22" spans="1:16" ht="26.25" customHeight="1" x14ac:dyDescent="0.2">
      <c r="A22" s="14"/>
      <c r="B22" s="76"/>
      <c r="C22" s="74" t="s">
        <v>470</v>
      </c>
      <c r="D22" s="79" t="s">
        <v>59</v>
      </c>
      <c r="E22" s="13">
        <v>44442</v>
      </c>
      <c r="F22" s="77" t="s">
        <v>60</v>
      </c>
      <c r="G22" s="13">
        <v>44444</v>
      </c>
      <c r="H22" s="78" t="s">
        <v>61</v>
      </c>
      <c r="I22" s="16">
        <v>92</v>
      </c>
      <c r="J22" s="16">
        <v>60</v>
      </c>
      <c r="K22" s="16">
        <v>32</v>
      </c>
      <c r="L22" s="16">
        <v>30</v>
      </c>
      <c r="M22" s="82">
        <v>44.16</v>
      </c>
      <c r="N22" s="99">
        <v>44.16</v>
      </c>
      <c r="O22" s="65">
        <v>3000</v>
      </c>
      <c r="P22" s="66">
        <f>Table224578910112345678[[#This Row],[PEMBULATAN]]*O22</f>
        <v>132480</v>
      </c>
    </row>
    <row r="23" spans="1:16" ht="26.25" customHeight="1" x14ac:dyDescent="0.2">
      <c r="A23" s="14"/>
      <c r="B23" s="76"/>
      <c r="C23" s="74" t="s">
        <v>471</v>
      </c>
      <c r="D23" s="79" t="s">
        <v>59</v>
      </c>
      <c r="E23" s="13">
        <v>44442</v>
      </c>
      <c r="F23" s="77" t="s">
        <v>60</v>
      </c>
      <c r="G23" s="13">
        <v>44444</v>
      </c>
      <c r="H23" s="78" t="s">
        <v>61</v>
      </c>
      <c r="I23" s="16">
        <v>90</v>
      </c>
      <c r="J23" s="16">
        <v>15</v>
      </c>
      <c r="K23" s="16">
        <v>16</v>
      </c>
      <c r="L23" s="16">
        <v>7</v>
      </c>
      <c r="M23" s="82">
        <v>5.4</v>
      </c>
      <c r="N23" s="99">
        <v>7</v>
      </c>
      <c r="O23" s="65">
        <v>3000</v>
      </c>
      <c r="P23" s="66">
        <f>Table224578910112345678[[#This Row],[PEMBULATAN]]*O23</f>
        <v>21000</v>
      </c>
    </row>
    <row r="24" spans="1:16" ht="26.25" customHeight="1" x14ac:dyDescent="0.2">
      <c r="A24" s="14"/>
      <c r="B24" s="76"/>
      <c r="C24" s="74" t="s">
        <v>472</v>
      </c>
      <c r="D24" s="79" t="s">
        <v>59</v>
      </c>
      <c r="E24" s="13">
        <v>44442</v>
      </c>
      <c r="F24" s="77" t="s">
        <v>60</v>
      </c>
      <c r="G24" s="13">
        <v>44444</v>
      </c>
      <c r="H24" s="78" t="s">
        <v>61</v>
      </c>
      <c r="I24" s="16">
        <v>90</v>
      </c>
      <c r="J24" s="16">
        <v>63</v>
      </c>
      <c r="K24" s="16">
        <v>72</v>
      </c>
      <c r="L24" s="16">
        <v>14</v>
      </c>
      <c r="M24" s="82">
        <v>102.06</v>
      </c>
      <c r="N24" s="99">
        <v>102.06</v>
      </c>
      <c r="O24" s="65">
        <v>3000</v>
      </c>
      <c r="P24" s="66">
        <f>Table224578910112345678[[#This Row],[PEMBULATAN]]*O24</f>
        <v>306180</v>
      </c>
    </row>
    <row r="25" spans="1:16" ht="26.25" customHeight="1" x14ac:dyDescent="0.2">
      <c r="A25" s="14"/>
      <c r="B25" s="76"/>
      <c r="C25" s="74" t="s">
        <v>473</v>
      </c>
      <c r="D25" s="79" t="s">
        <v>59</v>
      </c>
      <c r="E25" s="13">
        <v>44442</v>
      </c>
      <c r="F25" s="77" t="s">
        <v>60</v>
      </c>
      <c r="G25" s="13">
        <v>44444</v>
      </c>
      <c r="H25" s="78" t="s">
        <v>61</v>
      </c>
      <c r="I25" s="16">
        <v>89</v>
      </c>
      <c r="J25" s="16">
        <v>60</v>
      </c>
      <c r="K25" s="16">
        <v>29</v>
      </c>
      <c r="L25" s="16">
        <v>21</v>
      </c>
      <c r="M25" s="82">
        <v>38.715000000000003</v>
      </c>
      <c r="N25" s="99">
        <v>38.715000000000003</v>
      </c>
      <c r="O25" s="65">
        <v>3000</v>
      </c>
      <c r="P25" s="66">
        <f>Table224578910112345678[[#This Row],[PEMBULATAN]]*O25</f>
        <v>116145.00000000001</v>
      </c>
    </row>
    <row r="26" spans="1:16" ht="26.25" customHeight="1" x14ac:dyDescent="0.2">
      <c r="A26" s="14"/>
      <c r="B26" s="76"/>
      <c r="C26" s="74" t="s">
        <v>474</v>
      </c>
      <c r="D26" s="79" t="s">
        <v>59</v>
      </c>
      <c r="E26" s="13">
        <v>44442</v>
      </c>
      <c r="F26" s="77" t="s">
        <v>60</v>
      </c>
      <c r="G26" s="13">
        <v>44444</v>
      </c>
      <c r="H26" s="78" t="s">
        <v>61</v>
      </c>
      <c r="I26" s="16">
        <v>110</v>
      </c>
      <c r="J26" s="16">
        <v>9</v>
      </c>
      <c r="K26" s="16">
        <v>9</v>
      </c>
      <c r="L26" s="16">
        <v>1</v>
      </c>
      <c r="M26" s="82">
        <v>2.2275</v>
      </c>
      <c r="N26" s="99">
        <v>2.2275</v>
      </c>
      <c r="O26" s="65">
        <v>3000</v>
      </c>
      <c r="P26" s="66">
        <f>Table224578910112345678[[#This Row],[PEMBULATAN]]*O26</f>
        <v>6682.5</v>
      </c>
    </row>
    <row r="27" spans="1:16" ht="26.25" customHeight="1" x14ac:dyDescent="0.2">
      <c r="A27" s="14"/>
      <c r="B27" s="76"/>
      <c r="C27" s="74" t="s">
        <v>475</v>
      </c>
      <c r="D27" s="79" t="s">
        <v>59</v>
      </c>
      <c r="E27" s="13">
        <v>44442</v>
      </c>
      <c r="F27" s="77" t="s">
        <v>60</v>
      </c>
      <c r="G27" s="13">
        <v>44444</v>
      </c>
      <c r="H27" s="78" t="s">
        <v>61</v>
      </c>
      <c r="I27" s="16">
        <v>66</v>
      </c>
      <c r="J27" s="16">
        <v>9</v>
      </c>
      <c r="K27" s="16">
        <v>13</v>
      </c>
      <c r="L27" s="16">
        <v>1</v>
      </c>
      <c r="M27" s="82">
        <v>1.9305000000000001</v>
      </c>
      <c r="N27" s="99">
        <v>1.9305000000000001</v>
      </c>
      <c r="O27" s="65">
        <v>3000</v>
      </c>
      <c r="P27" s="66">
        <f>Table224578910112345678[[#This Row],[PEMBULATAN]]*O27</f>
        <v>5791.5</v>
      </c>
    </row>
    <row r="28" spans="1:16" ht="26.25" customHeight="1" x14ac:dyDescent="0.2">
      <c r="A28" s="14"/>
      <c r="B28" s="76"/>
      <c r="C28" s="74" t="s">
        <v>476</v>
      </c>
      <c r="D28" s="79" t="s">
        <v>59</v>
      </c>
      <c r="E28" s="13">
        <v>44442</v>
      </c>
      <c r="F28" s="77" t="s">
        <v>60</v>
      </c>
      <c r="G28" s="13">
        <v>44444</v>
      </c>
      <c r="H28" s="78" t="s">
        <v>61</v>
      </c>
      <c r="I28" s="16">
        <v>50</v>
      </c>
      <c r="J28" s="16">
        <v>22</v>
      </c>
      <c r="K28" s="16">
        <v>10</v>
      </c>
      <c r="L28" s="16">
        <v>5</v>
      </c>
      <c r="M28" s="82">
        <v>2.75</v>
      </c>
      <c r="N28" s="99">
        <v>5</v>
      </c>
      <c r="O28" s="65">
        <v>3000</v>
      </c>
      <c r="P28" s="66">
        <f>Table224578910112345678[[#This Row],[PEMBULATAN]]*O28</f>
        <v>15000</v>
      </c>
    </row>
    <row r="29" spans="1:16" ht="26.25" customHeight="1" x14ac:dyDescent="0.2">
      <c r="A29" s="14"/>
      <c r="B29" s="76"/>
      <c r="C29" s="74" t="s">
        <v>477</v>
      </c>
      <c r="D29" s="79" t="s">
        <v>59</v>
      </c>
      <c r="E29" s="13">
        <v>44442</v>
      </c>
      <c r="F29" s="77" t="s">
        <v>60</v>
      </c>
      <c r="G29" s="13">
        <v>44444</v>
      </c>
      <c r="H29" s="78" t="s">
        <v>61</v>
      </c>
      <c r="I29" s="16">
        <v>80</v>
      </c>
      <c r="J29" s="16">
        <v>40</v>
      </c>
      <c r="K29" s="16">
        <v>13</v>
      </c>
      <c r="L29" s="16">
        <v>7</v>
      </c>
      <c r="M29" s="82">
        <v>10.4</v>
      </c>
      <c r="N29" s="99">
        <v>11</v>
      </c>
      <c r="O29" s="65">
        <v>3000</v>
      </c>
      <c r="P29" s="66">
        <f>Table224578910112345678[[#This Row],[PEMBULATAN]]*O29</f>
        <v>33000</v>
      </c>
    </row>
    <row r="30" spans="1:16" ht="26.25" customHeight="1" x14ac:dyDescent="0.2">
      <c r="A30" s="14"/>
      <c r="B30" s="76"/>
      <c r="C30" s="74" t="s">
        <v>478</v>
      </c>
      <c r="D30" s="79" t="s">
        <v>59</v>
      </c>
      <c r="E30" s="13">
        <v>44442</v>
      </c>
      <c r="F30" s="77" t="s">
        <v>60</v>
      </c>
      <c r="G30" s="13">
        <v>44444</v>
      </c>
      <c r="H30" s="78" t="s">
        <v>61</v>
      </c>
      <c r="I30" s="16">
        <v>100</v>
      </c>
      <c r="J30" s="16">
        <v>54</v>
      </c>
      <c r="K30" s="16">
        <v>34</v>
      </c>
      <c r="L30" s="16">
        <v>11</v>
      </c>
      <c r="M30" s="82">
        <v>45.9</v>
      </c>
      <c r="N30" s="99">
        <v>45.9</v>
      </c>
      <c r="O30" s="65">
        <v>3000</v>
      </c>
      <c r="P30" s="66">
        <f>Table224578910112345678[[#This Row],[PEMBULATAN]]*O30</f>
        <v>137700</v>
      </c>
    </row>
    <row r="31" spans="1:16" ht="26.25" customHeight="1" x14ac:dyDescent="0.2">
      <c r="A31" s="14"/>
      <c r="B31" s="76"/>
      <c r="C31" s="74" t="s">
        <v>479</v>
      </c>
      <c r="D31" s="79" t="s">
        <v>59</v>
      </c>
      <c r="E31" s="13">
        <v>44442</v>
      </c>
      <c r="F31" s="77" t="s">
        <v>60</v>
      </c>
      <c r="G31" s="13">
        <v>44444</v>
      </c>
      <c r="H31" s="78" t="s">
        <v>61</v>
      </c>
      <c r="I31" s="16">
        <v>90</v>
      </c>
      <c r="J31" s="16">
        <v>29</v>
      </c>
      <c r="K31" s="16">
        <v>34</v>
      </c>
      <c r="L31" s="16">
        <v>11</v>
      </c>
      <c r="M31" s="82">
        <v>22.184999999999999</v>
      </c>
      <c r="N31" s="99">
        <v>22.184999999999999</v>
      </c>
      <c r="O31" s="65">
        <v>3000</v>
      </c>
      <c r="P31" s="66">
        <f>Table224578910112345678[[#This Row],[PEMBULATAN]]*O31</f>
        <v>66555</v>
      </c>
    </row>
    <row r="32" spans="1:16" ht="26.25" customHeight="1" x14ac:dyDescent="0.2">
      <c r="A32" s="14"/>
      <c r="B32" s="76"/>
      <c r="C32" s="74" t="s">
        <v>480</v>
      </c>
      <c r="D32" s="79" t="s">
        <v>59</v>
      </c>
      <c r="E32" s="13">
        <v>44442</v>
      </c>
      <c r="F32" s="77" t="s">
        <v>60</v>
      </c>
      <c r="G32" s="13">
        <v>44444</v>
      </c>
      <c r="H32" s="78" t="s">
        <v>61</v>
      </c>
      <c r="I32" s="16">
        <v>85</v>
      </c>
      <c r="J32" s="16">
        <v>41</v>
      </c>
      <c r="K32" s="16">
        <v>54</v>
      </c>
      <c r="L32" s="16">
        <v>21</v>
      </c>
      <c r="M32" s="82">
        <v>47.047499999999999</v>
      </c>
      <c r="N32" s="99">
        <v>47.047499999999999</v>
      </c>
      <c r="O32" s="65">
        <v>3000</v>
      </c>
      <c r="P32" s="66">
        <f>Table224578910112345678[[#This Row],[PEMBULATAN]]*O32</f>
        <v>141142.5</v>
      </c>
    </row>
    <row r="33" spans="1:16" ht="26.25" customHeight="1" x14ac:dyDescent="0.2">
      <c r="A33" s="14"/>
      <c r="B33" s="76"/>
      <c r="C33" s="74" t="s">
        <v>481</v>
      </c>
      <c r="D33" s="79" t="s">
        <v>59</v>
      </c>
      <c r="E33" s="13">
        <v>44442</v>
      </c>
      <c r="F33" s="77" t="s">
        <v>60</v>
      </c>
      <c r="G33" s="13">
        <v>44444</v>
      </c>
      <c r="H33" s="78" t="s">
        <v>61</v>
      </c>
      <c r="I33" s="16">
        <v>52</v>
      </c>
      <c r="J33" s="16">
        <v>40</v>
      </c>
      <c r="K33" s="16">
        <v>39</v>
      </c>
      <c r="L33" s="16">
        <v>15</v>
      </c>
      <c r="M33" s="82">
        <v>20.28</v>
      </c>
      <c r="N33" s="99">
        <v>20.28</v>
      </c>
      <c r="O33" s="65">
        <v>3000</v>
      </c>
      <c r="P33" s="66">
        <f>Table224578910112345678[[#This Row],[PEMBULATAN]]*O33</f>
        <v>60840</v>
      </c>
    </row>
    <row r="34" spans="1:16" ht="26.25" customHeight="1" x14ac:dyDescent="0.2">
      <c r="A34" s="14"/>
      <c r="B34" s="76"/>
      <c r="C34" s="74" t="s">
        <v>482</v>
      </c>
      <c r="D34" s="79" t="s">
        <v>59</v>
      </c>
      <c r="E34" s="13">
        <v>44442</v>
      </c>
      <c r="F34" s="77" t="s">
        <v>60</v>
      </c>
      <c r="G34" s="13">
        <v>44444</v>
      </c>
      <c r="H34" s="78" t="s">
        <v>61</v>
      </c>
      <c r="I34" s="16">
        <v>59</v>
      </c>
      <c r="J34" s="16">
        <v>39</v>
      </c>
      <c r="K34" s="16">
        <v>15</v>
      </c>
      <c r="L34" s="16">
        <v>2</v>
      </c>
      <c r="M34" s="82">
        <v>8.6287500000000001</v>
      </c>
      <c r="N34" s="99">
        <v>8.6287500000000001</v>
      </c>
      <c r="O34" s="65">
        <v>3000</v>
      </c>
      <c r="P34" s="66">
        <f>Table224578910112345678[[#This Row],[PEMBULATAN]]*O34</f>
        <v>25886.25</v>
      </c>
    </row>
    <row r="35" spans="1:16" ht="26.25" customHeight="1" x14ac:dyDescent="0.2">
      <c r="A35" s="14"/>
      <c r="B35" s="76"/>
      <c r="C35" s="74" t="s">
        <v>483</v>
      </c>
      <c r="D35" s="79" t="s">
        <v>59</v>
      </c>
      <c r="E35" s="13">
        <v>44442</v>
      </c>
      <c r="F35" s="77" t="s">
        <v>60</v>
      </c>
      <c r="G35" s="13">
        <v>44444</v>
      </c>
      <c r="H35" s="78" t="s">
        <v>61</v>
      </c>
      <c r="I35" s="16">
        <v>68</v>
      </c>
      <c r="J35" s="16">
        <v>80</v>
      </c>
      <c r="K35" s="16">
        <v>23</v>
      </c>
      <c r="L35" s="16">
        <v>12</v>
      </c>
      <c r="M35" s="82">
        <v>31.28</v>
      </c>
      <c r="N35" s="99">
        <v>31.28</v>
      </c>
      <c r="O35" s="65">
        <v>3000</v>
      </c>
      <c r="P35" s="66">
        <f>Table224578910112345678[[#This Row],[PEMBULATAN]]*O35</f>
        <v>93840</v>
      </c>
    </row>
    <row r="36" spans="1:16" ht="26.25" customHeight="1" x14ac:dyDescent="0.2">
      <c r="A36" s="14"/>
      <c r="B36" s="76"/>
      <c r="C36" s="74" t="s">
        <v>484</v>
      </c>
      <c r="D36" s="79" t="s">
        <v>59</v>
      </c>
      <c r="E36" s="13">
        <v>44442</v>
      </c>
      <c r="F36" s="77" t="s">
        <v>60</v>
      </c>
      <c r="G36" s="13">
        <v>44444</v>
      </c>
      <c r="H36" s="78" t="s">
        <v>61</v>
      </c>
      <c r="I36" s="16">
        <v>93</v>
      </c>
      <c r="J36" s="16">
        <v>54</v>
      </c>
      <c r="K36" s="16">
        <v>23</v>
      </c>
      <c r="L36" s="16">
        <v>27</v>
      </c>
      <c r="M36" s="82">
        <v>28.8765</v>
      </c>
      <c r="N36" s="99">
        <v>28.8765</v>
      </c>
      <c r="O36" s="65">
        <v>3000</v>
      </c>
      <c r="P36" s="66">
        <f>Table224578910112345678[[#This Row],[PEMBULATAN]]*O36</f>
        <v>86629.5</v>
      </c>
    </row>
    <row r="37" spans="1:16" ht="26.25" customHeight="1" x14ac:dyDescent="0.2">
      <c r="A37" s="14"/>
      <c r="B37" s="76"/>
      <c r="C37" s="74" t="s">
        <v>485</v>
      </c>
      <c r="D37" s="79" t="s">
        <v>59</v>
      </c>
      <c r="E37" s="13">
        <v>44442</v>
      </c>
      <c r="F37" s="77" t="s">
        <v>60</v>
      </c>
      <c r="G37" s="13">
        <v>44444</v>
      </c>
      <c r="H37" s="78" t="s">
        <v>61</v>
      </c>
      <c r="I37" s="16">
        <v>82</v>
      </c>
      <c r="J37" s="16">
        <v>53</v>
      </c>
      <c r="K37" s="16">
        <v>41</v>
      </c>
      <c r="L37" s="16">
        <v>8</v>
      </c>
      <c r="M37" s="82">
        <v>44.546500000000002</v>
      </c>
      <c r="N37" s="99">
        <v>44.546500000000002</v>
      </c>
      <c r="O37" s="65">
        <v>3000</v>
      </c>
      <c r="P37" s="66">
        <f>Table224578910112345678[[#This Row],[PEMBULATAN]]*O37</f>
        <v>133639.5</v>
      </c>
    </row>
    <row r="38" spans="1:16" ht="26.25" customHeight="1" x14ac:dyDescent="0.2">
      <c r="A38" s="14"/>
      <c r="B38" s="76"/>
      <c r="C38" s="74" t="s">
        <v>486</v>
      </c>
      <c r="D38" s="79" t="s">
        <v>59</v>
      </c>
      <c r="E38" s="13">
        <v>44442</v>
      </c>
      <c r="F38" s="77" t="s">
        <v>60</v>
      </c>
      <c r="G38" s="13">
        <v>44444</v>
      </c>
      <c r="H38" s="78" t="s">
        <v>61</v>
      </c>
      <c r="I38" s="16">
        <v>68</v>
      </c>
      <c r="J38" s="16">
        <v>67</v>
      </c>
      <c r="K38" s="16">
        <v>51</v>
      </c>
      <c r="L38" s="16">
        <v>10</v>
      </c>
      <c r="M38" s="82">
        <v>58.088999999999999</v>
      </c>
      <c r="N38" s="99">
        <v>58.088999999999999</v>
      </c>
      <c r="O38" s="65">
        <v>3000</v>
      </c>
      <c r="P38" s="66">
        <f>Table224578910112345678[[#This Row],[PEMBULATAN]]*O38</f>
        <v>174267</v>
      </c>
    </row>
    <row r="39" spans="1:16" ht="26.25" customHeight="1" x14ac:dyDescent="0.2">
      <c r="A39" s="14"/>
      <c r="B39" s="76"/>
      <c r="C39" s="74" t="s">
        <v>487</v>
      </c>
      <c r="D39" s="79" t="s">
        <v>59</v>
      </c>
      <c r="E39" s="13">
        <v>44442</v>
      </c>
      <c r="F39" s="77" t="s">
        <v>60</v>
      </c>
      <c r="G39" s="13">
        <v>44444</v>
      </c>
      <c r="H39" s="78" t="s">
        <v>61</v>
      </c>
      <c r="I39" s="16">
        <v>60</v>
      </c>
      <c r="J39" s="16">
        <v>40</v>
      </c>
      <c r="K39" s="16">
        <v>35</v>
      </c>
      <c r="L39" s="16">
        <v>10</v>
      </c>
      <c r="M39" s="82">
        <v>21</v>
      </c>
      <c r="N39" s="99">
        <v>21</v>
      </c>
      <c r="O39" s="65">
        <v>3000</v>
      </c>
      <c r="P39" s="66">
        <f>Table224578910112345678[[#This Row],[PEMBULATAN]]*O39</f>
        <v>63000</v>
      </c>
    </row>
    <row r="40" spans="1:16" ht="26.25" customHeight="1" x14ac:dyDescent="0.2">
      <c r="A40" s="14"/>
      <c r="B40" s="76"/>
      <c r="C40" s="74" t="s">
        <v>488</v>
      </c>
      <c r="D40" s="79" t="s">
        <v>59</v>
      </c>
      <c r="E40" s="13">
        <v>44442</v>
      </c>
      <c r="F40" s="77" t="s">
        <v>60</v>
      </c>
      <c r="G40" s="13">
        <v>44444</v>
      </c>
      <c r="H40" s="78" t="s">
        <v>61</v>
      </c>
      <c r="I40" s="16">
        <v>88</v>
      </c>
      <c r="J40" s="16">
        <v>56</v>
      </c>
      <c r="K40" s="16">
        <v>31</v>
      </c>
      <c r="L40" s="16">
        <v>7</v>
      </c>
      <c r="M40" s="82">
        <v>38.192</v>
      </c>
      <c r="N40" s="99">
        <v>38.192</v>
      </c>
      <c r="O40" s="65">
        <v>3000</v>
      </c>
      <c r="P40" s="66">
        <f>Table224578910112345678[[#This Row],[PEMBULATAN]]*O40</f>
        <v>114576</v>
      </c>
    </row>
    <row r="41" spans="1:16" ht="26.25" customHeight="1" x14ac:dyDescent="0.2">
      <c r="A41" s="14"/>
      <c r="B41" s="76"/>
      <c r="C41" s="74" t="s">
        <v>489</v>
      </c>
      <c r="D41" s="79" t="s">
        <v>59</v>
      </c>
      <c r="E41" s="13">
        <v>44442</v>
      </c>
      <c r="F41" s="77" t="s">
        <v>60</v>
      </c>
      <c r="G41" s="13">
        <v>44444</v>
      </c>
      <c r="H41" s="78" t="s">
        <v>61</v>
      </c>
      <c r="I41" s="16">
        <v>90</v>
      </c>
      <c r="J41" s="16">
        <v>57</v>
      </c>
      <c r="K41" s="16">
        <v>30</v>
      </c>
      <c r="L41" s="16">
        <v>10</v>
      </c>
      <c r="M41" s="82">
        <v>38.475000000000001</v>
      </c>
      <c r="N41" s="99">
        <v>39</v>
      </c>
      <c r="O41" s="65">
        <v>3000</v>
      </c>
      <c r="P41" s="66">
        <f>Table224578910112345678[[#This Row],[PEMBULATAN]]*O41</f>
        <v>117000</v>
      </c>
    </row>
    <row r="42" spans="1:16" ht="26.25" customHeight="1" x14ac:dyDescent="0.2">
      <c r="A42" s="14"/>
      <c r="B42" s="76"/>
      <c r="C42" s="74" t="s">
        <v>490</v>
      </c>
      <c r="D42" s="79" t="s">
        <v>59</v>
      </c>
      <c r="E42" s="13">
        <v>44442</v>
      </c>
      <c r="F42" s="77" t="s">
        <v>60</v>
      </c>
      <c r="G42" s="13">
        <v>44444</v>
      </c>
      <c r="H42" s="78" t="s">
        <v>61</v>
      </c>
      <c r="I42" s="16">
        <v>79</v>
      </c>
      <c r="J42" s="16">
        <v>60</v>
      </c>
      <c r="K42" s="16">
        <v>17</v>
      </c>
      <c r="L42" s="16">
        <v>11</v>
      </c>
      <c r="M42" s="82">
        <v>20.145</v>
      </c>
      <c r="N42" s="99">
        <v>20.145</v>
      </c>
      <c r="O42" s="65">
        <v>3000</v>
      </c>
      <c r="P42" s="66">
        <f>Table224578910112345678[[#This Row],[PEMBULATAN]]*O42</f>
        <v>60435</v>
      </c>
    </row>
    <row r="43" spans="1:16" ht="26.25" customHeight="1" x14ac:dyDescent="0.2">
      <c r="A43" s="14"/>
      <c r="B43" s="76"/>
      <c r="C43" s="74" t="s">
        <v>491</v>
      </c>
      <c r="D43" s="79" t="s">
        <v>59</v>
      </c>
      <c r="E43" s="13">
        <v>44442</v>
      </c>
      <c r="F43" s="77" t="s">
        <v>60</v>
      </c>
      <c r="G43" s="13">
        <v>44444</v>
      </c>
      <c r="H43" s="78" t="s">
        <v>61</v>
      </c>
      <c r="I43" s="16">
        <v>93</v>
      </c>
      <c r="J43" s="16">
        <v>60</v>
      </c>
      <c r="K43" s="16">
        <v>43</v>
      </c>
      <c r="L43" s="16">
        <v>23</v>
      </c>
      <c r="M43" s="82">
        <v>59.984999999999999</v>
      </c>
      <c r="N43" s="99">
        <v>59.984999999999999</v>
      </c>
      <c r="O43" s="65">
        <v>3000</v>
      </c>
      <c r="P43" s="66">
        <f>Table224578910112345678[[#This Row],[PEMBULATAN]]*O43</f>
        <v>179955</v>
      </c>
    </row>
    <row r="44" spans="1:16" ht="26.25" customHeight="1" x14ac:dyDescent="0.2">
      <c r="A44" s="14"/>
      <c r="B44" s="76"/>
      <c r="C44" s="74" t="s">
        <v>492</v>
      </c>
      <c r="D44" s="79" t="s">
        <v>59</v>
      </c>
      <c r="E44" s="13">
        <v>44442</v>
      </c>
      <c r="F44" s="77" t="s">
        <v>60</v>
      </c>
      <c r="G44" s="13">
        <v>44444</v>
      </c>
      <c r="H44" s="78" t="s">
        <v>61</v>
      </c>
      <c r="I44" s="16">
        <v>46</v>
      </c>
      <c r="J44" s="16">
        <v>28</v>
      </c>
      <c r="K44" s="16">
        <v>28</v>
      </c>
      <c r="L44" s="16">
        <v>18</v>
      </c>
      <c r="M44" s="82">
        <v>9.016</v>
      </c>
      <c r="N44" s="99">
        <v>18</v>
      </c>
      <c r="O44" s="65">
        <v>3000</v>
      </c>
      <c r="P44" s="66">
        <f>Table224578910112345678[[#This Row],[PEMBULATAN]]*O44</f>
        <v>54000</v>
      </c>
    </row>
    <row r="45" spans="1:16" ht="26.25" customHeight="1" x14ac:dyDescent="0.2">
      <c r="A45" s="14"/>
      <c r="B45" s="76"/>
      <c r="C45" s="74" t="s">
        <v>493</v>
      </c>
      <c r="D45" s="79" t="s">
        <v>59</v>
      </c>
      <c r="E45" s="13">
        <v>44442</v>
      </c>
      <c r="F45" s="77" t="s">
        <v>60</v>
      </c>
      <c r="G45" s="13">
        <v>44444</v>
      </c>
      <c r="H45" s="78" t="s">
        <v>61</v>
      </c>
      <c r="I45" s="16">
        <v>98</v>
      </c>
      <c r="J45" s="16">
        <v>50</v>
      </c>
      <c r="K45" s="16">
        <v>24</v>
      </c>
      <c r="L45" s="16">
        <v>17</v>
      </c>
      <c r="M45" s="82">
        <v>29.4</v>
      </c>
      <c r="N45" s="99">
        <v>30</v>
      </c>
      <c r="O45" s="65">
        <v>3000</v>
      </c>
      <c r="P45" s="66">
        <f>Table224578910112345678[[#This Row],[PEMBULATAN]]*O45</f>
        <v>90000</v>
      </c>
    </row>
    <row r="46" spans="1:16" ht="26.25" customHeight="1" x14ac:dyDescent="0.2">
      <c r="A46" s="14"/>
      <c r="B46" s="76"/>
      <c r="C46" s="74" t="s">
        <v>494</v>
      </c>
      <c r="D46" s="79" t="s">
        <v>59</v>
      </c>
      <c r="E46" s="13">
        <v>44442</v>
      </c>
      <c r="F46" s="77" t="s">
        <v>60</v>
      </c>
      <c r="G46" s="13">
        <v>44444</v>
      </c>
      <c r="H46" s="78" t="s">
        <v>61</v>
      </c>
      <c r="I46" s="16">
        <v>56</v>
      </c>
      <c r="J46" s="16">
        <v>29</v>
      </c>
      <c r="K46" s="16">
        <v>50</v>
      </c>
      <c r="L46" s="16">
        <v>5</v>
      </c>
      <c r="M46" s="82">
        <v>20.3</v>
      </c>
      <c r="N46" s="99">
        <v>21</v>
      </c>
      <c r="O46" s="65">
        <v>3000</v>
      </c>
      <c r="P46" s="66">
        <f>Table224578910112345678[[#This Row],[PEMBULATAN]]*O46</f>
        <v>63000</v>
      </c>
    </row>
    <row r="47" spans="1:16" ht="26.25" customHeight="1" x14ac:dyDescent="0.2">
      <c r="A47" s="14"/>
      <c r="B47" s="76"/>
      <c r="C47" s="74" t="s">
        <v>495</v>
      </c>
      <c r="D47" s="79" t="s">
        <v>59</v>
      </c>
      <c r="E47" s="13">
        <v>44442</v>
      </c>
      <c r="F47" s="77" t="s">
        <v>60</v>
      </c>
      <c r="G47" s="13">
        <v>44444</v>
      </c>
      <c r="H47" s="78" t="s">
        <v>61</v>
      </c>
      <c r="I47" s="16">
        <v>56</v>
      </c>
      <c r="J47" s="16">
        <v>55</v>
      </c>
      <c r="K47" s="16">
        <v>25</v>
      </c>
      <c r="L47" s="16">
        <v>5</v>
      </c>
      <c r="M47" s="82">
        <v>19.25</v>
      </c>
      <c r="N47" s="99">
        <v>19.25</v>
      </c>
      <c r="O47" s="65">
        <v>3000</v>
      </c>
      <c r="P47" s="66">
        <f>Table224578910112345678[[#This Row],[PEMBULATAN]]*O47</f>
        <v>57750</v>
      </c>
    </row>
    <row r="48" spans="1:16" ht="26.25" customHeight="1" x14ac:dyDescent="0.2">
      <c r="A48" s="14"/>
      <c r="B48" s="76"/>
      <c r="C48" s="74" t="s">
        <v>496</v>
      </c>
      <c r="D48" s="79" t="s">
        <v>59</v>
      </c>
      <c r="E48" s="13">
        <v>44442</v>
      </c>
      <c r="F48" s="77" t="s">
        <v>60</v>
      </c>
      <c r="G48" s="13">
        <v>44444</v>
      </c>
      <c r="H48" s="78" t="s">
        <v>61</v>
      </c>
      <c r="I48" s="16">
        <v>92</v>
      </c>
      <c r="J48" s="16">
        <v>53</v>
      </c>
      <c r="K48" s="16">
        <v>25</v>
      </c>
      <c r="L48" s="16">
        <v>23</v>
      </c>
      <c r="M48" s="82">
        <v>30.475000000000001</v>
      </c>
      <c r="N48" s="99">
        <v>31</v>
      </c>
      <c r="O48" s="65">
        <v>3000</v>
      </c>
      <c r="P48" s="66">
        <f>Table224578910112345678[[#This Row],[PEMBULATAN]]*O48</f>
        <v>93000</v>
      </c>
    </row>
    <row r="49" spans="1:16" ht="26.25" customHeight="1" x14ac:dyDescent="0.2">
      <c r="A49" s="14"/>
      <c r="B49" s="76"/>
      <c r="C49" s="74" t="s">
        <v>497</v>
      </c>
      <c r="D49" s="79" t="s">
        <v>59</v>
      </c>
      <c r="E49" s="13">
        <v>44442</v>
      </c>
      <c r="F49" s="77" t="s">
        <v>60</v>
      </c>
      <c r="G49" s="13">
        <v>44444</v>
      </c>
      <c r="H49" s="78" t="s">
        <v>61</v>
      </c>
      <c r="I49" s="16">
        <v>26</v>
      </c>
      <c r="J49" s="16">
        <v>16</v>
      </c>
      <c r="K49" s="16">
        <v>24</v>
      </c>
      <c r="L49" s="16">
        <v>8</v>
      </c>
      <c r="M49" s="82">
        <v>2.496</v>
      </c>
      <c r="N49" s="99">
        <v>8</v>
      </c>
      <c r="O49" s="65">
        <v>3000</v>
      </c>
      <c r="P49" s="66">
        <f>Table224578910112345678[[#This Row],[PEMBULATAN]]*O49</f>
        <v>24000</v>
      </c>
    </row>
    <row r="50" spans="1:16" ht="26.25" customHeight="1" x14ac:dyDescent="0.2">
      <c r="A50" s="14"/>
      <c r="B50" s="76"/>
      <c r="C50" s="74" t="s">
        <v>498</v>
      </c>
      <c r="D50" s="79" t="s">
        <v>59</v>
      </c>
      <c r="E50" s="13">
        <v>44442</v>
      </c>
      <c r="F50" s="77" t="s">
        <v>60</v>
      </c>
      <c r="G50" s="13">
        <v>44444</v>
      </c>
      <c r="H50" s="78" t="s">
        <v>61</v>
      </c>
      <c r="I50" s="16">
        <v>62</v>
      </c>
      <c r="J50" s="16">
        <v>30</v>
      </c>
      <c r="K50" s="16">
        <v>60</v>
      </c>
      <c r="L50" s="16">
        <v>31</v>
      </c>
      <c r="M50" s="82">
        <v>27.9</v>
      </c>
      <c r="N50" s="99">
        <v>31</v>
      </c>
      <c r="O50" s="65">
        <v>3000</v>
      </c>
      <c r="P50" s="66">
        <f>Table224578910112345678[[#This Row],[PEMBULATAN]]*O50</f>
        <v>93000</v>
      </c>
    </row>
    <row r="51" spans="1:16" ht="26.25" customHeight="1" x14ac:dyDescent="0.2">
      <c r="A51" s="14"/>
      <c r="B51" s="76"/>
      <c r="C51" s="74" t="s">
        <v>499</v>
      </c>
      <c r="D51" s="79" t="s">
        <v>59</v>
      </c>
      <c r="E51" s="13">
        <v>44442</v>
      </c>
      <c r="F51" s="77" t="s">
        <v>60</v>
      </c>
      <c r="G51" s="13">
        <v>44444</v>
      </c>
      <c r="H51" s="78" t="s">
        <v>61</v>
      </c>
      <c r="I51" s="16">
        <v>57</v>
      </c>
      <c r="J51" s="16">
        <v>32</v>
      </c>
      <c r="K51" s="16">
        <v>28</v>
      </c>
      <c r="L51" s="16">
        <v>7</v>
      </c>
      <c r="M51" s="82">
        <v>12.768000000000001</v>
      </c>
      <c r="N51" s="99">
        <v>12.768000000000001</v>
      </c>
      <c r="O51" s="65">
        <v>3000</v>
      </c>
      <c r="P51" s="66">
        <f>Table224578910112345678[[#This Row],[PEMBULATAN]]*O51</f>
        <v>38304</v>
      </c>
    </row>
    <row r="52" spans="1:16" ht="26.25" customHeight="1" x14ac:dyDescent="0.2">
      <c r="A52" s="14"/>
      <c r="B52" s="76"/>
      <c r="C52" s="74" t="s">
        <v>500</v>
      </c>
      <c r="D52" s="79" t="s">
        <v>59</v>
      </c>
      <c r="E52" s="13">
        <v>44442</v>
      </c>
      <c r="F52" s="77" t="s">
        <v>60</v>
      </c>
      <c r="G52" s="13">
        <v>44444</v>
      </c>
      <c r="H52" s="78" t="s">
        <v>61</v>
      </c>
      <c r="I52" s="16">
        <v>85</v>
      </c>
      <c r="J52" s="16">
        <v>55</v>
      </c>
      <c r="K52" s="16">
        <v>35</v>
      </c>
      <c r="L52" s="16">
        <v>19</v>
      </c>
      <c r="M52" s="82">
        <v>40.90625</v>
      </c>
      <c r="N52" s="99">
        <v>40.90625</v>
      </c>
      <c r="O52" s="65">
        <v>3000</v>
      </c>
      <c r="P52" s="66">
        <f>Table224578910112345678[[#This Row],[PEMBULATAN]]*O52</f>
        <v>122718.75</v>
      </c>
    </row>
    <row r="53" spans="1:16" ht="26.25" customHeight="1" x14ac:dyDescent="0.2">
      <c r="A53" s="14"/>
      <c r="B53" s="76"/>
      <c r="C53" s="74" t="s">
        <v>501</v>
      </c>
      <c r="D53" s="79" t="s">
        <v>59</v>
      </c>
      <c r="E53" s="13">
        <v>44442</v>
      </c>
      <c r="F53" s="77" t="s">
        <v>60</v>
      </c>
      <c r="G53" s="13">
        <v>44444</v>
      </c>
      <c r="H53" s="78" t="s">
        <v>61</v>
      </c>
      <c r="I53" s="16">
        <v>96</v>
      </c>
      <c r="J53" s="16">
        <v>57</v>
      </c>
      <c r="K53" s="16">
        <v>20</v>
      </c>
      <c r="L53" s="16">
        <v>18</v>
      </c>
      <c r="M53" s="82">
        <v>27.36</v>
      </c>
      <c r="N53" s="99">
        <v>28</v>
      </c>
      <c r="O53" s="65">
        <v>3000</v>
      </c>
      <c r="P53" s="66">
        <f>Table224578910112345678[[#This Row],[PEMBULATAN]]*O53</f>
        <v>84000</v>
      </c>
    </row>
    <row r="54" spans="1:16" ht="26.25" customHeight="1" x14ac:dyDescent="0.2">
      <c r="A54" s="14"/>
      <c r="B54" s="76"/>
      <c r="C54" s="74" t="s">
        <v>502</v>
      </c>
      <c r="D54" s="79" t="s">
        <v>59</v>
      </c>
      <c r="E54" s="13">
        <v>44442</v>
      </c>
      <c r="F54" s="77" t="s">
        <v>60</v>
      </c>
      <c r="G54" s="13">
        <v>44444</v>
      </c>
      <c r="H54" s="78" t="s">
        <v>61</v>
      </c>
      <c r="I54" s="16">
        <v>30</v>
      </c>
      <c r="J54" s="16">
        <v>30</v>
      </c>
      <c r="K54" s="16">
        <v>28</v>
      </c>
      <c r="L54" s="16">
        <v>30</v>
      </c>
      <c r="M54" s="82">
        <v>6.3</v>
      </c>
      <c r="N54" s="99">
        <v>30</v>
      </c>
      <c r="O54" s="65">
        <v>3000</v>
      </c>
      <c r="P54" s="66">
        <f>Table224578910112345678[[#This Row],[PEMBULATAN]]*O54</f>
        <v>90000</v>
      </c>
    </row>
    <row r="55" spans="1:16" ht="26.25" customHeight="1" x14ac:dyDescent="0.2">
      <c r="A55" s="14"/>
      <c r="B55" s="76"/>
      <c r="C55" s="74" t="s">
        <v>503</v>
      </c>
      <c r="D55" s="79" t="s">
        <v>59</v>
      </c>
      <c r="E55" s="13">
        <v>44442</v>
      </c>
      <c r="F55" s="77" t="s">
        <v>60</v>
      </c>
      <c r="G55" s="13">
        <v>44444</v>
      </c>
      <c r="H55" s="78" t="s">
        <v>61</v>
      </c>
      <c r="I55" s="16">
        <v>90</v>
      </c>
      <c r="J55" s="16">
        <v>56</v>
      </c>
      <c r="K55" s="16">
        <v>27</v>
      </c>
      <c r="L55" s="16">
        <v>28</v>
      </c>
      <c r="M55" s="82">
        <v>34.020000000000003</v>
      </c>
      <c r="N55" s="99">
        <v>34.020000000000003</v>
      </c>
      <c r="O55" s="65">
        <v>3000</v>
      </c>
      <c r="P55" s="66">
        <f>Table224578910112345678[[#This Row],[PEMBULATAN]]*O55</f>
        <v>102060.00000000001</v>
      </c>
    </row>
    <row r="56" spans="1:16" ht="26.25" customHeight="1" x14ac:dyDescent="0.2">
      <c r="A56" s="14"/>
      <c r="B56" s="76"/>
      <c r="C56" s="74" t="s">
        <v>504</v>
      </c>
      <c r="D56" s="79" t="s">
        <v>59</v>
      </c>
      <c r="E56" s="13">
        <v>44442</v>
      </c>
      <c r="F56" s="77" t="s">
        <v>60</v>
      </c>
      <c r="G56" s="13">
        <v>44444</v>
      </c>
      <c r="H56" s="78" t="s">
        <v>61</v>
      </c>
      <c r="I56" s="16">
        <v>40</v>
      </c>
      <c r="J56" s="16">
        <v>40</v>
      </c>
      <c r="K56" s="16">
        <v>13</v>
      </c>
      <c r="L56" s="16">
        <v>5</v>
      </c>
      <c r="M56" s="82">
        <v>5.2</v>
      </c>
      <c r="N56" s="99">
        <v>5.2</v>
      </c>
      <c r="O56" s="65">
        <v>3000</v>
      </c>
      <c r="P56" s="66">
        <f>Table224578910112345678[[#This Row],[PEMBULATAN]]*O56</f>
        <v>15600</v>
      </c>
    </row>
    <row r="57" spans="1:16" ht="26.25" customHeight="1" x14ac:dyDescent="0.2">
      <c r="A57" s="14"/>
      <c r="B57" s="76"/>
      <c r="C57" s="74" t="s">
        <v>505</v>
      </c>
      <c r="D57" s="79" t="s">
        <v>59</v>
      </c>
      <c r="E57" s="13">
        <v>44442</v>
      </c>
      <c r="F57" s="77" t="s">
        <v>60</v>
      </c>
      <c r="G57" s="13">
        <v>44444</v>
      </c>
      <c r="H57" s="78" t="s">
        <v>61</v>
      </c>
      <c r="I57" s="16">
        <v>92</v>
      </c>
      <c r="J57" s="16">
        <v>38</v>
      </c>
      <c r="K57" s="16">
        <v>56</v>
      </c>
      <c r="L57" s="16">
        <v>11</v>
      </c>
      <c r="M57" s="82">
        <v>48.944000000000003</v>
      </c>
      <c r="N57" s="99">
        <v>48.944000000000003</v>
      </c>
      <c r="O57" s="65">
        <v>3000</v>
      </c>
      <c r="P57" s="66">
        <f>Table224578910112345678[[#This Row],[PEMBULATAN]]*O57</f>
        <v>146832</v>
      </c>
    </row>
    <row r="58" spans="1:16" ht="26.25" customHeight="1" x14ac:dyDescent="0.2">
      <c r="A58" s="14"/>
      <c r="B58" s="76"/>
      <c r="C58" s="74" t="s">
        <v>506</v>
      </c>
      <c r="D58" s="79" t="s">
        <v>59</v>
      </c>
      <c r="E58" s="13">
        <v>44442</v>
      </c>
      <c r="F58" s="77" t="s">
        <v>60</v>
      </c>
      <c r="G58" s="13">
        <v>44444</v>
      </c>
      <c r="H58" s="78" t="s">
        <v>61</v>
      </c>
      <c r="I58" s="16">
        <v>58</v>
      </c>
      <c r="J58" s="16">
        <v>57</v>
      </c>
      <c r="K58" s="16">
        <v>7</v>
      </c>
      <c r="L58" s="16">
        <v>3</v>
      </c>
      <c r="M58" s="82">
        <v>5.7854999999999999</v>
      </c>
      <c r="N58" s="99">
        <v>5.7854999999999999</v>
      </c>
      <c r="O58" s="65">
        <v>3000</v>
      </c>
      <c r="P58" s="66">
        <f>Table224578910112345678[[#This Row],[PEMBULATAN]]*O58</f>
        <v>17356.5</v>
      </c>
    </row>
    <row r="59" spans="1:16" ht="26.25" customHeight="1" x14ac:dyDescent="0.2">
      <c r="A59" s="14"/>
      <c r="B59" s="76"/>
      <c r="C59" s="74" t="s">
        <v>507</v>
      </c>
      <c r="D59" s="79" t="s">
        <v>59</v>
      </c>
      <c r="E59" s="13">
        <v>44442</v>
      </c>
      <c r="F59" s="77" t="s">
        <v>60</v>
      </c>
      <c r="G59" s="13">
        <v>44444</v>
      </c>
      <c r="H59" s="78" t="s">
        <v>61</v>
      </c>
      <c r="I59" s="16">
        <v>77</v>
      </c>
      <c r="J59" s="16">
        <v>65</v>
      </c>
      <c r="K59" s="16">
        <v>24</v>
      </c>
      <c r="L59" s="16">
        <v>10</v>
      </c>
      <c r="M59" s="82">
        <v>30.03</v>
      </c>
      <c r="N59" s="99">
        <v>30.03</v>
      </c>
      <c r="O59" s="65">
        <v>3000</v>
      </c>
      <c r="P59" s="66">
        <f>Table224578910112345678[[#This Row],[PEMBULATAN]]*O59</f>
        <v>90090</v>
      </c>
    </row>
    <row r="60" spans="1:16" ht="26.25" customHeight="1" x14ac:dyDescent="0.2">
      <c r="A60" s="14"/>
      <c r="B60" s="76"/>
      <c r="C60" s="74" t="s">
        <v>508</v>
      </c>
      <c r="D60" s="79" t="s">
        <v>59</v>
      </c>
      <c r="E60" s="13">
        <v>44442</v>
      </c>
      <c r="F60" s="77" t="s">
        <v>60</v>
      </c>
      <c r="G60" s="13">
        <v>44444</v>
      </c>
      <c r="H60" s="78" t="s">
        <v>61</v>
      </c>
      <c r="I60" s="16">
        <v>50</v>
      </c>
      <c r="J60" s="16">
        <v>48</v>
      </c>
      <c r="K60" s="16">
        <v>13</v>
      </c>
      <c r="L60" s="16">
        <v>5</v>
      </c>
      <c r="M60" s="82">
        <v>7.8</v>
      </c>
      <c r="N60" s="99">
        <v>7.8</v>
      </c>
      <c r="O60" s="65">
        <v>3000</v>
      </c>
      <c r="P60" s="66">
        <f>Table224578910112345678[[#This Row],[PEMBULATAN]]*O60</f>
        <v>23400</v>
      </c>
    </row>
    <row r="61" spans="1:16" ht="26.25" customHeight="1" x14ac:dyDescent="0.2">
      <c r="A61" s="14"/>
      <c r="B61" s="76"/>
      <c r="C61" s="74" t="s">
        <v>509</v>
      </c>
      <c r="D61" s="79" t="s">
        <v>59</v>
      </c>
      <c r="E61" s="13">
        <v>44442</v>
      </c>
      <c r="F61" s="77" t="s">
        <v>60</v>
      </c>
      <c r="G61" s="13">
        <v>44444</v>
      </c>
      <c r="H61" s="78" t="s">
        <v>61</v>
      </c>
      <c r="I61" s="16">
        <v>57</v>
      </c>
      <c r="J61" s="16">
        <v>40</v>
      </c>
      <c r="K61" s="16">
        <v>20</v>
      </c>
      <c r="L61" s="16">
        <v>10</v>
      </c>
      <c r="M61" s="82">
        <v>11.4</v>
      </c>
      <c r="N61" s="99">
        <v>12</v>
      </c>
      <c r="O61" s="65">
        <v>3000</v>
      </c>
      <c r="P61" s="66">
        <f>Table224578910112345678[[#This Row],[PEMBULATAN]]*O61</f>
        <v>36000</v>
      </c>
    </row>
    <row r="62" spans="1:16" ht="26.25" customHeight="1" x14ac:dyDescent="0.2">
      <c r="A62" s="14"/>
      <c r="B62" s="76"/>
      <c r="C62" s="74" t="s">
        <v>510</v>
      </c>
      <c r="D62" s="79" t="s">
        <v>59</v>
      </c>
      <c r="E62" s="13">
        <v>44442</v>
      </c>
      <c r="F62" s="77" t="s">
        <v>60</v>
      </c>
      <c r="G62" s="13">
        <v>44444</v>
      </c>
      <c r="H62" s="78" t="s">
        <v>61</v>
      </c>
      <c r="I62" s="16">
        <v>45</v>
      </c>
      <c r="J62" s="16">
        <v>35</v>
      </c>
      <c r="K62" s="16">
        <v>45</v>
      </c>
      <c r="L62" s="16">
        <v>5</v>
      </c>
      <c r="M62" s="82">
        <v>17.71875</v>
      </c>
      <c r="N62" s="99">
        <v>17.71875</v>
      </c>
      <c r="O62" s="65">
        <v>3000</v>
      </c>
      <c r="P62" s="66">
        <f>Table224578910112345678[[#This Row],[PEMBULATAN]]*O62</f>
        <v>53156.25</v>
      </c>
    </row>
    <row r="63" spans="1:16" ht="26.25" customHeight="1" x14ac:dyDescent="0.2">
      <c r="A63" s="14"/>
      <c r="B63" s="76"/>
      <c r="C63" s="74" t="s">
        <v>511</v>
      </c>
      <c r="D63" s="79" t="s">
        <v>59</v>
      </c>
      <c r="E63" s="13">
        <v>44442</v>
      </c>
      <c r="F63" s="77" t="s">
        <v>60</v>
      </c>
      <c r="G63" s="13">
        <v>44444</v>
      </c>
      <c r="H63" s="78" t="s">
        <v>61</v>
      </c>
      <c r="I63" s="16">
        <v>50</v>
      </c>
      <c r="J63" s="16">
        <v>30</v>
      </c>
      <c r="K63" s="16">
        <v>39</v>
      </c>
      <c r="L63" s="16">
        <v>5</v>
      </c>
      <c r="M63" s="82">
        <v>14.625</v>
      </c>
      <c r="N63" s="99">
        <v>14.625</v>
      </c>
      <c r="O63" s="65">
        <v>3000</v>
      </c>
      <c r="P63" s="66">
        <f>Table224578910112345678[[#This Row],[PEMBULATAN]]*O63</f>
        <v>43875</v>
      </c>
    </row>
    <row r="64" spans="1:16" ht="26.25" customHeight="1" x14ac:dyDescent="0.2">
      <c r="A64" s="14"/>
      <c r="B64" s="76"/>
      <c r="C64" s="74" t="s">
        <v>512</v>
      </c>
      <c r="D64" s="79" t="s">
        <v>59</v>
      </c>
      <c r="E64" s="13">
        <v>44442</v>
      </c>
      <c r="F64" s="77" t="s">
        <v>60</v>
      </c>
      <c r="G64" s="13">
        <v>44444</v>
      </c>
      <c r="H64" s="78" t="s">
        <v>61</v>
      </c>
      <c r="I64" s="16">
        <v>82</v>
      </c>
      <c r="J64" s="16">
        <v>38</v>
      </c>
      <c r="K64" s="16">
        <v>50</v>
      </c>
      <c r="L64" s="16">
        <v>22</v>
      </c>
      <c r="M64" s="82">
        <v>38.950000000000003</v>
      </c>
      <c r="N64" s="99">
        <v>38.950000000000003</v>
      </c>
      <c r="O64" s="65">
        <v>3000</v>
      </c>
      <c r="P64" s="66">
        <f>Table224578910112345678[[#This Row],[PEMBULATAN]]*O64</f>
        <v>116850.00000000001</v>
      </c>
    </row>
    <row r="65" spans="1:16" ht="26.25" customHeight="1" x14ac:dyDescent="0.2">
      <c r="A65" s="14"/>
      <c r="B65" s="76"/>
      <c r="C65" s="74" t="s">
        <v>513</v>
      </c>
      <c r="D65" s="79" t="s">
        <v>59</v>
      </c>
      <c r="E65" s="13">
        <v>44442</v>
      </c>
      <c r="F65" s="77" t="s">
        <v>60</v>
      </c>
      <c r="G65" s="13">
        <v>44444</v>
      </c>
      <c r="H65" s="78" t="s">
        <v>61</v>
      </c>
      <c r="I65" s="16">
        <v>70</v>
      </c>
      <c r="J65" s="16">
        <v>45</v>
      </c>
      <c r="K65" s="16">
        <v>27</v>
      </c>
      <c r="L65" s="16">
        <v>6</v>
      </c>
      <c r="M65" s="82">
        <v>21.262499999999999</v>
      </c>
      <c r="N65" s="99">
        <v>21.262499999999999</v>
      </c>
      <c r="O65" s="65">
        <v>3000</v>
      </c>
      <c r="P65" s="66">
        <f>Table224578910112345678[[#This Row],[PEMBULATAN]]*O65</f>
        <v>63787.5</v>
      </c>
    </row>
    <row r="66" spans="1:16" ht="26.25" customHeight="1" x14ac:dyDescent="0.2">
      <c r="A66" s="14"/>
      <c r="B66" s="76"/>
      <c r="C66" s="74" t="s">
        <v>514</v>
      </c>
      <c r="D66" s="79" t="s">
        <v>59</v>
      </c>
      <c r="E66" s="13">
        <v>44442</v>
      </c>
      <c r="F66" s="77" t="s">
        <v>60</v>
      </c>
      <c r="G66" s="13">
        <v>44444</v>
      </c>
      <c r="H66" s="78" t="s">
        <v>61</v>
      </c>
      <c r="I66" s="16">
        <v>60</v>
      </c>
      <c r="J66" s="16">
        <v>35</v>
      </c>
      <c r="K66" s="16">
        <v>12</v>
      </c>
      <c r="L66" s="16">
        <v>4</v>
      </c>
      <c r="M66" s="82">
        <v>6.3</v>
      </c>
      <c r="N66" s="99">
        <v>7</v>
      </c>
      <c r="O66" s="65">
        <v>3000</v>
      </c>
      <c r="P66" s="66">
        <f>Table224578910112345678[[#This Row],[PEMBULATAN]]*O66</f>
        <v>21000</v>
      </c>
    </row>
    <row r="67" spans="1:16" ht="26.25" customHeight="1" x14ac:dyDescent="0.2">
      <c r="A67" s="14"/>
      <c r="B67" s="76"/>
      <c r="C67" s="74" t="s">
        <v>515</v>
      </c>
      <c r="D67" s="79" t="s">
        <v>59</v>
      </c>
      <c r="E67" s="13">
        <v>44442</v>
      </c>
      <c r="F67" s="77" t="s">
        <v>60</v>
      </c>
      <c r="G67" s="13">
        <v>44444</v>
      </c>
      <c r="H67" s="78" t="s">
        <v>61</v>
      </c>
      <c r="I67" s="16">
        <v>97</v>
      </c>
      <c r="J67" s="16">
        <v>69</v>
      </c>
      <c r="K67" s="16">
        <v>20</v>
      </c>
      <c r="L67" s="16">
        <v>12</v>
      </c>
      <c r="M67" s="82">
        <v>33.465000000000003</v>
      </c>
      <c r="N67" s="99">
        <v>34</v>
      </c>
      <c r="O67" s="65">
        <v>3000</v>
      </c>
      <c r="P67" s="66">
        <f>Table224578910112345678[[#This Row],[PEMBULATAN]]*O67</f>
        <v>102000</v>
      </c>
    </row>
    <row r="68" spans="1:16" ht="26.25" customHeight="1" x14ac:dyDescent="0.2">
      <c r="A68" s="14"/>
      <c r="B68" s="76"/>
      <c r="C68" s="74" t="s">
        <v>516</v>
      </c>
      <c r="D68" s="79" t="s">
        <v>59</v>
      </c>
      <c r="E68" s="13">
        <v>44442</v>
      </c>
      <c r="F68" s="77" t="s">
        <v>60</v>
      </c>
      <c r="G68" s="13">
        <v>44444</v>
      </c>
      <c r="H68" s="78" t="s">
        <v>61</v>
      </c>
      <c r="I68" s="16">
        <v>90</v>
      </c>
      <c r="J68" s="16">
        <v>70</v>
      </c>
      <c r="K68" s="16">
        <v>20</v>
      </c>
      <c r="L68" s="16">
        <v>8</v>
      </c>
      <c r="M68" s="82">
        <v>31.5</v>
      </c>
      <c r="N68" s="99">
        <v>31.5</v>
      </c>
      <c r="O68" s="65">
        <v>3000</v>
      </c>
      <c r="P68" s="66">
        <f>Table224578910112345678[[#This Row],[PEMBULATAN]]*O68</f>
        <v>94500</v>
      </c>
    </row>
    <row r="69" spans="1:16" ht="26.25" customHeight="1" x14ac:dyDescent="0.2">
      <c r="A69" s="14"/>
      <c r="B69" s="76"/>
      <c r="C69" s="74" t="s">
        <v>517</v>
      </c>
      <c r="D69" s="79" t="s">
        <v>59</v>
      </c>
      <c r="E69" s="13">
        <v>44442</v>
      </c>
      <c r="F69" s="77" t="s">
        <v>60</v>
      </c>
      <c r="G69" s="13">
        <v>44444</v>
      </c>
      <c r="H69" s="78" t="s">
        <v>61</v>
      </c>
      <c r="I69" s="16">
        <v>91</v>
      </c>
      <c r="J69" s="16">
        <v>58</v>
      </c>
      <c r="K69" s="16">
        <v>30</v>
      </c>
      <c r="L69" s="16">
        <v>22</v>
      </c>
      <c r="M69" s="82">
        <v>39.585000000000001</v>
      </c>
      <c r="N69" s="99">
        <v>39.585000000000001</v>
      </c>
      <c r="O69" s="65">
        <v>3000</v>
      </c>
      <c r="P69" s="66">
        <f>Table224578910112345678[[#This Row],[PEMBULATAN]]*O69</f>
        <v>118755</v>
      </c>
    </row>
    <row r="70" spans="1:16" ht="26.25" customHeight="1" x14ac:dyDescent="0.2">
      <c r="A70" s="14"/>
      <c r="B70" s="76"/>
      <c r="C70" s="74" t="s">
        <v>518</v>
      </c>
      <c r="D70" s="79" t="s">
        <v>59</v>
      </c>
      <c r="E70" s="13">
        <v>44442</v>
      </c>
      <c r="F70" s="77" t="s">
        <v>60</v>
      </c>
      <c r="G70" s="13">
        <v>44444</v>
      </c>
      <c r="H70" s="78" t="s">
        <v>61</v>
      </c>
      <c r="I70" s="16">
        <v>100</v>
      </c>
      <c r="J70" s="16">
        <v>55</v>
      </c>
      <c r="K70" s="16">
        <v>40</v>
      </c>
      <c r="L70" s="16">
        <v>27</v>
      </c>
      <c r="M70" s="82">
        <v>55</v>
      </c>
      <c r="N70" s="99">
        <v>55</v>
      </c>
      <c r="O70" s="65">
        <v>3000</v>
      </c>
      <c r="P70" s="66">
        <f>Table224578910112345678[[#This Row],[PEMBULATAN]]*O70</f>
        <v>165000</v>
      </c>
    </row>
    <row r="71" spans="1:16" ht="26.25" customHeight="1" x14ac:dyDescent="0.2">
      <c r="A71" s="14"/>
      <c r="B71" s="76"/>
      <c r="C71" s="74" t="s">
        <v>519</v>
      </c>
      <c r="D71" s="79" t="s">
        <v>59</v>
      </c>
      <c r="E71" s="13">
        <v>44442</v>
      </c>
      <c r="F71" s="77" t="s">
        <v>60</v>
      </c>
      <c r="G71" s="13">
        <v>44444</v>
      </c>
      <c r="H71" s="78" t="s">
        <v>61</v>
      </c>
      <c r="I71" s="16">
        <v>90</v>
      </c>
      <c r="J71" s="16">
        <v>61</v>
      </c>
      <c r="K71" s="16">
        <v>24</v>
      </c>
      <c r="L71" s="16">
        <v>10</v>
      </c>
      <c r="M71" s="82">
        <v>32.94</v>
      </c>
      <c r="N71" s="99">
        <v>32.94</v>
      </c>
      <c r="O71" s="65">
        <v>3000</v>
      </c>
      <c r="P71" s="66">
        <f>Table224578910112345678[[#This Row],[PEMBULATAN]]*O71</f>
        <v>98820</v>
      </c>
    </row>
    <row r="72" spans="1:16" ht="26.25" customHeight="1" x14ac:dyDescent="0.2">
      <c r="A72" s="14"/>
      <c r="B72" s="76"/>
      <c r="C72" s="74" t="s">
        <v>520</v>
      </c>
      <c r="D72" s="79" t="s">
        <v>59</v>
      </c>
      <c r="E72" s="13">
        <v>44442</v>
      </c>
      <c r="F72" s="77" t="s">
        <v>60</v>
      </c>
      <c r="G72" s="13">
        <v>44444</v>
      </c>
      <c r="H72" s="78" t="s">
        <v>61</v>
      </c>
      <c r="I72" s="16">
        <v>36</v>
      </c>
      <c r="J72" s="16">
        <v>38</v>
      </c>
      <c r="K72" s="16">
        <v>10</v>
      </c>
      <c r="L72" s="16">
        <v>2</v>
      </c>
      <c r="M72" s="82">
        <v>3.42</v>
      </c>
      <c r="N72" s="99">
        <v>4</v>
      </c>
      <c r="O72" s="65">
        <v>3000</v>
      </c>
      <c r="P72" s="66">
        <f>Table224578910112345678[[#This Row],[PEMBULATAN]]*O72</f>
        <v>12000</v>
      </c>
    </row>
    <row r="73" spans="1:16" ht="26.25" customHeight="1" x14ac:dyDescent="0.2">
      <c r="A73" s="14"/>
      <c r="B73" s="76"/>
      <c r="C73" s="74" t="s">
        <v>521</v>
      </c>
      <c r="D73" s="79" t="s">
        <v>59</v>
      </c>
      <c r="E73" s="13">
        <v>44442</v>
      </c>
      <c r="F73" s="77" t="s">
        <v>60</v>
      </c>
      <c r="G73" s="13">
        <v>44444</v>
      </c>
      <c r="H73" s="78" t="s">
        <v>61</v>
      </c>
      <c r="I73" s="16">
        <v>96</v>
      </c>
      <c r="J73" s="16">
        <v>60</v>
      </c>
      <c r="K73" s="16">
        <v>36</v>
      </c>
      <c r="L73" s="16">
        <v>19</v>
      </c>
      <c r="M73" s="82">
        <v>51.84</v>
      </c>
      <c r="N73" s="99">
        <v>51.84</v>
      </c>
      <c r="O73" s="65">
        <v>3000</v>
      </c>
      <c r="P73" s="66">
        <f>Table224578910112345678[[#This Row],[PEMBULATAN]]*O73</f>
        <v>155520</v>
      </c>
    </row>
    <row r="74" spans="1:16" ht="26.25" customHeight="1" x14ac:dyDescent="0.2">
      <c r="A74" s="14"/>
      <c r="B74" s="76"/>
      <c r="C74" s="74" t="s">
        <v>522</v>
      </c>
      <c r="D74" s="79" t="s">
        <v>59</v>
      </c>
      <c r="E74" s="13">
        <v>44442</v>
      </c>
      <c r="F74" s="77" t="s">
        <v>60</v>
      </c>
      <c r="G74" s="13">
        <v>44444</v>
      </c>
      <c r="H74" s="78" t="s">
        <v>61</v>
      </c>
      <c r="I74" s="16">
        <v>76</v>
      </c>
      <c r="J74" s="16">
        <v>54</v>
      </c>
      <c r="K74" s="16">
        <v>28</v>
      </c>
      <c r="L74" s="16">
        <v>9</v>
      </c>
      <c r="M74" s="82">
        <v>28.728000000000002</v>
      </c>
      <c r="N74" s="99">
        <v>28.728000000000002</v>
      </c>
      <c r="O74" s="65">
        <v>3000</v>
      </c>
      <c r="P74" s="66">
        <f>Table224578910112345678[[#This Row],[PEMBULATAN]]*O74</f>
        <v>86184</v>
      </c>
    </row>
    <row r="75" spans="1:16" ht="26.25" customHeight="1" x14ac:dyDescent="0.2">
      <c r="A75" s="14"/>
      <c r="B75" s="76"/>
      <c r="C75" s="74" t="s">
        <v>523</v>
      </c>
      <c r="D75" s="79" t="s">
        <v>59</v>
      </c>
      <c r="E75" s="13">
        <v>44442</v>
      </c>
      <c r="F75" s="77" t="s">
        <v>60</v>
      </c>
      <c r="G75" s="13">
        <v>44444</v>
      </c>
      <c r="H75" s="78" t="s">
        <v>61</v>
      </c>
      <c r="I75" s="16">
        <v>89</v>
      </c>
      <c r="J75" s="16">
        <v>60</v>
      </c>
      <c r="K75" s="16">
        <v>15</v>
      </c>
      <c r="L75" s="16">
        <v>8</v>
      </c>
      <c r="M75" s="82">
        <v>20.024999999999999</v>
      </c>
      <c r="N75" s="99">
        <v>20.024999999999999</v>
      </c>
      <c r="O75" s="65">
        <v>3000</v>
      </c>
      <c r="P75" s="66">
        <f>Table224578910112345678[[#This Row],[PEMBULATAN]]*O75</f>
        <v>60074.999999999993</v>
      </c>
    </row>
    <row r="76" spans="1:16" ht="26.25" customHeight="1" x14ac:dyDescent="0.2">
      <c r="A76" s="14"/>
      <c r="B76" s="76"/>
      <c r="C76" s="74" t="s">
        <v>524</v>
      </c>
      <c r="D76" s="79" t="s">
        <v>59</v>
      </c>
      <c r="E76" s="13">
        <v>44442</v>
      </c>
      <c r="F76" s="77" t="s">
        <v>60</v>
      </c>
      <c r="G76" s="13">
        <v>44444</v>
      </c>
      <c r="H76" s="78" t="s">
        <v>61</v>
      </c>
      <c r="I76" s="16">
        <v>70</v>
      </c>
      <c r="J76" s="16">
        <v>48</v>
      </c>
      <c r="K76" s="16">
        <v>7</v>
      </c>
      <c r="L76" s="16">
        <v>3</v>
      </c>
      <c r="M76" s="82">
        <v>5.88</v>
      </c>
      <c r="N76" s="99">
        <v>5.88</v>
      </c>
      <c r="O76" s="65">
        <v>3000</v>
      </c>
      <c r="P76" s="66">
        <f>Table224578910112345678[[#This Row],[PEMBULATAN]]*O76</f>
        <v>17640</v>
      </c>
    </row>
    <row r="77" spans="1:16" ht="26.25" customHeight="1" x14ac:dyDescent="0.2">
      <c r="A77" s="14"/>
      <c r="B77" s="76"/>
      <c r="C77" s="74" t="s">
        <v>525</v>
      </c>
      <c r="D77" s="79" t="s">
        <v>59</v>
      </c>
      <c r="E77" s="13">
        <v>44442</v>
      </c>
      <c r="F77" s="77" t="s">
        <v>60</v>
      </c>
      <c r="G77" s="13">
        <v>44444</v>
      </c>
      <c r="H77" s="78" t="s">
        <v>61</v>
      </c>
      <c r="I77" s="16">
        <v>83</v>
      </c>
      <c r="J77" s="16">
        <v>58</v>
      </c>
      <c r="K77" s="16">
        <v>26</v>
      </c>
      <c r="L77" s="16">
        <v>8</v>
      </c>
      <c r="M77" s="82">
        <v>31.291</v>
      </c>
      <c r="N77" s="99">
        <v>31.291</v>
      </c>
      <c r="O77" s="65">
        <v>3000</v>
      </c>
      <c r="P77" s="66">
        <f>Table224578910112345678[[#This Row],[PEMBULATAN]]*O77</f>
        <v>93873</v>
      </c>
    </row>
    <row r="78" spans="1:16" ht="26.25" customHeight="1" x14ac:dyDescent="0.2">
      <c r="A78" s="14"/>
      <c r="B78" s="76"/>
      <c r="C78" s="74" t="s">
        <v>526</v>
      </c>
      <c r="D78" s="79" t="s">
        <v>59</v>
      </c>
      <c r="E78" s="13">
        <v>44442</v>
      </c>
      <c r="F78" s="77" t="s">
        <v>60</v>
      </c>
      <c r="G78" s="13">
        <v>44444</v>
      </c>
      <c r="H78" s="78" t="s">
        <v>61</v>
      </c>
      <c r="I78" s="16">
        <v>36</v>
      </c>
      <c r="J78" s="16">
        <v>60</v>
      </c>
      <c r="K78" s="16">
        <v>12</v>
      </c>
      <c r="L78" s="16">
        <v>6</v>
      </c>
      <c r="M78" s="82">
        <v>6.48</v>
      </c>
      <c r="N78" s="99">
        <v>7</v>
      </c>
      <c r="O78" s="65">
        <v>3000</v>
      </c>
      <c r="P78" s="66">
        <f>Table224578910112345678[[#This Row],[PEMBULATAN]]*O78</f>
        <v>21000</v>
      </c>
    </row>
    <row r="79" spans="1:16" ht="26.25" customHeight="1" x14ac:dyDescent="0.2">
      <c r="A79" s="14"/>
      <c r="B79" s="76"/>
      <c r="C79" s="74" t="s">
        <v>527</v>
      </c>
      <c r="D79" s="79" t="s">
        <v>59</v>
      </c>
      <c r="E79" s="13">
        <v>44442</v>
      </c>
      <c r="F79" s="77" t="s">
        <v>60</v>
      </c>
      <c r="G79" s="13">
        <v>44444</v>
      </c>
      <c r="H79" s="78" t="s">
        <v>61</v>
      </c>
      <c r="I79" s="16">
        <v>50</v>
      </c>
      <c r="J79" s="16">
        <v>45</v>
      </c>
      <c r="K79" s="16">
        <v>10</v>
      </c>
      <c r="L79" s="16">
        <v>2</v>
      </c>
      <c r="M79" s="82">
        <v>5.625</v>
      </c>
      <c r="N79" s="99">
        <v>5.625</v>
      </c>
      <c r="O79" s="65">
        <v>3000</v>
      </c>
      <c r="P79" s="66">
        <f>Table224578910112345678[[#This Row],[PEMBULATAN]]*O79</f>
        <v>16875</v>
      </c>
    </row>
    <row r="80" spans="1:16" ht="26.25" customHeight="1" x14ac:dyDescent="0.2">
      <c r="A80" s="14"/>
      <c r="B80" s="76"/>
      <c r="C80" s="74" t="s">
        <v>528</v>
      </c>
      <c r="D80" s="79" t="s">
        <v>59</v>
      </c>
      <c r="E80" s="13">
        <v>44442</v>
      </c>
      <c r="F80" s="77" t="s">
        <v>60</v>
      </c>
      <c r="G80" s="13">
        <v>44444</v>
      </c>
      <c r="H80" s="78" t="s">
        <v>61</v>
      </c>
      <c r="I80" s="16">
        <v>63</v>
      </c>
      <c r="J80" s="16">
        <v>18</v>
      </c>
      <c r="K80" s="16">
        <v>60</v>
      </c>
      <c r="L80" s="16">
        <v>6</v>
      </c>
      <c r="M80" s="82">
        <v>17.010000000000002</v>
      </c>
      <c r="N80" s="99">
        <v>17.010000000000002</v>
      </c>
      <c r="O80" s="65">
        <v>3000</v>
      </c>
      <c r="P80" s="66">
        <f>Table224578910112345678[[#This Row],[PEMBULATAN]]*O80</f>
        <v>51030.000000000007</v>
      </c>
    </row>
    <row r="81" spans="1:16" ht="26.25" customHeight="1" x14ac:dyDescent="0.2">
      <c r="A81" s="14"/>
      <c r="B81" s="76"/>
      <c r="C81" s="74" t="s">
        <v>529</v>
      </c>
      <c r="D81" s="79" t="s">
        <v>59</v>
      </c>
      <c r="E81" s="13">
        <v>44442</v>
      </c>
      <c r="F81" s="77" t="s">
        <v>60</v>
      </c>
      <c r="G81" s="13">
        <v>44444</v>
      </c>
      <c r="H81" s="78" t="s">
        <v>61</v>
      </c>
      <c r="I81" s="16">
        <v>70</v>
      </c>
      <c r="J81" s="16">
        <v>20</v>
      </c>
      <c r="K81" s="16">
        <v>55</v>
      </c>
      <c r="L81" s="16">
        <v>10</v>
      </c>
      <c r="M81" s="82">
        <v>19.25</v>
      </c>
      <c r="N81" s="99">
        <v>19.25</v>
      </c>
      <c r="O81" s="65">
        <v>3000</v>
      </c>
      <c r="P81" s="66">
        <f>Table224578910112345678[[#This Row],[PEMBULATAN]]*O81</f>
        <v>57750</v>
      </c>
    </row>
    <row r="82" spans="1:16" ht="26.25" customHeight="1" x14ac:dyDescent="0.2">
      <c r="A82" s="14"/>
      <c r="B82" s="76"/>
      <c r="C82" s="74" t="s">
        <v>530</v>
      </c>
      <c r="D82" s="79" t="s">
        <v>59</v>
      </c>
      <c r="E82" s="13">
        <v>44442</v>
      </c>
      <c r="F82" s="77" t="s">
        <v>60</v>
      </c>
      <c r="G82" s="13">
        <v>44444</v>
      </c>
      <c r="H82" s="78" t="s">
        <v>61</v>
      </c>
      <c r="I82" s="16">
        <v>81</v>
      </c>
      <c r="J82" s="16">
        <v>50</v>
      </c>
      <c r="K82" s="16">
        <v>14</v>
      </c>
      <c r="L82" s="16">
        <v>7</v>
      </c>
      <c r="M82" s="82">
        <v>14.175000000000001</v>
      </c>
      <c r="N82" s="99">
        <v>14.175000000000001</v>
      </c>
      <c r="O82" s="65">
        <v>3000</v>
      </c>
      <c r="P82" s="66">
        <f>Table224578910112345678[[#This Row],[PEMBULATAN]]*O82</f>
        <v>42525</v>
      </c>
    </row>
    <row r="83" spans="1:16" ht="26.25" customHeight="1" x14ac:dyDescent="0.2">
      <c r="A83" s="14"/>
      <c r="B83" s="76"/>
      <c r="C83" s="74" t="s">
        <v>531</v>
      </c>
      <c r="D83" s="79" t="s">
        <v>59</v>
      </c>
      <c r="E83" s="13">
        <v>44442</v>
      </c>
      <c r="F83" s="77" t="s">
        <v>60</v>
      </c>
      <c r="G83" s="13">
        <v>44444</v>
      </c>
      <c r="H83" s="78" t="s">
        <v>61</v>
      </c>
      <c r="I83" s="16">
        <v>55</v>
      </c>
      <c r="J83" s="16">
        <v>26</v>
      </c>
      <c r="K83" s="16">
        <v>34</v>
      </c>
      <c r="L83" s="16">
        <v>12</v>
      </c>
      <c r="M83" s="82">
        <v>12.154999999999999</v>
      </c>
      <c r="N83" s="99">
        <v>12.154999999999999</v>
      </c>
      <c r="O83" s="65">
        <v>3000</v>
      </c>
      <c r="P83" s="66">
        <f>Table224578910112345678[[#This Row],[PEMBULATAN]]*O83</f>
        <v>36465</v>
      </c>
    </row>
    <row r="84" spans="1:16" ht="26.25" customHeight="1" x14ac:dyDescent="0.2">
      <c r="A84" s="14"/>
      <c r="B84" s="76"/>
      <c r="C84" s="74" t="s">
        <v>532</v>
      </c>
      <c r="D84" s="79" t="s">
        <v>59</v>
      </c>
      <c r="E84" s="13">
        <v>44442</v>
      </c>
      <c r="F84" s="77" t="s">
        <v>60</v>
      </c>
      <c r="G84" s="13">
        <v>44444</v>
      </c>
      <c r="H84" s="78" t="s">
        <v>61</v>
      </c>
      <c r="I84" s="16">
        <v>59</v>
      </c>
      <c r="J84" s="16">
        <v>60</v>
      </c>
      <c r="K84" s="16">
        <v>15</v>
      </c>
      <c r="L84" s="16">
        <v>9</v>
      </c>
      <c r="M84" s="82">
        <v>13.275</v>
      </c>
      <c r="N84" s="99">
        <v>13.275</v>
      </c>
      <c r="O84" s="65">
        <v>3000</v>
      </c>
      <c r="P84" s="66">
        <f>Table224578910112345678[[#This Row],[PEMBULATAN]]*O84</f>
        <v>39825</v>
      </c>
    </row>
    <row r="85" spans="1:16" ht="26.25" customHeight="1" x14ac:dyDescent="0.2">
      <c r="A85" s="14"/>
      <c r="B85" s="76"/>
      <c r="C85" s="74" t="s">
        <v>533</v>
      </c>
      <c r="D85" s="79" t="s">
        <v>59</v>
      </c>
      <c r="E85" s="13">
        <v>44442</v>
      </c>
      <c r="F85" s="77" t="s">
        <v>60</v>
      </c>
      <c r="G85" s="13">
        <v>44444</v>
      </c>
      <c r="H85" s="78" t="s">
        <v>61</v>
      </c>
      <c r="I85" s="16">
        <v>48</v>
      </c>
      <c r="J85" s="16">
        <v>43</v>
      </c>
      <c r="K85" s="16">
        <v>36</v>
      </c>
      <c r="L85" s="16">
        <v>15</v>
      </c>
      <c r="M85" s="82">
        <v>18.576000000000001</v>
      </c>
      <c r="N85" s="99">
        <v>18.576000000000001</v>
      </c>
      <c r="O85" s="65">
        <v>3000</v>
      </c>
      <c r="P85" s="66">
        <f>Table224578910112345678[[#This Row],[PEMBULATAN]]*O85</f>
        <v>55728</v>
      </c>
    </row>
    <row r="86" spans="1:16" ht="26.25" customHeight="1" x14ac:dyDescent="0.2">
      <c r="A86" s="14"/>
      <c r="B86" s="76"/>
      <c r="C86" s="74" t="s">
        <v>534</v>
      </c>
      <c r="D86" s="79" t="s">
        <v>59</v>
      </c>
      <c r="E86" s="13">
        <v>44442</v>
      </c>
      <c r="F86" s="77" t="s">
        <v>60</v>
      </c>
      <c r="G86" s="13">
        <v>44444</v>
      </c>
      <c r="H86" s="78" t="s">
        <v>61</v>
      </c>
      <c r="I86" s="16">
        <v>90</v>
      </c>
      <c r="J86" s="16">
        <v>54</v>
      </c>
      <c r="K86" s="16">
        <v>15</v>
      </c>
      <c r="L86" s="16">
        <v>9</v>
      </c>
      <c r="M86" s="82">
        <v>18.225000000000001</v>
      </c>
      <c r="N86" s="99">
        <v>18.225000000000001</v>
      </c>
      <c r="O86" s="65">
        <v>3000</v>
      </c>
      <c r="P86" s="66">
        <f>Table224578910112345678[[#This Row],[PEMBULATAN]]*O86</f>
        <v>54675.000000000007</v>
      </c>
    </row>
    <row r="87" spans="1:16" ht="26.25" customHeight="1" x14ac:dyDescent="0.2">
      <c r="A87" s="14"/>
      <c r="B87" s="76"/>
      <c r="C87" s="74" t="s">
        <v>535</v>
      </c>
      <c r="D87" s="79" t="s">
        <v>59</v>
      </c>
      <c r="E87" s="13">
        <v>44442</v>
      </c>
      <c r="F87" s="77" t="s">
        <v>60</v>
      </c>
      <c r="G87" s="13">
        <v>44444</v>
      </c>
      <c r="H87" s="78" t="s">
        <v>61</v>
      </c>
      <c r="I87" s="16">
        <v>72</v>
      </c>
      <c r="J87" s="16">
        <v>60</v>
      </c>
      <c r="K87" s="16">
        <v>25</v>
      </c>
      <c r="L87" s="16">
        <v>10</v>
      </c>
      <c r="M87" s="82">
        <v>27</v>
      </c>
      <c r="N87" s="99">
        <v>27</v>
      </c>
      <c r="O87" s="65">
        <v>3000</v>
      </c>
      <c r="P87" s="66">
        <f>Table224578910112345678[[#This Row],[PEMBULATAN]]*O87</f>
        <v>81000</v>
      </c>
    </row>
    <row r="88" spans="1:16" ht="26.25" customHeight="1" x14ac:dyDescent="0.2">
      <c r="A88" s="14"/>
      <c r="B88" s="76"/>
      <c r="C88" s="74" t="s">
        <v>536</v>
      </c>
      <c r="D88" s="79" t="s">
        <v>59</v>
      </c>
      <c r="E88" s="13">
        <v>44442</v>
      </c>
      <c r="F88" s="77" t="s">
        <v>60</v>
      </c>
      <c r="G88" s="13">
        <v>44444</v>
      </c>
      <c r="H88" s="78" t="s">
        <v>61</v>
      </c>
      <c r="I88" s="16">
        <v>100</v>
      </c>
      <c r="J88" s="16">
        <v>90</v>
      </c>
      <c r="K88" s="16">
        <v>25</v>
      </c>
      <c r="L88" s="16">
        <v>16</v>
      </c>
      <c r="M88" s="82">
        <v>56.25</v>
      </c>
      <c r="N88" s="99">
        <v>56.25</v>
      </c>
      <c r="O88" s="65">
        <v>3000</v>
      </c>
      <c r="P88" s="66">
        <f>Table224578910112345678[[#This Row],[PEMBULATAN]]*O88</f>
        <v>168750</v>
      </c>
    </row>
    <row r="89" spans="1:16" ht="26.25" customHeight="1" x14ac:dyDescent="0.2">
      <c r="A89" s="14"/>
      <c r="B89" s="76"/>
      <c r="C89" s="74" t="s">
        <v>537</v>
      </c>
      <c r="D89" s="79" t="s">
        <v>59</v>
      </c>
      <c r="E89" s="13">
        <v>44442</v>
      </c>
      <c r="F89" s="77" t="s">
        <v>60</v>
      </c>
      <c r="G89" s="13">
        <v>44444</v>
      </c>
      <c r="H89" s="78" t="s">
        <v>61</v>
      </c>
      <c r="I89" s="16">
        <v>53</v>
      </c>
      <c r="J89" s="16">
        <v>45</v>
      </c>
      <c r="K89" s="16">
        <v>15</v>
      </c>
      <c r="L89" s="16">
        <v>7</v>
      </c>
      <c r="M89" s="82">
        <v>8.9437499999999996</v>
      </c>
      <c r="N89" s="99">
        <v>8.9437499999999996</v>
      </c>
      <c r="O89" s="65">
        <v>3000</v>
      </c>
      <c r="P89" s="66">
        <f>Table224578910112345678[[#This Row],[PEMBULATAN]]*O89</f>
        <v>26831.25</v>
      </c>
    </row>
    <row r="90" spans="1:16" ht="26.25" customHeight="1" x14ac:dyDescent="0.2">
      <c r="A90" s="14"/>
      <c r="B90" s="76"/>
      <c r="C90" s="74" t="s">
        <v>538</v>
      </c>
      <c r="D90" s="79" t="s">
        <v>59</v>
      </c>
      <c r="E90" s="13">
        <v>44442</v>
      </c>
      <c r="F90" s="77" t="s">
        <v>60</v>
      </c>
      <c r="G90" s="13">
        <v>44444</v>
      </c>
      <c r="H90" s="78" t="s">
        <v>61</v>
      </c>
      <c r="I90" s="16">
        <v>60</v>
      </c>
      <c r="J90" s="16">
        <v>77</v>
      </c>
      <c r="K90" s="16">
        <v>16</v>
      </c>
      <c r="L90" s="16">
        <v>17</v>
      </c>
      <c r="M90" s="82">
        <v>18.48</v>
      </c>
      <c r="N90" s="99">
        <v>19</v>
      </c>
      <c r="O90" s="65">
        <v>3000</v>
      </c>
      <c r="P90" s="66">
        <f>Table224578910112345678[[#This Row],[PEMBULATAN]]*O90</f>
        <v>57000</v>
      </c>
    </row>
    <row r="91" spans="1:16" ht="26.25" customHeight="1" x14ac:dyDescent="0.2">
      <c r="A91" s="14"/>
      <c r="B91" s="76"/>
      <c r="C91" s="74" t="s">
        <v>539</v>
      </c>
      <c r="D91" s="79" t="s">
        <v>59</v>
      </c>
      <c r="E91" s="13">
        <v>44442</v>
      </c>
      <c r="F91" s="77" t="s">
        <v>60</v>
      </c>
      <c r="G91" s="13">
        <v>44444</v>
      </c>
      <c r="H91" s="78" t="s">
        <v>61</v>
      </c>
      <c r="I91" s="16">
        <v>85</v>
      </c>
      <c r="J91" s="16">
        <v>60</v>
      </c>
      <c r="K91" s="16">
        <v>16</v>
      </c>
      <c r="L91" s="16">
        <v>14</v>
      </c>
      <c r="M91" s="82">
        <v>20.399999999999999</v>
      </c>
      <c r="N91" s="99">
        <v>21</v>
      </c>
      <c r="O91" s="65">
        <v>3000</v>
      </c>
      <c r="P91" s="66">
        <f>Table224578910112345678[[#This Row],[PEMBULATAN]]*O91</f>
        <v>63000</v>
      </c>
    </row>
    <row r="92" spans="1:16" ht="26.25" customHeight="1" x14ac:dyDescent="0.2">
      <c r="A92" s="14"/>
      <c r="B92" s="76"/>
      <c r="C92" s="74" t="s">
        <v>540</v>
      </c>
      <c r="D92" s="79" t="s">
        <v>59</v>
      </c>
      <c r="E92" s="13">
        <v>44442</v>
      </c>
      <c r="F92" s="77" t="s">
        <v>60</v>
      </c>
      <c r="G92" s="13">
        <v>44444</v>
      </c>
      <c r="H92" s="78" t="s">
        <v>61</v>
      </c>
      <c r="I92" s="16">
        <v>60</v>
      </c>
      <c r="J92" s="16">
        <v>53</v>
      </c>
      <c r="K92" s="16">
        <v>10</v>
      </c>
      <c r="L92" s="16">
        <v>1</v>
      </c>
      <c r="M92" s="82">
        <v>7.95</v>
      </c>
      <c r="N92" s="99">
        <v>7.95</v>
      </c>
      <c r="O92" s="65">
        <v>3000</v>
      </c>
      <c r="P92" s="66">
        <f>Table224578910112345678[[#This Row],[PEMBULATAN]]*O92</f>
        <v>23850</v>
      </c>
    </row>
    <row r="93" spans="1:16" ht="26.25" customHeight="1" x14ac:dyDescent="0.2">
      <c r="A93" s="14"/>
      <c r="B93" s="76"/>
      <c r="C93" s="74" t="s">
        <v>541</v>
      </c>
      <c r="D93" s="79" t="s">
        <v>59</v>
      </c>
      <c r="E93" s="13">
        <v>44442</v>
      </c>
      <c r="F93" s="77" t="s">
        <v>60</v>
      </c>
      <c r="G93" s="13">
        <v>44444</v>
      </c>
      <c r="H93" s="78" t="s">
        <v>61</v>
      </c>
      <c r="I93" s="16">
        <v>63</v>
      </c>
      <c r="J93" s="16">
        <v>90</v>
      </c>
      <c r="K93" s="16">
        <v>26</v>
      </c>
      <c r="L93" s="16">
        <v>19</v>
      </c>
      <c r="M93" s="82">
        <v>36.854999999999997</v>
      </c>
      <c r="N93" s="99">
        <v>36.854999999999997</v>
      </c>
      <c r="O93" s="65">
        <v>3000</v>
      </c>
      <c r="P93" s="66">
        <f>Table224578910112345678[[#This Row],[PEMBULATAN]]*O93</f>
        <v>110564.99999999999</v>
      </c>
    </row>
    <row r="94" spans="1:16" ht="26.25" customHeight="1" x14ac:dyDescent="0.2">
      <c r="A94" s="14"/>
      <c r="B94" s="76"/>
      <c r="C94" s="74" t="s">
        <v>542</v>
      </c>
      <c r="D94" s="79" t="s">
        <v>59</v>
      </c>
      <c r="E94" s="13">
        <v>44442</v>
      </c>
      <c r="F94" s="77" t="s">
        <v>60</v>
      </c>
      <c r="G94" s="13">
        <v>44444</v>
      </c>
      <c r="H94" s="78" t="s">
        <v>61</v>
      </c>
      <c r="I94" s="16">
        <v>63</v>
      </c>
      <c r="J94" s="16">
        <v>90</v>
      </c>
      <c r="K94" s="16">
        <v>25</v>
      </c>
      <c r="L94" s="16">
        <v>23</v>
      </c>
      <c r="M94" s="82">
        <v>35.4375</v>
      </c>
      <c r="N94" s="99">
        <v>36</v>
      </c>
      <c r="O94" s="65">
        <v>3000</v>
      </c>
      <c r="P94" s="66">
        <f>Table224578910112345678[[#This Row],[PEMBULATAN]]*O94</f>
        <v>108000</v>
      </c>
    </row>
    <row r="95" spans="1:16" ht="26.25" customHeight="1" x14ac:dyDescent="0.2">
      <c r="A95" s="14"/>
      <c r="B95" s="76"/>
      <c r="C95" s="74" t="s">
        <v>543</v>
      </c>
      <c r="D95" s="79" t="s">
        <v>59</v>
      </c>
      <c r="E95" s="13">
        <v>44442</v>
      </c>
      <c r="F95" s="77" t="s">
        <v>60</v>
      </c>
      <c r="G95" s="13">
        <v>44444</v>
      </c>
      <c r="H95" s="78" t="s">
        <v>61</v>
      </c>
      <c r="I95" s="16">
        <v>41</v>
      </c>
      <c r="J95" s="16">
        <v>30</v>
      </c>
      <c r="K95" s="16">
        <v>30</v>
      </c>
      <c r="L95" s="16">
        <v>2</v>
      </c>
      <c r="M95" s="82">
        <v>9.2249999999999996</v>
      </c>
      <c r="N95" s="99">
        <v>9.2249999999999996</v>
      </c>
      <c r="O95" s="65">
        <v>3000</v>
      </c>
      <c r="P95" s="66">
        <f>Table224578910112345678[[#This Row],[PEMBULATAN]]*O95</f>
        <v>27675</v>
      </c>
    </row>
    <row r="96" spans="1:16" ht="26.25" customHeight="1" x14ac:dyDescent="0.2">
      <c r="A96" s="14"/>
      <c r="B96" s="76"/>
      <c r="C96" s="74" t="s">
        <v>544</v>
      </c>
      <c r="D96" s="79" t="s">
        <v>59</v>
      </c>
      <c r="E96" s="13">
        <v>44442</v>
      </c>
      <c r="F96" s="77" t="s">
        <v>60</v>
      </c>
      <c r="G96" s="13">
        <v>44444</v>
      </c>
      <c r="H96" s="78" t="s">
        <v>61</v>
      </c>
      <c r="I96" s="16">
        <v>40</v>
      </c>
      <c r="J96" s="16">
        <v>20</v>
      </c>
      <c r="K96" s="16">
        <v>30</v>
      </c>
      <c r="L96" s="16">
        <v>2</v>
      </c>
      <c r="M96" s="82">
        <v>6</v>
      </c>
      <c r="N96" s="99">
        <v>6</v>
      </c>
      <c r="O96" s="65">
        <v>3000</v>
      </c>
      <c r="P96" s="66">
        <f>Table224578910112345678[[#This Row],[PEMBULATAN]]*O96</f>
        <v>18000</v>
      </c>
    </row>
    <row r="97" spans="1:16" ht="26.25" customHeight="1" x14ac:dyDescent="0.2">
      <c r="A97" s="14"/>
      <c r="B97" s="76"/>
      <c r="C97" s="74" t="s">
        <v>545</v>
      </c>
      <c r="D97" s="79" t="s">
        <v>59</v>
      </c>
      <c r="E97" s="13">
        <v>44442</v>
      </c>
      <c r="F97" s="77" t="s">
        <v>60</v>
      </c>
      <c r="G97" s="13">
        <v>44444</v>
      </c>
      <c r="H97" s="78" t="s">
        <v>61</v>
      </c>
      <c r="I97" s="16">
        <v>98</v>
      </c>
      <c r="J97" s="16">
        <v>70</v>
      </c>
      <c r="K97" s="16">
        <v>15</v>
      </c>
      <c r="L97" s="16">
        <v>21</v>
      </c>
      <c r="M97" s="82">
        <v>25.725000000000001</v>
      </c>
      <c r="N97" s="99">
        <v>25.725000000000001</v>
      </c>
      <c r="O97" s="65">
        <v>3000</v>
      </c>
      <c r="P97" s="66">
        <f>Table224578910112345678[[#This Row],[PEMBULATAN]]*O97</f>
        <v>77175</v>
      </c>
    </row>
    <row r="98" spans="1:16" ht="26.25" customHeight="1" x14ac:dyDescent="0.2">
      <c r="A98" s="14"/>
      <c r="B98" s="76"/>
      <c r="C98" s="74" t="s">
        <v>546</v>
      </c>
      <c r="D98" s="79" t="s">
        <v>59</v>
      </c>
      <c r="E98" s="13">
        <v>44442</v>
      </c>
      <c r="F98" s="77" t="s">
        <v>60</v>
      </c>
      <c r="G98" s="13">
        <v>44444</v>
      </c>
      <c r="H98" s="78" t="s">
        <v>61</v>
      </c>
      <c r="I98" s="16">
        <v>30</v>
      </c>
      <c r="J98" s="16">
        <v>25</v>
      </c>
      <c r="K98" s="16">
        <v>30</v>
      </c>
      <c r="L98" s="16">
        <v>2</v>
      </c>
      <c r="M98" s="82">
        <v>5.625</v>
      </c>
      <c r="N98" s="99">
        <v>5.625</v>
      </c>
      <c r="O98" s="65">
        <v>3000</v>
      </c>
      <c r="P98" s="66">
        <f>Table224578910112345678[[#This Row],[PEMBULATAN]]*O98</f>
        <v>16875</v>
      </c>
    </row>
    <row r="99" spans="1:16" ht="26.25" customHeight="1" x14ac:dyDescent="0.2">
      <c r="A99" s="14"/>
      <c r="B99" s="76"/>
      <c r="C99" s="74" t="s">
        <v>547</v>
      </c>
      <c r="D99" s="79" t="s">
        <v>59</v>
      </c>
      <c r="E99" s="13">
        <v>44442</v>
      </c>
      <c r="F99" s="77" t="s">
        <v>60</v>
      </c>
      <c r="G99" s="13">
        <v>44444</v>
      </c>
      <c r="H99" s="78" t="s">
        <v>61</v>
      </c>
      <c r="I99" s="16">
        <v>45</v>
      </c>
      <c r="J99" s="16">
        <v>45</v>
      </c>
      <c r="K99" s="16">
        <v>30</v>
      </c>
      <c r="L99" s="16">
        <v>10</v>
      </c>
      <c r="M99" s="82">
        <v>15.1875</v>
      </c>
      <c r="N99" s="99">
        <v>15.1875</v>
      </c>
      <c r="O99" s="65">
        <v>3000</v>
      </c>
      <c r="P99" s="66">
        <f>Table224578910112345678[[#This Row],[PEMBULATAN]]*O99</f>
        <v>45562.5</v>
      </c>
    </row>
    <row r="100" spans="1:16" ht="26.25" customHeight="1" x14ac:dyDescent="0.2">
      <c r="A100" s="14"/>
      <c r="B100" s="76"/>
      <c r="C100" s="74" t="s">
        <v>548</v>
      </c>
      <c r="D100" s="79" t="s">
        <v>59</v>
      </c>
      <c r="E100" s="13">
        <v>44442</v>
      </c>
      <c r="F100" s="77" t="s">
        <v>60</v>
      </c>
      <c r="G100" s="13">
        <v>44444</v>
      </c>
      <c r="H100" s="78" t="s">
        <v>61</v>
      </c>
      <c r="I100" s="16">
        <v>42</v>
      </c>
      <c r="J100" s="16">
        <v>60</v>
      </c>
      <c r="K100" s="16">
        <v>13</v>
      </c>
      <c r="L100" s="16">
        <v>5</v>
      </c>
      <c r="M100" s="82">
        <v>8.19</v>
      </c>
      <c r="N100" s="99">
        <v>8.19</v>
      </c>
      <c r="O100" s="65">
        <v>3000</v>
      </c>
      <c r="P100" s="66">
        <f>Table224578910112345678[[#This Row],[PEMBULATAN]]*O100</f>
        <v>24570</v>
      </c>
    </row>
    <row r="101" spans="1:16" ht="26.25" customHeight="1" x14ac:dyDescent="0.2">
      <c r="A101" s="14"/>
      <c r="B101" s="76"/>
      <c r="C101" s="74" t="s">
        <v>549</v>
      </c>
      <c r="D101" s="79" t="s">
        <v>59</v>
      </c>
      <c r="E101" s="13">
        <v>44442</v>
      </c>
      <c r="F101" s="77" t="s">
        <v>60</v>
      </c>
      <c r="G101" s="13">
        <v>44444</v>
      </c>
      <c r="H101" s="78" t="s">
        <v>61</v>
      </c>
      <c r="I101" s="16">
        <v>74</v>
      </c>
      <c r="J101" s="16">
        <v>40</v>
      </c>
      <c r="K101" s="16">
        <v>24</v>
      </c>
      <c r="L101" s="16">
        <v>9</v>
      </c>
      <c r="M101" s="82">
        <v>17.760000000000002</v>
      </c>
      <c r="N101" s="99">
        <v>17.760000000000002</v>
      </c>
      <c r="O101" s="65">
        <v>3000</v>
      </c>
      <c r="P101" s="66">
        <f>Table224578910112345678[[#This Row],[PEMBULATAN]]*O101</f>
        <v>53280.000000000007</v>
      </c>
    </row>
    <row r="102" spans="1:16" ht="26.25" customHeight="1" x14ac:dyDescent="0.2">
      <c r="A102" s="14"/>
      <c r="B102" s="76"/>
      <c r="C102" s="74" t="s">
        <v>550</v>
      </c>
      <c r="D102" s="79" t="s">
        <v>59</v>
      </c>
      <c r="E102" s="13">
        <v>44442</v>
      </c>
      <c r="F102" s="77" t="s">
        <v>60</v>
      </c>
      <c r="G102" s="13">
        <v>44444</v>
      </c>
      <c r="H102" s="78" t="s">
        <v>61</v>
      </c>
      <c r="I102" s="16">
        <v>38</v>
      </c>
      <c r="J102" s="16">
        <v>10</v>
      </c>
      <c r="K102" s="16">
        <v>49</v>
      </c>
      <c r="L102" s="16">
        <v>6</v>
      </c>
      <c r="M102" s="82">
        <v>4.6550000000000002</v>
      </c>
      <c r="N102" s="99">
        <v>6</v>
      </c>
      <c r="O102" s="65">
        <v>3000</v>
      </c>
      <c r="P102" s="66">
        <f>Table224578910112345678[[#This Row],[PEMBULATAN]]*O102</f>
        <v>18000</v>
      </c>
    </row>
    <row r="103" spans="1:16" ht="26.25" customHeight="1" x14ac:dyDescent="0.2">
      <c r="A103" s="14"/>
      <c r="B103" s="76"/>
      <c r="C103" s="74" t="s">
        <v>551</v>
      </c>
      <c r="D103" s="79" t="s">
        <v>59</v>
      </c>
      <c r="E103" s="13">
        <v>44442</v>
      </c>
      <c r="F103" s="77" t="s">
        <v>60</v>
      </c>
      <c r="G103" s="13">
        <v>44444</v>
      </c>
      <c r="H103" s="78" t="s">
        <v>61</v>
      </c>
      <c r="I103" s="16">
        <v>68</v>
      </c>
      <c r="J103" s="16">
        <v>48</v>
      </c>
      <c r="K103" s="16">
        <v>6</v>
      </c>
      <c r="L103" s="16">
        <v>4</v>
      </c>
      <c r="M103" s="82">
        <v>4.8959999999999999</v>
      </c>
      <c r="N103" s="99">
        <v>4.8959999999999999</v>
      </c>
      <c r="O103" s="65">
        <v>3000</v>
      </c>
      <c r="P103" s="66">
        <f>Table224578910112345678[[#This Row],[PEMBULATAN]]*O103</f>
        <v>14688</v>
      </c>
    </row>
    <row r="104" spans="1:16" ht="26.25" customHeight="1" x14ac:dyDescent="0.2">
      <c r="A104" s="14"/>
      <c r="B104" s="76"/>
      <c r="C104" s="74" t="s">
        <v>552</v>
      </c>
      <c r="D104" s="79" t="s">
        <v>59</v>
      </c>
      <c r="E104" s="13">
        <v>44442</v>
      </c>
      <c r="F104" s="77" t="s">
        <v>60</v>
      </c>
      <c r="G104" s="13">
        <v>44444</v>
      </c>
      <c r="H104" s="78" t="s">
        <v>61</v>
      </c>
      <c r="I104" s="16">
        <v>93</v>
      </c>
      <c r="J104" s="16">
        <v>47</v>
      </c>
      <c r="K104" s="16">
        <v>26</v>
      </c>
      <c r="L104" s="16">
        <v>7</v>
      </c>
      <c r="M104" s="82">
        <v>28.4115</v>
      </c>
      <c r="N104" s="99">
        <v>29</v>
      </c>
      <c r="O104" s="65">
        <v>3000</v>
      </c>
      <c r="P104" s="66">
        <f>Table224578910112345678[[#This Row],[PEMBULATAN]]*O104</f>
        <v>87000</v>
      </c>
    </row>
    <row r="105" spans="1:16" ht="26.25" customHeight="1" x14ac:dyDescent="0.2">
      <c r="A105" s="14"/>
      <c r="B105" s="76"/>
      <c r="C105" s="74" t="s">
        <v>553</v>
      </c>
      <c r="D105" s="79" t="s">
        <v>59</v>
      </c>
      <c r="E105" s="13">
        <v>44442</v>
      </c>
      <c r="F105" s="77" t="s">
        <v>60</v>
      </c>
      <c r="G105" s="13">
        <v>44444</v>
      </c>
      <c r="H105" s="78" t="s">
        <v>61</v>
      </c>
      <c r="I105" s="16">
        <v>95</v>
      </c>
      <c r="J105" s="16">
        <v>52</v>
      </c>
      <c r="K105" s="16">
        <v>20</v>
      </c>
      <c r="L105" s="16">
        <v>8</v>
      </c>
      <c r="M105" s="82">
        <v>24.7</v>
      </c>
      <c r="N105" s="99">
        <v>24.7</v>
      </c>
      <c r="O105" s="65">
        <v>3000</v>
      </c>
      <c r="P105" s="66">
        <f>Table224578910112345678[[#This Row],[PEMBULATAN]]*O105</f>
        <v>74100</v>
      </c>
    </row>
    <row r="106" spans="1:16" ht="26.25" customHeight="1" x14ac:dyDescent="0.2">
      <c r="A106" s="14"/>
      <c r="B106" s="76"/>
      <c r="C106" s="74" t="s">
        <v>554</v>
      </c>
      <c r="D106" s="79" t="s">
        <v>59</v>
      </c>
      <c r="E106" s="13">
        <v>44442</v>
      </c>
      <c r="F106" s="77" t="s">
        <v>60</v>
      </c>
      <c r="G106" s="13">
        <v>44444</v>
      </c>
      <c r="H106" s="78" t="s">
        <v>61</v>
      </c>
      <c r="I106" s="16">
        <v>76</v>
      </c>
      <c r="J106" s="16">
        <v>41</v>
      </c>
      <c r="K106" s="16">
        <v>15</v>
      </c>
      <c r="L106" s="16">
        <v>8</v>
      </c>
      <c r="M106" s="82">
        <v>11.685</v>
      </c>
      <c r="N106" s="99">
        <v>11.685</v>
      </c>
      <c r="O106" s="65">
        <v>3000</v>
      </c>
      <c r="P106" s="66">
        <f>Table224578910112345678[[#This Row],[PEMBULATAN]]*O106</f>
        <v>35055</v>
      </c>
    </row>
    <row r="107" spans="1:16" ht="26.25" customHeight="1" x14ac:dyDescent="0.2">
      <c r="A107" s="14"/>
      <c r="B107" s="76"/>
      <c r="C107" s="74" t="s">
        <v>555</v>
      </c>
      <c r="D107" s="79" t="s">
        <v>59</v>
      </c>
      <c r="E107" s="13">
        <v>44442</v>
      </c>
      <c r="F107" s="77" t="s">
        <v>60</v>
      </c>
      <c r="G107" s="13">
        <v>44444</v>
      </c>
      <c r="H107" s="78" t="s">
        <v>61</v>
      </c>
      <c r="I107" s="16">
        <v>75</v>
      </c>
      <c r="J107" s="16">
        <v>80</v>
      </c>
      <c r="K107" s="16">
        <v>30</v>
      </c>
      <c r="L107" s="16">
        <v>16</v>
      </c>
      <c r="M107" s="82">
        <v>45</v>
      </c>
      <c r="N107" s="99">
        <v>45</v>
      </c>
      <c r="O107" s="65">
        <v>3000</v>
      </c>
      <c r="P107" s="66">
        <f>Table224578910112345678[[#This Row],[PEMBULATAN]]*O107</f>
        <v>135000</v>
      </c>
    </row>
    <row r="108" spans="1:16" ht="26.25" customHeight="1" x14ac:dyDescent="0.2">
      <c r="A108" s="14"/>
      <c r="B108" s="76"/>
      <c r="C108" s="74" t="s">
        <v>556</v>
      </c>
      <c r="D108" s="79" t="s">
        <v>59</v>
      </c>
      <c r="E108" s="13">
        <v>44442</v>
      </c>
      <c r="F108" s="77" t="s">
        <v>60</v>
      </c>
      <c r="G108" s="13">
        <v>44444</v>
      </c>
      <c r="H108" s="78" t="s">
        <v>61</v>
      </c>
      <c r="I108" s="16">
        <v>88</v>
      </c>
      <c r="J108" s="16">
        <v>33</v>
      </c>
      <c r="K108" s="16">
        <v>30</v>
      </c>
      <c r="L108" s="16">
        <v>9</v>
      </c>
      <c r="M108" s="82">
        <v>21.78</v>
      </c>
      <c r="N108" s="99">
        <v>21.78</v>
      </c>
      <c r="O108" s="65">
        <v>3000</v>
      </c>
      <c r="P108" s="66">
        <f>Table224578910112345678[[#This Row],[PEMBULATAN]]*O108</f>
        <v>65340</v>
      </c>
    </row>
    <row r="109" spans="1:16" ht="26.25" customHeight="1" x14ac:dyDescent="0.2">
      <c r="A109" s="14"/>
      <c r="B109" s="76"/>
      <c r="C109" s="74" t="s">
        <v>557</v>
      </c>
      <c r="D109" s="79" t="s">
        <v>59</v>
      </c>
      <c r="E109" s="13">
        <v>44442</v>
      </c>
      <c r="F109" s="77" t="s">
        <v>60</v>
      </c>
      <c r="G109" s="13">
        <v>44444</v>
      </c>
      <c r="H109" s="78" t="s">
        <v>61</v>
      </c>
      <c r="I109" s="16">
        <v>40</v>
      </c>
      <c r="J109" s="16">
        <v>35</v>
      </c>
      <c r="K109" s="16">
        <v>30</v>
      </c>
      <c r="L109" s="16">
        <v>2</v>
      </c>
      <c r="M109" s="82">
        <v>10.5</v>
      </c>
      <c r="N109" s="99">
        <v>10.5</v>
      </c>
      <c r="O109" s="65">
        <v>3000</v>
      </c>
      <c r="P109" s="66">
        <f>Table224578910112345678[[#This Row],[PEMBULATAN]]*O109</f>
        <v>31500</v>
      </c>
    </row>
    <row r="110" spans="1:16" ht="26.25" customHeight="1" x14ac:dyDescent="0.2">
      <c r="A110" s="14"/>
      <c r="B110" s="76"/>
      <c r="C110" s="74" t="s">
        <v>558</v>
      </c>
      <c r="D110" s="79" t="s">
        <v>59</v>
      </c>
      <c r="E110" s="13">
        <v>44442</v>
      </c>
      <c r="F110" s="77" t="s">
        <v>60</v>
      </c>
      <c r="G110" s="13">
        <v>44444</v>
      </c>
      <c r="H110" s="78" t="s">
        <v>61</v>
      </c>
      <c r="I110" s="16">
        <v>50</v>
      </c>
      <c r="J110" s="16">
        <v>80</v>
      </c>
      <c r="K110" s="16">
        <v>29</v>
      </c>
      <c r="L110" s="16">
        <v>5</v>
      </c>
      <c r="M110" s="82">
        <v>29</v>
      </c>
      <c r="N110" s="99">
        <v>29</v>
      </c>
      <c r="O110" s="65">
        <v>3000</v>
      </c>
      <c r="P110" s="66">
        <f>Table224578910112345678[[#This Row],[PEMBULATAN]]*O110</f>
        <v>87000</v>
      </c>
    </row>
    <row r="111" spans="1:16" ht="26.25" customHeight="1" x14ac:dyDescent="0.2">
      <c r="A111" s="14"/>
      <c r="B111" s="76"/>
      <c r="C111" s="74" t="s">
        <v>559</v>
      </c>
      <c r="D111" s="79" t="s">
        <v>59</v>
      </c>
      <c r="E111" s="13">
        <v>44442</v>
      </c>
      <c r="F111" s="77" t="s">
        <v>60</v>
      </c>
      <c r="G111" s="13">
        <v>44444</v>
      </c>
      <c r="H111" s="78" t="s">
        <v>61</v>
      </c>
      <c r="I111" s="16">
        <v>40</v>
      </c>
      <c r="J111" s="16">
        <v>31</v>
      </c>
      <c r="K111" s="16">
        <v>34</v>
      </c>
      <c r="L111" s="16">
        <v>2</v>
      </c>
      <c r="M111" s="82">
        <v>10.54</v>
      </c>
      <c r="N111" s="99">
        <v>10.54</v>
      </c>
      <c r="O111" s="65">
        <v>3000</v>
      </c>
      <c r="P111" s="66">
        <f>Table224578910112345678[[#This Row],[PEMBULATAN]]*O111</f>
        <v>31619.999999999996</v>
      </c>
    </row>
    <row r="112" spans="1:16" ht="26.25" customHeight="1" x14ac:dyDescent="0.2">
      <c r="A112" s="14"/>
      <c r="B112" s="76"/>
      <c r="C112" s="74" t="s">
        <v>560</v>
      </c>
      <c r="D112" s="79" t="s">
        <v>59</v>
      </c>
      <c r="E112" s="13">
        <v>44442</v>
      </c>
      <c r="F112" s="77" t="s">
        <v>60</v>
      </c>
      <c r="G112" s="13">
        <v>44444</v>
      </c>
      <c r="H112" s="78" t="s">
        <v>61</v>
      </c>
      <c r="I112" s="16">
        <v>95</v>
      </c>
      <c r="J112" s="16">
        <v>23</v>
      </c>
      <c r="K112" s="16">
        <v>6</v>
      </c>
      <c r="L112" s="16">
        <v>2</v>
      </c>
      <c r="M112" s="82">
        <v>3.2774999999999999</v>
      </c>
      <c r="N112" s="99">
        <v>3.2774999999999999</v>
      </c>
      <c r="O112" s="65">
        <v>3000</v>
      </c>
      <c r="P112" s="66">
        <f>Table224578910112345678[[#This Row],[PEMBULATAN]]*O112</f>
        <v>9832.5</v>
      </c>
    </row>
    <row r="113" spans="1:16" ht="26.25" customHeight="1" x14ac:dyDescent="0.2">
      <c r="A113" s="14"/>
      <c r="B113" s="76"/>
      <c r="C113" s="74" t="s">
        <v>561</v>
      </c>
      <c r="D113" s="79" t="s">
        <v>59</v>
      </c>
      <c r="E113" s="13">
        <v>44442</v>
      </c>
      <c r="F113" s="77" t="s">
        <v>60</v>
      </c>
      <c r="G113" s="13">
        <v>44444</v>
      </c>
      <c r="H113" s="78" t="s">
        <v>61</v>
      </c>
      <c r="I113" s="16">
        <v>30</v>
      </c>
      <c r="J113" s="16">
        <v>30</v>
      </c>
      <c r="K113" s="16">
        <v>40</v>
      </c>
      <c r="L113" s="16">
        <v>2</v>
      </c>
      <c r="M113" s="82">
        <v>9</v>
      </c>
      <c r="N113" s="99">
        <v>9</v>
      </c>
      <c r="O113" s="65">
        <v>3000</v>
      </c>
      <c r="P113" s="66">
        <f>Table224578910112345678[[#This Row],[PEMBULATAN]]*O113</f>
        <v>27000</v>
      </c>
    </row>
    <row r="114" spans="1:16" ht="26.25" customHeight="1" x14ac:dyDescent="0.2">
      <c r="A114" s="14"/>
      <c r="B114" s="76"/>
      <c r="C114" s="74" t="s">
        <v>562</v>
      </c>
      <c r="D114" s="79" t="s">
        <v>59</v>
      </c>
      <c r="E114" s="13">
        <v>44442</v>
      </c>
      <c r="F114" s="77" t="s">
        <v>60</v>
      </c>
      <c r="G114" s="13">
        <v>44444</v>
      </c>
      <c r="H114" s="78" t="s">
        <v>61</v>
      </c>
      <c r="I114" s="16">
        <v>29</v>
      </c>
      <c r="J114" s="16">
        <v>96</v>
      </c>
      <c r="K114" s="16">
        <v>5</v>
      </c>
      <c r="L114" s="16">
        <v>3</v>
      </c>
      <c r="M114" s="82">
        <v>3.48</v>
      </c>
      <c r="N114" s="99">
        <v>4</v>
      </c>
      <c r="O114" s="65">
        <v>3000</v>
      </c>
      <c r="P114" s="66">
        <f>Table224578910112345678[[#This Row],[PEMBULATAN]]*O114</f>
        <v>12000</v>
      </c>
    </row>
    <row r="115" spans="1:16" ht="26.25" customHeight="1" x14ac:dyDescent="0.2">
      <c r="A115" s="14"/>
      <c r="B115" s="76"/>
      <c r="C115" s="74" t="s">
        <v>563</v>
      </c>
      <c r="D115" s="79" t="s">
        <v>59</v>
      </c>
      <c r="E115" s="13">
        <v>44442</v>
      </c>
      <c r="F115" s="77" t="s">
        <v>60</v>
      </c>
      <c r="G115" s="13">
        <v>44444</v>
      </c>
      <c r="H115" s="78" t="s">
        <v>61</v>
      </c>
      <c r="I115" s="16">
        <v>30</v>
      </c>
      <c r="J115" s="16">
        <v>40</v>
      </c>
      <c r="K115" s="16">
        <v>30</v>
      </c>
      <c r="L115" s="16">
        <v>2</v>
      </c>
      <c r="M115" s="82">
        <v>9</v>
      </c>
      <c r="N115" s="99">
        <v>9</v>
      </c>
      <c r="O115" s="65">
        <v>3000</v>
      </c>
      <c r="P115" s="66">
        <f>Table224578910112345678[[#This Row],[PEMBULATAN]]*O115</f>
        <v>27000</v>
      </c>
    </row>
    <row r="116" spans="1:16" ht="26.25" customHeight="1" x14ac:dyDescent="0.2">
      <c r="A116" s="14"/>
      <c r="B116" s="76"/>
      <c r="C116" s="74" t="s">
        <v>564</v>
      </c>
      <c r="D116" s="79" t="s">
        <v>59</v>
      </c>
      <c r="E116" s="13">
        <v>44442</v>
      </c>
      <c r="F116" s="77" t="s">
        <v>60</v>
      </c>
      <c r="G116" s="13">
        <v>44444</v>
      </c>
      <c r="H116" s="78" t="s">
        <v>61</v>
      </c>
      <c r="I116" s="16">
        <v>64</v>
      </c>
      <c r="J116" s="16">
        <v>75</v>
      </c>
      <c r="K116" s="16">
        <v>29</v>
      </c>
      <c r="L116" s="16">
        <v>8</v>
      </c>
      <c r="M116" s="82">
        <v>34.799999999999997</v>
      </c>
      <c r="N116" s="99">
        <v>34.799999999999997</v>
      </c>
      <c r="O116" s="65">
        <v>3000</v>
      </c>
      <c r="P116" s="66">
        <f>Table224578910112345678[[#This Row],[PEMBULATAN]]*O116</f>
        <v>104399.99999999999</v>
      </c>
    </row>
    <row r="117" spans="1:16" ht="26.25" customHeight="1" x14ac:dyDescent="0.2">
      <c r="A117" s="14"/>
      <c r="B117" s="76"/>
      <c r="C117" s="74" t="s">
        <v>565</v>
      </c>
      <c r="D117" s="79" t="s">
        <v>59</v>
      </c>
      <c r="E117" s="13">
        <v>44442</v>
      </c>
      <c r="F117" s="77" t="s">
        <v>60</v>
      </c>
      <c r="G117" s="13">
        <v>44444</v>
      </c>
      <c r="H117" s="78" t="s">
        <v>61</v>
      </c>
      <c r="I117" s="16">
        <v>100</v>
      </c>
      <c r="J117" s="16">
        <v>13</v>
      </c>
      <c r="K117" s="16">
        <v>13</v>
      </c>
      <c r="L117" s="16">
        <v>3</v>
      </c>
      <c r="M117" s="82">
        <v>4.2249999999999996</v>
      </c>
      <c r="N117" s="99">
        <v>4.2249999999999996</v>
      </c>
      <c r="O117" s="65">
        <v>3000</v>
      </c>
      <c r="P117" s="66">
        <f>Table224578910112345678[[#This Row],[PEMBULATAN]]*O117</f>
        <v>12674.999999999998</v>
      </c>
    </row>
    <row r="118" spans="1:16" ht="26.25" customHeight="1" x14ac:dyDescent="0.2">
      <c r="A118" s="14"/>
      <c r="B118" s="76"/>
      <c r="C118" s="74" t="s">
        <v>566</v>
      </c>
      <c r="D118" s="79" t="s">
        <v>59</v>
      </c>
      <c r="E118" s="13">
        <v>44442</v>
      </c>
      <c r="F118" s="77" t="s">
        <v>60</v>
      </c>
      <c r="G118" s="13">
        <v>44444</v>
      </c>
      <c r="H118" s="78" t="s">
        <v>61</v>
      </c>
      <c r="I118" s="16">
        <v>70</v>
      </c>
      <c r="J118" s="16">
        <v>63</v>
      </c>
      <c r="K118" s="16">
        <v>30</v>
      </c>
      <c r="L118" s="16">
        <v>8</v>
      </c>
      <c r="M118" s="82">
        <v>33.075000000000003</v>
      </c>
      <c r="N118" s="99">
        <v>33.075000000000003</v>
      </c>
      <c r="O118" s="65">
        <v>3000</v>
      </c>
      <c r="P118" s="66">
        <f>Table224578910112345678[[#This Row],[PEMBULATAN]]*O118</f>
        <v>99225.000000000015</v>
      </c>
    </row>
    <row r="119" spans="1:16" ht="26.25" customHeight="1" x14ac:dyDescent="0.2">
      <c r="A119" s="14"/>
      <c r="B119" s="76"/>
      <c r="C119" s="74" t="s">
        <v>567</v>
      </c>
      <c r="D119" s="79" t="s">
        <v>59</v>
      </c>
      <c r="E119" s="13">
        <v>44442</v>
      </c>
      <c r="F119" s="77" t="s">
        <v>60</v>
      </c>
      <c r="G119" s="13">
        <v>44444</v>
      </c>
      <c r="H119" s="78" t="s">
        <v>61</v>
      </c>
      <c r="I119" s="16">
        <v>50</v>
      </c>
      <c r="J119" s="16">
        <v>40</v>
      </c>
      <c r="K119" s="16">
        <v>25</v>
      </c>
      <c r="L119" s="16">
        <v>8</v>
      </c>
      <c r="M119" s="82">
        <v>12.5</v>
      </c>
      <c r="N119" s="99">
        <v>12.5</v>
      </c>
      <c r="O119" s="65">
        <v>3000</v>
      </c>
      <c r="P119" s="66">
        <f>Table224578910112345678[[#This Row],[PEMBULATAN]]*O119</f>
        <v>37500</v>
      </c>
    </row>
    <row r="120" spans="1:16" ht="26.25" customHeight="1" x14ac:dyDescent="0.2">
      <c r="A120" s="14"/>
      <c r="B120" s="76"/>
      <c r="C120" s="74" t="s">
        <v>568</v>
      </c>
      <c r="D120" s="79" t="s">
        <v>59</v>
      </c>
      <c r="E120" s="13">
        <v>44442</v>
      </c>
      <c r="F120" s="77" t="s">
        <v>60</v>
      </c>
      <c r="G120" s="13">
        <v>44444</v>
      </c>
      <c r="H120" s="78" t="s">
        <v>61</v>
      </c>
      <c r="I120" s="16">
        <v>100</v>
      </c>
      <c r="J120" s="16">
        <v>60</v>
      </c>
      <c r="K120" s="16">
        <v>23</v>
      </c>
      <c r="L120" s="16">
        <v>17</v>
      </c>
      <c r="M120" s="82">
        <v>34.5</v>
      </c>
      <c r="N120" s="99">
        <v>34.5</v>
      </c>
      <c r="O120" s="65">
        <v>3000</v>
      </c>
      <c r="P120" s="66">
        <f>Table224578910112345678[[#This Row],[PEMBULATAN]]*O120</f>
        <v>103500</v>
      </c>
    </row>
    <row r="121" spans="1:16" ht="26.25" customHeight="1" x14ac:dyDescent="0.2">
      <c r="A121" s="14"/>
      <c r="B121" s="76"/>
      <c r="C121" s="74" t="s">
        <v>569</v>
      </c>
      <c r="D121" s="79" t="s">
        <v>59</v>
      </c>
      <c r="E121" s="13">
        <v>44442</v>
      </c>
      <c r="F121" s="77" t="s">
        <v>60</v>
      </c>
      <c r="G121" s="13">
        <v>44444</v>
      </c>
      <c r="H121" s="78" t="s">
        <v>61</v>
      </c>
      <c r="I121" s="16">
        <v>73</v>
      </c>
      <c r="J121" s="16">
        <v>25</v>
      </c>
      <c r="K121" s="16">
        <v>16</v>
      </c>
      <c r="L121" s="16">
        <v>5</v>
      </c>
      <c r="M121" s="82">
        <v>7.3</v>
      </c>
      <c r="N121" s="99">
        <v>7.3</v>
      </c>
      <c r="O121" s="65">
        <v>3000</v>
      </c>
      <c r="P121" s="66">
        <f>Table224578910112345678[[#This Row],[PEMBULATAN]]*O121</f>
        <v>21900</v>
      </c>
    </row>
    <row r="122" spans="1:16" ht="26.25" customHeight="1" x14ac:dyDescent="0.2">
      <c r="A122" s="14"/>
      <c r="B122" s="76"/>
      <c r="C122" s="74" t="s">
        <v>570</v>
      </c>
      <c r="D122" s="79" t="s">
        <v>59</v>
      </c>
      <c r="E122" s="13">
        <v>44442</v>
      </c>
      <c r="F122" s="77" t="s">
        <v>60</v>
      </c>
      <c r="G122" s="13">
        <v>44444</v>
      </c>
      <c r="H122" s="78" t="s">
        <v>61</v>
      </c>
      <c r="I122" s="16">
        <v>60</v>
      </c>
      <c r="J122" s="16">
        <v>70</v>
      </c>
      <c r="K122" s="16">
        <v>27</v>
      </c>
      <c r="L122" s="16">
        <v>7</v>
      </c>
      <c r="M122" s="82">
        <v>28.35</v>
      </c>
      <c r="N122" s="99">
        <v>29</v>
      </c>
      <c r="O122" s="65">
        <v>3000</v>
      </c>
      <c r="P122" s="66">
        <f>Table224578910112345678[[#This Row],[PEMBULATAN]]*O122</f>
        <v>87000</v>
      </c>
    </row>
    <row r="123" spans="1:16" ht="26.25" customHeight="1" x14ac:dyDescent="0.2">
      <c r="A123" s="14"/>
      <c r="B123" s="76"/>
      <c r="C123" s="74" t="s">
        <v>571</v>
      </c>
      <c r="D123" s="79" t="s">
        <v>59</v>
      </c>
      <c r="E123" s="13">
        <v>44442</v>
      </c>
      <c r="F123" s="77" t="s">
        <v>60</v>
      </c>
      <c r="G123" s="13">
        <v>44444</v>
      </c>
      <c r="H123" s="78" t="s">
        <v>61</v>
      </c>
      <c r="I123" s="16">
        <v>70</v>
      </c>
      <c r="J123" s="16">
        <v>66</v>
      </c>
      <c r="K123" s="16">
        <v>25</v>
      </c>
      <c r="L123" s="16">
        <v>10</v>
      </c>
      <c r="M123" s="82">
        <v>28.875</v>
      </c>
      <c r="N123" s="99">
        <v>28.875</v>
      </c>
      <c r="O123" s="65">
        <v>3000</v>
      </c>
      <c r="P123" s="66">
        <f>Table224578910112345678[[#This Row],[PEMBULATAN]]*O123</f>
        <v>86625</v>
      </c>
    </row>
    <row r="124" spans="1:16" ht="26.25" customHeight="1" x14ac:dyDescent="0.2">
      <c r="A124" s="14"/>
      <c r="B124" s="76"/>
      <c r="C124" s="74" t="s">
        <v>572</v>
      </c>
      <c r="D124" s="79" t="s">
        <v>59</v>
      </c>
      <c r="E124" s="13">
        <v>44442</v>
      </c>
      <c r="F124" s="77" t="s">
        <v>60</v>
      </c>
      <c r="G124" s="13">
        <v>44444</v>
      </c>
      <c r="H124" s="78" t="s">
        <v>61</v>
      </c>
      <c r="I124" s="16">
        <v>92</v>
      </c>
      <c r="J124" s="16">
        <v>32</v>
      </c>
      <c r="K124" s="16">
        <v>10</v>
      </c>
      <c r="L124" s="16">
        <v>3</v>
      </c>
      <c r="M124" s="82">
        <v>7.36</v>
      </c>
      <c r="N124" s="99">
        <v>8</v>
      </c>
      <c r="O124" s="65">
        <v>3000</v>
      </c>
      <c r="P124" s="66">
        <f>Table224578910112345678[[#This Row],[PEMBULATAN]]*O124</f>
        <v>24000</v>
      </c>
    </row>
    <row r="125" spans="1:16" ht="26.25" customHeight="1" x14ac:dyDescent="0.2">
      <c r="A125" s="14"/>
      <c r="B125" s="76"/>
      <c r="C125" s="74" t="s">
        <v>573</v>
      </c>
      <c r="D125" s="79" t="s">
        <v>59</v>
      </c>
      <c r="E125" s="13">
        <v>44442</v>
      </c>
      <c r="F125" s="77" t="s">
        <v>60</v>
      </c>
      <c r="G125" s="13">
        <v>44444</v>
      </c>
      <c r="H125" s="78" t="s">
        <v>61</v>
      </c>
      <c r="I125" s="16">
        <v>71</v>
      </c>
      <c r="J125" s="16">
        <v>70</v>
      </c>
      <c r="K125" s="16">
        <v>20</v>
      </c>
      <c r="L125" s="16">
        <v>4</v>
      </c>
      <c r="M125" s="82">
        <v>24.85</v>
      </c>
      <c r="N125" s="99">
        <v>24.85</v>
      </c>
      <c r="O125" s="65">
        <v>3000</v>
      </c>
      <c r="P125" s="66">
        <f>Table224578910112345678[[#This Row],[PEMBULATAN]]*O125</f>
        <v>74550</v>
      </c>
    </row>
    <row r="126" spans="1:16" ht="26.25" customHeight="1" x14ac:dyDescent="0.2">
      <c r="A126" s="14"/>
      <c r="B126" s="76"/>
      <c r="C126" s="74" t="s">
        <v>574</v>
      </c>
      <c r="D126" s="79" t="s">
        <v>59</v>
      </c>
      <c r="E126" s="13">
        <v>44442</v>
      </c>
      <c r="F126" s="77" t="s">
        <v>60</v>
      </c>
      <c r="G126" s="13">
        <v>44444</v>
      </c>
      <c r="H126" s="78" t="s">
        <v>61</v>
      </c>
      <c r="I126" s="16">
        <v>59</v>
      </c>
      <c r="J126" s="16">
        <v>84</v>
      </c>
      <c r="K126" s="16">
        <v>18</v>
      </c>
      <c r="L126" s="16">
        <v>7</v>
      </c>
      <c r="M126" s="82">
        <v>22.302</v>
      </c>
      <c r="N126" s="99">
        <v>23</v>
      </c>
      <c r="O126" s="65">
        <v>3000</v>
      </c>
      <c r="P126" s="66">
        <f>Table224578910112345678[[#This Row],[PEMBULATAN]]*O126</f>
        <v>69000</v>
      </c>
    </row>
    <row r="127" spans="1:16" ht="26.25" customHeight="1" x14ac:dyDescent="0.2">
      <c r="A127" s="14"/>
      <c r="B127" s="76"/>
      <c r="C127" s="74" t="s">
        <v>575</v>
      </c>
      <c r="D127" s="79" t="s">
        <v>59</v>
      </c>
      <c r="E127" s="13">
        <v>44442</v>
      </c>
      <c r="F127" s="77" t="s">
        <v>60</v>
      </c>
      <c r="G127" s="13">
        <v>44444</v>
      </c>
      <c r="H127" s="78" t="s">
        <v>61</v>
      </c>
      <c r="I127" s="16">
        <v>80</v>
      </c>
      <c r="J127" s="16">
        <v>67</v>
      </c>
      <c r="K127" s="16">
        <v>16</v>
      </c>
      <c r="L127" s="16">
        <v>11</v>
      </c>
      <c r="M127" s="82">
        <v>21.44</v>
      </c>
      <c r="N127" s="99">
        <v>22</v>
      </c>
      <c r="O127" s="65">
        <v>3000</v>
      </c>
      <c r="P127" s="66">
        <f>Table224578910112345678[[#This Row],[PEMBULATAN]]*O127</f>
        <v>66000</v>
      </c>
    </row>
    <row r="128" spans="1:16" ht="26.25" customHeight="1" x14ac:dyDescent="0.2">
      <c r="A128" s="14"/>
      <c r="B128" s="76"/>
      <c r="C128" s="74" t="s">
        <v>576</v>
      </c>
      <c r="D128" s="79" t="s">
        <v>59</v>
      </c>
      <c r="E128" s="13">
        <v>44442</v>
      </c>
      <c r="F128" s="77" t="s">
        <v>60</v>
      </c>
      <c r="G128" s="13">
        <v>44444</v>
      </c>
      <c r="H128" s="78" t="s">
        <v>61</v>
      </c>
      <c r="I128" s="16">
        <v>83</v>
      </c>
      <c r="J128" s="16">
        <v>63</v>
      </c>
      <c r="K128" s="16">
        <v>10</v>
      </c>
      <c r="L128" s="16">
        <v>7</v>
      </c>
      <c r="M128" s="82">
        <v>13.0725</v>
      </c>
      <c r="N128" s="99">
        <v>13.0725</v>
      </c>
      <c r="O128" s="65">
        <v>3000</v>
      </c>
      <c r="P128" s="66">
        <f>Table224578910112345678[[#This Row],[PEMBULATAN]]*O128</f>
        <v>39217.5</v>
      </c>
    </row>
    <row r="129" spans="1:16" ht="26.25" customHeight="1" x14ac:dyDescent="0.2">
      <c r="A129" s="14"/>
      <c r="B129" s="76"/>
      <c r="C129" s="74" t="s">
        <v>577</v>
      </c>
      <c r="D129" s="79" t="s">
        <v>59</v>
      </c>
      <c r="E129" s="13">
        <v>44442</v>
      </c>
      <c r="F129" s="77" t="s">
        <v>60</v>
      </c>
      <c r="G129" s="13">
        <v>44444</v>
      </c>
      <c r="H129" s="78" t="s">
        <v>61</v>
      </c>
      <c r="I129" s="16">
        <v>62</v>
      </c>
      <c r="J129" s="16">
        <v>43</v>
      </c>
      <c r="K129" s="16">
        <v>41</v>
      </c>
      <c r="L129" s="16">
        <v>18</v>
      </c>
      <c r="M129" s="82">
        <v>27.326499999999999</v>
      </c>
      <c r="N129" s="99">
        <v>28</v>
      </c>
      <c r="O129" s="65">
        <v>3000</v>
      </c>
      <c r="P129" s="66">
        <f>Table224578910112345678[[#This Row],[PEMBULATAN]]*O129</f>
        <v>84000</v>
      </c>
    </row>
    <row r="130" spans="1:16" ht="26.25" customHeight="1" x14ac:dyDescent="0.2">
      <c r="A130" s="14"/>
      <c r="B130" s="76"/>
      <c r="C130" s="74" t="s">
        <v>578</v>
      </c>
      <c r="D130" s="79" t="s">
        <v>59</v>
      </c>
      <c r="E130" s="13">
        <v>44442</v>
      </c>
      <c r="F130" s="77" t="s">
        <v>60</v>
      </c>
      <c r="G130" s="13">
        <v>44444</v>
      </c>
      <c r="H130" s="78" t="s">
        <v>61</v>
      </c>
      <c r="I130" s="16">
        <v>60</v>
      </c>
      <c r="J130" s="16">
        <v>33</v>
      </c>
      <c r="K130" s="16">
        <v>13</v>
      </c>
      <c r="L130" s="16">
        <v>1</v>
      </c>
      <c r="M130" s="82">
        <v>6.4349999999999996</v>
      </c>
      <c r="N130" s="99">
        <v>7</v>
      </c>
      <c r="O130" s="65">
        <v>3000</v>
      </c>
      <c r="P130" s="66">
        <f>Table224578910112345678[[#This Row],[PEMBULATAN]]*O130</f>
        <v>21000</v>
      </c>
    </row>
    <row r="131" spans="1:16" ht="26.25" customHeight="1" x14ac:dyDescent="0.2">
      <c r="A131" s="14"/>
      <c r="B131" s="76"/>
      <c r="C131" s="74" t="s">
        <v>579</v>
      </c>
      <c r="D131" s="79" t="s">
        <v>59</v>
      </c>
      <c r="E131" s="13">
        <v>44442</v>
      </c>
      <c r="F131" s="77" t="s">
        <v>60</v>
      </c>
      <c r="G131" s="13">
        <v>44444</v>
      </c>
      <c r="H131" s="78" t="s">
        <v>61</v>
      </c>
      <c r="I131" s="16">
        <v>75</v>
      </c>
      <c r="J131" s="16">
        <v>70</v>
      </c>
      <c r="K131" s="16">
        <v>12</v>
      </c>
      <c r="L131" s="16">
        <v>6</v>
      </c>
      <c r="M131" s="82">
        <v>15.75</v>
      </c>
      <c r="N131" s="99">
        <v>15.75</v>
      </c>
      <c r="O131" s="65">
        <v>3000</v>
      </c>
      <c r="P131" s="66">
        <f>Table224578910112345678[[#This Row],[PEMBULATAN]]*O131</f>
        <v>47250</v>
      </c>
    </row>
    <row r="132" spans="1:16" ht="26.25" customHeight="1" x14ac:dyDescent="0.2">
      <c r="A132" s="14"/>
      <c r="B132" s="76"/>
      <c r="C132" s="74" t="s">
        <v>580</v>
      </c>
      <c r="D132" s="79" t="s">
        <v>59</v>
      </c>
      <c r="E132" s="13">
        <v>44442</v>
      </c>
      <c r="F132" s="77" t="s">
        <v>60</v>
      </c>
      <c r="G132" s="13">
        <v>44444</v>
      </c>
      <c r="H132" s="78" t="s">
        <v>61</v>
      </c>
      <c r="I132" s="16">
        <v>58</v>
      </c>
      <c r="J132" s="16">
        <v>46</v>
      </c>
      <c r="K132" s="16">
        <v>13</v>
      </c>
      <c r="L132" s="16">
        <v>3</v>
      </c>
      <c r="M132" s="82">
        <v>8.6709999999999994</v>
      </c>
      <c r="N132" s="99">
        <v>8.6709999999999994</v>
      </c>
      <c r="O132" s="65">
        <v>3000</v>
      </c>
      <c r="P132" s="66">
        <f>Table224578910112345678[[#This Row],[PEMBULATAN]]*O132</f>
        <v>26012.999999999996</v>
      </c>
    </row>
    <row r="133" spans="1:16" ht="26.25" customHeight="1" x14ac:dyDescent="0.2">
      <c r="A133" s="14"/>
      <c r="B133" s="76"/>
      <c r="C133" s="74" t="s">
        <v>581</v>
      </c>
      <c r="D133" s="79" t="s">
        <v>59</v>
      </c>
      <c r="E133" s="13">
        <v>44442</v>
      </c>
      <c r="F133" s="77" t="s">
        <v>60</v>
      </c>
      <c r="G133" s="13">
        <v>44444</v>
      </c>
      <c r="H133" s="78" t="s">
        <v>61</v>
      </c>
      <c r="I133" s="16">
        <v>50</v>
      </c>
      <c r="J133" s="16">
        <v>88</v>
      </c>
      <c r="K133" s="16">
        <v>24</v>
      </c>
      <c r="L133" s="16">
        <v>12</v>
      </c>
      <c r="M133" s="82">
        <v>26.4</v>
      </c>
      <c r="N133" s="99">
        <v>27</v>
      </c>
      <c r="O133" s="65">
        <v>3000</v>
      </c>
      <c r="P133" s="66">
        <f>Table224578910112345678[[#This Row],[PEMBULATAN]]*O133</f>
        <v>81000</v>
      </c>
    </row>
    <row r="134" spans="1:16" ht="26.25" customHeight="1" x14ac:dyDescent="0.2">
      <c r="A134" s="14"/>
      <c r="B134" s="76"/>
      <c r="C134" s="74" t="s">
        <v>582</v>
      </c>
      <c r="D134" s="79" t="s">
        <v>59</v>
      </c>
      <c r="E134" s="13">
        <v>44442</v>
      </c>
      <c r="F134" s="77" t="s">
        <v>60</v>
      </c>
      <c r="G134" s="13">
        <v>44444</v>
      </c>
      <c r="H134" s="78" t="s">
        <v>61</v>
      </c>
      <c r="I134" s="16">
        <v>60</v>
      </c>
      <c r="J134" s="16">
        <v>70</v>
      </c>
      <c r="K134" s="16">
        <v>29</v>
      </c>
      <c r="L134" s="16">
        <v>3</v>
      </c>
      <c r="M134" s="82">
        <v>30.45</v>
      </c>
      <c r="N134" s="99">
        <v>31</v>
      </c>
      <c r="O134" s="65">
        <v>3000</v>
      </c>
      <c r="P134" s="66">
        <f>Table224578910112345678[[#This Row],[PEMBULATAN]]*O134</f>
        <v>93000</v>
      </c>
    </row>
    <row r="135" spans="1:16" ht="26.25" customHeight="1" x14ac:dyDescent="0.2">
      <c r="A135" s="14"/>
      <c r="B135" s="76"/>
      <c r="C135" s="74" t="s">
        <v>583</v>
      </c>
      <c r="D135" s="79" t="s">
        <v>59</v>
      </c>
      <c r="E135" s="13">
        <v>44442</v>
      </c>
      <c r="F135" s="77" t="s">
        <v>60</v>
      </c>
      <c r="G135" s="13">
        <v>44444</v>
      </c>
      <c r="H135" s="78" t="s">
        <v>61</v>
      </c>
      <c r="I135" s="16">
        <v>86</v>
      </c>
      <c r="J135" s="16">
        <v>52</v>
      </c>
      <c r="K135" s="16">
        <v>20</v>
      </c>
      <c r="L135" s="16">
        <v>5</v>
      </c>
      <c r="M135" s="82">
        <v>22.36</v>
      </c>
      <c r="N135" s="99">
        <v>23</v>
      </c>
      <c r="O135" s="65">
        <v>3000</v>
      </c>
      <c r="P135" s="66">
        <f>Table224578910112345678[[#This Row],[PEMBULATAN]]*O135</f>
        <v>69000</v>
      </c>
    </row>
    <row r="136" spans="1:16" ht="26.25" customHeight="1" x14ac:dyDescent="0.2">
      <c r="A136" s="14"/>
      <c r="B136" s="76"/>
      <c r="C136" s="74" t="s">
        <v>584</v>
      </c>
      <c r="D136" s="79" t="s">
        <v>59</v>
      </c>
      <c r="E136" s="13">
        <v>44442</v>
      </c>
      <c r="F136" s="77" t="s">
        <v>60</v>
      </c>
      <c r="G136" s="13">
        <v>44444</v>
      </c>
      <c r="H136" s="78" t="s">
        <v>61</v>
      </c>
      <c r="I136" s="16">
        <v>59</v>
      </c>
      <c r="J136" s="16">
        <v>40</v>
      </c>
      <c r="K136" s="16">
        <v>15</v>
      </c>
      <c r="L136" s="16">
        <v>2</v>
      </c>
      <c r="M136" s="82">
        <v>8.85</v>
      </c>
      <c r="N136" s="99">
        <v>8.85</v>
      </c>
      <c r="O136" s="65">
        <v>3000</v>
      </c>
      <c r="P136" s="66">
        <f>Table224578910112345678[[#This Row],[PEMBULATAN]]*O136</f>
        <v>26550</v>
      </c>
    </row>
    <row r="137" spans="1:16" ht="26.25" customHeight="1" x14ac:dyDescent="0.2">
      <c r="A137" s="14"/>
      <c r="B137" s="76"/>
      <c r="C137" s="74" t="s">
        <v>585</v>
      </c>
      <c r="D137" s="79" t="s">
        <v>59</v>
      </c>
      <c r="E137" s="13">
        <v>44442</v>
      </c>
      <c r="F137" s="77" t="s">
        <v>60</v>
      </c>
      <c r="G137" s="13">
        <v>44444</v>
      </c>
      <c r="H137" s="78" t="s">
        <v>61</v>
      </c>
      <c r="I137" s="16">
        <v>69</v>
      </c>
      <c r="J137" s="16">
        <v>70</v>
      </c>
      <c r="K137" s="16">
        <v>25</v>
      </c>
      <c r="L137" s="16">
        <v>6</v>
      </c>
      <c r="M137" s="82">
        <v>30.1875</v>
      </c>
      <c r="N137" s="99">
        <v>30.1875</v>
      </c>
      <c r="O137" s="65">
        <v>3000</v>
      </c>
      <c r="P137" s="66">
        <f>Table224578910112345678[[#This Row],[PEMBULATAN]]*O137</f>
        <v>90562.5</v>
      </c>
    </row>
    <row r="138" spans="1:16" ht="26.25" customHeight="1" x14ac:dyDescent="0.2">
      <c r="A138" s="14"/>
      <c r="B138" s="76"/>
      <c r="C138" s="74" t="s">
        <v>586</v>
      </c>
      <c r="D138" s="79" t="s">
        <v>59</v>
      </c>
      <c r="E138" s="13">
        <v>44442</v>
      </c>
      <c r="F138" s="77" t="s">
        <v>60</v>
      </c>
      <c r="G138" s="13">
        <v>44444</v>
      </c>
      <c r="H138" s="78" t="s">
        <v>61</v>
      </c>
      <c r="I138" s="16">
        <v>80</v>
      </c>
      <c r="J138" s="16">
        <v>65</v>
      </c>
      <c r="K138" s="16">
        <v>18</v>
      </c>
      <c r="L138" s="16">
        <v>4</v>
      </c>
      <c r="M138" s="82">
        <v>23.4</v>
      </c>
      <c r="N138" s="99">
        <v>24</v>
      </c>
      <c r="O138" s="65">
        <v>3000</v>
      </c>
      <c r="P138" s="66">
        <f>Table224578910112345678[[#This Row],[PEMBULATAN]]*O138</f>
        <v>72000</v>
      </c>
    </row>
    <row r="139" spans="1:16" ht="26.25" customHeight="1" x14ac:dyDescent="0.2">
      <c r="A139" s="14"/>
      <c r="B139" s="76"/>
      <c r="C139" s="74" t="s">
        <v>587</v>
      </c>
      <c r="D139" s="79" t="s">
        <v>59</v>
      </c>
      <c r="E139" s="13">
        <v>44442</v>
      </c>
      <c r="F139" s="77" t="s">
        <v>60</v>
      </c>
      <c r="G139" s="13">
        <v>44444</v>
      </c>
      <c r="H139" s="78" t="s">
        <v>61</v>
      </c>
      <c r="I139" s="16">
        <v>72</v>
      </c>
      <c r="J139" s="16">
        <v>67</v>
      </c>
      <c r="K139" s="16">
        <v>22</v>
      </c>
      <c r="L139" s="16">
        <v>8</v>
      </c>
      <c r="M139" s="82">
        <v>26.532</v>
      </c>
      <c r="N139" s="99">
        <v>26.532</v>
      </c>
      <c r="O139" s="65">
        <v>3000</v>
      </c>
      <c r="P139" s="66">
        <f>Table224578910112345678[[#This Row],[PEMBULATAN]]*O139</f>
        <v>79596</v>
      </c>
    </row>
    <row r="140" spans="1:16" ht="26.25" customHeight="1" x14ac:dyDescent="0.2">
      <c r="A140" s="14"/>
      <c r="B140" s="76"/>
      <c r="C140" s="74" t="s">
        <v>588</v>
      </c>
      <c r="D140" s="79" t="s">
        <v>59</v>
      </c>
      <c r="E140" s="13">
        <v>44442</v>
      </c>
      <c r="F140" s="77" t="s">
        <v>60</v>
      </c>
      <c r="G140" s="13">
        <v>44444</v>
      </c>
      <c r="H140" s="78" t="s">
        <v>61</v>
      </c>
      <c r="I140" s="16">
        <v>27</v>
      </c>
      <c r="J140" s="16">
        <v>58</v>
      </c>
      <c r="K140" s="16">
        <v>14</v>
      </c>
      <c r="L140" s="16">
        <v>1</v>
      </c>
      <c r="M140" s="82">
        <v>5.4809999999999999</v>
      </c>
      <c r="N140" s="99">
        <v>6</v>
      </c>
      <c r="O140" s="65">
        <v>3000</v>
      </c>
      <c r="P140" s="66">
        <f>Table224578910112345678[[#This Row],[PEMBULATAN]]*O140</f>
        <v>18000</v>
      </c>
    </row>
    <row r="141" spans="1:16" ht="26.25" customHeight="1" x14ac:dyDescent="0.2">
      <c r="A141" s="14"/>
      <c r="B141" s="76"/>
      <c r="C141" s="74" t="s">
        <v>589</v>
      </c>
      <c r="D141" s="79" t="s">
        <v>59</v>
      </c>
      <c r="E141" s="13">
        <v>44442</v>
      </c>
      <c r="F141" s="77" t="s">
        <v>60</v>
      </c>
      <c r="G141" s="13">
        <v>44444</v>
      </c>
      <c r="H141" s="78" t="s">
        <v>61</v>
      </c>
      <c r="I141" s="16">
        <v>40</v>
      </c>
      <c r="J141" s="16">
        <v>64</v>
      </c>
      <c r="K141" s="16">
        <v>15</v>
      </c>
      <c r="L141" s="16">
        <v>4</v>
      </c>
      <c r="M141" s="82">
        <v>9.6</v>
      </c>
      <c r="N141" s="99">
        <v>9.6</v>
      </c>
      <c r="O141" s="65">
        <v>3000</v>
      </c>
      <c r="P141" s="66">
        <f>Table224578910112345678[[#This Row],[PEMBULATAN]]*O141</f>
        <v>28800</v>
      </c>
    </row>
    <row r="142" spans="1:16" ht="26.25" customHeight="1" x14ac:dyDescent="0.2">
      <c r="A142" s="14"/>
      <c r="B142" s="76"/>
      <c r="C142" s="74" t="s">
        <v>590</v>
      </c>
      <c r="D142" s="79" t="s">
        <v>59</v>
      </c>
      <c r="E142" s="13">
        <v>44442</v>
      </c>
      <c r="F142" s="77" t="s">
        <v>60</v>
      </c>
      <c r="G142" s="13">
        <v>44444</v>
      </c>
      <c r="H142" s="78" t="s">
        <v>61</v>
      </c>
      <c r="I142" s="16">
        <v>59</v>
      </c>
      <c r="J142" s="16">
        <v>46</v>
      </c>
      <c r="K142" s="16">
        <v>8</v>
      </c>
      <c r="L142" s="16">
        <v>3</v>
      </c>
      <c r="M142" s="82">
        <v>5.4279999999999999</v>
      </c>
      <c r="N142" s="99">
        <v>6</v>
      </c>
      <c r="O142" s="65">
        <v>3000</v>
      </c>
      <c r="P142" s="66">
        <f>Table224578910112345678[[#This Row],[PEMBULATAN]]*O142</f>
        <v>18000</v>
      </c>
    </row>
    <row r="143" spans="1:16" ht="26.25" customHeight="1" x14ac:dyDescent="0.2">
      <c r="A143" s="14"/>
      <c r="B143" s="76"/>
      <c r="C143" s="74" t="s">
        <v>591</v>
      </c>
      <c r="D143" s="79" t="s">
        <v>59</v>
      </c>
      <c r="E143" s="13">
        <v>44442</v>
      </c>
      <c r="F143" s="77" t="s">
        <v>60</v>
      </c>
      <c r="G143" s="13">
        <v>44444</v>
      </c>
      <c r="H143" s="78" t="s">
        <v>61</v>
      </c>
      <c r="I143" s="16">
        <v>54</v>
      </c>
      <c r="J143" s="16">
        <v>35</v>
      </c>
      <c r="K143" s="16">
        <v>19</v>
      </c>
      <c r="L143" s="16">
        <v>3</v>
      </c>
      <c r="M143" s="82">
        <v>8.9774999999999991</v>
      </c>
      <c r="N143" s="99">
        <v>8.9774999999999991</v>
      </c>
      <c r="O143" s="65">
        <v>3000</v>
      </c>
      <c r="P143" s="66">
        <f>Table224578910112345678[[#This Row],[PEMBULATAN]]*O143</f>
        <v>26932.499999999996</v>
      </c>
    </row>
    <row r="144" spans="1:16" ht="26.25" customHeight="1" x14ac:dyDescent="0.2">
      <c r="A144" s="14"/>
      <c r="B144" s="76"/>
      <c r="C144" s="74" t="s">
        <v>592</v>
      </c>
      <c r="D144" s="79" t="s">
        <v>59</v>
      </c>
      <c r="E144" s="13">
        <v>44442</v>
      </c>
      <c r="F144" s="77" t="s">
        <v>60</v>
      </c>
      <c r="G144" s="13">
        <v>44444</v>
      </c>
      <c r="H144" s="78" t="s">
        <v>61</v>
      </c>
      <c r="I144" s="16">
        <v>54</v>
      </c>
      <c r="J144" s="16">
        <v>37</v>
      </c>
      <c r="K144" s="16">
        <v>18</v>
      </c>
      <c r="L144" s="16">
        <v>5</v>
      </c>
      <c r="M144" s="82">
        <v>8.9909999999999997</v>
      </c>
      <c r="N144" s="99">
        <v>8.9909999999999997</v>
      </c>
      <c r="O144" s="65">
        <v>3000</v>
      </c>
      <c r="P144" s="66">
        <f>Table224578910112345678[[#This Row],[PEMBULATAN]]*O144</f>
        <v>26973</v>
      </c>
    </row>
    <row r="145" spans="1:16" ht="26.25" customHeight="1" x14ac:dyDescent="0.2">
      <c r="A145" s="14"/>
      <c r="B145" s="76"/>
      <c r="C145" s="74" t="s">
        <v>593</v>
      </c>
      <c r="D145" s="79" t="s">
        <v>59</v>
      </c>
      <c r="E145" s="13">
        <v>44442</v>
      </c>
      <c r="F145" s="77" t="s">
        <v>60</v>
      </c>
      <c r="G145" s="13">
        <v>44444</v>
      </c>
      <c r="H145" s="78" t="s">
        <v>61</v>
      </c>
      <c r="I145" s="16">
        <v>34</v>
      </c>
      <c r="J145" s="16">
        <v>41</v>
      </c>
      <c r="K145" s="16">
        <v>31</v>
      </c>
      <c r="L145" s="16">
        <v>7</v>
      </c>
      <c r="M145" s="82">
        <v>10.8035</v>
      </c>
      <c r="N145" s="99">
        <v>10.8035</v>
      </c>
      <c r="O145" s="65">
        <v>3000</v>
      </c>
      <c r="P145" s="66">
        <f>Table224578910112345678[[#This Row],[PEMBULATAN]]*O145</f>
        <v>32410.5</v>
      </c>
    </row>
    <row r="146" spans="1:16" ht="26.25" customHeight="1" x14ac:dyDescent="0.2">
      <c r="A146" s="14"/>
      <c r="B146" s="76"/>
      <c r="C146" s="74" t="s">
        <v>594</v>
      </c>
      <c r="D146" s="79" t="s">
        <v>59</v>
      </c>
      <c r="E146" s="13">
        <v>44442</v>
      </c>
      <c r="F146" s="77" t="s">
        <v>60</v>
      </c>
      <c r="G146" s="13">
        <v>44444</v>
      </c>
      <c r="H146" s="78" t="s">
        <v>61</v>
      </c>
      <c r="I146" s="16">
        <v>94</v>
      </c>
      <c r="J146" s="16">
        <v>74</v>
      </c>
      <c r="K146" s="16">
        <v>29</v>
      </c>
      <c r="L146" s="16">
        <v>10</v>
      </c>
      <c r="M146" s="82">
        <v>50.430999999999997</v>
      </c>
      <c r="N146" s="99">
        <v>51</v>
      </c>
      <c r="O146" s="65">
        <v>3000</v>
      </c>
      <c r="P146" s="66">
        <f>Table224578910112345678[[#This Row],[PEMBULATAN]]*O146</f>
        <v>153000</v>
      </c>
    </row>
    <row r="147" spans="1:16" ht="26.25" customHeight="1" x14ac:dyDescent="0.2">
      <c r="A147" s="14"/>
      <c r="B147" s="76"/>
      <c r="C147" s="74" t="s">
        <v>595</v>
      </c>
      <c r="D147" s="79" t="s">
        <v>59</v>
      </c>
      <c r="E147" s="13">
        <v>44442</v>
      </c>
      <c r="F147" s="77" t="s">
        <v>60</v>
      </c>
      <c r="G147" s="13">
        <v>44444</v>
      </c>
      <c r="H147" s="78" t="s">
        <v>61</v>
      </c>
      <c r="I147" s="16">
        <v>54</v>
      </c>
      <c r="J147" s="16">
        <v>80</v>
      </c>
      <c r="K147" s="16">
        <v>49</v>
      </c>
      <c r="L147" s="16">
        <v>20</v>
      </c>
      <c r="M147" s="82">
        <v>52.92</v>
      </c>
      <c r="N147" s="99">
        <v>52.92</v>
      </c>
      <c r="O147" s="65">
        <v>3000</v>
      </c>
      <c r="P147" s="66">
        <f>Table224578910112345678[[#This Row],[PEMBULATAN]]*O147</f>
        <v>158760</v>
      </c>
    </row>
    <row r="148" spans="1:16" ht="26.25" customHeight="1" x14ac:dyDescent="0.2">
      <c r="A148" s="14"/>
      <c r="B148" s="76"/>
      <c r="C148" s="74" t="s">
        <v>596</v>
      </c>
      <c r="D148" s="79" t="s">
        <v>59</v>
      </c>
      <c r="E148" s="13">
        <v>44442</v>
      </c>
      <c r="F148" s="77" t="s">
        <v>60</v>
      </c>
      <c r="G148" s="13">
        <v>44444</v>
      </c>
      <c r="H148" s="78" t="s">
        <v>61</v>
      </c>
      <c r="I148" s="16">
        <v>58</v>
      </c>
      <c r="J148" s="16">
        <v>49</v>
      </c>
      <c r="K148" s="16">
        <v>26</v>
      </c>
      <c r="L148" s="16">
        <v>20</v>
      </c>
      <c r="M148" s="82">
        <v>18.472999999999999</v>
      </c>
      <c r="N148" s="99">
        <v>20</v>
      </c>
      <c r="O148" s="65">
        <v>3000</v>
      </c>
      <c r="P148" s="66">
        <f>Table224578910112345678[[#This Row],[PEMBULATAN]]*O148</f>
        <v>60000</v>
      </c>
    </row>
    <row r="149" spans="1:16" ht="26.25" customHeight="1" x14ac:dyDescent="0.2">
      <c r="A149" s="14"/>
      <c r="B149" s="76"/>
      <c r="C149" s="74" t="s">
        <v>597</v>
      </c>
      <c r="D149" s="79" t="s">
        <v>59</v>
      </c>
      <c r="E149" s="13">
        <v>44442</v>
      </c>
      <c r="F149" s="77" t="s">
        <v>60</v>
      </c>
      <c r="G149" s="13">
        <v>44444</v>
      </c>
      <c r="H149" s="78" t="s">
        <v>61</v>
      </c>
      <c r="I149" s="16">
        <v>82</v>
      </c>
      <c r="J149" s="16">
        <v>40</v>
      </c>
      <c r="K149" s="16">
        <v>20</v>
      </c>
      <c r="L149" s="16">
        <v>8</v>
      </c>
      <c r="M149" s="82">
        <v>16.399999999999999</v>
      </c>
      <c r="N149" s="99">
        <v>17</v>
      </c>
      <c r="O149" s="65">
        <v>3000</v>
      </c>
      <c r="P149" s="66">
        <f>Table224578910112345678[[#This Row],[PEMBULATAN]]*O149</f>
        <v>51000</v>
      </c>
    </row>
    <row r="150" spans="1:16" ht="26.25" customHeight="1" x14ac:dyDescent="0.2">
      <c r="A150" s="14"/>
      <c r="B150" s="76"/>
      <c r="C150" s="74" t="s">
        <v>598</v>
      </c>
      <c r="D150" s="79" t="s">
        <v>59</v>
      </c>
      <c r="E150" s="13">
        <v>44442</v>
      </c>
      <c r="F150" s="77" t="s">
        <v>60</v>
      </c>
      <c r="G150" s="13">
        <v>44444</v>
      </c>
      <c r="H150" s="78" t="s">
        <v>61</v>
      </c>
      <c r="I150" s="16">
        <v>30</v>
      </c>
      <c r="J150" s="16">
        <v>25</v>
      </c>
      <c r="K150" s="16">
        <v>20</v>
      </c>
      <c r="L150" s="16">
        <v>2</v>
      </c>
      <c r="M150" s="82">
        <v>3.75</v>
      </c>
      <c r="N150" s="99">
        <v>3.75</v>
      </c>
      <c r="O150" s="65">
        <v>3000</v>
      </c>
      <c r="P150" s="66">
        <f>Table224578910112345678[[#This Row],[PEMBULATAN]]*O150</f>
        <v>11250</v>
      </c>
    </row>
    <row r="151" spans="1:16" ht="26.25" customHeight="1" x14ac:dyDescent="0.2">
      <c r="A151" s="14"/>
      <c r="B151" s="76"/>
      <c r="C151" s="74" t="s">
        <v>599</v>
      </c>
      <c r="D151" s="79" t="s">
        <v>59</v>
      </c>
      <c r="E151" s="13">
        <v>44442</v>
      </c>
      <c r="F151" s="77" t="s">
        <v>60</v>
      </c>
      <c r="G151" s="13">
        <v>44444</v>
      </c>
      <c r="H151" s="78" t="s">
        <v>61</v>
      </c>
      <c r="I151" s="16">
        <v>98</v>
      </c>
      <c r="J151" s="16">
        <v>60</v>
      </c>
      <c r="K151" s="16">
        <v>28</v>
      </c>
      <c r="L151" s="16">
        <v>32</v>
      </c>
      <c r="M151" s="82">
        <v>41.16</v>
      </c>
      <c r="N151" s="99">
        <v>41.16</v>
      </c>
      <c r="O151" s="65">
        <v>3000</v>
      </c>
      <c r="P151" s="66">
        <f>Table224578910112345678[[#This Row],[PEMBULATAN]]*O151</f>
        <v>123479.99999999999</v>
      </c>
    </row>
    <row r="152" spans="1:16" ht="26.25" customHeight="1" x14ac:dyDescent="0.2">
      <c r="A152" s="14"/>
      <c r="B152" s="76"/>
      <c r="C152" s="74" t="s">
        <v>600</v>
      </c>
      <c r="D152" s="79" t="s">
        <v>59</v>
      </c>
      <c r="E152" s="13">
        <v>44442</v>
      </c>
      <c r="F152" s="77" t="s">
        <v>60</v>
      </c>
      <c r="G152" s="13">
        <v>44444</v>
      </c>
      <c r="H152" s="78" t="s">
        <v>61</v>
      </c>
      <c r="I152" s="16">
        <v>89</v>
      </c>
      <c r="J152" s="16">
        <v>58</v>
      </c>
      <c r="K152" s="16">
        <v>39</v>
      </c>
      <c r="L152" s="16">
        <v>16</v>
      </c>
      <c r="M152" s="82">
        <v>50.329500000000003</v>
      </c>
      <c r="N152" s="99">
        <v>51</v>
      </c>
      <c r="O152" s="65">
        <v>3000</v>
      </c>
      <c r="P152" s="66">
        <f>Table224578910112345678[[#This Row],[PEMBULATAN]]*O152</f>
        <v>153000</v>
      </c>
    </row>
    <row r="153" spans="1:16" ht="26.25" customHeight="1" x14ac:dyDescent="0.2">
      <c r="A153" s="14"/>
      <c r="B153" s="76"/>
      <c r="C153" s="74" t="s">
        <v>601</v>
      </c>
      <c r="D153" s="79" t="s">
        <v>59</v>
      </c>
      <c r="E153" s="13">
        <v>44442</v>
      </c>
      <c r="F153" s="77" t="s">
        <v>60</v>
      </c>
      <c r="G153" s="13">
        <v>44444</v>
      </c>
      <c r="H153" s="78" t="s">
        <v>61</v>
      </c>
      <c r="I153" s="16">
        <v>79</v>
      </c>
      <c r="J153" s="16">
        <v>39</v>
      </c>
      <c r="K153" s="16">
        <v>44</v>
      </c>
      <c r="L153" s="16">
        <v>24</v>
      </c>
      <c r="M153" s="82">
        <v>33.890999999999998</v>
      </c>
      <c r="N153" s="99">
        <v>33.890999999999998</v>
      </c>
      <c r="O153" s="65">
        <v>3000</v>
      </c>
      <c r="P153" s="66">
        <f>Table224578910112345678[[#This Row],[PEMBULATAN]]*O153</f>
        <v>101673</v>
      </c>
    </row>
    <row r="154" spans="1:16" ht="26.25" customHeight="1" x14ac:dyDescent="0.2">
      <c r="A154" s="14"/>
      <c r="B154" s="76"/>
      <c r="C154" s="74" t="s">
        <v>602</v>
      </c>
      <c r="D154" s="79" t="s">
        <v>59</v>
      </c>
      <c r="E154" s="13">
        <v>44442</v>
      </c>
      <c r="F154" s="77" t="s">
        <v>60</v>
      </c>
      <c r="G154" s="13">
        <v>44444</v>
      </c>
      <c r="H154" s="78" t="s">
        <v>61</v>
      </c>
      <c r="I154" s="16">
        <v>66</v>
      </c>
      <c r="J154" s="16">
        <v>50</v>
      </c>
      <c r="K154" s="16">
        <v>26</v>
      </c>
      <c r="L154" s="16">
        <v>4</v>
      </c>
      <c r="M154" s="82">
        <v>21.45</v>
      </c>
      <c r="N154" s="99">
        <v>22</v>
      </c>
      <c r="O154" s="65">
        <v>3000</v>
      </c>
      <c r="P154" s="66">
        <f>Table224578910112345678[[#This Row],[PEMBULATAN]]*O154</f>
        <v>66000</v>
      </c>
    </row>
    <row r="155" spans="1:16" ht="26.25" customHeight="1" x14ac:dyDescent="0.2">
      <c r="A155" s="14"/>
      <c r="B155" s="76"/>
      <c r="C155" s="74" t="s">
        <v>603</v>
      </c>
      <c r="D155" s="79" t="s">
        <v>59</v>
      </c>
      <c r="E155" s="13">
        <v>44442</v>
      </c>
      <c r="F155" s="77" t="s">
        <v>60</v>
      </c>
      <c r="G155" s="13">
        <v>44444</v>
      </c>
      <c r="H155" s="78" t="s">
        <v>61</v>
      </c>
      <c r="I155" s="16">
        <v>42</v>
      </c>
      <c r="J155" s="16">
        <v>27</v>
      </c>
      <c r="K155" s="16">
        <v>22</v>
      </c>
      <c r="L155" s="16">
        <v>16</v>
      </c>
      <c r="M155" s="82">
        <v>6.2370000000000001</v>
      </c>
      <c r="N155" s="99">
        <v>16</v>
      </c>
      <c r="O155" s="65">
        <v>3000</v>
      </c>
      <c r="P155" s="66">
        <f>Table224578910112345678[[#This Row],[PEMBULATAN]]*O155</f>
        <v>48000</v>
      </c>
    </row>
    <row r="156" spans="1:16" ht="26.25" customHeight="1" x14ac:dyDescent="0.2">
      <c r="A156" s="14"/>
      <c r="B156" s="76"/>
      <c r="C156" s="74" t="s">
        <v>604</v>
      </c>
      <c r="D156" s="79" t="s">
        <v>59</v>
      </c>
      <c r="E156" s="13">
        <v>44442</v>
      </c>
      <c r="F156" s="77" t="s">
        <v>60</v>
      </c>
      <c r="G156" s="13">
        <v>44444</v>
      </c>
      <c r="H156" s="78" t="s">
        <v>61</v>
      </c>
      <c r="I156" s="16">
        <v>70</v>
      </c>
      <c r="J156" s="16">
        <v>60</v>
      </c>
      <c r="K156" s="16">
        <v>24</v>
      </c>
      <c r="L156" s="16">
        <v>8</v>
      </c>
      <c r="M156" s="82">
        <v>25.2</v>
      </c>
      <c r="N156" s="99">
        <v>25.2</v>
      </c>
      <c r="O156" s="65">
        <v>3000</v>
      </c>
      <c r="P156" s="66">
        <f>Table224578910112345678[[#This Row],[PEMBULATAN]]*O156</f>
        <v>75600</v>
      </c>
    </row>
    <row r="157" spans="1:16" ht="26.25" customHeight="1" x14ac:dyDescent="0.2">
      <c r="A157" s="14"/>
      <c r="B157" s="76"/>
      <c r="C157" s="74" t="s">
        <v>605</v>
      </c>
      <c r="D157" s="79" t="s">
        <v>59</v>
      </c>
      <c r="E157" s="13">
        <v>44442</v>
      </c>
      <c r="F157" s="77" t="s">
        <v>60</v>
      </c>
      <c r="G157" s="13">
        <v>44444</v>
      </c>
      <c r="H157" s="78" t="s">
        <v>61</v>
      </c>
      <c r="I157" s="16">
        <v>67</v>
      </c>
      <c r="J157" s="16">
        <v>64</v>
      </c>
      <c r="K157" s="16">
        <v>28</v>
      </c>
      <c r="L157" s="16">
        <v>3</v>
      </c>
      <c r="M157" s="82">
        <v>30.015999999999998</v>
      </c>
      <c r="N157" s="99">
        <v>30.015999999999998</v>
      </c>
      <c r="O157" s="65">
        <v>3000</v>
      </c>
      <c r="P157" s="66">
        <f>Table224578910112345678[[#This Row],[PEMBULATAN]]*O157</f>
        <v>90048</v>
      </c>
    </row>
    <row r="158" spans="1:16" ht="26.25" customHeight="1" x14ac:dyDescent="0.2">
      <c r="A158" s="14"/>
      <c r="B158" s="76"/>
      <c r="C158" s="74" t="s">
        <v>606</v>
      </c>
      <c r="D158" s="79" t="s">
        <v>59</v>
      </c>
      <c r="E158" s="13">
        <v>44442</v>
      </c>
      <c r="F158" s="77" t="s">
        <v>60</v>
      </c>
      <c r="G158" s="13">
        <v>44444</v>
      </c>
      <c r="H158" s="78" t="s">
        <v>61</v>
      </c>
      <c r="I158" s="16">
        <v>86</v>
      </c>
      <c r="J158" s="16">
        <v>47</v>
      </c>
      <c r="K158" s="16">
        <v>54</v>
      </c>
      <c r="L158" s="16">
        <v>24</v>
      </c>
      <c r="M158" s="82">
        <v>54.567</v>
      </c>
      <c r="N158" s="99">
        <v>54.567</v>
      </c>
      <c r="O158" s="65">
        <v>3000</v>
      </c>
      <c r="P158" s="66">
        <f>Table224578910112345678[[#This Row],[PEMBULATAN]]*O158</f>
        <v>163701</v>
      </c>
    </row>
    <row r="159" spans="1:16" ht="26.25" customHeight="1" x14ac:dyDescent="0.2">
      <c r="A159" s="14"/>
      <c r="B159" s="76"/>
      <c r="C159" s="74" t="s">
        <v>607</v>
      </c>
      <c r="D159" s="79" t="s">
        <v>59</v>
      </c>
      <c r="E159" s="13">
        <v>44442</v>
      </c>
      <c r="F159" s="77" t="s">
        <v>60</v>
      </c>
      <c r="G159" s="13">
        <v>44444</v>
      </c>
      <c r="H159" s="78" t="s">
        <v>61</v>
      </c>
      <c r="I159" s="16">
        <v>74</v>
      </c>
      <c r="J159" s="16">
        <v>49</v>
      </c>
      <c r="K159" s="16">
        <v>32</v>
      </c>
      <c r="L159" s="16">
        <v>11</v>
      </c>
      <c r="M159" s="82">
        <v>29.007999999999999</v>
      </c>
      <c r="N159" s="99">
        <v>29.007999999999999</v>
      </c>
      <c r="O159" s="65">
        <v>3000</v>
      </c>
      <c r="P159" s="66">
        <f>Table224578910112345678[[#This Row],[PEMBULATAN]]*O159</f>
        <v>87024</v>
      </c>
    </row>
    <row r="160" spans="1:16" ht="26.25" customHeight="1" x14ac:dyDescent="0.2">
      <c r="A160" s="14"/>
      <c r="B160" s="76"/>
      <c r="C160" s="74" t="s">
        <v>608</v>
      </c>
      <c r="D160" s="79" t="s">
        <v>59</v>
      </c>
      <c r="E160" s="13">
        <v>44442</v>
      </c>
      <c r="F160" s="77" t="s">
        <v>60</v>
      </c>
      <c r="G160" s="13">
        <v>44444</v>
      </c>
      <c r="H160" s="78" t="s">
        <v>61</v>
      </c>
      <c r="I160" s="16">
        <v>104</v>
      </c>
      <c r="J160" s="16">
        <v>69</v>
      </c>
      <c r="K160" s="16">
        <v>28</v>
      </c>
      <c r="L160" s="16">
        <v>16</v>
      </c>
      <c r="M160" s="82">
        <v>50.231999999999999</v>
      </c>
      <c r="N160" s="99">
        <v>50.231999999999999</v>
      </c>
      <c r="O160" s="65">
        <v>3000</v>
      </c>
      <c r="P160" s="66">
        <f>Table224578910112345678[[#This Row],[PEMBULATAN]]*O160</f>
        <v>150696</v>
      </c>
    </row>
    <row r="161" spans="1:16" ht="26.25" customHeight="1" x14ac:dyDescent="0.2">
      <c r="A161" s="14"/>
      <c r="B161" s="76"/>
      <c r="C161" s="74" t="s">
        <v>609</v>
      </c>
      <c r="D161" s="79" t="s">
        <v>59</v>
      </c>
      <c r="E161" s="13">
        <v>44442</v>
      </c>
      <c r="F161" s="77" t="s">
        <v>60</v>
      </c>
      <c r="G161" s="13">
        <v>44444</v>
      </c>
      <c r="H161" s="78" t="s">
        <v>61</v>
      </c>
      <c r="I161" s="16">
        <v>43</v>
      </c>
      <c r="J161" s="16">
        <v>49</v>
      </c>
      <c r="K161" s="16">
        <v>17</v>
      </c>
      <c r="L161" s="16">
        <v>3</v>
      </c>
      <c r="M161" s="82">
        <v>8.9547500000000007</v>
      </c>
      <c r="N161" s="99">
        <v>8.9547500000000007</v>
      </c>
      <c r="O161" s="65">
        <v>3000</v>
      </c>
      <c r="P161" s="66">
        <f>Table224578910112345678[[#This Row],[PEMBULATAN]]*O161</f>
        <v>26864.250000000004</v>
      </c>
    </row>
    <row r="162" spans="1:16" ht="26.25" customHeight="1" x14ac:dyDescent="0.2">
      <c r="A162" s="14"/>
      <c r="B162" s="76"/>
      <c r="C162" s="74" t="s">
        <v>610</v>
      </c>
      <c r="D162" s="79" t="s">
        <v>59</v>
      </c>
      <c r="E162" s="13">
        <v>44442</v>
      </c>
      <c r="F162" s="77" t="s">
        <v>60</v>
      </c>
      <c r="G162" s="13">
        <v>44444</v>
      </c>
      <c r="H162" s="78" t="s">
        <v>61</v>
      </c>
      <c r="I162" s="16">
        <v>57</v>
      </c>
      <c r="J162" s="16">
        <v>40</v>
      </c>
      <c r="K162" s="16">
        <v>10</v>
      </c>
      <c r="L162" s="16">
        <v>3</v>
      </c>
      <c r="M162" s="82">
        <v>5.7</v>
      </c>
      <c r="N162" s="99">
        <v>5.7</v>
      </c>
      <c r="O162" s="65">
        <v>3000</v>
      </c>
      <c r="P162" s="66">
        <f>Table224578910112345678[[#This Row],[PEMBULATAN]]*O162</f>
        <v>17100</v>
      </c>
    </row>
    <row r="163" spans="1:16" ht="26.25" customHeight="1" x14ac:dyDescent="0.2">
      <c r="A163" s="14"/>
      <c r="B163" s="76"/>
      <c r="C163" s="74" t="s">
        <v>611</v>
      </c>
      <c r="D163" s="79" t="s">
        <v>59</v>
      </c>
      <c r="E163" s="13">
        <v>44442</v>
      </c>
      <c r="F163" s="77" t="s">
        <v>60</v>
      </c>
      <c r="G163" s="13">
        <v>44444</v>
      </c>
      <c r="H163" s="78" t="s">
        <v>61</v>
      </c>
      <c r="I163" s="16">
        <v>69</v>
      </c>
      <c r="J163" s="16">
        <v>60</v>
      </c>
      <c r="K163" s="16">
        <v>21</v>
      </c>
      <c r="L163" s="16">
        <v>6</v>
      </c>
      <c r="M163" s="82">
        <v>21.734999999999999</v>
      </c>
      <c r="N163" s="99">
        <v>21.734999999999999</v>
      </c>
      <c r="O163" s="65">
        <v>3000</v>
      </c>
      <c r="P163" s="66">
        <f>Table224578910112345678[[#This Row],[PEMBULATAN]]*O163</f>
        <v>65205</v>
      </c>
    </row>
    <row r="164" spans="1:16" ht="26.25" customHeight="1" x14ac:dyDescent="0.2">
      <c r="A164" s="14"/>
      <c r="B164" s="76"/>
      <c r="C164" s="74" t="s">
        <v>612</v>
      </c>
      <c r="D164" s="79" t="s">
        <v>59</v>
      </c>
      <c r="E164" s="13">
        <v>44442</v>
      </c>
      <c r="F164" s="77" t="s">
        <v>60</v>
      </c>
      <c r="G164" s="13">
        <v>44444</v>
      </c>
      <c r="H164" s="78" t="s">
        <v>61</v>
      </c>
      <c r="I164" s="16">
        <v>94</v>
      </c>
      <c r="J164" s="16">
        <v>61</v>
      </c>
      <c r="K164" s="16">
        <v>19</v>
      </c>
      <c r="L164" s="16">
        <v>14</v>
      </c>
      <c r="M164" s="82">
        <v>27.236499999999999</v>
      </c>
      <c r="N164" s="99">
        <v>27.236499999999999</v>
      </c>
      <c r="O164" s="65">
        <v>3000</v>
      </c>
      <c r="P164" s="66">
        <f>Table224578910112345678[[#This Row],[PEMBULATAN]]*O164</f>
        <v>81709.5</v>
      </c>
    </row>
    <row r="165" spans="1:16" ht="26.25" customHeight="1" x14ac:dyDescent="0.2">
      <c r="A165" s="14"/>
      <c r="B165" s="76"/>
      <c r="C165" s="74" t="s">
        <v>613</v>
      </c>
      <c r="D165" s="79" t="s">
        <v>59</v>
      </c>
      <c r="E165" s="13">
        <v>44442</v>
      </c>
      <c r="F165" s="77" t="s">
        <v>60</v>
      </c>
      <c r="G165" s="13">
        <v>44444</v>
      </c>
      <c r="H165" s="78" t="s">
        <v>61</v>
      </c>
      <c r="I165" s="16">
        <v>65</v>
      </c>
      <c r="J165" s="16">
        <v>91</v>
      </c>
      <c r="K165" s="16">
        <v>19</v>
      </c>
      <c r="L165" s="16">
        <v>11</v>
      </c>
      <c r="M165" s="82">
        <v>28.096250000000001</v>
      </c>
      <c r="N165" s="99">
        <v>28.096250000000001</v>
      </c>
      <c r="O165" s="65">
        <v>3000</v>
      </c>
      <c r="P165" s="66">
        <f>Table224578910112345678[[#This Row],[PEMBULATAN]]*O165</f>
        <v>84288.75</v>
      </c>
    </row>
    <row r="166" spans="1:16" ht="26.25" customHeight="1" x14ac:dyDescent="0.2">
      <c r="A166" s="14"/>
      <c r="B166" s="76"/>
      <c r="C166" s="74" t="s">
        <v>614</v>
      </c>
      <c r="D166" s="79" t="s">
        <v>59</v>
      </c>
      <c r="E166" s="13">
        <v>44442</v>
      </c>
      <c r="F166" s="77" t="s">
        <v>60</v>
      </c>
      <c r="G166" s="13">
        <v>44444</v>
      </c>
      <c r="H166" s="78" t="s">
        <v>61</v>
      </c>
      <c r="I166" s="16">
        <v>78</v>
      </c>
      <c r="J166" s="16">
        <v>65</v>
      </c>
      <c r="K166" s="16">
        <v>30</v>
      </c>
      <c r="L166" s="16">
        <v>14</v>
      </c>
      <c r="M166" s="82">
        <v>38.024999999999999</v>
      </c>
      <c r="N166" s="99">
        <v>38.024999999999999</v>
      </c>
      <c r="O166" s="65">
        <v>3000</v>
      </c>
      <c r="P166" s="66">
        <f>Table224578910112345678[[#This Row],[PEMBULATAN]]*O166</f>
        <v>114075</v>
      </c>
    </row>
    <row r="167" spans="1:16" ht="26.25" customHeight="1" x14ac:dyDescent="0.2">
      <c r="A167" s="14"/>
      <c r="B167" s="76"/>
      <c r="C167" s="74" t="s">
        <v>615</v>
      </c>
      <c r="D167" s="79" t="s">
        <v>59</v>
      </c>
      <c r="E167" s="13">
        <v>44442</v>
      </c>
      <c r="F167" s="77" t="s">
        <v>60</v>
      </c>
      <c r="G167" s="13">
        <v>44444</v>
      </c>
      <c r="H167" s="78" t="s">
        <v>61</v>
      </c>
      <c r="I167" s="16">
        <v>93</v>
      </c>
      <c r="J167" s="16">
        <v>37</v>
      </c>
      <c r="K167" s="16">
        <v>59</v>
      </c>
      <c r="L167" s="16">
        <v>13</v>
      </c>
      <c r="M167" s="82">
        <v>50.754750000000001</v>
      </c>
      <c r="N167" s="99">
        <v>50.754750000000001</v>
      </c>
      <c r="O167" s="65">
        <v>3000</v>
      </c>
      <c r="P167" s="66">
        <f>Table224578910112345678[[#This Row],[PEMBULATAN]]*O167</f>
        <v>152264.25</v>
      </c>
    </row>
    <row r="168" spans="1:16" ht="26.25" customHeight="1" x14ac:dyDescent="0.2">
      <c r="A168" s="14"/>
      <c r="B168" s="76"/>
      <c r="C168" s="74" t="s">
        <v>616</v>
      </c>
      <c r="D168" s="79" t="s">
        <v>59</v>
      </c>
      <c r="E168" s="13">
        <v>44442</v>
      </c>
      <c r="F168" s="77" t="s">
        <v>60</v>
      </c>
      <c r="G168" s="13">
        <v>44444</v>
      </c>
      <c r="H168" s="78" t="s">
        <v>61</v>
      </c>
      <c r="I168" s="16">
        <v>67</v>
      </c>
      <c r="J168" s="16">
        <v>50</v>
      </c>
      <c r="K168" s="16">
        <v>28</v>
      </c>
      <c r="L168" s="16">
        <v>6</v>
      </c>
      <c r="M168" s="82">
        <v>23.45</v>
      </c>
      <c r="N168" s="99">
        <v>24</v>
      </c>
      <c r="O168" s="65">
        <v>3000</v>
      </c>
      <c r="P168" s="66">
        <f>Table224578910112345678[[#This Row],[PEMBULATAN]]*O168</f>
        <v>72000</v>
      </c>
    </row>
    <row r="169" spans="1:16" ht="26.25" customHeight="1" x14ac:dyDescent="0.2">
      <c r="A169" s="14"/>
      <c r="B169" s="76"/>
      <c r="C169" s="74" t="s">
        <v>617</v>
      </c>
      <c r="D169" s="79" t="s">
        <v>59</v>
      </c>
      <c r="E169" s="13">
        <v>44442</v>
      </c>
      <c r="F169" s="77" t="s">
        <v>60</v>
      </c>
      <c r="G169" s="13">
        <v>44444</v>
      </c>
      <c r="H169" s="78" t="s">
        <v>61</v>
      </c>
      <c r="I169" s="16">
        <v>74</v>
      </c>
      <c r="J169" s="16">
        <v>70</v>
      </c>
      <c r="K169" s="16">
        <v>21</v>
      </c>
      <c r="L169" s="16">
        <v>11</v>
      </c>
      <c r="M169" s="82">
        <v>27.195</v>
      </c>
      <c r="N169" s="99">
        <v>27.195</v>
      </c>
      <c r="O169" s="65">
        <v>3000</v>
      </c>
      <c r="P169" s="66">
        <f>Table224578910112345678[[#This Row],[PEMBULATAN]]*O169</f>
        <v>81585</v>
      </c>
    </row>
    <row r="170" spans="1:16" ht="26.25" customHeight="1" x14ac:dyDescent="0.2">
      <c r="A170" s="14"/>
      <c r="B170" s="76"/>
      <c r="C170" s="74" t="s">
        <v>618</v>
      </c>
      <c r="D170" s="79" t="s">
        <v>59</v>
      </c>
      <c r="E170" s="13">
        <v>44442</v>
      </c>
      <c r="F170" s="77" t="s">
        <v>60</v>
      </c>
      <c r="G170" s="13">
        <v>44444</v>
      </c>
      <c r="H170" s="78" t="s">
        <v>61</v>
      </c>
      <c r="I170" s="16">
        <v>49</v>
      </c>
      <c r="J170" s="16">
        <v>28</v>
      </c>
      <c r="K170" s="16">
        <v>59</v>
      </c>
      <c r="L170" s="16">
        <v>12</v>
      </c>
      <c r="M170" s="82">
        <v>20.236999999999998</v>
      </c>
      <c r="N170" s="99">
        <v>20.236999999999998</v>
      </c>
      <c r="O170" s="65">
        <v>3000</v>
      </c>
      <c r="P170" s="66">
        <f>Table224578910112345678[[#This Row],[PEMBULATAN]]*O170</f>
        <v>60710.999999999993</v>
      </c>
    </row>
    <row r="171" spans="1:16" ht="26.25" customHeight="1" x14ac:dyDescent="0.2">
      <c r="A171" s="14"/>
      <c r="B171" s="102"/>
      <c r="C171" s="74" t="s">
        <v>619</v>
      </c>
      <c r="D171" s="79" t="s">
        <v>59</v>
      </c>
      <c r="E171" s="13">
        <v>44442</v>
      </c>
      <c r="F171" s="77" t="s">
        <v>60</v>
      </c>
      <c r="G171" s="13">
        <v>44444</v>
      </c>
      <c r="H171" s="78" t="s">
        <v>61</v>
      </c>
      <c r="I171" s="16">
        <v>103</v>
      </c>
      <c r="J171" s="16">
        <v>65</v>
      </c>
      <c r="K171" s="16">
        <v>30</v>
      </c>
      <c r="L171" s="16">
        <v>24</v>
      </c>
      <c r="M171" s="82">
        <v>50.212499999999999</v>
      </c>
      <c r="N171" s="99">
        <v>50.212499999999999</v>
      </c>
      <c r="O171" s="65">
        <v>3000</v>
      </c>
      <c r="P171" s="66">
        <f>Table224578910112345678[[#This Row],[PEMBULATAN]]*O171</f>
        <v>150637.5</v>
      </c>
    </row>
    <row r="172" spans="1:16" ht="26.25" customHeight="1" x14ac:dyDescent="0.2">
      <c r="A172" s="14"/>
      <c r="B172" s="76" t="s">
        <v>620</v>
      </c>
      <c r="C172" s="74" t="s">
        <v>621</v>
      </c>
      <c r="D172" s="79" t="s">
        <v>59</v>
      </c>
      <c r="E172" s="13">
        <v>44442</v>
      </c>
      <c r="F172" s="77" t="s">
        <v>60</v>
      </c>
      <c r="G172" s="13">
        <v>44444</v>
      </c>
      <c r="H172" s="78" t="s">
        <v>61</v>
      </c>
      <c r="I172" s="16">
        <v>63</v>
      </c>
      <c r="J172" s="16">
        <v>40</v>
      </c>
      <c r="K172" s="16">
        <v>32</v>
      </c>
      <c r="L172" s="16">
        <v>23</v>
      </c>
      <c r="M172" s="82">
        <v>20.16</v>
      </c>
      <c r="N172" s="99">
        <v>23</v>
      </c>
      <c r="O172" s="65">
        <v>3000</v>
      </c>
      <c r="P172" s="66">
        <f>Table224578910112345678[[#This Row],[PEMBULATAN]]*O172</f>
        <v>69000</v>
      </c>
    </row>
    <row r="173" spans="1:16" ht="26.25" customHeight="1" x14ac:dyDescent="0.2">
      <c r="A173" s="14"/>
      <c r="B173" s="76"/>
      <c r="C173" s="74" t="s">
        <v>622</v>
      </c>
      <c r="D173" s="79" t="s">
        <v>59</v>
      </c>
      <c r="E173" s="13">
        <v>44442</v>
      </c>
      <c r="F173" s="77" t="s">
        <v>60</v>
      </c>
      <c r="G173" s="13">
        <v>44444</v>
      </c>
      <c r="H173" s="78" t="s">
        <v>61</v>
      </c>
      <c r="I173" s="16">
        <v>60</v>
      </c>
      <c r="J173" s="16">
        <v>72</v>
      </c>
      <c r="K173" s="16">
        <v>20</v>
      </c>
      <c r="L173" s="16">
        <v>11</v>
      </c>
      <c r="M173" s="82">
        <v>21.6</v>
      </c>
      <c r="N173" s="99">
        <v>21.6</v>
      </c>
      <c r="O173" s="65">
        <v>3000</v>
      </c>
      <c r="P173" s="66">
        <f>Table224578910112345678[[#This Row],[PEMBULATAN]]*O173</f>
        <v>64800.000000000007</v>
      </c>
    </row>
    <row r="174" spans="1:16" ht="26.25" customHeight="1" x14ac:dyDescent="0.2">
      <c r="A174" s="14"/>
      <c r="B174" s="102"/>
      <c r="C174" s="74" t="s">
        <v>623</v>
      </c>
      <c r="D174" s="79" t="s">
        <v>59</v>
      </c>
      <c r="E174" s="13">
        <v>44442</v>
      </c>
      <c r="F174" s="77" t="s">
        <v>60</v>
      </c>
      <c r="G174" s="13">
        <v>44444</v>
      </c>
      <c r="H174" s="78" t="s">
        <v>61</v>
      </c>
      <c r="I174" s="16">
        <v>75</v>
      </c>
      <c r="J174" s="16">
        <v>29</v>
      </c>
      <c r="K174" s="16">
        <v>6</v>
      </c>
      <c r="L174" s="16">
        <v>3</v>
      </c>
      <c r="M174" s="82">
        <v>3.2625000000000002</v>
      </c>
      <c r="N174" s="99">
        <v>3.2625000000000002</v>
      </c>
      <c r="O174" s="65">
        <v>3000</v>
      </c>
      <c r="P174" s="66">
        <f>Table224578910112345678[[#This Row],[PEMBULATAN]]*O174</f>
        <v>9787.5</v>
      </c>
    </row>
    <row r="175" spans="1:16" ht="26.25" customHeight="1" x14ac:dyDescent="0.2">
      <c r="A175" s="14"/>
      <c r="B175" s="76" t="s">
        <v>624</v>
      </c>
      <c r="C175" s="74" t="s">
        <v>625</v>
      </c>
      <c r="D175" s="79" t="s">
        <v>59</v>
      </c>
      <c r="E175" s="13">
        <v>44442</v>
      </c>
      <c r="F175" s="77" t="s">
        <v>60</v>
      </c>
      <c r="G175" s="13">
        <v>44444</v>
      </c>
      <c r="H175" s="78" t="s">
        <v>61</v>
      </c>
      <c r="I175" s="16">
        <v>54</v>
      </c>
      <c r="J175" s="16">
        <v>86</v>
      </c>
      <c r="K175" s="16">
        <v>37</v>
      </c>
      <c r="L175" s="16">
        <v>6</v>
      </c>
      <c r="M175" s="82">
        <v>42.957000000000001</v>
      </c>
      <c r="N175" s="99">
        <v>42.957000000000001</v>
      </c>
      <c r="O175" s="65">
        <v>3000</v>
      </c>
      <c r="P175" s="66">
        <f>Table224578910112345678[[#This Row],[PEMBULATAN]]*O175</f>
        <v>128871</v>
      </c>
    </row>
    <row r="176" spans="1:16" ht="26.25" customHeight="1" x14ac:dyDescent="0.2">
      <c r="A176" s="14"/>
      <c r="B176" s="76"/>
      <c r="C176" s="74" t="s">
        <v>626</v>
      </c>
      <c r="D176" s="79" t="s">
        <v>59</v>
      </c>
      <c r="E176" s="13">
        <v>44442</v>
      </c>
      <c r="F176" s="77" t="s">
        <v>60</v>
      </c>
      <c r="G176" s="13">
        <v>44444</v>
      </c>
      <c r="H176" s="78" t="s">
        <v>61</v>
      </c>
      <c r="I176" s="16">
        <v>76</v>
      </c>
      <c r="J176" s="16">
        <v>32</v>
      </c>
      <c r="K176" s="16">
        <v>57</v>
      </c>
      <c r="L176" s="16">
        <v>8</v>
      </c>
      <c r="M176" s="82">
        <v>34.655999999999999</v>
      </c>
      <c r="N176" s="99">
        <v>34.655999999999999</v>
      </c>
      <c r="O176" s="65">
        <v>3000</v>
      </c>
      <c r="P176" s="66">
        <f>Table224578910112345678[[#This Row],[PEMBULATAN]]*O176</f>
        <v>103968</v>
      </c>
    </row>
    <row r="177" spans="1:16" ht="26.25" customHeight="1" x14ac:dyDescent="0.2">
      <c r="A177" s="14"/>
      <c r="B177" s="76"/>
      <c r="C177" s="74" t="s">
        <v>627</v>
      </c>
      <c r="D177" s="79" t="s">
        <v>59</v>
      </c>
      <c r="E177" s="13">
        <v>44442</v>
      </c>
      <c r="F177" s="77" t="s">
        <v>60</v>
      </c>
      <c r="G177" s="13">
        <v>44444</v>
      </c>
      <c r="H177" s="78" t="s">
        <v>61</v>
      </c>
      <c r="I177" s="16">
        <v>163</v>
      </c>
      <c r="J177" s="16">
        <v>204</v>
      </c>
      <c r="K177" s="16">
        <v>30</v>
      </c>
      <c r="L177" s="16">
        <v>8</v>
      </c>
      <c r="M177" s="82">
        <v>249.39</v>
      </c>
      <c r="N177" s="99">
        <v>250</v>
      </c>
      <c r="O177" s="65">
        <v>3000</v>
      </c>
      <c r="P177" s="66">
        <f>Table224578910112345678[[#This Row],[PEMBULATAN]]*O177</f>
        <v>750000</v>
      </c>
    </row>
    <row r="178" spans="1:16" ht="26.25" customHeight="1" x14ac:dyDescent="0.2">
      <c r="A178" s="14"/>
      <c r="B178" s="76"/>
      <c r="C178" s="74" t="s">
        <v>628</v>
      </c>
      <c r="D178" s="79" t="s">
        <v>59</v>
      </c>
      <c r="E178" s="13">
        <v>44442</v>
      </c>
      <c r="F178" s="77" t="s">
        <v>60</v>
      </c>
      <c r="G178" s="13">
        <v>44444</v>
      </c>
      <c r="H178" s="78" t="s">
        <v>61</v>
      </c>
      <c r="I178" s="16">
        <v>163</v>
      </c>
      <c r="J178" s="16">
        <v>204</v>
      </c>
      <c r="K178" s="16">
        <v>30</v>
      </c>
      <c r="L178" s="16">
        <v>8</v>
      </c>
      <c r="M178" s="82">
        <v>249.39</v>
      </c>
      <c r="N178" s="99">
        <v>250</v>
      </c>
      <c r="O178" s="65">
        <v>3000</v>
      </c>
      <c r="P178" s="66">
        <f>Table224578910112345678[[#This Row],[PEMBULATAN]]*O178</f>
        <v>750000</v>
      </c>
    </row>
    <row r="179" spans="1:16" ht="26.25" customHeight="1" x14ac:dyDescent="0.2">
      <c r="A179" s="14"/>
      <c r="B179" s="102"/>
      <c r="C179" s="74" t="s">
        <v>629</v>
      </c>
      <c r="D179" s="79" t="s">
        <v>59</v>
      </c>
      <c r="E179" s="13">
        <v>44442</v>
      </c>
      <c r="F179" s="77" t="s">
        <v>60</v>
      </c>
      <c r="G179" s="13">
        <v>44444</v>
      </c>
      <c r="H179" s="78" t="s">
        <v>61</v>
      </c>
      <c r="I179" s="16">
        <v>163</v>
      </c>
      <c r="J179" s="16">
        <v>204</v>
      </c>
      <c r="K179" s="16">
        <v>30</v>
      </c>
      <c r="L179" s="16">
        <v>8</v>
      </c>
      <c r="M179" s="82">
        <v>249.39</v>
      </c>
      <c r="N179" s="99">
        <v>250</v>
      </c>
      <c r="O179" s="65">
        <v>3000</v>
      </c>
      <c r="P179" s="66">
        <f>Table224578910112345678[[#This Row],[PEMBULATAN]]*O179</f>
        <v>750000</v>
      </c>
    </row>
    <row r="180" spans="1:16" ht="26.25" customHeight="1" x14ac:dyDescent="0.2">
      <c r="A180" s="14"/>
      <c r="B180" s="76" t="s">
        <v>630</v>
      </c>
      <c r="C180" s="74" t="s">
        <v>631</v>
      </c>
      <c r="D180" s="79" t="s">
        <v>59</v>
      </c>
      <c r="E180" s="13">
        <v>44442</v>
      </c>
      <c r="F180" s="77" t="s">
        <v>60</v>
      </c>
      <c r="G180" s="13">
        <v>44444</v>
      </c>
      <c r="H180" s="78" t="s">
        <v>61</v>
      </c>
      <c r="I180" s="16">
        <v>90</v>
      </c>
      <c r="J180" s="16">
        <v>48</v>
      </c>
      <c r="K180" s="16">
        <v>43</v>
      </c>
      <c r="L180" s="16">
        <v>17</v>
      </c>
      <c r="M180" s="82">
        <v>46.44</v>
      </c>
      <c r="N180" s="99">
        <v>47</v>
      </c>
      <c r="O180" s="65">
        <v>3000</v>
      </c>
      <c r="P180" s="66">
        <f>Table224578910112345678[[#This Row],[PEMBULATAN]]*O180</f>
        <v>141000</v>
      </c>
    </row>
    <row r="181" spans="1:16" ht="26.25" customHeight="1" x14ac:dyDescent="0.2">
      <c r="A181" s="14"/>
      <c r="B181" s="76"/>
      <c r="C181" s="74" t="s">
        <v>632</v>
      </c>
      <c r="D181" s="79" t="s">
        <v>59</v>
      </c>
      <c r="E181" s="13">
        <v>44442</v>
      </c>
      <c r="F181" s="77" t="s">
        <v>60</v>
      </c>
      <c r="G181" s="13">
        <v>44444</v>
      </c>
      <c r="H181" s="78" t="s">
        <v>61</v>
      </c>
      <c r="I181" s="16">
        <v>45</v>
      </c>
      <c r="J181" s="16">
        <v>38</v>
      </c>
      <c r="K181" s="16">
        <v>26</v>
      </c>
      <c r="L181" s="16">
        <v>1</v>
      </c>
      <c r="M181" s="82">
        <v>11.115</v>
      </c>
      <c r="N181" s="99">
        <v>11.115</v>
      </c>
      <c r="O181" s="65">
        <v>3000</v>
      </c>
      <c r="P181" s="66">
        <f>Table224578910112345678[[#This Row],[PEMBULATAN]]*O181</f>
        <v>33345</v>
      </c>
    </row>
    <row r="182" spans="1:16" ht="26.25" customHeight="1" x14ac:dyDescent="0.2">
      <c r="A182" s="14"/>
      <c r="B182" s="76"/>
      <c r="C182" s="74" t="s">
        <v>633</v>
      </c>
      <c r="D182" s="79" t="s">
        <v>59</v>
      </c>
      <c r="E182" s="13">
        <v>44442</v>
      </c>
      <c r="F182" s="77" t="s">
        <v>60</v>
      </c>
      <c r="G182" s="13">
        <v>44444</v>
      </c>
      <c r="H182" s="78" t="s">
        <v>61</v>
      </c>
      <c r="I182" s="16">
        <v>56</v>
      </c>
      <c r="J182" s="16">
        <v>59</v>
      </c>
      <c r="K182" s="16">
        <v>6</v>
      </c>
      <c r="L182" s="16">
        <v>4</v>
      </c>
      <c r="M182" s="82">
        <v>4.9560000000000004</v>
      </c>
      <c r="N182" s="99">
        <v>4.9560000000000004</v>
      </c>
      <c r="O182" s="65">
        <v>3000</v>
      </c>
      <c r="P182" s="66">
        <f>Table224578910112345678[[#This Row],[PEMBULATAN]]*O182</f>
        <v>14868.000000000002</v>
      </c>
    </row>
    <row r="183" spans="1:16" ht="26.25" customHeight="1" x14ac:dyDescent="0.2">
      <c r="A183" s="14"/>
      <c r="B183" s="76"/>
      <c r="C183" s="74" t="s">
        <v>634</v>
      </c>
      <c r="D183" s="79" t="s">
        <v>59</v>
      </c>
      <c r="E183" s="13">
        <v>44442</v>
      </c>
      <c r="F183" s="77" t="s">
        <v>60</v>
      </c>
      <c r="G183" s="13">
        <v>44444</v>
      </c>
      <c r="H183" s="78" t="s">
        <v>61</v>
      </c>
      <c r="I183" s="16">
        <v>100</v>
      </c>
      <c r="J183" s="16">
        <v>50</v>
      </c>
      <c r="K183" s="16">
        <v>29</v>
      </c>
      <c r="L183" s="16">
        <v>23</v>
      </c>
      <c r="M183" s="82">
        <v>36.25</v>
      </c>
      <c r="N183" s="99">
        <v>36.25</v>
      </c>
      <c r="O183" s="65">
        <v>3000</v>
      </c>
      <c r="P183" s="66">
        <f>Table224578910112345678[[#This Row],[PEMBULATAN]]*O183</f>
        <v>108750</v>
      </c>
    </row>
    <row r="184" spans="1:16" ht="26.25" customHeight="1" x14ac:dyDescent="0.2">
      <c r="A184" s="14"/>
      <c r="B184" s="76"/>
      <c r="C184" s="74" t="s">
        <v>635</v>
      </c>
      <c r="D184" s="79" t="s">
        <v>59</v>
      </c>
      <c r="E184" s="13">
        <v>44442</v>
      </c>
      <c r="F184" s="77" t="s">
        <v>60</v>
      </c>
      <c r="G184" s="13">
        <v>44444</v>
      </c>
      <c r="H184" s="78" t="s">
        <v>61</v>
      </c>
      <c r="I184" s="16">
        <v>57</v>
      </c>
      <c r="J184" s="16">
        <v>60</v>
      </c>
      <c r="K184" s="16">
        <v>6</v>
      </c>
      <c r="L184" s="16">
        <v>5</v>
      </c>
      <c r="M184" s="82">
        <v>5.13</v>
      </c>
      <c r="N184" s="99">
        <v>5.13</v>
      </c>
      <c r="O184" s="65">
        <v>3000</v>
      </c>
      <c r="P184" s="66">
        <f>Table224578910112345678[[#This Row],[PEMBULATAN]]*O184</f>
        <v>15390</v>
      </c>
    </row>
    <row r="185" spans="1:16" ht="26.25" customHeight="1" x14ac:dyDescent="0.2">
      <c r="A185" s="14"/>
      <c r="B185" s="76"/>
      <c r="C185" s="74" t="s">
        <v>636</v>
      </c>
      <c r="D185" s="79" t="s">
        <v>59</v>
      </c>
      <c r="E185" s="13">
        <v>44442</v>
      </c>
      <c r="F185" s="77" t="s">
        <v>60</v>
      </c>
      <c r="G185" s="13">
        <v>44444</v>
      </c>
      <c r="H185" s="78" t="s">
        <v>61</v>
      </c>
      <c r="I185" s="16">
        <v>120</v>
      </c>
      <c r="J185" s="16">
        <v>6</v>
      </c>
      <c r="K185" s="16">
        <v>6</v>
      </c>
      <c r="L185" s="16">
        <v>1</v>
      </c>
      <c r="M185" s="82">
        <v>1.08</v>
      </c>
      <c r="N185" s="99">
        <v>1.08</v>
      </c>
      <c r="O185" s="65">
        <v>3000</v>
      </c>
      <c r="P185" s="66">
        <f>Table224578910112345678[[#This Row],[PEMBULATAN]]*O185</f>
        <v>3240</v>
      </c>
    </row>
    <row r="186" spans="1:16" ht="26.25" customHeight="1" x14ac:dyDescent="0.2">
      <c r="A186" s="14"/>
      <c r="B186" s="76"/>
      <c r="C186" s="74" t="s">
        <v>637</v>
      </c>
      <c r="D186" s="79" t="s">
        <v>59</v>
      </c>
      <c r="E186" s="13">
        <v>44442</v>
      </c>
      <c r="F186" s="77" t="s">
        <v>60</v>
      </c>
      <c r="G186" s="13">
        <v>44444</v>
      </c>
      <c r="H186" s="78" t="s">
        <v>61</v>
      </c>
      <c r="I186" s="16">
        <v>123</v>
      </c>
      <c r="J186" s="16">
        <v>6</v>
      </c>
      <c r="K186" s="16">
        <v>6</v>
      </c>
      <c r="L186" s="16">
        <v>1</v>
      </c>
      <c r="M186" s="82">
        <v>1.107</v>
      </c>
      <c r="N186" s="99">
        <v>1.107</v>
      </c>
      <c r="O186" s="65">
        <v>3000</v>
      </c>
      <c r="P186" s="66">
        <f>Table224578910112345678[[#This Row],[PEMBULATAN]]*O186</f>
        <v>3321</v>
      </c>
    </row>
    <row r="187" spans="1:16" ht="26.25" customHeight="1" x14ac:dyDescent="0.2">
      <c r="A187" s="14"/>
      <c r="B187" s="76"/>
      <c r="C187" s="74" t="s">
        <v>638</v>
      </c>
      <c r="D187" s="79" t="s">
        <v>59</v>
      </c>
      <c r="E187" s="13">
        <v>44442</v>
      </c>
      <c r="F187" s="77" t="s">
        <v>60</v>
      </c>
      <c r="G187" s="13">
        <v>44444</v>
      </c>
      <c r="H187" s="78" t="s">
        <v>61</v>
      </c>
      <c r="I187" s="16">
        <v>89</v>
      </c>
      <c r="J187" s="16">
        <v>60</v>
      </c>
      <c r="K187" s="16">
        <v>35</v>
      </c>
      <c r="L187" s="16">
        <v>22</v>
      </c>
      <c r="M187" s="82">
        <v>46.725000000000001</v>
      </c>
      <c r="N187" s="99">
        <v>46.725000000000001</v>
      </c>
      <c r="O187" s="65">
        <v>3000</v>
      </c>
      <c r="P187" s="66">
        <f>Table224578910112345678[[#This Row],[PEMBULATAN]]*O187</f>
        <v>140175</v>
      </c>
    </row>
    <row r="188" spans="1:16" ht="26.25" customHeight="1" x14ac:dyDescent="0.2">
      <c r="A188" s="14"/>
      <c r="B188" s="76"/>
      <c r="C188" s="74" t="s">
        <v>639</v>
      </c>
      <c r="D188" s="79" t="s">
        <v>59</v>
      </c>
      <c r="E188" s="13">
        <v>44442</v>
      </c>
      <c r="F188" s="77" t="s">
        <v>60</v>
      </c>
      <c r="G188" s="13">
        <v>44444</v>
      </c>
      <c r="H188" s="78" t="s">
        <v>61</v>
      </c>
      <c r="I188" s="16">
        <v>40</v>
      </c>
      <c r="J188" s="16">
        <v>38</v>
      </c>
      <c r="K188" s="16">
        <v>28</v>
      </c>
      <c r="L188" s="16">
        <v>10</v>
      </c>
      <c r="M188" s="82">
        <v>10.64</v>
      </c>
      <c r="N188" s="99">
        <v>10.64</v>
      </c>
      <c r="O188" s="65">
        <v>3000</v>
      </c>
      <c r="P188" s="66">
        <f>Table224578910112345678[[#This Row],[PEMBULATAN]]*O188</f>
        <v>31920</v>
      </c>
    </row>
    <row r="189" spans="1:16" ht="26.25" customHeight="1" x14ac:dyDescent="0.2">
      <c r="A189" s="14"/>
      <c r="B189" s="76"/>
      <c r="C189" s="74" t="s">
        <v>640</v>
      </c>
      <c r="D189" s="79" t="s">
        <v>59</v>
      </c>
      <c r="E189" s="13">
        <v>44442</v>
      </c>
      <c r="F189" s="77" t="s">
        <v>60</v>
      </c>
      <c r="G189" s="13">
        <v>44444</v>
      </c>
      <c r="H189" s="78" t="s">
        <v>61</v>
      </c>
      <c r="I189" s="16">
        <v>44</v>
      </c>
      <c r="J189" s="16">
        <v>40</v>
      </c>
      <c r="K189" s="16">
        <v>18</v>
      </c>
      <c r="L189" s="16">
        <v>8</v>
      </c>
      <c r="M189" s="82">
        <v>7.92</v>
      </c>
      <c r="N189" s="99">
        <v>8</v>
      </c>
      <c r="O189" s="65">
        <v>3000</v>
      </c>
      <c r="P189" s="66">
        <f>Table224578910112345678[[#This Row],[PEMBULATAN]]*O189</f>
        <v>24000</v>
      </c>
    </row>
    <row r="190" spans="1:16" ht="26.25" customHeight="1" x14ac:dyDescent="0.2">
      <c r="A190" s="14"/>
      <c r="B190" s="76"/>
      <c r="C190" s="74" t="s">
        <v>641</v>
      </c>
      <c r="D190" s="79" t="s">
        <v>59</v>
      </c>
      <c r="E190" s="13">
        <v>44442</v>
      </c>
      <c r="F190" s="77" t="s">
        <v>60</v>
      </c>
      <c r="G190" s="13">
        <v>44444</v>
      </c>
      <c r="H190" s="78" t="s">
        <v>61</v>
      </c>
      <c r="I190" s="16">
        <v>60</v>
      </c>
      <c r="J190" s="16">
        <v>52</v>
      </c>
      <c r="K190" s="16">
        <v>28</v>
      </c>
      <c r="L190" s="16">
        <v>3</v>
      </c>
      <c r="M190" s="82">
        <v>21.84</v>
      </c>
      <c r="N190" s="99">
        <v>22</v>
      </c>
      <c r="O190" s="65">
        <v>3000</v>
      </c>
      <c r="P190" s="66">
        <f>Table224578910112345678[[#This Row],[PEMBULATAN]]*O190</f>
        <v>66000</v>
      </c>
    </row>
    <row r="191" spans="1:16" ht="22.5" customHeight="1" x14ac:dyDescent="0.2">
      <c r="A191" s="119" t="s">
        <v>30</v>
      </c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1"/>
      <c r="M191" s="80">
        <f>SUBTOTAL(109,Table224578910112345678[KG VOLUME])</f>
        <v>5068.7532500000025</v>
      </c>
      <c r="N191" s="69">
        <f>SUM(N3:N190)</f>
        <v>5197.8837500000018</v>
      </c>
      <c r="O191" s="122">
        <f>SUM(P3:P190)</f>
        <v>15593651.25</v>
      </c>
      <c r="P191" s="123"/>
    </row>
    <row r="192" spans="1:16" ht="18" customHeight="1" x14ac:dyDescent="0.2">
      <c r="A192" s="87"/>
      <c r="B192" s="57" t="s">
        <v>42</v>
      </c>
      <c r="C192" s="56"/>
      <c r="D192" s="58" t="s">
        <v>43</v>
      </c>
      <c r="E192" s="87"/>
      <c r="F192" s="87"/>
      <c r="G192" s="87"/>
      <c r="H192" s="87"/>
      <c r="I192" s="87"/>
      <c r="J192" s="87"/>
      <c r="K192" s="87"/>
      <c r="L192" s="87"/>
      <c r="M192" s="88"/>
      <c r="N192" s="89" t="s">
        <v>51</v>
      </c>
      <c r="O192" s="90"/>
      <c r="P192" s="90">
        <v>0</v>
      </c>
    </row>
    <row r="193" spans="1:16" ht="18" customHeight="1" thickBot="1" x14ac:dyDescent="0.25">
      <c r="A193" s="87"/>
      <c r="B193" s="57"/>
      <c r="C193" s="56"/>
      <c r="D193" s="58"/>
      <c r="E193" s="87"/>
      <c r="F193" s="87"/>
      <c r="G193" s="87"/>
      <c r="H193" s="87"/>
      <c r="I193" s="87"/>
      <c r="J193" s="87"/>
      <c r="K193" s="87"/>
      <c r="L193" s="87"/>
      <c r="M193" s="88"/>
      <c r="N193" s="91" t="s">
        <v>52</v>
      </c>
      <c r="O193" s="92"/>
      <c r="P193" s="92">
        <f>O191-P192</f>
        <v>15593651.25</v>
      </c>
    </row>
    <row r="194" spans="1:16" ht="18" customHeight="1" x14ac:dyDescent="0.2">
      <c r="A194" s="11"/>
      <c r="H194" s="64"/>
      <c r="N194" s="63" t="s">
        <v>31</v>
      </c>
      <c r="P194" s="70">
        <f>P193*1%</f>
        <v>155936.51250000001</v>
      </c>
    </row>
    <row r="195" spans="1:16" ht="18" customHeight="1" thickBot="1" x14ac:dyDescent="0.25">
      <c r="A195" s="11"/>
      <c r="H195" s="64"/>
      <c r="N195" s="63" t="s">
        <v>53</v>
      </c>
      <c r="P195" s="72">
        <f>P193*2%</f>
        <v>311873.02500000002</v>
      </c>
    </row>
    <row r="196" spans="1:16" ht="18" customHeight="1" x14ac:dyDescent="0.2">
      <c r="A196" s="11"/>
      <c r="H196" s="64"/>
      <c r="N196" s="67" t="s">
        <v>32</v>
      </c>
      <c r="O196" s="68"/>
      <c r="P196" s="71">
        <f>P193+P194-P195</f>
        <v>15437714.737499999</v>
      </c>
    </row>
    <row r="198" spans="1:16" x14ac:dyDescent="0.2">
      <c r="A198" s="11"/>
      <c r="H198" s="64"/>
      <c r="P198" s="72"/>
    </row>
    <row r="199" spans="1:16" x14ac:dyDescent="0.2">
      <c r="A199" s="11"/>
      <c r="H199" s="64"/>
      <c r="O199" s="59"/>
      <c r="P199" s="72"/>
    </row>
    <row r="200" spans="1:16" s="3" customFormat="1" x14ac:dyDescent="0.25">
      <c r="A200" s="11"/>
      <c r="B200" s="2"/>
      <c r="C200" s="2"/>
      <c r="E200" s="12"/>
      <c r="H200" s="64"/>
      <c r="N200" s="15"/>
      <c r="O200" s="15"/>
      <c r="P200" s="15"/>
    </row>
    <row r="201" spans="1:16" s="3" customFormat="1" x14ac:dyDescent="0.25">
      <c r="A201" s="11"/>
      <c r="B201" s="2"/>
      <c r="C201" s="2"/>
      <c r="E201" s="12"/>
      <c r="H201" s="64"/>
      <c r="N201" s="15"/>
      <c r="O201" s="15"/>
      <c r="P201" s="15"/>
    </row>
    <row r="202" spans="1:16" s="3" customFormat="1" x14ac:dyDescent="0.25">
      <c r="A202" s="11"/>
      <c r="B202" s="2"/>
      <c r="C202" s="2"/>
      <c r="E202" s="12"/>
      <c r="H202" s="64"/>
      <c r="N202" s="15"/>
      <c r="O202" s="15"/>
      <c r="P202" s="15"/>
    </row>
    <row r="203" spans="1:16" s="3" customFormat="1" x14ac:dyDescent="0.25">
      <c r="A203" s="11"/>
      <c r="B203" s="2"/>
      <c r="C203" s="2"/>
      <c r="E203" s="12"/>
      <c r="H203" s="64"/>
      <c r="N203" s="15"/>
      <c r="O203" s="15"/>
      <c r="P203" s="15"/>
    </row>
    <row r="204" spans="1:16" s="3" customFormat="1" x14ac:dyDescent="0.25">
      <c r="A204" s="11"/>
      <c r="B204" s="2"/>
      <c r="C204" s="2"/>
      <c r="E204" s="12"/>
      <c r="H204" s="64"/>
      <c r="N204" s="15"/>
      <c r="O204" s="15"/>
      <c r="P204" s="15"/>
    </row>
    <row r="205" spans="1:16" s="3" customFormat="1" x14ac:dyDescent="0.25">
      <c r="A205" s="11"/>
      <c r="B205" s="2"/>
      <c r="C205" s="2"/>
      <c r="E205" s="12"/>
      <c r="H205" s="64"/>
      <c r="N205" s="15"/>
      <c r="O205" s="15"/>
      <c r="P205" s="15"/>
    </row>
    <row r="206" spans="1:16" s="3" customFormat="1" x14ac:dyDescent="0.25">
      <c r="A206" s="11"/>
      <c r="B206" s="2"/>
      <c r="C206" s="2"/>
      <c r="E206" s="12"/>
      <c r="H206" s="64"/>
      <c r="N206" s="15"/>
      <c r="O206" s="15"/>
      <c r="P206" s="15"/>
    </row>
    <row r="207" spans="1:16" s="3" customFormat="1" x14ac:dyDescent="0.25">
      <c r="A207" s="11"/>
      <c r="B207" s="2"/>
      <c r="C207" s="2"/>
      <c r="E207" s="12"/>
      <c r="H207" s="64"/>
      <c r="N207" s="15"/>
      <c r="O207" s="15"/>
      <c r="P207" s="15"/>
    </row>
    <row r="208" spans="1:16" s="3" customFormat="1" x14ac:dyDescent="0.25">
      <c r="A208" s="11"/>
      <c r="B208" s="2"/>
      <c r="C208" s="2"/>
      <c r="E208" s="12"/>
      <c r="H208" s="64"/>
      <c r="N208" s="15"/>
      <c r="O208" s="15"/>
      <c r="P208" s="15"/>
    </row>
    <row r="209" spans="1:16" s="3" customFormat="1" x14ac:dyDescent="0.25">
      <c r="A209" s="11"/>
      <c r="B209" s="2"/>
      <c r="C209" s="2"/>
      <c r="E209" s="12"/>
      <c r="H209" s="64"/>
      <c r="N209" s="15"/>
      <c r="O209" s="15"/>
      <c r="P209" s="15"/>
    </row>
    <row r="210" spans="1:16" s="3" customFormat="1" x14ac:dyDescent="0.25">
      <c r="A210" s="11"/>
      <c r="B210" s="2"/>
      <c r="C210" s="2"/>
      <c r="E210" s="12"/>
      <c r="H210" s="64"/>
      <c r="N210" s="15"/>
      <c r="O210" s="15"/>
      <c r="P210" s="15"/>
    </row>
    <row r="211" spans="1:16" s="3" customFormat="1" x14ac:dyDescent="0.25">
      <c r="A211" s="11"/>
      <c r="B211" s="2"/>
      <c r="C211" s="2"/>
      <c r="E211" s="12"/>
      <c r="H211" s="64"/>
      <c r="N211" s="15"/>
      <c r="O211" s="15"/>
      <c r="P211" s="15"/>
    </row>
  </sheetData>
  <mergeCells count="2">
    <mergeCell ref="A191:L191"/>
    <mergeCell ref="O191:P191"/>
  </mergeCells>
  <conditionalFormatting sqref="B3">
    <cfRule type="duplicateValues" dxfId="33" priority="1"/>
  </conditionalFormatting>
  <conditionalFormatting sqref="B4:B190">
    <cfRule type="duplicateValues" dxfId="32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88"/>
  <sheetViews>
    <sheetView zoomScale="110" zoomScaleNormal="110" workbookViewId="0">
      <pane xSplit="3" ySplit="2" topLeftCell="D96" activePane="bottomRight" state="frozen"/>
      <selection pane="topRight" activeCell="B1" sqref="B1"/>
      <selection pane="bottomLeft" activeCell="A3" sqref="A3"/>
      <selection pane="bottomRight" activeCell="C100" sqref="C100:O100"/>
    </sheetView>
  </sheetViews>
  <sheetFormatPr defaultRowHeight="15" x14ac:dyDescent="0.2"/>
  <cols>
    <col min="1" max="1" width="8" style="4" customWidth="1"/>
    <col min="2" max="2" width="19.5703125" style="2" customWidth="1"/>
    <col min="3" max="3" width="16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650</v>
      </c>
      <c r="B3" s="75" t="s">
        <v>218</v>
      </c>
      <c r="C3" s="9" t="s">
        <v>219</v>
      </c>
      <c r="D3" s="77" t="s">
        <v>59</v>
      </c>
      <c r="E3" s="13">
        <v>44443</v>
      </c>
      <c r="F3" s="77" t="s">
        <v>385</v>
      </c>
      <c r="G3" s="13">
        <v>44447</v>
      </c>
      <c r="H3" s="10" t="s">
        <v>449</v>
      </c>
      <c r="I3" s="1">
        <v>40</v>
      </c>
      <c r="J3" s="1">
        <v>26</v>
      </c>
      <c r="K3" s="1">
        <v>24</v>
      </c>
      <c r="L3" s="1">
        <v>6</v>
      </c>
      <c r="M3" s="81">
        <v>6.24</v>
      </c>
      <c r="N3" s="8">
        <v>6</v>
      </c>
      <c r="O3" s="65">
        <v>3000</v>
      </c>
      <c r="P3" s="66">
        <f>Table22457891011234567[[#This Row],[PEMBULATAN]]*O3</f>
        <v>18000</v>
      </c>
    </row>
    <row r="4" spans="1:16" ht="26.25" customHeight="1" x14ac:dyDescent="0.2">
      <c r="A4" s="14"/>
      <c r="B4" s="76"/>
      <c r="C4" s="9" t="s">
        <v>220</v>
      </c>
      <c r="D4" s="77" t="s">
        <v>59</v>
      </c>
      <c r="E4" s="13">
        <v>44443</v>
      </c>
      <c r="F4" s="77" t="s">
        <v>385</v>
      </c>
      <c r="G4" s="13">
        <v>44447</v>
      </c>
      <c r="H4" s="10" t="s">
        <v>449</v>
      </c>
      <c r="I4" s="1">
        <v>66</v>
      </c>
      <c r="J4" s="1">
        <v>57</v>
      </c>
      <c r="K4" s="1">
        <v>24</v>
      </c>
      <c r="L4" s="1">
        <v>16</v>
      </c>
      <c r="M4" s="81">
        <v>22.571999999999999</v>
      </c>
      <c r="N4" s="8">
        <v>23</v>
      </c>
      <c r="O4" s="65">
        <v>3000</v>
      </c>
      <c r="P4" s="66">
        <f>Table22457891011234567[[#This Row],[PEMBULATAN]]*O4</f>
        <v>69000</v>
      </c>
    </row>
    <row r="5" spans="1:16" ht="26.25" customHeight="1" x14ac:dyDescent="0.2">
      <c r="A5" s="14"/>
      <c r="B5" s="76"/>
      <c r="C5" s="74" t="s">
        <v>221</v>
      </c>
      <c r="D5" s="79" t="s">
        <v>59</v>
      </c>
      <c r="E5" s="13">
        <v>44443</v>
      </c>
      <c r="F5" s="77" t="s">
        <v>385</v>
      </c>
      <c r="G5" s="13">
        <v>44447</v>
      </c>
      <c r="H5" s="78" t="s">
        <v>449</v>
      </c>
      <c r="I5" s="16">
        <v>40</v>
      </c>
      <c r="J5" s="16">
        <v>31</v>
      </c>
      <c r="K5" s="16">
        <v>31</v>
      </c>
      <c r="L5" s="16">
        <v>2</v>
      </c>
      <c r="M5" s="82">
        <v>9.61</v>
      </c>
      <c r="N5" s="73">
        <v>10</v>
      </c>
      <c r="O5" s="65">
        <v>3000</v>
      </c>
      <c r="P5" s="66">
        <f>Table22457891011234567[[#This Row],[PEMBULATAN]]*O5</f>
        <v>30000</v>
      </c>
    </row>
    <row r="6" spans="1:16" ht="26.25" customHeight="1" x14ac:dyDescent="0.2">
      <c r="A6" s="14"/>
      <c r="B6" s="76"/>
      <c r="C6" s="74" t="s">
        <v>222</v>
      </c>
      <c r="D6" s="79" t="s">
        <v>59</v>
      </c>
      <c r="E6" s="13">
        <v>44443</v>
      </c>
      <c r="F6" s="77" t="s">
        <v>385</v>
      </c>
      <c r="G6" s="13">
        <v>44447</v>
      </c>
      <c r="H6" s="78" t="s">
        <v>449</v>
      </c>
      <c r="I6" s="16">
        <v>40</v>
      </c>
      <c r="J6" s="16">
        <v>30</v>
      </c>
      <c r="K6" s="16">
        <v>30</v>
      </c>
      <c r="L6" s="16">
        <v>2</v>
      </c>
      <c r="M6" s="82">
        <v>9</v>
      </c>
      <c r="N6" s="73">
        <v>9</v>
      </c>
      <c r="O6" s="65">
        <v>3000</v>
      </c>
      <c r="P6" s="66">
        <f>Table22457891011234567[[#This Row],[PEMBULATAN]]*O6</f>
        <v>27000</v>
      </c>
    </row>
    <row r="7" spans="1:16" ht="26.25" customHeight="1" x14ac:dyDescent="0.2">
      <c r="A7" s="14"/>
      <c r="B7" s="76"/>
      <c r="C7" s="74" t="s">
        <v>223</v>
      </c>
      <c r="D7" s="79" t="s">
        <v>59</v>
      </c>
      <c r="E7" s="13">
        <v>44443</v>
      </c>
      <c r="F7" s="77" t="s">
        <v>385</v>
      </c>
      <c r="G7" s="13">
        <v>44447</v>
      </c>
      <c r="H7" s="78" t="s">
        <v>449</v>
      </c>
      <c r="I7" s="16">
        <v>90</v>
      </c>
      <c r="J7" s="16">
        <v>40</v>
      </c>
      <c r="K7" s="16">
        <v>9</v>
      </c>
      <c r="L7" s="16">
        <v>2</v>
      </c>
      <c r="M7" s="82">
        <v>8.1</v>
      </c>
      <c r="N7" s="73">
        <v>8</v>
      </c>
      <c r="O7" s="65">
        <v>3000</v>
      </c>
      <c r="P7" s="66">
        <f>Table22457891011234567[[#This Row],[PEMBULATAN]]*O7</f>
        <v>24000</v>
      </c>
    </row>
    <row r="8" spans="1:16" ht="26.25" customHeight="1" x14ac:dyDescent="0.2">
      <c r="A8" s="14"/>
      <c r="B8" s="76"/>
      <c r="C8" s="74" t="s">
        <v>224</v>
      </c>
      <c r="D8" s="79" t="s">
        <v>59</v>
      </c>
      <c r="E8" s="13">
        <v>44443</v>
      </c>
      <c r="F8" s="77" t="s">
        <v>385</v>
      </c>
      <c r="G8" s="13">
        <v>44447</v>
      </c>
      <c r="H8" s="78" t="s">
        <v>449</v>
      </c>
      <c r="I8" s="16">
        <v>63</v>
      </c>
      <c r="J8" s="16">
        <v>24</v>
      </c>
      <c r="K8" s="16">
        <v>20</v>
      </c>
      <c r="L8" s="16">
        <v>6</v>
      </c>
      <c r="M8" s="82">
        <v>7.56</v>
      </c>
      <c r="N8" s="73">
        <v>8</v>
      </c>
      <c r="O8" s="65">
        <v>3000</v>
      </c>
      <c r="P8" s="66">
        <f>Table22457891011234567[[#This Row],[PEMBULATAN]]*O8</f>
        <v>24000</v>
      </c>
    </row>
    <row r="9" spans="1:16" ht="26.25" customHeight="1" x14ac:dyDescent="0.2">
      <c r="A9" s="14"/>
      <c r="B9" s="76"/>
      <c r="C9" s="74" t="s">
        <v>225</v>
      </c>
      <c r="D9" s="79" t="s">
        <v>59</v>
      </c>
      <c r="E9" s="13">
        <v>44443</v>
      </c>
      <c r="F9" s="77" t="s">
        <v>385</v>
      </c>
      <c r="G9" s="13">
        <v>44447</v>
      </c>
      <c r="H9" s="78" t="s">
        <v>449</v>
      </c>
      <c r="I9" s="16">
        <v>35</v>
      </c>
      <c r="J9" s="16">
        <v>50</v>
      </c>
      <c r="K9" s="16">
        <v>30</v>
      </c>
      <c r="L9" s="16">
        <v>10</v>
      </c>
      <c r="M9" s="82">
        <v>13.125</v>
      </c>
      <c r="N9" s="73">
        <v>13</v>
      </c>
      <c r="O9" s="65">
        <v>3000</v>
      </c>
      <c r="P9" s="66">
        <f>Table22457891011234567[[#This Row],[PEMBULATAN]]*O9</f>
        <v>39000</v>
      </c>
    </row>
    <row r="10" spans="1:16" ht="26.25" customHeight="1" x14ac:dyDescent="0.2">
      <c r="A10" s="14"/>
      <c r="B10" s="76"/>
      <c r="C10" s="74" t="s">
        <v>226</v>
      </c>
      <c r="D10" s="79" t="s">
        <v>59</v>
      </c>
      <c r="E10" s="13">
        <v>44443</v>
      </c>
      <c r="F10" s="77" t="s">
        <v>385</v>
      </c>
      <c r="G10" s="13">
        <v>44447</v>
      </c>
      <c r="H10" s="78" t="s">
        <v>449</v>
      </c>
      <c r="I10" s="16">
        <v>40</v>
      </c>
      <c r="J10" s="16">
        <v>44</v>
      </c>
      <c r="K10" s="16">
        <v>22</v>
      </c>
      <c r="L10" s="16">
        <v>21</v>
      </c>
      <c r="M10" s="82">
        <v>9.68</v>
      </c>
      <c r="N10" s="73">
        <v>21</v>
      </c>
      <c r="O10" s="65">
        <v>3000</v>
      </c>
      <c r="P10" s="66">
        <f>Table22457891011234567[[#This Row],[PEMBULATAN]]*O10</f>
        <v>63000</v>
      </c>
    </row>
    <row r="11" spans="1:16" ht="26.25" customHeight="1" x14ac:dyDescent="0.2">
      <c r="A11" s="14"/>
      <c r="B11" s="76"/>
      <c r="C11" s="74" t="s">
        <v>227</v>
      </c>
      <c r="D11" s="79" t="s">
        <v>59</v>
      </c>
      <c r="E11" s="13">
        <v>44443</v>
      </c>
      <c r="F11" s="77" t="s">
        <v>385</v>
      </c>
      <c r="G11" s="13">
        <v>44447</v>
      </c>
      <c r="H11" s="78" t="s">
        <v>449</v>
      </c>
      <c r="I11" s="16">
        <v>85</v>
      </c>
      <c r="J11" s="16">
        <v>47</v>
      </c>
      <c r="K11" s="16">
        <v>29</v>
      </c>
      <c r="L11" s="16">
        <v>23</v>
      </c>
      <c r="M11" s="82">
        <v>28.963750000000001</v>
      </c>
      <c r="N11" s="73">
        <v>29</v>
      </c>
      <c r="O11" s="65">
        <v>3000</v>
      </c>
      <c r="P11" s="66">
        <f>Table22457891011234567[[#This Row],[PEMBULATAN]]*O11</f>
        <v>87000</v>
      </c>
    </row>
    <row r="12" spans="1:16" ht="26.25" customHeight="1" x14ac:dyDescent="0.2">
      <c r="A12" s="14"/>
      <c r="B12" s="76"/>
      <c r="C12" s="74" t="s">
        <v>228</v>
      </c>
      <c r="D12" s="79" t="s">
        <v>59</v>
      </c>
      <c r="E12" s="13">
        <v>44443</v>
      </c>
      <c r="F12" s="77" t="s">
        <v>385</v>
      </c>
      <c r="G12" s="13">
        <v>44447</v>
      </c>
      <c r="H12" s="78" t="s">
        <v>449</v>
      </c>
      <c r="I12" s="16">
        <v>89</v>
      </c>
      <c r="J12" s="16">
        <v>60</v>
      </c>
      <c r="K12" s="16">
        <v>29</v>
      </c>
      <c r="L12" s="16">
        <v>27</v>
      </c>
      <c r="M12" s="82">
        <v>38.715000000000003</v>
      </c>
      <c r="N12" s="73">
        <v>39</v>
      </c>
      <c r="O12" s="65">
        <v>3000</v>
      </c>
      <c r="P12" s="66">
        <f>Table22457891011234567[[#This Row],[PEMBULATAN]]*O12</f>
        <v>117000</v>
      </c>
    </row>
    <row r="13" spans="1:16" ht="26.25" customHeight="1" x14ac:dyDescent="0.2">
      <c r="A13" s="14"/>
      <c r="B13" s="76"/>
      <c r="C13" s="74" t="s">
        <v>229</v>
      </c>
      <c r="D13" s="79" t="s">
        <v>59</v>
      </c>
      <c r="E13" s="13">
        <v>44443</v>
      </c>
      <c r="F13" s="77" t="s">
        <v>385</v>
      </c>
      <c r="G13" s="13">
        <v>44447</v>
      </c>
      <c r="H13" s="78" t="s">
        <v>449</v>
      </c>
      <c r="I13" s="16">
        <v>95</v>
      </c>
      <c r="J13" s="16">
        <v>60</v>
      </c>
      <c r="K13" s="16">
        <v>36</v>
      </c>
      <c r="L13" s="16">
        <v>18</v>
      </c>
      <c r="M13" s="82">
        <v>51.3</v>
      </c>
      <c r="N13" s="73">
        <v>52</v>
      </c>
      <c r="O13" s="65">
        <v>3000</v>
      </c>
      <c r="P13" s="66">
        <f>Table22457891011234567[[#This Row],[PEMBULATAN]]*O13</f>
        <v>156000</v>
      </c>
    </row>
    <row r="14" spans="1:16" ht="26.25" customHeight="1" x14ac:dyDescent="0.2">
      <c r="A14" s="14"/>
      <c r="B14" s="76"/>
      <c r="C14" s="74" t="s">
        <v>230</v>
      </c>
      <c r="D14" s="79" t="s">
        <v>59</v>
      </c>
      <c r="E14" s="13">
        <v>44443</v>
      </c>
      <c r="F14" s="77" t="s">
        <v>385</v>
      </c>
      <c r="G14" s="13">
        <v>44447</v>
      </c>
      <c r="H14" s="78" t="s">
        <v>449</v>
      </c>
      <c r="I14" s="16">
        <v>90</v>
      </c>
      <c r="J14" s="16">
        <v>55</v>
      </c>
      <c r="K14" s="16">
        <v>25</v>
      </c>
      <c r="L14" s="16">
        <v>29</v>
      </c>
      <c r="M14" s="82">
        <v>30.9375</v>
      </c>
      <c r="N14" s="73">
        <v>31</v>
      </c>
      <c r="O14" s="65">
        <v>3000</v>
      </c>
      <c r="P14" s="66">
        <f>Table22457891011234567[[#This Row],[PEMBULATAN]]*O14</f>
        <v>93000</v>
      </c>
    </row>
    <row r="15" spans="1:16" ht="26.25" customHeight="1" x14ac:dyDescent="0.2">
      <c r="A15" s="14"/>
      <c r="B15" s="76"/>
      <c r="C15" s="74" t="s">
        <v>231</v>
      </c>
      <c r="D15" s="79" t="s">
        <v>59</v>
      </c>
      <c r="E15" s="13">
        <v>44443</v>
      </c>
      <c r="F15" s="77" t="s">
        <v>385</v>
      </c>
      <c r="G15" s="13">
        <v>44447</v>
      </c>
      <c r="H15" s="78" t="s">
        <v>449</v>
      </c>
      <c r="I15" s="16">
        <v>92</v>
      </c>
      <c r="J15" s="16">
        <v>56</v>
      </c>
      <c r="K15" s="16">
        <v>30</v>
      </c>
      <c r="L15" s="16">
        <v>23</v>
      </c>
      <c r="M15" s="82">
        <v>38.64</v>
      </c>
      <c r="N15" s="73">
        <v>39</v>
      </c>
      <c r="O15" s="65">
        <v>3000</v>
      </c>
      <c r="P15" s="66">
        <f>Table22457891011234567[[#This Row],[PEMBULATAN]]*O15</f>
        <v>117000</v>
      </c>
    </row>
    <row r="16" spans="1:16" ht="26.25" customHeight="1" x14ac:dyDescent="0.2">
      <c r="A16" s="14"/>
      <c r="B16" s="76"/>
      <c r="C16" s="74" t="s">
        <v>232</v>
      </c>
      <c r="D16" s="79" t="s">
        <v>59</v>
      </c>
      <c r="E16" s="13">
        <v>44443</v>
      </c>
      <c r="F16" s="77" t="s">
        <v>385</v>
      </c>
      <c r="G16" s="13">
        <v>44447</v>
      </c>
      <c r="H16" s="78" t="s">
        <v>449</v>
      </c>
      <c r="I16" s="16">
        <v>100</v>
      </c>
      <c r="J16" s="16">
        <v>57</v>
      </c>
      <c r="K16" s="16">
        <v>23</v>
      </c>
      <c r="L16" s="16">
        <v>24</v>
      </c>
      <c r="M16" s="82">
        <v>32.774999999999999</v>
      </c>
      <c r="N16" s="73">
        <v>33</v>
      </c>
      <c r="O16" s="65">
        <v>3000</v>
      </c>
      <c r="P16" s="66">
        <f>Table22457891011234567[[#This Row],[PEMBULATAN]]*O16</f>
        <v>99000</v>
      </c>
    </row>
    <row r="17" spans="1:16" ht="26.25" customHeight="1" x14ac:dyDescent="0.2">
      <c r="A17" s="14"/>
      <c r="B17" s="76"/>
      <c r="C17" s="74" t="s">
        <v>233</v>
      </c>
      <c r="D17" s="79" t="s">
        <v>59</v>
      </c>
      <c r="E17" s="13">
        <v>44443</v>
      </c>
      <c r="F17" s="77" t="s">
        <v>385</v>
      </c>
      <c r="G17" s="13">
        <v>44447</v>
      </c>
      <c r="H17" s="78" t="s">
        <v>449</v>
      </c>
      <c r="I17" s="16">
        <v>100</v>
      </c>
      <c r="J17" s="16">
        <v>65</v>
      </c>
      <c r="K17" s="16">
        <v>22</v>
      </c>
      <c r="L17" s="16">
        <v>19</v>
      </c>
      <c r="M17" s="82">
        <v>35.75</v>
      </c>
      <c r="N17" s="73">
        <v>36</v>
      </c>
      <c r="O17" s="65">
        <v>3000</v>
      </c>
      <c r="P17" s="66">
        <f>Table22457891011234567[[#This Row],[PEMBULATAN]]*O17</f>
        <v>108000</v>
      </c>
    </row>
    <row r="18" spans="1:16" ht="26.25" customHeight="1" x14ac:dyDescent="0.2">
      <c r="A18" s="14"/>
      <c r="B18" s="76"/>
      <c r="C18" s="74" t="s">
        <v>234</v>
      </c>
      <c r="D18" s="79" t="s">
        <v>59</v>
      </c>
      <c r="E18" s="13">
        <v>44443</v>
      </c>
      <c r="F18" s="77" t="s">
        <v>385</v>
      </c>
      <c r="G18" s="13">
        <v>44447</v>
      </c>
      <c r="H18" s="78" t="s">
        <v>449</v>
      </c>
      <c r="I18" s="16">
        <v>108</v>
      </c>
      <c r="J18" s="16">
        <v>58</v>
      </c>
      <c r="K18" s="16">
        <v>34</v>
      </c>
      <c r="L18" s="16">
        <v>21</v>
      </c>
      <c r="M18" s="82">
        <v>53.244</v>
      </c>
      <c r="N18" s="73">
        <v>53</v>
      </c>
      <c r="O18" s="65">
        <v>3000</v>
      </c>
      <c r="P18" s="66">
        <f>Table22457891011234567[[#This Row],[PEMBULATAN]]*O18</f>
        <v>159000</v>
      </c>
    </row>
    <row r="19" spans="1:16" ht="26.25" customHeight="1" x14ac:dyDescent="0.2">
      <c r="A19" s="14"/>
      <c r="B19" s="76"/>
      <c r="C19" s="74" t="s">
        <v>235</v>
      </c>
      <c r="D19" s="79" t="s">
        <v>59</v>
      </c>
      <c r="E19" s="13">
        <v>44443</v>
      </c>
      <c r="F19" s="77" t="s">
        <v>385</v>
      </c>
      <c r="G19" s="13">
        <v>44447</v>
      </c>
      <c r="H19" s="78" t="s">
        <v>449</v>
      </c>
      <c r="I19" s="16">
        <v>51</v>
      </c>
      <c r="J19" s="16">
        <v>30</v>
      </c>
      <c r="K19" s="16">
        <v>26</v>
      </c>
      <c r="L19" s="16">
        <v>5</v>
      </c>
      <c r="M19" s="82">
        <v>9.9450000000000003</v>
      </c>
      <c r="N19" s="73">
        <v>10</v>
      </c>
      <c r="O19" s="65">
        <v>3000</v>
      </c>
      <c r="P19" s="66">
        <f>Table22457891011234567[[#This Row],[PEMBULATAN]]*O19</f>
        <v>30000</v>
      </c>
    </row>
    <row r="20" spans="1:16" ht="26.25" customHeight="1" x14ac:dyDescent="0.2">
      <c r="A20" s="14"/>
      <c r="B20" s="76"/>
      <c r="C20" s="74" t="s">
        <v>236</v>
      </c>
      <c r="D20" s="79" t="s">
        <v>59</v>
      </c>
      <c r="E20" s="13">
        <v>44443</v>
      </c>
      <c r="F20" s="77" t="s">
        <v>385</v>
      </c>
      <c r="G20" s="13">
        <v>44447</v>
      </c>
      <c r="H20" s="78" t="s">
        <v>449</v>
      </c>
      <c r="I20" s="16">
        <v>98</v>
      </c>
      <c r="J20" s="16">
        <v>72</v>
      </c>
      <c r="K20" s="16">
        <v>17</v>
      </c>
      <c r="L20" s="16">
        <v>8</v>
      </c>
      <c r="M20" s="82">
        <v>29.988</v>
      </c>
      <c r="N20" s="73">
        <v>30</v>
      </c>
      <c r="O20" s="65">
        <v>3000</v>
      </c>
      <c r="P20" s="66">
        <f>Table22457891011234567[[#This Row],[PEMBULATAN]]*O20</f>
        <v>90000</v>
      </c>
    </row>
    <row r="21" spans="1:16" ht="26.25" customHeight="1" x14ac:dyDescent="0.2">
      <c r="A21" s="14"/>
      <c r="B21" s="76"/>
      <c r="C21" s="74" t="s">
        <v>237</v>
      </c>
      <c r="D21" s="79" t="s">
        <v>59</v>
      </c>
      <c r="E21" s="13">
        <v>44443</v>
      </c>
      <c r="F21" s="77" t="s">
        <v>385</v>
      </c>
      <c r="G21" s="13">
        <v>44447</v>
      </c>
      <c r="H21" s="78" t="s">
        <v>449</v>
      </c>
      <c r="I21" s="16">
        <v>91</v>
      </c>
      <c r="J21" s="16">
        <v>65</v>
      </c>
      <c r="K21" s="16">
        <v>27</v>
      </c>
      <c r="L21" s="16">
        <v>11</v>
      </c>
      <c r="M21" s="82">
        <v>39.926250000000003</v>
      </c>
      <c r="N21" s="73">
        <v>40</v>
      </c>
      <c r="O21" s="65">
        <v>3000</v>
      </c>
      <c r="P21" s="66">
        <f>Table22457891011234567[[#This Row],[PEMBULATAN]]*O21</f>
        <v>120000</v>
      </c>
    </row>
    <row r="22" spans="1:16" ht="26.25" customHeight="1" x14ac:dyDescent="0.2">
      <c r="A22" s="14"/>
      <c r="B22" s="76"/>
      <c r="C22" s="74" t="s">
        <v>238</v>
      </c>
      <c r="D22" s="79" t="s">
        <v>59</v>
      </c>
      <c r="E22" s="13">
        <v>44443</v>
      </c>
      <c r="F22" s="77" t="s">
        <v>385</v>
      </c>
      <c r="G22" s="13">
        <v>44447</v>
      </c>
      <c r="H22" s="78" t="s">
        <v>449</v>
      </c>
      <c r="I22" s="16">
        <v>92</v>
      </c>
      <c r="J22" s="16">
        <v>70</v>
      </c>
      <c r="K22" s="16">
        <v>34</v>
      </c>
      <c r="L22" s="16">
        <v>24</v>
      </c>
      <c r="M22" s="82">
        <v>54.74</v>
      </c>
      <c r="N22" s="73">
        <v>55</v>
      </c>
      <c r="O22" s="65">
        <v>3000</v>
      </c>
      <c r="P22" s="66">
        <f>Table22457891011234567[[#This Row],[PEMBULATAN]]*O22</f>
        <v>165000</v>
      </c>
    </row>
    <row r="23" spans="1:16" ht="26.25" customHeight="1" x14ac:dyDescent="0.2">
      <c r="A23" s="14"/>
      <c r="B23" s="76"/>
      <c r="C23" s="74" t="s">
        <v>239</v>
      </c>
      <c r="D23" s="79" t="s">
        <v>59</v>
      </c>
      <c r="E23" s="13">
        <v>44443</v>
      </c>
      <c r="F23" s="77" t="s">
        <v>385</v>
      </c>
      <c r="G23" s="13">
        <v>44447</v>
      </c>
      <c r="H23" s="78" t="s">
        <v>449</v>
      </c>
      <c r="I23" s="16">
        <v>30</v>
      </c>
      <c r="J23" s="16">
        <v>40</v>
      </c>
      <c r="K23" s="16">
        <v>8</v>
      </c>
      <c r="L23" s="16">
        <v>3</v>
      </c>
      <c r="M23" s="82">
        <v>2.4</v>
      </c>
      <c r="N23" s="73">
        <v>3</v>
      </c>
      <c r="O23" s="65">
        <v>3000</v>
      </c>
      <c r="P23" s="66">
        <f>Table22457891011234567[[#This Row],[PEMBULATAN]]*O23</f>
        <v>9000</v>
      </c>
    </row>
    <row r="24" spans="1:16" ht="26.25" customHeight="1" x14ac:dyDescent="0.2">
      <c r="A24" s="14"/>
      <c r="B24" s="76"/>
      <c r="C24" s="74" t="s">
        <v>240</v>
      </c>
      <c r="D24" s="79" t="s">
        <v>59</v>
      </c>
      <c r="E24" s="13">
        <v>44443</v>
      </c>
      <c r="F24" s="77" t="s">
        <v>385</v>
      </c>
      <c r="G24" s="13">
        <v>44447</v>
      </c>
      <c r="H24" s="78" t="s">
        <v>449</v>
      </c>
      <c r="I24" s="16">
        <v>70</v>
      </c>
      <c r="J24" s="16">
        <v>62</v>
      </c>
      <c r="K24" s="16">
        <v>22</v>
      </c>
      <c r="L24" s="16">
        <v>9</v>
      </c>
      <c r="M24" s="82">
        <v>23.87</v>
      </c>
      <c r="N24" s="73">
        <v>24</v>
      </c>
      <c r="O24" s="65">
        <v>3000</v>
      </c>
      <c r="P24" s="66">
        <f>Table22457891011234567[[#This Row],[PEMBULATAN]]*O24</f>
        <v>72000</v>
      </c>
    </row>
    <row r="25" spans="1:16" ht="26.25" customHeight="1" x14ac:dyDescent="0.2">
      <c r="A25" s="14"/>
      <c r="B25" s="76"/>
      <c r="C25" s="74" t="s">
        <v>241</v>
      </c>
      <c r="D25" s="79" t="s">
        <v>59</v>
      </c>
      <c r="E25" s="13">
        <v>44443</v>
      </c>
      <c r="F25" s="77" t="s">
        <v>385</v>
      </c>
      <c r="G25" s="13">
        <v>44447</v>
      </c>
      <c r="H25" s="78" t="s">
        <v>449</v>
      </c>
      <c r="I25" s="16">
        <v>51</v>
      </c>
      <c r="J25" s="16">
        <v>44</v>
      </c>
      <c r="K25" s="16">
        <v>10</v>
      </c>
      <c r="L25" s="16">
        <v>5</v>
      </c>
      <c r="M25" s="82">
        <v>5.61</v>
      </c>
      <c r="N25" s="73">
        <v>6</v>
      </c>
      <c r="O25" s="65">
        <v>3000</v>
      </c>
      <c r="P25" s="66">
        <f>Table22457891011234567[[#This Row],[PEMBULATAN]]*O25</f>
        <v>18000</v>
      </c>
    </row>
    <row r="26" spans="1:16" ht="26.25" customHeight="1" x14ac:dyDescent="0.2">
      <c r="A26" s="14"/>
      <c r="B26" s="76"/>
      <c r="C26" s="74" t="s">
        <v>242</v>
      </c>
      <c r="D26" s="79" t="s">
        <v>59</v>
      </c>
      <c r="E26" s="13">
        <v>44443</v>
      </c>
      <c r="F26" s="77" t="s">
        <v>385</v>
      </c>
      <c r="G26" s="13">
        <v>44447</v>
      </c>
      <c r="H26" s="78" t="s">
        <v>449</v>
      </c>
      <c r="I26" s="16">
        <v>90</v>
      </c>
      <c r="J26" s="16">
        <v>52</v>
      </c>
      <c r="K26" s="16">
        <v>18</v>
      </c>
      <c r="L26" s="16">
        <v>13</v>
      </c>
      <c r="M26" s="82">
        <v>21.06</v>
      </c>
      <c r="N26" s="73">
        <v>21</v>
      </c>
      <c r="O26" s="65">
        <v>3000</v>
      </c>
      <c r="P26" s="66">
        <f>Table22457891011234567[[#This Row],[PEMBULATAN]]*O26</f>
        <v>63000</v>
      </c>
    </row>
    <row r="27" spans="1:16" ht="26.25" customHeight="1" x14ac:dyDescent="0.2">
      <c r="A27" s="14"/>
      <c r="B27" s="76"/>
      <c r="C27" s="74" t="s">
        <v>243</v>
      </c>
      <c r="D27" s="79" t="s">
        <v>59</v>
      </c>
      <c r="E27" s="13">
        <v>44443</v>
      </c>
      <c r="F27" s="77" t="s">
        <v>385</v>
      </c>
      <c r="G27" s="13">
        <v>44447</v>
      </c>
      <c r="H27" s="78" t="s">
        <v>449</v>
      </c>
      <c r="I27" s="16">
        <v>93</v>
      </c>
      <c r="J27" s="16">
        <v>36</v>
      </c>
      <c r="K27" s="16">
        <v>45</v>
      </c>
      <c r="L27" s="16">
        <v>17</v>
      </c>
      <c r="M27" s="82">
        <v>37.664999999999999</v>
      </c>
      <c r="N27" s="73">
        <v>38</v>
      </c>
      <c r="O27" s="65">
        <v>3000</v>
      </c>
      <c r="P27" s="66">
        <f>Table22457891011234567[[#This Row],[PEMBULATAN]]*O27</f>
        <v>114000</v>
      </c>
    </row>
    <row r="28" spans="1:16" ht="26.25" customHeight="1" x14ac:dyDescent="0.2">
      <c r="A28" s="14"/>
      <c r="B28" s="76"/>
      <c r="C28" s="74" t="s">
        <v>244</v>
      </c>
      <c r="D28" s="79" t="s">
        <v>59</v>
      </c>
      <c r="E28" s="13">
        <v>44443</v>
      </c>
      <c r="F28" s="77" t="s">
        <v>385</v>
      </c>
      <c r="G28" s="13">
        <v>44447</v>
      </c>
      <c r="H28" s="78" t="s">
        <v>449</v>
      </c>
      <c r="I28" s="16">
        <v>36</v>
      </c>
      <c r="J28" s="16">
        <v>41</v>
      </c>
      <c r="K28" s="16">
        <v>45</v>
      </c>
      <c r="L28" s="16">
        <v>22</v>
      </c>
      <c r="M28" s="82">
        <v>16.605</v>
      </c>
      <c r="N28" s="73">
        <v>22</v>
      </c>
      <c r="O28" s="65">
        <v>3000</v>
      </c>
      <c r="P28" s="66">
        <f>Table22457891011234567[[#This Row],[PEMBULATAN]]*O28</f>
        <v>66000</v>
      </c>
    </row>
    <row r="29" spans="1:16" ht="26.25" customHeight="1" x14ac:dyDescent="0.2">
      <c r="A29" s="14"/>
      <c r="B29" s="76"/>
      <c r="C29" s="74" t="s">
        <v>245</v>
      </c>
      <c r="D29" s="79" t="s">
        <v>59</v>
      </c>
      <c r="E29" s="13">
        <v>44443</v>
      </c>
      <c r="F29" s="77" t="s">
        <v>385</v>
      </c>
      <c r="G29" s="13">
        <v>44447</v>
      </c>
      <c r="H29" s="78" t="s">
        <v>449</v>
      </c>
      <c r="I29" s="16">
        <v>93</v>
      </c>
      <c r="J29" s="16">
        <v>55</v>
      </c>
      <c r="K29" s="16">
        <v>29</v>
      </c>
      <c r="L29" s="16">
        <v>20</v>
      </c>
      <c r="M29" s="82">
        <v>37.083750000000002</v>
      </c>
      <c r="N29" s="73">
        <v>37</v>
      </c>
      <c r="O29" s="65">
        <v>3000</v>
      </c>
      <c r="P29" s="66">
        <f>Table22457891011234567[[#This Row],[PEMBULATAN]]*O29</f>
        <v>111000</v>
      </c>
    </row>
    <row r="30" spans="1:16" ht="26.25" customHeight="1" x14ac:dyDescent="0.2">
      <c r="A30" s="14"/>
      <c r="B30" s="76"/>
      <c r="C30" s="74" t="s">
        <v>246</v>
      </c>
      <c r="D30" s="79" t="s">
        <v>59</v>
      </c>
      <c r="E30" s="13">
        <v>44443</v>
      </c>
      <c r="F30" s="77" t="s">
        <v>385</v>
      </c>
      <c r="G30" s="13">
        <v>44447</v>
      </c>
      <c r="H30" s="78" t="s">
        <v>449</v>
      </c>
      <c r="I30" s="16">
        <v>36</v>
      </c>
      <c r="J30" s="16">
        <v>20</v>
      </c>
      <c r="K30" s="16">
        <v>35</v>
      </c>
      <c r="L30" s="16">
        <v>16</v>
      </c>
      <c r="M30" s="82">
        <v>6.3</v>
      </c>
      <c r="N30" s="73">
        <v>16</v>
      </c>
      <c r="O30" s="65">
        <v>3000</v>
      </c>
      <c r="P30" s="66">
        <f>Table22457891011234567[[#This Row],[PEMBULATAN]]*O30</f>
        <v>48000</v>
      </c>
    </row>
    <row r="31" spans="1:16" ht="26.25" customHeight="1" x14ac:dyDescent="0.2">
      <c r="A31" s="14"/>
      <c r="B31" s="76"/>
      <c r="C31" s="74" t="s">
        <v>247</v>
      </c>
      <c r="D31" s="79" t="s">
        <v>59</v>
      </c>
      <c r="E31" s="13">
        <v>44443</v>
      </c>
      <c r="F31" s="77" t="s">
        <v>385</v>
      </c>
      <c r="G31" s="13">
        <v>44447</v>
      </c>
      <c r="H31" s="78" t="s">
        <v>449</v>
      </c>
      <c r="I31" s="16">
        <v>54</v>
      </c>
      <c r="J31" s="16">
        <v>85</v>
      </c>
      <c r="K31" s="16">
        <v>24</v>
      </c>
      <c r="L31" s="16">
        <v>23</v>
      </c>
      <c r="M31" s="82">
        <v>27.54</v>
      </c>
      <c r="N31" s="73">
        <v>28</v>
      </c>
      <c r="O31" s="65">
        <v>3000</v>
      </c>
      <c r="P31" s="66">
        <f>Table22457891011234567[[#This Row],[PEMBULATAN]]*O31</f>
        <v>84000</v>
      </c>
    </row>
    <row r="32" spans="1:16" ht="26.25" customHeight="1" x14ac:dyDescent="0.2">
      <c r="A32" s="14"/>
      <c r="B32" s="76"/>
      <c r="C32" s="74" t="s">
        <v>248</v>
      </c>
      <c r="D32" s="79" t="s">
        <v>59</v>
      </c>
      <c r="E32" s="13">
        <v>44443</v>
      </c>
      <c r="F32" s="77" t="s">
        <v>385</v>
      </c>
      <c r="G32" s="13">
        <v>44447</v>
      </c>
      <c r="H32" s="78" t="s">
        <v>449</v>
      </c>
      <c r="I32" s="16">
        <v>50</v>
      </c>
      <c r="J32" s="16">
        <v>44</v>
      </c>
      <c r="K32" s="16">
        <v>18</v>
      </c>
      <c r="L32" s="16">
        <v>6</v>
      </c>
      <c r="M32" s="82">
        <v>9.9</v>
      </c>
      <c r="N32" s="73">
        <v>10</v>
      </c>
      <c r="O32" s="65">
        <v>3000</v>
      </c>
      <c r="P32" s="66">
        <f>Table22457891011234567[[#This Row],[PEMBULATAN]]*O32</f>
        <v>30000</v>
      </c>
    </row>
    <row r="33" spans="1:16" ht="26.25" customHeight="1" x14ac:dyDescent="0.2">
      <c r="A33" s="14"/>
      <c r="B33" s="76"/>
      <c r="C33" s="74" t="s">
        <v>249</v>
      </c>
      <c r="D33" s="79" t="s">
        <v>59</v>
      </c>
      <c r="E33" s="13">
        <v>44443</v>
      </c>
      <c r="F33" s="77" t="s">
        <v>385</v>
      </c>
      <c r="G33" s="13">
        <v>44447</v>
      </c>
      <c r="H33" s="78" t="s">
        <v>449</v>
      </c>
      <c r="I33" s="16">
        <v>51</v>
      </c>
      <c r="J33" s="16">
        <v>41</v>
      </c>
      <c r="K33" s="16">
        <v>15</v>
      </c>
      <c r="L33" s="16">
        <v>5</v>
      </c>
      <c r="M33" s="82">
        <v>7.8412499999999996</v>
      </c>
      <c r="N33" s="73">
        <v>8</v>
      </c>
      <c r="O33" s="65">
        <v>3000</v>
      </c>
      <c r="P33" s="66">
        <f>Table22457891011234567[[#This Row],[PEMBULATAN]]*O33</f>
        <v>24000</v>
      </c>
    </row>
    <row r="34" spans="1:16" ht="26.25" customHeight="1" x14ac:dyDescent="0.2">
      <c r="A34" s="14"/>
      <c r="B34" s="76"/>
      <c r="C34" s="74" t="s">
        <v>250</v>
      </c>
      <c r="D34" s="79" t="s">
        <v>59</v>
      </c>
      <c r="E34" s="13">
        <v>44443</v>
      </c>
      <c r="F34" s="77" t="s">
        <v>385</v>
      </c>
      <c r="G34" s="13">
        <v>44447</v>
      </c>
      <c r="H34" s="78" t="s">
        <v>449</v>
      </c>
      <c r="I34" s="16">
        <v>75</v>
      </c>
      <c r="J34" s="16">
        <v>50</v>
      </c>
      <c r="K34" s="16">
        <v>35</v>
      </c>
      <c r="L34" s="16">
        <v>12</v>
      </c>
      <c r="M34" s="82">
        <v>32.8125</v>
      </c>
      <c r="N34" s="73">
        <v>33</v>
      </c>
      <c r="O34" s="65">
        <v>3000</v>
      </c>
      <c r="P34" s="66">
        <f>Table22457891011234567[[#This Row],[PEMBULATAN]]*O34</f>
        <v>99000</v>
      </c>
    </row>
    <row r="35" spans="1:16" ht="26.25" customHeight="1" x14ac:dyDescent="0.2">
      <c r="A35" s="14"/>
      <c r="B35" s="76"/>
      <c r="C35" s="74" t="s">
        <v>251</v>
      </c>
      <c r="D35" s="79" t="s">
        <v>59</v>
      </c>
      <c r="E35" s="13">
        <v>44443</v>
      </c>
      <c r="F35" s="77" t="s">
        <v>385</v>
      </c>
      <c r="G35" s="13">
        <v>44447</v>
      </c>
      <c r="H35" s="78" t="s">
        <v>449</v>
      </c>
      <c r="I35" s="16">
        <v>81</v>
      </c>
      <c r="J35" s="16">
        <v>29</v>
      </c>
      <c r="K35" s="16">
        <v>29</v>
      </c>
      <c r="L35" s="16">
        <v>6</v>
      </c>
      <c r="M35" s="82">
        <v>17.030249999999999</v>
      </c>
      <c r="N35" s="73">
        <v>17</v>
      </c>
      <c r="O35" s="65">
        <v>3000</v>
      </c>
      <c r="P35" s="66">
        <f>Table22457891011234567[[#This Row],[PEMBULATAN]]*O35</f>
        <v>51000</v>
      </c>
    </row>
    <row r="36" spans="1:16" ht="26.25" customHeight="1" x14ac:dyDescent="0.2">
      <c r="A36" s="14"/>
      <c r="B36" s="76"/>
      <c r="C36" s="74" t="s">
        <v>252</v>
      </c>
      <c r="D36" s="79" t="s">
        <v>59</v>
      </c>
      <c r="E36" s="13">
        <v>44443</v>
      </c>
      <c r="F36" s="77" t="s">
        <v>385</v>
      </c>
      <c r="G36" s="13">
        <v>44447</v>
      </c>
      <c r="H36" s="78" t="s">
        <v>449</v>
      </c>
      <c r="I36" s="16">
        <v>50</v>
      </c>
      <c r="J36" s="16">
        <v>54</v>
      </c>
      <c r="K36" s="16">
        <v>20</v>
      </c>
      <c r="L36" s="16">
        <v>5</v>
      </c>
      <c r="M36" s="82">
        <v>13.5</v>
      </c>
      <c r="N36" s="73">
        <v>14</v>
      </c>
      <c r="O36" s="65">
        <v>3000</v>
      </c>
      <c r="P36" s="66">
        <f>Table22457891011234567[[#This Row],[PEMBULATAN]]*O36</f>
        <v>42000</v>
      </c>
    </row>
    <row r="37" spans="1:16" ht="26.25" customHeight="1" x14ac:dyDescent="0.2">
      <c r="A37" s="14"/>
      <c r="B37" s="76"/>
      <c r="C37" s="74" t="s">
        <v>253</v>
      </c>
      <c r="D37" s="79" t="s">
        <v>59</v>
      </c>
      <c r="E37" s="13">
        <v>44443</v>
      </c>
      <c r="F37" s="77" t="s">
        <v>385</v>
      </c>
      <c r="G37" s="13">
        <v>44447</v>
      </c>
      <c r="H37" s="78" t="s">
        <v>449</v>
      </c>
      <c r="I37" s="16">
        <v>64</v>
      </c>
      <c r="J37" s="16">
        <v>32</v>
      </c>
      <c r="K37" s="16">
        <v>18</v>
      </c>
      <c r="L37" s="16">
        <v>9</v>
      </c>
      <c r="M37" s="82">
        <v>9.2159999999999993</v>
      </c>
      <c r="N37" s="73">
        <v>9</v>
      </c>
      <c r="O37" s="65">
        <v>3000</v>
      </c>
      <c r="P37" s="66">
        <f>Table22457891011234567[[#This Row],[PEMBULATAN]]*O37</f>
        <v>27000</v>
      </c>
    </row>
    <row r="38" spans="1:16" ht="26.25" customHeight="1" x14ac:dyDescent="0.2">
      <c r="A38" s="14"/>
      <c r="B38" s="76"/>
      <c r="C38" s="74" t="s">
        <v>254</v>
      </c>
      <c r="D38" s="79" t="s">
        <v>59</v>
      </c>
      <c r="E38" s="13">
        <v>44443</v>
      </c>
      <c r="F38" s="77" t="s">
        <v>385</v>
      </c>
      <c r="G38" s="13">
        <v>44447</v>
      </c>
      <c r="H38" s="78" t="s">
        <v>449</v>
      </c>
      <c r="I38" s="16">
        <v>40</v>
      </c>
      <c r="J38" s="16">
        <v>30</v>
      </c>
      <c r="K38" s="16">
        <v>30</v>
      </c>
      <c r="L38" s="16">
        <v>2</v>
      </c>
      <c r="M38" s="82">
        <v>9</v>
      </c>
      <c r="N38" s="73">
        <v>9</v>
      </c>
      <c r="O38" s="65">
        <v>3000</v>
      </c>
      <c r="P38" s="66">
        <f>Table22457891011234567[[#This Row],[PEMBULATAN]]*O38</f>
        <v>27000</v>
      </c>
    </row>
    <row r="39" spans="1:16" ht="26.25" customHeight="1" x14ac:dyDescent="0.2">
      <c r="A39" s="14"/>
      <c r="B39" s="76"/>
      <c r="C39" s="74" t="s">
        <v>255</v>
      </c>
      <c r="D39" s="79" t="s">
        <v>59</v>
      </c>
      <c r="E39" s="13">
        <v>44443</v>
      </c>
      <c r="F39" s="77" t="s">
        <v>385</v>
      </c>
      <c r="G39" s="13">
        <v>44447</v>
      </c>
      <c r="H39" s="78" t="s">
        <v>449</v>
      </c>
      <c r="I39" s="16">
        <v>40</v>
      </c>
      <c r="J39" s="16">
        <v>30</v>
      </c>
      <c r="K39" s="16">
        <v>30</v>
      </c>
      <c r="L39" s="16">
        <v>2</v>
      </c>
      <c r="M39" s="82">
        <v>9</v>
      </c>
      <c r="N39" s="73">
        <v>9</v>
      </c>
      <c r="O39" s="65">
        <v>3000</v>
      </c>
      <c r="P39" s="66">
        <f>Table22457891011234567[[#This Row],[PEMBULATAN]]*O39</f>
        <v>27000</v>
      </c>
    </row>
    <row r="40" spans="1:16" ht="26.25" customHeight="1" x14ac:dyDescent="0.2">
      <c r="A40" s="14"/>
      <c r="B40" s="76"/>
      <c r="C40" s="74" t="s">
        <v>256</v>
      </c>
      <c r="D40" s="79" t="s">
        <v>59</v>
      </c>
      <c r="E40" s="13">
        <v>44443</v>
      </c>
      <c r="F40" s="77" t="s">
        <v>385</v>
      </c>
      <c r="G40" s="13">
        <v>44447</v>
      </c>
      <c r="H40" s="78" t="s">
        <v>449</v>
      </c>
      <c r="I40" s="16">
        <v>53</v>
      </c>
      <c r="J40" s="16">
        <v>31</v>
      </c>
      <c r="K40" s="16">
        <v>13</v>
      </c>
      <c r="L40" s="16">
        <v>3</v>
      </c>
      <c r="M40" s="82">
        <v>5.3397500000000004</v>
      </c>
      <c r="N40" s="73">
        <v>6</v>
      </c>
      <c r="O40" s="65">
        <v>3000</v>
      </c>
      <c r="P40" s="66">
        <f>Table22457891011234567[[#This Row],[PEMBULATAN]]*O40</f>
        <v>18000</v>
      </c>
    </row>
    <row r="41" spans="1:16" ht="26.25" customHeight="1" x14ac:dyDescent="0.2">
      <c r="A41" s="14"/>
      <c r="B41" s="76"/>
      <c r="C41" s="74" t="s">
        <v>257</v>
      </c>
      <c r="D41" s="79" t="s">
        <v>59</v>
      </c>
      <c r="E41" s="13">
        <v>44443</v>
      </c>
      <c r="F41" s="77" t="s">
        <v>385</v>
      </c>
      <c r="G41" s="13">
        <v>44447</v>
      </c>
      <c r="H41" s="78" t="s">
        <v>449</v>
      </c>
      <c r="I41" s="16">
        <v>63</v>
      </c>
      <c r="J41" s="16">
        <v>39</v>
      </c>
      <c r="K41" s="16">
        <v>24</v>
      </c>
      <c r="L41" s="16">
        <v>7</v>
      </c>
      <c r="M41" s="82">
        <v>14.742000000000001</v>
      </c>
      <c r="N41" s="73">
        <v>15</v>
      </c>
      <c r="O41" s="65">
        <v>3000</v>
      </c>
      <c r="P41" s="66">
        <f>Table22457891011234567[[#This Row],[PEMBULATAN]]*O41</f>
        <v>45000</v>
      </c>
    </row>
    <row r="42" spans="1:16" ht="26.25" customHeight="1" x14ac:dyDescent="0.2">
      <c r="A42" s="14"/>
      <c r="B42" s="76"/>
      <c r="C42" s="74" t="s">
        <v>258</v>
      </c>
      <c r="D42" s="79" t="s">
        <v>59</v>
      </c>
      <c r="E42" s="13">
        <v>44443</v>
      </c>
      <c r="F42" s="77" t="s">
        <v>385</v>
      </c>
      <c r="G42" s="13">
        <v>44447</v>
      </c>
      <c r="H42" s="78" t="s">
        <v>449</v>
      </c>
      <c r="I42" s="16">
        <v>64</v>
      </c>
      <c r="J42" s="16">
        <v>64</v>
      </c>
      <c r="K42" s="16">
        <v>24</v>
      </c>
      <c r="L42" s="16">
        <v>9</v>
      </c>
      <c r="M42" s="82">
        <v>24.576000000000001</v>
      </c>
      <c r="N42" s="73">
        <v>25</v>
      </c>
      <c r="O42" s="65">
        <v>3000</v>
      </c>
      <c r="P42" s="66">
        <f>Table22457891011234567[[#This Row],[PEMBULATAN]]*O42</f>
        <v>75000</v>
      </c>
    </row>
    <row r="43" spans="1:16" ht="26.25" customHeight="1" x14ac:dyDescent="0.2">
      <c r="A43" s="14"/>
      <c r="B43" s="76"/>
      <c r="C43" s="74" t="s">
        <v>259</v>
      </c>
      <c r="D43" s="79" t="s">
        <v>59</v>
      </c>
      <c r="E43" s="13">
        <v>44443</v>
      </c>
      <c r="F43" s="77" t="s">
        <v>385</v>
      </c>
      <c r="G43" s="13">
        <v>44447</v>
      </c>
      <c r="H43" s="78" t="s">
        <v>449</v>
      </c>
      <c r="I43" s="16">
        <v>88</v>
      </c>
      <c r="J43" s="16">
        <v>38</v>
      </c>
      <c r="K43" s="16">
        <v>50</v>
      </c>
      <c r="L43" s="16">
        <v>34</v>
      </c>
      <c r="M43" s="82">
        <v>41.8</v>
      </c>
      <c r="N43" s="73">
        <v>42</v>
      </c>
      <c r="O43" s="65">
        <v>3000</v>
      </c>
      <c r="P43" s="66">
        <f>Table22457891011234567[[#This Row],[PEMBULATAN]]*O43</f>
        <v>126000</v>
      </c>
    </row>
    <row r="44" spans="1:16" ht="26.25" customHeight="1" x14ac:dyDescent="0.2">
      <c r="A44" s="14"/>
      <c r="B44" s="76"/>
      <c r="C44" s="74" t="s">
        <v>260</v>
      </c>
      <c r="D44" s="79" t="s">
        <v>59</v>
      </c>
      <c r="E44" s="13">
        <v>44443</v>
      </c>
      <c r="F44" s="77" t="s">
        <v>385</v>
      </c>
      <c r="G44" s="13">
        <v>44447</v>
      </c>
      <c r="H44" s="78" t="s">
        <v>449</v>
      </c>
      <c r="I44" s="16">
        <v>93</v>
      </c>
      <c r="J44" s="16">
        <v>64</v>
      </c>
      <c r="K44" s="16">
        <v>30</v>
      </c>
      <c r="L44" s="16">
        <v>20</v>
      </c>
      <c r="M44" s="82">
        <v>44.64</v>
      </c>
      <c r="N44" s="73">
        <v>45</v>
      </c>
      <c r="O44" s="65">
        <v>3000</v>
      </c>
      <c r="P44" s="66">
        <f>Table22457891011234567[[#This Row],[PEMBULATAN]]*O44</f>
        <v>135000</v>
      </c>
    </row>
    <row r="45" spans="1:16" ht="26.25" customHeight="1" x14ac:dyDescent="0.2">
      <c r="A45" s="14"/>
      <c r="B45" s="76"/>
      <c r="C45" s="74" t="s">
        <v>261</v>
      </c>
      <c r="D45" s="79" t="s">
        <v>59</v>
      </c>
      <c r="E45" s="13">
        <v>44443</v>
      </c>
      <c r="F45" s="77" t="s">
        <v>385</v>
      </c>
      <c r="G45" s="13">
        <v>44447</v>
      </c>
      <c r="H45" s="78" t="s">
        <v>449</v>
      </c>
      <c r="I45" s="16">
        <v>83</v>
      </c>
      <c r="J45" s="16">
        <v>54</v>
      </c>
      <c r="K45" s="16">
        <v>30</v>
      </c>
      <c r="L45" s="16">
        <v>23</v>
      </c>
      <c r="M45" s="82">
        <v>33.615000000000002</v>
      </c>
      <c r="N45" s="73">
        <v>34</v>
      </c>
      <c r="O45" s="65">
        <v>3000</v>
      </c>
      <c r="P45" s="66">
        <f>Table22457891011234567[[#This Row],[PEMBULATAN]]*O45</f>
        <v>102000</v>
      </c>
    </row>
    <row r="46" spans="1:16" ht="26.25" customHeight="1" x14ac:dyDescent="0.2">
      <c r="A46" s="14"/>
      <c r="B46" s="76"/>
      <c r="C46" s="74" t="s">
        <v>262</v>
      </c>
      <c r="D46" s="79" t="s">
        <v>59</v>
      </c>
      <c r="E46" s="13">
        <v>44443</v>
      </c>
      <c r="F46" s="77" t="s">
        <v>385</v>
      </c>
      <c r="G46" s="13">
        <v>44447</v>
      </c>
      <c r="H46" s="78" t="s">
        <v>449</v>
      </c>
      <c r="I46" s="16">
        <v>38</v>
      </c>
      <c r="J46" s="16">
        <v>16</v>
      </c>
      <c r="K46" s="16">
        <v>13</v>
      </c>
      <c r="L46" s="16">
        <v>5</v>
      </c>
      <c r="M46" s="82">
        <v>1.976</v>
      </c>
      <c r="N46" s="73">
        <v>5</v>
      </c>
      <c r="O46" s="65">
        <v>3000</v>
      </c>
      <c r="P46" s="66">
        <f>Table22457891011234567[[#This Row],[PEMBULATAN]]*O46</f>
        <v>15000</v>
      </c>
    </row>
    <row r="47" spans="1:16" ht="26.25" customHeight="1" x14ac:dyDescent="0.2">
      <c r="A47" s="14"/>
      <c r="B47" s="76"/>
      <c r="C47" s="74" t="s">
        <v>263</v>
      </c>
      <c r="D47" s="79" t="s">
        <v>59</v>
      </c>
      <c r="E47" s="13">
        <v>44443</v>
      </c>
      <c r="F47" s="77" t="s">
        <v>385</v>
      </c>
      <c r="G47" s="13">
        <v>44447</v>
      </c>
      <c r="H47" s="78" t="s">
        <v>449</v>
      </c>
      <c r="I47" s="16">
        <v>91</v>
      </c>
      <c r="J47" s="16">
        <v>61</v>
      </c>
      <c r="K47" s="16">
        <v>30</v>
      </c>
      <c r="L47" s="16">
        <v>29</v>
      </c>
      <c r="M47" s="82">
        <v>41.6325</v>
      </c>
      <c r="N47" s="73">
        <v>42</v>
      </c>
      <c r="O47" s="65">
        <v>3000</v>
      </c>
      <c r="P47" s="66">
        <f>Table22457891011234567[[#This Row],[PEMBULATAN]]*O47</f>
        <v>126000</v>
      </c>
    </row>
    <row r="48" spans="1:16" ht="26.25" customHeight="1" x14ac:dyDescent="0.2">
      <c r="A48" s="14"/>
      <c r="B48" s="76"/>
      <c r="C48" s="74" t="s">
        <v>264</v>
      </c>
      <c r="D48" s="79" t="s">
        <v>59</v>
      </c>
      <c r="E48" s="13">
        <v>44443</v>
      </c>
      <c r="F48" s="77" t="s">
        <v>385</v>
      </c>
      <c r="G48" s="13">
        <v>44447</v>
      </c>
      <c r="H48" s="78" t="s">
        <v>449</v>
      </c>
      <c r="I48" s="16">
        <v>90</v>
      </c>
      <c r="J48" s="16">
        <v>42</v>
      </c>
      <c r="K48" s="16">
        <v>37</v>
      </c>
      <c r="L48" s="16">
        <v>20</v>
      </c>
      <c r="M48" s="82">
        <v>34.965000000000003</v>
      </c>
      <c r="N48" s="73">
        <v>35</v>
      </c>
      <c r="O48" s="65">
        <v>3000</v>
      </c>
      <c r="P48" s="66">
        <f>Table22457891011234567[[#This Row],[PEMBULATAN]]*O48</f>
        <v>105000</v>
      </c>
    </row>
    <row r="49" spans="1:16" ht="26.25" customHeight="1" x14ac:dyDescent="0.2">
      <c r="A49" s="14"/>
      <c r="B49" s="76"/>
      <c r="C49" s="74" t="s">
        <v>265</v>
      </c>
      <c r="D49" s="79" t="s">
        <v>59</v>
      </c>
      <c r="E49" s="13">
        <v>44443</v>
      </c>
      <c r="F49" s="77" t="s">
        <v>385</v>
      </c>
      <c r="G49" s="13">
        <v>44447</v>
      </c>
      <c r="H49" s="78" t="s">
        <v>449</v>
      </c>
      <c r="I49" s="16">
        <v>54</v>
      </c>
      <c r="J49" s="16">
        <v>67</v>
      </c>
      <c r="K49" s="16">
        <v>16</v>
      </c>
      <c r="L49" s="16">
        <v>7</v>
      </c>
      <c r="M49" s="82">
        <v>14.472</v>
      </c>
      <c r="N49" s="73">
        <v>15</v>
      </c>
      <c r="O49" s="65">
        <v>3000</v>
      </c>
      <c r="P49" s="66">
        <f>Table22457891011234567[[#This Row],[PEMBULATAN]]*O49</f>
        <v>45000</v>
      </c>
    </row>
    <row r="50" spans="1:16" ht="26.25" customHeight="1" x14ac:dyDescent="0.2">
      <c r="A50" s="14"/>
      <c r="B50" s="76"/>
      <c r="C50" s="74" t="s">
        <v>266</v>
      </c>
      <c r="D50" s="79" t="s">
        <v>59</v>
      </c>
      <c r="E50" s="13">
        <v>44443</v>
      </c>
      <c r="F50" s="77" t="s">
        <v>385</v>
      </c>
      <c r="G50" s="13">
        <v>44447</v>
      </c>
      <c r="H50" s="78" t="s">
        <v>449</v>
      </c>
      <c r="I50" s="16">
        <v>76</v>
      </c>
      <c r="J50" s="16">
        <v>50</v>
      </c>
      <c r="K50" s="16">
        <v>23</v>
      </c>
      <c r="L50" s="16">
        <v>6</v>
      </c>
      <c r="M50" s="82">
        <v>21.85</v>
      </c>
      <c r="N50" s="73">
        <v>22</v>
      </c>
      <c r="O50" s="65">
        <v>3000</v>
      </c>
      <c r="P50" s="66">
        <f>Table22457891011234567[[#This Row],[PEMBULATAN]]*O50</f>
        <v>66000</v>
      </c>
    </row>
    <row r="51" spans="1:16" ht="26.25" customHeight="1" x14ac:dyDescent="0.2">
      <c r="A51" s="14"/>
      <c r="B51" s="76"/>
      <c r="C51" s="74" t="s">
        <v>267</v>
      </c>
      <c r="D51" s="79" t="s">
        <v>59</v>
      </c>
      <c r="E51" s="13">
        <v>44443</v>
      </c>
      <c r="F51" s="77" t="s">
        <v>385</v>
      </c>
      <c r="G51" s="13">
        <v>44447</v>
      </c>
      <c r="H51" s="78" t="s">
        <v>449</v>
      </c>
      <c r="I51" s="16">
        <v>85</v>
      </c>
      <c r="J51" s="16">
        <v>58</v>
      </c>
      <c r="K51" s="16">
        <v>24</v>
      </c>
      <c r="L51" s="16">
        <v>11</v>
      </c>
      <c r="M51" s="82">
        <v>29.58</v>
      </c>
      <c r="N51" s="73">
        <v>30</v>
      </c>
      <c r="O51" s="65">
        <v>3000</v>
      </c>
      <c r="P51" s="66">
        <f>Table22457891011234567[[#This Row],[PEMBULATAN]]*O51</f>
        <v>90000</v>
      </c>
    </row>
    <row r="52" spans="1:16" ht="26.25" customHeight="1" x14ac:dyDescent="0.2">
      <c r="A52" s="14"/>
      <c r="B52" s="76"/>
      <c r="C52" s="74" t="s">
        <v>268</v>
      </c>
      <c r="D52" s="79" t="s">
        <v>59</v>
      </c>
      <c r="E52" s="13">
        <v>44443</v>
      </c>
      <c r="F52" s="77" t="s">
        <v>385</v>
      </c>
      <c r="G52" s="13">
        <v>44447</v>
      </c>
      <c r="H52" s="78" t="s">
        <v>449</v>
      </c>
      <c r="I52" s="16">
        <v>40</v>
      </c>
      <c r="J52" s="16">
        <v>30</v>
      </c>
      <c r="K52" s="16">
        <v>30</v>
      </c>
      <c r="L52" s="16">
        <v>2</v>
      </c>
      <c r="M52" s="82">
        <v>9</v>
      </c>
      <c r="N52" s="73">
        <v>9</v>
      </c>
      <c r="O52" s="65">
        <v>3000</v>
      </c>
      <c r="P52" s="66">
        <f>Table22457891011234567[[#This Row],[PEMBULATAN]]*O52</f>
        <v>27000</v>
      </c>
    </row>
    <row r="53" spans="1:16" ht="26.25" customHeight="1" x14ac:dyDescent="0.2">
      <c r="A53" s="14"/>
      <c r="B53" s="76"/>
      <c r="C53" s="74" t="s">
        <v>269</v>
      </c>
      <c r="D53" s="79" t="s">
        <v>59</v>
      </c>
      <c r="E53" s="13">
        <v>44443</v>
      </c>
      <c r="F53" s="77" t="s">
        <v>385</v>
      </c>
      <c r="G53" s="13">
        <v>44447</v>
      </c>
      <c r="H53" s="78" t="s">
        <v>449</v>
      </c>
      <c r="I53" s="16">
        <v>100</v>
      </c>
      <c r="J53" s="16">
        <v>41</v>
      </c>
      <c r="K53" s="16">
        <v>47</v>
      </c>
      <c r="L53" s="16">
        <v>8</v>
      </c>
      <c r="M53" s="82">
        <v>48.174999999999997</v>
      </c>
      <c r="N53" s="73">
        <v>48</v>
      </c>
      <c r="O53" s="65">
        <v>3000</v>
      </c>
      <c r="P53" s="66">
        <f>Table22457891011234567[[#This Row],[PEMBULATAN]]*O53</f>
        <v>144000</v>
      </c>
    </row>
    <row r="54" spans="1:16" ht="26.25" customHeight="1" x14ac:dyDescent="0.2">
      <c r="A54" s="14"/>
      <c r="B54" s="76"/>
      <c r="C54" s="74" t="s">
        <v>270</v>
      </c>
      <c r="D54" s="79" t="s">
        <v>59</v>
      </c>
      <c r="E54" s="13">
        <v>44443</v>
      </c>
      <c r="F54" s="77" t="s">
        <v>385</v>
      </c>
      <c r="G54" s="13">
        <v>44447</v>
      </c>
      <c r="H54" s="78" t="s">
        <v>449</v>
      </c>
      <c r="I54" s="16">
        <v>73</v>
      </c>
      <c r="J54" s="16">
        <v>45</v>
      </c>
      <c r="K54" s="16">
        <v>45</v>
      </c>
      <c r="L54" s="16">
        <v>21</v>
      </c>
      <c r="M54" s="82">
        <v>36.956249999999997</v>
      </c>
      <c r="N54" s="73">
        <v>37</v>
      </c>
      <c r="O54" s="65">
        <v>3000</v>
      </c>
      <c r="P54" s="66">
        <f>Table22457891011234567[[#This Row],[PEMBULATAN]]*O54</f>
        <v>111000</v>
      </c>
    </row>
    <row r="55" spans="1:16" ht="26.25" customHeight="1" x14ac:dyDescent="0.2">
      <c r="A55" s="14"/>
      <c r="B55" s="76"/>
      <c r="C55" s="74" t="s">
        <v>271</v>
      </c>
      <c r="D55" s="79" t="s">
        <v>59</v>
      </c>
      <c r="E55" s="13">
        <v>44443</v>
      </c>
      <c r="F55" s="77" t="s">
        <v>385</v>
      </c>
      <c r="G55" s="13">
        <v>44447</v>
      </c>
      <c r="H55" s="78" t="s">
        <v>449</v>
      </c>
      <c r="I55" s="16">
        <v>60</v>
      </c>
      <c r="J55" s="16">
        <v>55</v>
      </c>
      <c r="K55" s="16">
        <v>13</v>
      </c>
      <c r="L55" s="16">
        <v>4</v>
      </c>
      <c r="M55" s="82">
        <v>10.725</v>
      </c>
      <c r="N55" s="73">
        <v>11</v>
      </c>
      <c r="O55" s="65">
        <v>3000</v>
      </c>
      <c r="P55" s="66">
        <f>Table22457891011234567[[#This Row],[PEMBULATAN]]*O55</f>
        <v>33000</v>
      </c>
    </row>
    <row r="56" spans="1:16" ht="26.25" customHeight="1" x14ac:dyDescent="0.2">
      <c r="A56" s="14"/>
      <c r="B56" s="76"/>
      <c r="C56" s="74" t="s">
        <v>272</v>
      </c>
      <c r="D56" s="79" t="s">
        <v>59</v>
      </c>
      <c r="E56" s="13">
        <v>44443</v>
      </c>
      <c r="F56" s="77" t="s">
        <v>385</v>
      </c>
      <c r="G56" s="13">
        <v>44447</v>
      </c>
      <c r="H56" s="78" t="s">
        <v>449</v>
      </c>
      <c r="I56" s="16">
        <v>43</v>
      </c>
      <c r="J56" s="16">
        <v>100</v>
      </c>
      <c r="K56" s="16">
        <v>26</v>
      </c>
      <c r="L56" s="16">
        <v>20</v>
      </c>
      <c r="M56" s="82">
        <v>27.95</v>
      </c>
      <c r="N56" s="73">
        <v>28</v>
      </c>
      <c r="O56" s="65">
        <v>3000</v>
      </c>
      <c r="P56" s="66">
        <f>Table22457891011234567[[#This Row],[PEMBULATAN]]*O56</f>
        <v>84000</v>
      </c>
    </row>
    <row r="57" spans="1:16" ht="26.25" customHeight="1" x14ac:dyDescent="0.2">
      <c r="A57" s="14"/>
      <c r="B57" s="76"/>
      <c r="C57" s="74" t="s">
        <v>273</v>
      </c>
      <c r="D57" s="79" t="s">
        <v>59</v>
      </c>
      <c r="E57" s="13">
        <v>44443</v>
      </c>
      <c r="F57" s="77" t="s">
        <v>385</v>
      </c>
      <c r="G57" s="13">
        <v>44447</v>
      </c>
      <c r="H57" s="78" t="s">
        <v>449</v>
      </c>
      <c r="I57" s="16">
        <v>83</v>
      </c>
      <c r="J57" s="16">
        <v>59</v>
      </c>
      <c r="K57" s="16">
        <v>17</v>
      </c>
      <c r="L57" s="16">
        <v>18</v>
      </c>
      <c r="M57" s="82">
        <v>20.812249999999999</v>
      </c>
      <c r="N57" s="73">
        <v>21</v>
      </c>
      <c r="O57" s="65">
        <v>3000</v>
      </c>
      <c r="P57" s="66">
        <f>Table22457891011234567[[#This Row],[PEMBULATAN]]*O57</f>
        <v>63000</v>
      </c>
    </row>
    <row r="58" spans="1:16" ht="26.25" customHeight="1" x14ac:dyDescent="0.2">
      <c r="A58" s="14"/>
      <c r="B58" s="76"/>
      <c r="C58" s="74" t="s">
        <v>274</v>
      </c>
      <c r="D58" s="79" t="s">
        <v>59</v>
      </c>
      <c r="E58" s="13">
        <v>44443</v>
      </c>
      <c r="F58" s="77" t="s">
        <v>385</v>
      </c>
      <c r="G58" s="13">
        <v>44447</v>
      </c>
      <c r="H58" s="78" t="s">
        <v>449</v>
      </c>
      <c r="I58" s="16">
        <v>118</v>
      </c>
      <c r="J58" s="16">
        <v>9</v>
      </c>
      <c r="K58" s="16">
        <v>8</v>
      </c>
      <c r="L58" s="16">
        <v>2</v>
      </c>
      <c r="M58" s="82">
        <v>2.1240000000000001</v>
      </c>
      <c r="N58" s="73">
        <v>2</v>
      </c>
      <c r="O58" s="65">
        <v>3000</v>
      </c>
      <c r="P58" s="66">
        <f>Table22457891011234567[[#This Row],[PEMBULATAN]]*O58</f>
        <v>6000</v>
      </c>
    </row>
    <row r="59" spans="1:16" ht="26.25" customHeight="1" x14ac:dyDescent="0.2">
      <c r="A59" s="14"/>
      <c r="B59" s="76"/>
      <c r="C59" s="74" t="s">
        <v>275</v>
      </c>
      <c r="D59" s="79" t="s">
        <v>59</v>
      </c>
      <c r="E59" s="13">
        <v>44443</v>
      </c>
      <c r="F59" s="77" t="s">
        <v>385</v>
      </c>
      <c r="G59" s="13">
        <v>44447</v>
      </c>
      <c r="H59" s="78" t="s">
        <v>449</v>
      </c>
      <c r="I59" s="16">
        <v>76</v>
      </c>
      <c r="J59" s="16">
        <v>60</v>
      </c>
      <c r="K59" s="16">
        <v>20</v>
      </c>
      <c r="L59" s="16">
        <v>16</v>
      </c>
      <c r="M59" s="82">
        <v>22.8</v>
      </c>
      <c r="N59" s="73">
        <v>23</v>
      </c>
      <c r="O59" s="65">
        <v>3000</v>
      </c>
      <c r="P59" s="66">
        <f>Table22457891011234567[[#This Row],[PEMBULATAN]]*O59</f>
        <v>69000</v>
      </c>
    </row>
    <row r="60" spans="1:16" ht="26.25" customHeight="1" x14ac:dyDescent="0.2">
      <c r="A60" s="14"/>
      <c r="B60" s="76"/>
      <c r="C60" s="74" t="s">
        <v>276</v>
      </c>
      <c r="D60" s="79" t="s">
        <v>59</v>
      </c>
      <c r="E60" s="13">
        <v>44443</v>
      </c>
      <c r="F60" s="77" t="s">
        <v>385</v>
      </c>
      <c r="G60" s="13">
        <v>44447</v>
      </c>
      <c r="H60" s="78" t="s">
        <v>449</v>
      </c>
      <c r="I60" s="16">
        <v>42</v>
      </c>
      <c r="J60" s="16">
        <v>45</v>
      </c>
      <c r="K60" s="16">
        <v>22</v>
      </c>
      <c r="L60" s="16">
        <v>4</v>
      </c>
      <c r="M60" s="82">
        <v>10.395</v>
      </c>
      <c r="N60" s="73">
        <v>11</v>
      </c>
      <c r="O60" s="65">
        <v>3000</v>
      </c>
      <c r="P60" s="66">
        <f>Table22457891011234567[[#This Row],[PEMBULATAN]]*O60</f>
        <v>33000</v>
      </c>
    </row>
    <row r="61" spans="1:16" ht="26.25" customHeight="1" x14ac:dyDescent="0.2">
      <c r="A61" s="14"/>
      <c r="B61" s="76"/>
      <c r="C61" s="74" t="s">
        <v>277</v>
      </c>
      <c r="D61" s="79" t="s">
        <v>59</v>
      </c>
      <c r="E61" s="13">
        <v>44443</v>
      </c>
      <c r="F61" s="77" t="s">
        <v>385</v>
      </c>
      <c r="G61" s="13">
        <v>44447</v>
      </c>
      <c r="H61" s="78" t="s">
        <v>449</v>
      </c>
      <c r="I61" s="16">
        <v>83</v>
      </c>
      <c r="J61" s="16">
        <v>70</v>
      </c>
      <c r="K61" s="16">
        <v>43</v>
      </c>
      <c r="L61" s="16">
        <v>9</v>
      </c>
      <c r="M61" s="82">
        <v>62.457500000000003</v>
      </c>
      <c r="N61" s="73">
        <v>63</v>
      </c>
      <c r="O61" s="65">
        <v>3000</v>
      </c>
      <c r="P61" s="66">
        <f>Table22457891011234567[[#This Row],[PEMBULATAN]]*O61</f>
        <v>189000</v>
      </c>
    </row>
    <row r="62" spans="1:16" ht="26.25" customHeight="1" x14ac:dyDescent="0.2">
      <c r="A62" s="14"/>
      <c r="B62" s="76"/>
      <c r="C62" s="74" t="s">
        <v>278</v>
      </c>
      <c r="D62" s="79" t="s">
        <v>59</v>
      </c>
      <c r="E62" s="13">
        <v>44443</v>
      </c>
      <c r="F62" s="77" t="s">
        <v>385</v>
      </c>
      <c r="G62" s="13">
        <v>44447</v>
      </c>
      <c r="H62" s="78" t="s">
        <v>449</v>
      </c>
      <c r="I62" s="16">
        <v>47</v>
      </c>
      <c r="J62" s="16">
        <v>59</v>
      </c>
      <c r="K62" s="16">
        <v>18</v>
      </c>
      <c r="L62" s="16">
        <v>12</v>
      </c>
      <c r="M62" s="82">
        <v>12.4785</v>
      </c>
      <c r="N62" s="73">
        <v>13</v>
      </c>
      <c r="O62" s="65">
        <v>3000</v>
      </c>
      <c r="P62" s="66">
        <f>Table22457891011234567[[#This Row],[PEMBULATAN]]*O62</f>
        <v>39000</v>
      </c>
    </row>
    <row r="63" spans="1:16" ht="26.25" customHeight="1" x14ac:dyDescent="0.2">
      <c r="A63" s="14"/>
      <c r="B63" s="76"/>
      <c r="C63" s="74" t="s">
        <v>279</v>
      </c>
      <c r="D63" s="79" t="s">
        <v>59</v>
      </c>
      <c r="E63" s="13">
        <v>44443</v>
      </c>
      <c r="F63" s="77" t="s">
        <v>385</v>
      </c>
      <c r="G63" s="13">
        <v>44447</v>
      </c>
      <c r="H63" s="78" t="s">
        <v>449</v>
      </c>
      <c r="I63" s="16">
        <v>42</v>
      </c>
      <c r="J63" s="16">
        <v>39</v>
      </c>
      <c r="K63" s="16">
        <v>10</v>
      </c>
      <c r="L63" s="16">
        <v>4</v>
      </c>
      <c r="M63" s="82">
        <v>4.0949999999999998</v>
      </c>
      <c r="N63" s="73">
        <v>4</v>
      </c>
      <c r="O63" s="65">
        <v>3000</v>
      </c>
      <c r="P63" s="66">
        <f>Table22457891011234567[[#This Row],[PEMBULATAN]]*O63</f>
        <v>12000</v>
      </c>
    </row>
    <row r="64" spans="1:16" ht="26.25" customHeight="1" x14ac:dyDescent="0.2">
      <c r="A64" s="14"/>
      <c r="B64" s="76"/>
      <c r="C64" s="74" t="s">
        <v>280</v>
      </c>
      <c r="D64" s="79" t="s">
        <v>59</v>
      </c>
      <c r="E64" s="13">
        <v>44443</v>
      </c>
      <c r="F64" s="77" t="s">
        <v>385</v>
      </c>
      <c r="G64" s="13">
        <v>44447</v>
      </c>
      <c r="H64" s="78" t="s">
        <v>449</v>
      </c>
      <c r="I64" s="16">
        <v>56</v>
      </c>
      <c r="J64" s="16">
        <v>55</v>
      </c>
      <c r="K64" s="16">
        <v>14</v>
      </c>
      <c r="L64" s="16">
        <v>3</v>
      </c>
      <c r="M64" s="82">
        <v>10.78</v>
      </c>
      <c r="N64" s="73">
        <v>11</v>
      </c>
      <c r="O64" s="65">
        <v>3000</v>
      </c>
      <c r="P64" s="66">
        <f>Table22457891011234567[[#This Row],[PEMBULATAN]]*O64</f>
        <v>33000</v>
      </c>
    </row>
    <row r="65" spans="1:16" ht="26.25" customHeight="1" x14ac:dyDescent="0.2">
      <c r="A65" s="14"/>
      <c r="B65" s="76"/>
      <c r="C65" s="74" t="s">
        <v>281</v>
      </c>
      <c r="D65" s="79" t="s">
        <v>59</v>
      </c>
      <c r="E65" s="13">
        <v>44443</v>
      </c>
      <c r="F65" s="77" t="s">
        <v>385</v>
      </c>
      <c r="G65" s="13">
        <v>44447</v>
      </c>
      <c r="H65" s="78" t="s">
        <v>449</v>
      </c>
      <c r="I65" s="16">
        <v>100</v>
      </c>
      <c r="J65" s="16">
        <v>9</v>
      </c>
      <c r="K65" s="16">
        <v>8</v>
      </c>
      <c r="L65" s="16">
        <v>1</v>
      </c>
      <c r="M65" s="82">
        <v>1.8</v>
      </c>
      <c r="N65" s="73">
        <v>2</v>
      </c>
      <c r="O65" s="65">
        <v>3000</v>
      </c>
      <c r="P65" s="66">
        <f>Table22457891011234567[[#This Row],[PEMBULATAN]]*O65</f>
        <v>6000</v>
      </c>
    </row>
    <row r="66" spans="1:16" ht="26.25" customHeight="1" x14ac:dyDescent="0.2">
      <c r="A66" s="14"/>
      <c r="B66" s="76"/>
      <c r="C66" s="74" t="s">
        <v>282</v>
      </c>
      <c r="D66" s="79" t="s">
        <v>59</v>
      </c>
      <c r="E66" s="13">
        <v>44443</v>
      </c>
      <c r="F66" s="77" t="s">
        <v>385</v>
      </c>
      <c r="G66" s="13">
        <v>44447</v>
      </c>
      <c r="H66" s="78" t="s">
        <v>449</v>
      </c>
      <c r="I66" s="16">
        <v>35</v>
      </c>
      <c r="J66" s="16">
        <v>50</v>
      </c>
      <c r="K66" s="16">
        <v>22</v>
      </c>
      <c r="L66" s="16">
        <v>7</v>
      </c>
      <c r="M66" s="82">
        <v>9.625</v>
      </c>
      <c r="N66" s="73">
        <v>10</v>
      </c>
      <c r="O66" s="65">
        <v>3000</v>
      </c>
      <c r="P66" s="66">
        <f>Table22457891011234567[[#This Row],[PEMBULATAN]]*O66</f>
        <v>30000</v>
      </c>
    </row>
    <row r="67" spans="1:16" ht="26.25" customHeight="1" x14ac:dyDescent="0.2">
      <c r="A67" s="14"/>
      <c r="B67" s="76"/>
      <c r="C67" s="74" t="s">
        <v>283</v>
      </c>
      <c r="D67" s="79" t="s">
        <v>59</v>
      </c>
      <c r="E67" s="13">
        <v>44443</v>
      </c>
      <c r="F67" s="77" t="s">
        <v>385</v>
      </c>
      <c r="G67" s="13">
        <v>44447</v>
      </c>
      <c r="H67" s="78" t="s">
        <v>449</v>
      </c>
      <c r="I67" s="16">
        <v>88</v>
      </c>
      <c r="J67" s="16">
        <v>54</v>
      </c>
      <c r="K67" s="16">
        <v>20</v>
      </c>
      <c r="L67" s="16">
        <v>18</v>
      </c>
      <c r="M67" s="82">
        <v>23.76</v>
      </c>
      <c r="N67" s="73">
        <v>24</v>
      </c>
      <c r="O67" s="65">
        <v>3000</v>
      </c>
      <c r="P67" s="66">
        <f>Table22457891011234567[[#This Row],[PEMBULATAN]]*O67</f>
        <v>72000</v>
      </c>
    </row>
    <row r="68" spans="1:16" ht="26.25" customHeight="1" x14ac:dyDescent="0.2">
      <c r="A68" s="14"/>
      <c r="B68" s="76"/>
      <c r="C68" s="74" t="s">
        <v>284</v>
      </c>
      <c r="D68" s="79" t="s">
        <v>59</v>
      </c>
      <c r="E68" s="13">
        <v>44443</v>
      </c>
      <c r="F68" s="77" t="s">
        <v>385</v>
      </c>
      <c r="G68" s="13">
        <v>44447</v>
      </c>
      <c r="H68" s="78" t="s">
        <v>449</v>
      </c>
      <c r="I68" s="16">
        <v>70</v>
      </c>
      <c r="J68" s="16">
        <v>53</v>
      </c>
      <c r="K68" s="16">
        <v>19</v>
      </c>
      <c r="L68" s="16">
        <v>21</v>
      </c>
      <c r="M68" s="82">
        <v>17.622499999999999</v>
      </c>
      <c r="N68" s="73">
        <v>21</v>
      </c>
      <c r="O68" s="65">
        <v>3000</v>
      </c>
      <c r="P68" s="66">
        <f>Table22457891011234567[[#This Row],[PEMBULATAN]]*O68</f>
        <v>63000</v>
      </c>
    </row>
    <row r="69" spans="1:16" ht="26.25" customHeight="1" x14ac:dyDescent="0.2">
      <c r="A69" s="14"/>
      <c r="B69" s="76"/>
      <c r="C69" s="74" t="s">
        <v>285</v>
      </c>
      <c r="D69" s="79" t="s">
        <v>59</v>
      </c>
      <c r="E69" s="13">
        <v>44443</v>
      </c>
      <c r="F69" s="77" t="s">
        <v>385</v>
      </c>
      <c r="G69" s="13">
        <v>44447</v>
      </c>
      <c r="H69" s="78" t="s">
        <v>449</v>
      </c>
      <c r="I69" s="16">
        <v>100</v>
      </c>
      <c r="J69" s="16">
        <v>57</v>
      </c>
      <c r="K69" s="16">
        <v>36</v>
      </c>
      <c r="L69" s="16">
        <v>24</v>
      </c>
      <c r="M69" s="82">
        <v>51.3</v>
      </c>
      <c r="N69" s="73">
        <v>52</v>
      </c>
      <c r="O69" s="65">
        <v>3000</v>
      </c>
      <c r="P69" s="66">
        <f>Table22457891011234567[[#This Row],[PEMBULATAN]]*O69</f>
        <v>156000</v>
      </c>
    </row>
    <row r="70" spans="1:16" ht="26.25" customHeight="1" x14ac:dyDescent="0.2">
      <c r="A70" s="14"/>
      <c r="B70" s="76"/>
      <c r="C70" s="74" t="s">
        <v>286</v>
      </c>
      <c r="D70" s="79" t="s">
        <v>59</v>
      </c>
      <c r="E70" s="13">
        <v>44443</v>
      </c>
      <c r="F70" s="77" t="s">
        <v>385</v>
      </c>
      <c r="G70" s="13">
        <v>44447</v>
      </c>
      <c r="H70" s="78" t="s">
        <v>449</v>
      </c>
      <c r="I70" s="16">
        <v>98</v>
      </c>
      <c r="J70" s="16">
        <v>62</v>
      </c>
      <c r="K70" s="16">
        <v>25</v>
      </c>
      <c r="L70" s="16">
        <v>21</v>
      </c>
      <c r="M70" s="82">
        <v>37.975000000000001</v>
      </c>
      <c r="N70" s="73">
        <v>38</v>
      </c>
      <c r="O70" s="65">
        <v>3000</v>
      </c>
      <c r="P70" s="66">
        <f>Table22457891011234567[[#This Row],[PEMBULATAN]]*O70</f>
        <v>114000</v>
      </c>
    </row>
    <row r="71" spans="1:16" ht="26.25" customHeight="1" x14ac:dyDescent="0.2">
      <c r="A71" s="14"/>
      <c r="B71" s="76"/>
      <c r="C71" s="74" t="s">
        <v>287</v>
      </c>
      <c r="D71" s="79" t="s">
        <v>59</v>
      </c>
      <c r="E71" s="13">
        <v>44443</v>
      </c>
      <c r="F71" s="77" t="s">
        <v>385</v>
      </c>
      <c r="G71" s="13">
        <v>44447</v>
      </c>
      <c r="H71" s="78" t="s">
        <v>449</v>
      </c>
      <c r="I71" s="16">
        <v>97</v>
      </c>
      <c r="J71" s="16">
        <v>62</v>
      </c>
      <c r="K71" s="16">
        <v>24</v>
      </c>
      <c r="L71" s="16">
        <v>22</v>
      </c>
      <c r="M71" s="82">
        <v>36.084000000000003</v>
      </c>
      <c r="N71" s="73">
        <v>36</v>
      </c>
      <c r="O71" s="65">
        <v>3000</v>
      </c>
      <c r="P71" s="66">
        <f>Table22457891011234567[[#This Row],[PEMBULATAN]]*O71</f>
        <v>108000</v>
      </c>
    </row>
    <row r="72" spans="1:16" ht="26.25" customHeight="1" x14ac:dyDescent="0.2">
      <c r="A72" s="14"/>
      <c r="B72" s="76"/>
      <c r="C72" s="74" t="s">
        <v>288</v>
      </c>
      <c r="D72" s="79" t="s">
        <v>59</v>
      </c>
      <c r="E72" s="13">
        <v>44443</v>
      </c>
      <c r="F72" s="77" t="s">
        <v>385</v>
      </c>
      <c r="G72" s="13">
        <v>44447</v>
      </c>
      <c r="H72" s="78" t="s">
        <v>449</v>
      </c>
      <c r="I72" s="16">
        <v>87</v>
      </c>
      <c r="J72" s="16">
        <v>55</v>
      </c>
      <c r="K72" s="16">
        <v>33</v>
      </c>
      <c r="L72" s="16">
        <v>28</v>
      </c>
      <c r="M72" s="82">
        <v>39.47625</v>
      </c>
      <c r="N72" s="73">
        <v>40</v>
      </c>
      <c r="O72" s="65">
        <v>3000</v>
      </c>
      <c r="P72" s="66">
        <f>Table22457891011234567[[#This Row],[PEMBULATAN]]*O72</f>
        <v>120000</v>
      </c>
    </row>
    <row r="73" spans="1:16" ht="26.25" customHeight="1" x14ac:dyDescent="0.2">
      <c r="A73" s="14"/>
      <c r="B73" s="76"/>
      <c r="C73" s="74" t="s">
        <v>289</v>
      </c>
      <c r="D73" s="79" t="s">
        <v>59</v>
      </c>
      <c r="E73" s="13">
        <v>44443</v>
      </c>
      <c r="F73" s="77" t="s">
        <v>385</v>
      </c>
      <c r="G73" s="13">
        <v>44447</v>
      </c>
      <c r="H73" s="78" t="s">
        <v>449</v>
      </c>
      <c r="I73" s="16">
        <v>67</v>
      </c>
      <c r="J73" s="16">
        <v>55</v>
      </c>
      <c r="K73" s="16">
        <v>20</v>
      </c>
      <c r="L73" s="16">
        <v>8</v>
      </c>
      <c r="M73" s="82">
        <v>18.425000000000001</v>
      </c>
      <c r="N73" s="73">
        <v>19</v>
      </c>
      <c r="O73" s="65">
        <v>3000</v>
      </c>
      <c r="P73" s="66">
        <f>Table22457891011234567[[#This Row],[PEMBULATAN]]*O73</f>
        <v>57000</v>
      </c>
    </row>
    <row r="74" spans="1:16" ht="26.25" customHeight="1" x14ac:dyDescent="0.2">
      <c r="A74" s="14"/>
      <c r="B74" s="76"/>
      <c r="C74" s="74" t="s">
        <v>290</v>
      </c>
      <c r="D74" s="79" t="s">
        <v>59</v>
      </c>
      <c r="E74" s="13">
        <v>44443</v>
      </c>
      <c r="F74" s="77" t="s">
        <v>385</v>
      </c>
      <c r="G74" s="13">
        <v>44447</v>
      </c>
      <c r="H74" s="78" t="s">
        <v>449</v>
      </c>
      <c r="I74" s="16">
        <v>72</v>
      </c>
      <c r="J74" s="16">
        <v>67</v>
      </c>
      <c r="K74" s="16">
        <v>25</v>
      </c>
      <c r="L74" s="16">
        <v>8</v>
      </c>
      <c r="M74" s="82">
        <v>30.15</v>
      </c>
      <c r="N74" s="73">
        <v>30</v>
      </c>
      <c r="O74" s="65">
        <v>3000</v>
      </c>
      <c r="P74" s="66">
        <f>Table22457891011234567[[#This Row],[PEMBULATAN]]*O74</f>
        <v>90000</v>
      </c>
    </row>
    <row r="75" spans="1:16" ht="26.25" customHeight="1" x14ac:dyDescent="0.2">
      <c r="A75" s="14"/>
      <c r="B75" s="76"/>
      <c r="C75" s="74" t="s">
        <v>291</v>
      </c>
      <c r="D75" s="79" t="s">
        <v>59</v>
      </c>
      <c r="E75" s="13">
        <v>44443</v>
      </c>
      <c r="F75" s="77" t="s">
        <v>385</v>
      </c>
      <c r="G75" s="13">
        <v>44447</v>
      </c>
      <c r="H75" s="78" t="s">
        <v>449</v>
      </c>
      <c r="I75" s="16">
        <v>78</v>
      </c>
      <c r="J75" s="16">
        <v>54</v>
      </c>
      <c r="K75" s="16">
        <v>18</v>
      </c>
      <c r="L75" s="16">
        <v>15</v>
      </c>
      <c r="M75" s="82">
        <v>18.954000000000001</v>
      </c>
      <c r="N75" s="73">
        <v>19</v>
      </c>
      <c r="O75" s="65">
        <v>3000</v>
      </c>
      <c r="P75" s="66">
        <f>Table22457891011234567[[#This Row],[PEMBULATAN]]*O75</f>
        <v>57000</v>
      </c>
    </row>
    <row r="76" spans="1:16" ht="26.25" customHeight="1" x14ac:dyDescent="0.2">
      <c r="A76" s="14"/>
      <c r="B76" s="76"/>
      <c r="C76" s="74" t="s">
        <v>292</v>
      </c>
      <c r="D76" s="79" t="s">
        <v>59</v>
      </c>
      <c r="E76" s="13">
        <v>44443</v>
      </c>
      <c r="F76" s="77" t="s">
        <v>385</v>
      </c>
      <c r="G76" s="13">
        <v>44447</v>
      </c>
      <c r="H76" s="78" t="s">
        <v>449</v>
      </c>
      <c r="I76" s="16">
        <v>89</v>
      </c>
      <c r="J76" s="16">
        <v>62</v>
      </c>
      <c r="K76" s="16">
        <v>25</v>
      </c>
      <c r="L76" s="16">
        <v>16</v>
      </c>
      <c r="M76" s="82">
        <v>34.487499999999997</v>
      </c>
      <c r="N76" s="73">
        <v>35</v>
      </c>
      <c r="O76" s="65">
        <v>3000</v>
      </c>
      <c r="P76" s="66">
        <f>Table22457891011234567[[#This Row],[PEMBULATAN]]*O76</f>
        <v>105000</v>
      </c>
    </row>
    <row r="77" spans="1:16" ht="26.25" customHeight="1" x14ac:dyDescent="0.2">
      <c r="A77" s="14"/>
      <c r="B77" s="76"/>
      <c r="C77" s="74" t="s">
        <v>293</v>
      </c>
      <c r="D77" s="79" t="s">
        <v>59</v>
      </c>
      <c r="E77" s="13">
        <v>44443</v>
      </c>
      <c r="F77" s="77" t="s">
        <v>385</v>
      </c>
      <c r="G77" s="13">
        <v>44447</v>
      </c>
      <c r="H77" s="78" t="s">
        <v>449</v>
      </c>
      <c r="I77" s="16">
        <v>51</v>
      </c>
      <c r="J77" s="16">
        <v>60</v>
      </c>
      <c r="K77" s="16">
        <v>20</v>
      </c>
      <c r="L77" s="16">
        <v>9</v>
      </c>
      <c r="M77" s="82">
        <v>15.3</v>
      </c>
      <c r="N77" s="73">
        <v>16</v>
      </c>
      <c r="O77" s="65">
        <v>3000</v>
      </c>
      <c r="P77" s="66">
        <f>Table22457891011234567[[#This Row],[PEMBULATAN]]*O77</f>
        <v>48000</v>
      </c>
    </row>
    <row r="78" spans="1:16" ht="26.25" customHeight="1" x14ac:dyDescent="0.2">
      <c r="A78" s="14"/>
      <c r="B78" s="76"/>
      <c r="C78" s="74" t="s">
        <v>294</v>
      </c>
      <c r="D78" s="79" t="s">
        <v>59</v>
      </c>
      <c r="E78" s="13">
        <v>44443</v>
      </c>
      <c r="F78" s="77" t="s">
        <v>385</v>
      </c>
      <c r="G78" s="13">
        <v>44447</v>
      </c>
      <c r="H78" s="78" t="s">
        <v>449</v>
      </c>
      <c r="I78" s="16">
        <v>62</v>
      </c>
      <c r="J78" s="16">
        <v>56</v>
      </c>
      <c r="K78" s="16">
        <v>24</v>
      </c>
      <c r="L78" s="16">
        <v>6</v>
      </c>
      <c r="M78" s="82">
        <v>20.832000000000001</v>
      </c>
      <c r="N78" s="73">
        <v>21</v>
      </c>
      <c r="O78" s="65">
        <v>3000</v>
      </c>
      <c r="P78" s="66">
        <f>Table22457891011234567[[#This Row],[PEMBULATAN]]*O78</f>
        <v>63000</v>
      </c>
    </row>
    <row r="79" spans="1:16" ht="26.25" customHeight="1" x14ac:dyDescent="0.2">
      <c r="A79" s="14"/>
      <c r="B79" s="76"/>
      <c r="C79" s="74" t="s">
        <v>295</v>
      </c>
      <c r="D79" s="79" t="s">
        <v>59</v>
      </c>
      <c r="E79" s="13">
        <v>44443</v>
      </c>
      <c r="F79" s="77" t="s">
        <v>385</v>
      </c>
      <c r="G79" s="13">
        <v>44447</v>
      </c>
      <c r="H79" s="78" t="s">
        <v>449</v>
      </c>
      <c r="I79" s="16">
        <v>95</v>
      </c>
      <c r="J79" s="16">
        <v>66</v>
      </c>
      <c r="K79" s="16">
        <v>22</v>
      </c>
      <c r="L79" s="16">
        <v>16</v>
      </c>
      <c r="M79" s="82">
        <v>34.484999999999999</v>
      </c>
      <c r="N79" s="73">
        <v>35</v>
      </c>
      <c r="O79" s="65">
        <v>3000</v>
      </c>
      <c r="P79" s="66">
        <f>Table22457891011234567[[#This Row],[PEMBULATAN]]*O79</f>
        <v>105000</v>
      </c>
    </row>
    <row r="80" spans="1:16" ht="26.25" customHeight="1" x14ac:dyDescent="0.2">
      <c r="A80" s="14"/>
      <c r="B80" s="76"/>
      <c r="C80" s="74" t="s">
        <v>296</v>
      </c>
      <c r="D80" s="79" t="s">
        <v>59</v>
      </c>
      <c r="E80" s="13">
        <v>44443</v>
      </c>
      <c r="F80" s="77" t="s">
        <v>385</v>
      </c>
      <c r="G80" s="13">
        <v>44447</v>
      </c>
      <c r="H80" s="78" t="s">
        <v>449</v>
      </c>
      <c r="I80" s="16">
        <v>56</v>
      </c>
      <c r="J80" s="16">
        <v>63</v>
      </c>
      <c r="K80" s="16">
        <v>16</v>
      </c>
      <c r="L80" s="16">
        <v>7</v>
      </c>
      <c r="M80" s="82">
        <v>14.112</v>
      </c>
      <c r="N80" s="73">
        <v>14</v>
      </c>
      <c r="O80" s="65">
        <v>3000</v>
      </c>
      <c r="P80" s="66">
        <f>Table22457891011234567[[#This Row],[PEMBULATAN]]*O80</f>
        <v>42000</v>
      </c>
    </row>
    <row r="81" spans="1:16" ht="26.25" customHeight="1" x14ac:dyDescent="0.2">
      <c r="A81" s="14"/>
      <c r="B81" s="76"/>
      <c r="C81" s="74" t="s">
        <v>297</v>
      </c>
      <c r="D81" s="79" t="s">
        <v>59</v>
      </c>
      <c r="E81" s="13">
        <v>44443</v>
      </c>
      <c r="F81" s="77" t="s">
        <v>385</v>
      </c>
      <c r="G81" s="13">
        <v>44447</v>
      </c>
      <c r="H81" s="78" t="s">
        <v>449</v>
      </c>
      <c r="I81" s="16">
        <v>57</v>
      </c>
      <c r="J81" s="16">
        <v>52</v>
      </c>
      <c r="K81" s="16">
        <v>15</v>
      </c>
      <c r="L81" s="16">
        <v>15</v>
      </c>
      <c r="M81" s="82">
        <v>11.115</v>
      </c>
      <c r="N81" s="73">
        <v>15</v>
      </c>
      <c r="O81" s="65">
        <v>3000</v>
      </c>
      <c r="P81" s="66">
        <f>Table22457891011234567[[#This Row],[PEMBULATAN]]*O81</f>
        <v>45000</v>
      </c>
    </row>
    <row r="82" spans="1:16" ht="26.25" customHeight="1" x14ac:dyDescent="0.2">
      <c r="A82" s="14"/>
      <c r="B82" s="76"/>
      <c r="C82" s="74" t="s">
        <v>298</v>
      </c>
      <c r="D82" s="79" t="s">
        <v>59</v>
      </c>
      <c r="E82" s="13">
        <v>44443</v>
      </c>
      <c r="F82" s="77" t="s">
        <v>385</v>
      </c>
      <c r="G82" s="13">
        <v>44447</v>
      </c>
      <c r="H82" s="78" t="s">
        <v>449</v>
      </c>
      <c r="I82" s="16">
        <v>41</v>
      </c>
      <c r="J82" s="16">
        <v>59</v>
      </c>
      <c r="K82" s="16">
        <v>13</v>
      </c>
      <c r="L82" s="16">
        <v>4</v>
      </c>
      <c r="M82" s="82">
        <v>7.8617499999999998</v>
      </c>
      <c r="N82" s="73">
        <v>8</v>
      </c>
      <c r="O82" s="65">
        <v>3000</v>
      </c>
      <c r="P82" s="66">
        <f>Table22457891011234567[[#This Row],[PEMBULATAN]]*O82</f>
        <v>24000</v>
      </c>
    </row>
    <row r="83" spans="1:16" ht="26.25" customHeight="1" x14ac:dyDescent="0.2">
      <c r="A83" s="14"/>
      <c r="B83" s="76"/>
      <c r="C83" s="74" t="s">
        <v>299</v>
      </c>
      <c r="D83" s="79" t="s">
        <v>59</v>
      </c>
      <c r="E83" s="13">
        <v>44443</v>
      </c>
      <c r="F83" s="77" t="s">
        <v>385</v>
      </c>
      <c r="G83" s="13">
        <v>44447</v>
      </c>
      <c r="H83" s="78" t="s">
        <v>449</v>
      </c>
      <c r="I83" s="16">
        <v>60</v>
      </c>
      <c r="J83" s="16">
        <v>63</v>
      </c>
      <c r="K83" s="16">
        <v>26</v>
      </c>
      <c r="L83" s="16">
        <v>9</v>
      </c>
      <c r="M83" s="82">
        <v>24.57</v>
      </c>
      <c r="N83" s="73">
        <v>25</v>
      </c>
      <c r="O83" s="65">
        <v>3000</v>
      </c>
      <c r="P83" s="66">
        <f>Table22457891011234567[[#This Row],[PEMBULATAN]]*O83</f>
        <v>75000</v>
      </c>
    </row>
    <row r="84" spans="1:16" ht="26.25" customHeight="1" x14ac:dyDescent="0.2">
      <c r="A84" s="14"/>
      <c r="B84" s="76"/>
      <c r="C84" s="74" t="s">
        <v>300</v>
      </c>
      <c r="D84" s="79" t="s">
        <v>59</v>
      </c>
      <c r="E84" s="13">
        <v>44443</v>
      </c>
      <c r="F84" s="77" t="s">
        <v>385</v>
      </c>
      <c r="G84" s="13">
        <v>44447</v>
      </c>
      <c r="H84" s="78" t="s">
        <v>449</v>
      </c>
      <c r="I84" s="16">
        <v>57</v>
      </c>
      <c r="J84" s="16">
        <v>63</v>
      </c>
      <c r="K84" s="16">
        <v>27</v>
      </c>
      <c r="L84" s="16">
        <v>7</v>
      </c>
      <c r="M84" s="82">
        <v>24.239249999999998</v>
      </c>
      <c r="N84" s="73">
        <v>24</v>
      </c>
      <c r="O84" s="65">
        <v>3000</v>
      </c>
      <c r="P84" s="66">
        <f>Table22457891011234567[[#This Row],[PEMBULATAN]]*O84</f>
        <v>72000</v>
      </c>
    </row>
    <row r="85" spans="1:16" ht="26.25" customHeight="1" x14ac:dyDescent="0.2">
      <c r="A85" s="14"/>
      <c r="B85" s="76"/>
      <c r="C85" s="74" t="s">
        <v>301</v>
      </c>
      <c r="D85" s="79" t="s">
        <v>59</v>
      </c>
      <c r="E85" s="13">
        <v>44443</v>
      </c>
      <c r="F85" s="77" t="s">
        <v>385</v>
      </c>
      <c r="G85" s="13">
        <v>44447</v>
      </c>
      <c r="H85" s="78" t="s">
        <v>449</v>
      </c>
      <c r="I85" s="16">
        <v>52</v>
      </c>
      <c r="J85" s="16">
        <v>65</v>
      </c>
      <c r="K85" s="16">
        <v>25</v>
      </c>
      <c r="L85" s="16">
        <v>12</v>
      </c>
      <c r="M85" s="82">
        <v>21.125</v>
      </c>
      <c r="N85" s="73">
        <v>21</v>
      </c>
      <c r="O85" s="65">
        <v>3000</v>
      </c>
      <c r="P85" s="66">
        <f>Table22457891011234567[[#This Row],[PEMBULATAN]]*O85</f>
        <v>63000</v>
      </c>
    </row>
    <row r="86" spans="1:16" ht="26.25" customHeight="1" x14ac:dyDescent="0.2">
      <c r="A86" s="14"/>
      <c r="B86" s="76"/>
      <c r="C86" s="74" t="s">
        <v>302</v>
      </c>
      <c r="D86" s="79" t="s">
        <v>59</v>
      </c>
      <c r="E86" s="13">
        <v>44443</v>
      </c>
      <c r="F86" s="77" t="s">
        <v>385</v>
      </c>
      <c r="G86" s="13">
        <v>44447</v>
      </c>
      <c r="H86" s="78" t="s">
        <v>449</v>
      </c>
      <c r="I86" s="16">
        <v>79</v>
      </c>
      <c r="J86" s="16">
        <v>51</v>
      </c>
      <c r="K86" s="16">
        <v>36</v>
      </c>
      <c r="L86" s="16">
        <v>24</v>
      </c>
      <c r="M86" s="82">
        <v>36.261000000000003</v>
      </c>
      <c r="N86" s="73">
        <v>36</v>
      </c>
      <c r="O86" s="65">
        <v>3000</v>
      </c>
      <c r="P86" s="66">
        <f>Table22457891011234567[[#This Row],[PEMBULATAN]]*O86</f>
        <v>108000</v>
      </c>
    </row>
    <row r="87" spans="1:16" ht="26.25" customHeight="1" x14ac:dyDescent="0.2">
      <c r="A87" s="14"/>
      <c r="B87" s="76"/>
      <c r="C87" s="74" t="s">
        <v>303</v>
      </c>
      <c r="D87" s="79" t="s">
        <v>59</v>
      </c>
      <c r="E87" s="13">
        <v>44443</v>
      </c>
      <c r="F87" s="77" t="s">
        <v>385</v>
      </c>
      <c r="G87" s="13">
        <v>44447</v>
      </c>
      <c r="H87" s="78" t="s">
        <v>449</v>
      </c>
      <c r="I87" s="16">
        <v>60</v>
      </c>
      <c r="J87" s="16">
        <v>37</v>
      </c>
      <c r="K87" s="16">
        <v>24</v>
      </c>
      <c r="L87" s="16">
        <v>5</v>
      </c>
      <c r="M87" s="82">
        <v>13.32</v>
      </c>
      <c r="N87" s="73">
        <v>14</v>
      </c>
      <c r="O87" s="65">
        <v>3000</v>
      </c>
      <c r="P87" s="66">
        <f>Table22457891011234567[[#This Row],[PEMBULATAN]]*O87</f>
        <v>42000</v>
      </c>
    </row>
    <row r="88" spans="1:16" ht="26.25" customHeight="1" x14ac:dyDescent="0.2">
      <c r="A88" s="14"/>
      <c r="B88" s="76"/>
      <c r="C88" s="74" t="s">
        <v>304</v>
      </c>
      <c r="D88" s="79" t="s">
        <v>59</v>
      </c>
      <c r="E88" s="13">
        <v>44443</v>
      </c>
      <c r="F88" s="77" t="s">
        <v>385</v>
      </c>
      <c r="G88" s="13">
        <v>44447</v>
      </c>
      <c r="H88" s="78" t="s">
        <v>449</v>
      </c>
      <c r="I88" s="16">
        <v>45</v>
      </c>
      <c r="J88" s="16">
        <v>43</v>
      </c>
      <c r="K88" s="16">
        <v>11</v>
      </c>
      <c r="L88" s="16">
        <v>4</v>
      </c>
      <c r="M88" s="82">
        <v>5.32125</v>
      </c>
      <c r="N88" s="73">
        <v>6</v>
      </c>
      <c r="O88" s="65">
        <v>3000</v>
      </c>
      <c r="P88" s="66">
        <f>Table22457891011234567[[#This Row],[PEMBULATAN]]*O88</f>
        <v>18000</v>
      </c>
    </row>
    <row r="89" spans="1:16" ht="26.25" customHeight="1" x14ac:dyDescent="0.2">
      <c r="A89" s="14"/>
      <c r="B89" s="76"/>
      <c r="C89" s="74" t="s">
        <v>305</v>
      </c>
      <c r="D89" s="79" t="s">
        <v>59</v>
      </c>
      <c r="E89" s="13">
        <v>44443</v>
      </c>
      <c r="F89" s="77" t="s">
        <v>385</v>
      </c>
      <c r="G89" s="13">
        <v>44447</v>
      </c>
      <c r="H89" s="78" t="s">
        <v>449</v>
      </c>
      <c r="I89" s="16">
        <v>48</v>
      </c>
      <c r="J89" s="16">
        <v>43</v>
      </c>
      <c r="K89" s="16">
        <v>14</v>
      </c>
      <c r="L89" s="16">
        <v>7</v>
      </c>
      <c r="M89" s="82">
        <v>7.2240000000000002</v>
      </c>
      <c r="N89" s="73">
        <v>8</v>
      </c>
      <c r="O89" s="65">
        <v>3000</v>
      </c>
      <c r="P89" s="66">
        <f>Table22457891011234567[[#This Row],[PEMBULATAN]]*O89</f>
        <v>24000</v>
      </c>
    </row>
    <row r="90" spans="1:16" ht="26.25" customHeight="1" x14ac:dyDescent="0.2">
      <c r="A90" s="14"/>
      <c r="B90" s="76"/>
      <c r="C90" s="74" t="s">
        <v>306</v>
      </c>
      <c r="D90" s="79" t="s">
        <v>59</v>
      </c>
      <c r="E90" s="13">
        <v>44443</v>
      </c>
      <c r="F90" s="77" t="s">
        <v>385</v>
      </c>
      <c r="G90" s="13">
        <v>44447</v>
      </c>
      <c r="H90" s="78" t="s">
        <v>449</v>
      </c>
      <c r="I90" s="16">
        <v>32</v>
      </c>
      <c r="J90" s="16">
        <v>43</v>
      </c>
      <c r="K90" s="16">
        <v>60</v>
      </c>
      <c r="L90" s="16">
        <v>5</v>
      </c>
      <c r="M90" s="82">
        <v>20.64</v>
      </c>
      <c r="N90" s="73">
        <v>21</v>
      </c>
      <c r="O90" s="65">
        <v>3000</v>
      </c>
      <c r="P90" s="66">
        <f>Table22457891011234567[[#This Row],[PEMBULATAN]]*O90</f>
        <v>63000</v>
      </c>
    </row>
    <row r="91" spans="1:16" ht="26.25" customHeight="1" x14ac:dyDescent="0.2">
      <c r="A91" s="14"/>
      <c r="B91" s="76"/>
      <c r="C91" s="74" t="s">
        <v>307</v>
      </c>
      <c r="D91" s="79" t="s">
        <v>59</v>
      </c>
      <c r="E91" s="13">
        <v>44443</v>
      </c>
      <c r="F91" s="77" t="s">
        <v>385</v>
      </c>
      <c r="G91" s="13">
        <v>44447</v>
      </c>
      <c r="H91" s="78" t="s">
        <v>449</v>
      </c>
      <c r="I91" s="16">
        <v>32</v>
      </c>
      <c r="J91" s="16">
        <v>50</v>
      </c>
      <c r="K91" s="16">
        <v>11</v>
      </c>
      <c r="L91" s="16">
        <v>3</v>
      </c>
      <c r="M91" s="82">
        <v>4.4000000000000004</v>
      </c>
      <c r="N91" s="73">
        <v>5</v>
      </c>
      <c r="O91" s="65">
        <v>3000</v>
      </c>
      <c r="P91" s="66">
        <f>Table22457891011234567[[#This Row],[PEMBULATAN]]*O91</f>
        <v>15000</v>
      </c>
    </row>
    <row r="92" spans="1:16" ht="26.25" customHeight="1" x14ac:dyDescent="0.2">
      <c r="A92" s="14"/>
      <c r="B92" s="76"/>
      <c r="C92" s="74" t="s">
        <v>308</v>
      </c>
      <c r="D92" s="79" t="s">
        <v>59</v>
      </c>
      <c r="E92" s="13">
        <v>44443</v>
      </c>
      <c r="F92" s="77" t="s">
        <v>385</v>
      </c>
      <c r="G92" s="13">
        <v>44447</v>
      </c>
      <c r="H92" s="78" t="s">
        <v>449</v>
      </c>
      <c r="I92" s="16">
        <v>62</v>
      </c>
      <c r="J92" s="16">
        <v>39</v>
      </c>
      <c r="K92" s="16">
        <v>29</v>
      </c>
      <c r="L92" s="16">
        <v>8</v>
      </c>
      <c r="M92" s="82">
        <v>17.5305</v>
      </c>
      <c r="N92" s="73">
        <v>18</v>
      </c>
      <c r="O92" s="65">
        <v>3000</v>
      </c>
      <c r="P92" s="66">
        <f>Table22457891011234567[[#This Row],[PEMBULATAN]]*O92</f>
        <v>54000</v>
      </c>
    </row>
    <row r="93" spans="1:16" ht="26.25" customHeight="1" x14ac:dyDescent="0.2">
      <c r="A93" s="14"/>
      <c r="B93" s="76"/>
      <c r="C93" s="74" t="s">
        <v>309</v>
      </c>
      <c r="D93" s="79" t="s">
        <v>59</v>
      </c>
      <c r="E93" s="13">
        <v>44443</v>
      </c>
      <c r="F93" s="77" t="s">
        <v>385</v>
      </c>
      <c r="G93" s="13">
        <v>44447</v>
      </c>
      <c r="H93" s="78" t="s">
        <v>449</v>
      </c>
      <c r="I93" s="16">
        <v>42</v>
      </c>
      <c r="J93" s="16">
        <v>30</v>
      </c>
      <c r="K93" s="16">
        <v>26</v>
      </c>
      <c r="L93" s="16">
        <v>2</v>
      </c>
      <c r="M93" s="82">
        <v>8.19</v>
      </c>
      <c r="N93" s="73">
        <v>8</v>
      </c>
      <c r="O93" s="65">
        <v>3000</v>
      </c>
      <c r="P93" s="66">
        <f>Table22457891011234567[[#This Row],[PEMBULATAN]]*O93</f>
        <v>24000</v>
      </c>
    </row>
    <row r="94" spans="1:16" ht="26.25" customHeight="1" x14ac:dyDescent="0.2">
      <c r="A94" s="14"/>
      <c r="B94" s="76"/>
      <c r="C94" s="74" t="s">
        <v>310</v>
      </c>
      <c r="D94" s="79" t="s">
        <v>59</v>
      </c>
      <c r="E94" s="13">
        <v>44443</v>
      </c>
      <c r="F94" s="77" t="s">
        <v>385</v>
      </c>
      <c r="G94" s="13">
        <v>44447</v>
      </c>
      <c r="H94" s="78" t="s">
        <v>449</v>
      </c>
      <c r="I94" s="16">
        <v>70</v>
      </c>
      <c r="J94" s="16">
        <v>40</v>
      </c>
      <c r="K94" s="16">
        <v>21</v>
      </c>
      <c r="L94" s="16">
        <v>6</v>
      </c>
      <c r="M94" s="82">
        <v>14.7</v>
      </c>
      <c r="N94" s="73">
        <v>15</v>
      </c>
      <c r="O94" s="65">
        <v>3000</v>
      </c>
      <c r="P94" s="66">
        <f>Table22457891011234567[[#This Row],[PEMBULATAN]]*O94</f>
        <v>45000</v>
      </c>
    </row>
    <row r="95" spans="1:16" ht="26.25" customHeight="1" x14ac:dyDescent="0.2">
      <c r="A95" s="14"/>
      <c r="B95" s="76"/>
      <c r="C95" s="74" t="s">
        <v>311</v>
      </c>
      <c r="D95" s="79" t="s">
        <v>59</v>
      </c>
      <c r="E95" s="13">
        <v>44443</v>
      </c>
      <c r="F95" s="77" t="s">
        <v>385</v>
      </c>
      <c r="G95" s="13">
        <v>44447</v>
      </c>
      <c r="H95" s="78" t="s">
        <v>449</v>
      </c>
      <c r="I95" s="16">
        <v>32</v>
      </c>
      <c r="J95" s="16">
        <v>30</v>
      </c>
      <c r="K95" s="16">
        <v>15</v>
      </c>
      <c r="L95" s="16">
        <v>2</v>
      </c>
      <c r="M95" s="82">
        <v>3.6</v>
      </c>
      <c r="N95" s="73">
        <v>4</v>
      </c>
      <c r="O95" s="65">
        <v>3000</v>
      </c>
      <c r="P95" s="66">
        <f>Table22457891011234567[[#This Row],[PEMBULATAN]]*O95</f>
        <v>12000</v>
      </c>
    </row>
    <row r="96" spans="1:16" ht="26.25" customHeight="1" x14ac:dyDescent="0.2">
      <c r="A96" s="14"/>
      <c r="B96" s="76"/>
      <c r="C96" s="74" t="s">
        <v>312</v>
      </c>
      <c r="D96" s="79" t="s">
        <v>59</v>
      </c>
      <c r="E96" s="13">
        <v>44443</v>
      </c>
      <c r="F96" s="77" t="s">
        <v>385</v>
      </c>
      <c r="G96" s="13">
        <v>44447</v>
      </c>
      <c r="H96" s="78" t="s">
        <v>449</v>
      </c>
      <c r="I96" s="16">
        <v>19</v>
      </c>
      <c r="J96" s="16">
        <v>19</v>
      </c>
      <c r="K96" s="16">
        <v>17</v>
      </c>
      <c r="L96" s="16">
        <v>2</v>
      </c>
      <c r="M96" s="82">
        <v>1.5342499999999999</v>
      </c>
      <c r="N96" s="73">
        <v>2</v>
      </c>
      <c r="O96" s="65">
        <v>3000</v>
      </c>
      <c r="P96" s="66">
        <f>Table22457891011234567[[#This Row],[PEMBULATAN]]*O96</f>
        <v>6000</v>
      </c>
    </row>
    <row r="97" spans="1:16" ht="26.25" customHeight="1" x14ac:dyDescent="0.2">
      <c r="A97" s="14"/>
      <c r="B97" s="76"/>
      <c r="C97" s="74" t="s">
        <v>313</v>
      </c>
      <c r="D97" s="79" t="s">
        <v>59</v>
      </c>
      <c r="E97" s="13">
        <v>44443</v>
      </c>
      <c r="F97" s="77" t="s">
        <v>385</v>
      </c>
      <c r="G97" s="13">
        <v>44447</v>
      </c>
      <c r="H97" s="78" t="s">
        <v>449</v>
      </c>
      <c r="I97" s="16">
        <v>36</v>
      </c>
      <c r="J97" s="16">
        <v>36</v>
      </c>
      <c r="K97" s="16">
        <v>17</v>
      </c>
      <c r="L97" s="16">
        <v>3</v>
      </c>
      <c r="M97" s="82">
        <v>5.508</v>
      </c>
      <c r="N97" s="73">
        <v>6</v>
      </c>
      <c r="O97" s="65">
        <v>3000</v>
      </c>
      <c r="P97" s="66">
        <f>Table22457891011234567[[#This Row],[PEMBULATAN]]*O97</f>
        <v>18000</v>
      </c>
    </row>
    <row r="98" spans="1:16" ht="26.25" customHeight="1" x14ac:dyDescent="0.2">
      <c r="A98" s="14"/>
      <c r="B98" s="76"/>
      <c r="C98" s="74" t="s">
        <v>314</v>
      </c>
      <c r="D98" s="79" t="s">
        <v>59</v>
      </c>
      <c r="E98" s="13">
        <v>44443</v>
      </c>
      <c r="F98" s="77" t="s">
        <v>385</v>
      </c>
      <c r="G98" s="13">
        <v>44447</v>
      </c>
      <c r="H98" s="78" t="s">
        <v>449</v>
      </c>
      <c r="I98" s="16">
        <v>42</v>
      </c>
      <c r="J98" s="16">
        <v>33</v>
      </c>
      <c r="K98" s="16">
        <v>29</v>
      </c>
      <c r="L98" s="16">
        <v>6</v>
      </c>
      <c r="M98" s="82">
        <v>10.048500000000001</v>
      </c>
      <c r="N98" s="73">
        <v>10</v>
      </c>
      <c r="O98" s="65">
        <v>3000</v>
      </c>
      <c r="P98" s="66">
        <f>Table22457891011234567[[#This Row],[PEMBULATAN]]*O98</f>
        <v>30000</v>
      </c>
    </row>
    <row r="99" spans="1:16" ht="26.25" customHeight="1" x14ac:dyDescent="0.2">
      <c r="A99" s="14"/>
      <c r="B99" s="76"/>
      <c r="C99" s="74" t="s">
        <v>315</v>
      </c>
      <c r="D99" s="79" t="s">
        <v>59</v>
      </c>
      <c r="E99" s="13">
        <v>44443</v>
      </c>
      <c r="F99" s="77" t="s">
        <v>385</v>
      </c>
      <c r="G99" s="13">
        <v>44447</v>
      </c>
      <c r="H99" s="78" t="s">
        <v>449</v>
      </c>
      <c r="I99" s="16">
        <v>70</v>
      </c>
      <c r="J99" s="16">
        <v>34</v>
      </c>
      <c r="K99" s="16">
        <v>29</v>
      </c>
      <c r="L99" s="16">
        <v>9</v>
      </c>
      <c r="M99" s="82">
        <v>17.254999999999999</v>
      </c>
      <c r="N99" s="73">
        <v>17</v>
      </c>
      <c r="O99" s="65">
        <v>3000</v>
      </c>
      <c r="P99" s="66">
        <f>Table22457891011234567[[#This Row],[PEMBULATAN]]*O99</f>
        <v>51000</v>
      </c>
    </row>
    <row r="100" spans="1:16" ht="26.25" customHeight="1" x14ac:dyDescent="0.2">
      <c r="A100" s="124"/>
      <c r="B100" s="125"/>
      <c r="C100" s="74" t="s">
        <v>316</v>
      </c>
      <c r="D100" s="79" t="s">
        <v>59</v>
      </c>
      <c r="E100" s="126">
        <v>44443</v>
      </c>
      <c r="F100" s="79" t="s">
        <v>385</v>
      </c>
      <c r="G100" s="126">
        <v>44447</v>
      </c>
      <c r="H100" s="78" t="s">
        <v>449</v>
      </c>
      <c r="I100" s="16">
        <v>43</v>
      </c>
      <c r="J100" s="16">
        <v>30</v>
      </c>
      <c r="K100" s="16">
        <v>11</v>
      </c>
      <c r="L100" s="16">
        <v>4</v>
      </c>
      <c r="M100" s="82">
        <v>3.5474999999999999</v>
      </c>
      <c r="N100" s="127">
        <v>4</v>
      </c>
      <c r="O100" s="128">
        <v>3000</v>
      </c>
      <c r="P100" s="66">
        <f>Table22457891011234567[[#This Row],[PEMBULATAN]]*O100</f>
        <v>12000</v>
      </c>
    </row>
    <row r="101" spans="1:16" ht="26.25" customHeight="1" x14ac:dyDescent="0.2">
      <c r="A101" s="14"/>
      <c r="B101" s="76"/>
      <c r="C101" s="74" t="s">
        <v>317</v>
      </c>
      <c r="D101" s="79" t="s">
        <v>59</v>
      </c>
      <c r="E101" s="13">
        <v>44443</v>
      </c>
      <c r="F101" s="77" t="s">
        <v>385</v>
      </c>
      <c r="G101" s="13">
        <v>44447</v>
      </c>
      <c r="H101" s="78" t="s">
        <v>449</v>
      </c>
      <c r="I101" s="16">
        <v>62</v>
      </c>
      <c r="J101" s="16">
        <v>54</v>
      </c>
      <c r="K101" s="16">
        <v>22</v>
      </c>
      <c r="L101" s="16">
        <v>7</v>
      </c>
      <c r="M101" s="82">
        <v>18.414000000000001</v>
      </c>
      <c r="N101" s="73">
        <v>19</v>
      </c>
      <c r="O101" s="65">
        <v>3000</v>
      </c>
      <c r="P101" s="66">
        <f>Table22457891011234567[[#This Row],[PEMBULATAN]]*O101</f>
        <v>57000</v>
      </c>
    </row>
    <row r="102" spans="1:16" ht="26.25" customHeight="1" x14ac:dyDescent="0.2">
      <c r="A102" s="14"/>
      <c r="B102" s="76"/>
      <c r="C102" s="74" t="s">
        <v>318</v>
      </c>
      <c r="D102" s="79" t="s">
        <v>59</v>
      </c>
      <c r="E102" s="13">
        <v>44443</v>
      </c>
      <c r="F102" s="77" t="s">
        <v>385</v>
      </c>
      <c r="G102" s="13">
        <v>44447</v>
      </c>
      <c r="H102" s="78" t="s">
        <v>449</v>
      </c>
      <c r="I102" s="16">
        <v>49</v>
      </c>
      <c r="J102" s="16">
        <v>46</v>
      </c>
      <c r="K102" s="16">
        <v>32</v>
      </c>
      <c r="L102" s="16">
        <v>21</v>
      </c>
      <c r="M102" s="82">
        <v>18.032</v>
      </c>
      <c r="N102" s="73">
        <v>21</v>
      </c>
      <c r="O102" s="65">
        <v>3000</v>
      </c>
      <c r="P102" s="66">
        <f>Table22457891011234567[[#This Row],[PEMBULATAN]]*O102</f>
        <v>63000</v>
      </c>
    </row>
    <row r="103" spans="1:16" ht="26.25" customHeight="1" x14ac:dyDescent="0.2">
      <c r="A103" s="14"/>
      <c r="B103" s="76"/>
      <c r="C103" s="74" t="s">
        <v>319</v>
      </c>
      <c r="D103" s="79" t="s">
        <v>59</v>
      </c>
      <c r="E103" s="13">
        <v>44443</v>
      </c>
      <c r="F103" s="77" t="s">
        <v>385</v>
      </c>
      <c r="G103" s="13">
        <v>44447</v>
      </c>
      <c r="H103" s="78" t="s">
        <v>449</v>
      </c>
      <c r="I103" s="16">
        <v>44</v>
      </c>
      <c r="J103" s="16">
        <v>62</v>
      </c>
      <c r="K103" s="16">
        <v>10</v>
      </c>
      <c r="L103" s="16">
        <v>11</v>
      </c>
      <c r="M103" s="82">
        <v>6.82</v>
      </c>
      <c r="N103" s="73">
        <v>11</v>
      </c>
      <c r="O103" s="65">
        <v>3000</v>
      </c>
      <c r="P103" s="66">
        <f>Table22457891011234567[[#This Row],[PEMBULATAN]]*O103</f>
        <v>33000</v>
      </c>
    </row>
    <row r="104" spans="1:16" ht="26.25" customHeight="1" x14ac:dyDescent="0.2">
      <c r="A104" s="14"/>
      <c r="B104" s="76"/>
      <c r="C104" s="74" t="s">
        <v>320</v>
      </c>
      <c r="D104" s="79" t="s">
        <v>59</v>
      </c>
      <c r="E104" s="13">
        <v>44443</v>
      </c>
      <c r="F104" s="77" t="s">
        <v>385</v>
      </c>
      <c r="G104" s="13">
        <v>44447</v>
      </c>
      <c r="H104" s="78" t="s">
        <v>449</v>
      </c>
      <c r="I104" s="16">
        <v>17</v>
      </c>
      <c r="J104" s="16">
        <v>24</v>
      </c>
      <c r="K104" s="16">
        <v>23</v>
      </c>
      <c r="L104" s="16">
        <v>2</v>
      </c>
      <c r="M104" s="82">
        <v>2.3460000000000001</v>
      </c>
      <c r="N104" s="73">
        <v>3</v>
      </c>
      <c r="O104" s="65">
        <v>3000</v>
      </c>
      <c r="P104" s="66">
        <f>Table22457891011234567[[#This Row],[PEMBULATAN]]*O104</f>
        <v>9000</v>
      </c>
    </row>
    <row r="105" spans="1:16" ht="26.25" customHeight="1" x14ac:dyDescent="0.2">
      <c r="A105" s="14"/>
      <c r="B105" s="76"/>
      <c r="C105" s="74" t="s">
        <v>321</v>
      </c>
      <c r="D105" s="79" t="s">
        <v>59</v>
      </c>
      <c r="E105" s="13">
        <v>44443</v>
      </c>
      <c r="F105" s="77" t="s">
        <v>385</v>
      </c>
      <c r="G105" s="13">
        <v>44447</v>
      </c>
      <c r="H105" s="78" t="s">
        <v>449</v>
      </c>
      <c r="I105" s="16">
        <v>22</v>
      </c>
      <c r="J105" s="16">
        <v>99</v>
      </c>
      <c r="K105" s="16">
        <v>8</v>
      </c>
      <c r="L105" s="16">
        <v>6</v>
      </c>
      <c r="M105" s="82">
        <v>4.3559999999999999</v>
      </c>
      <c r="N105" s="73">
        <v>6</v>
      </c>
      <c r="O105" s="65">
        <v>3000</v>
      </c>
      <c r="P105" s="66">
        <f>Table22457891011234567[[#This Row],[PEMBULATAN]]*O105</f>
        <v>18000</v>
      </c>
    </row>
    <row r="106" spans="1:16" ht="26.25" customHeight="1" x14ac:dyDescent="0.2">
      <c r="A106" s="14"/>
      <c r="B106" s="76"/>
      <c r="C106" s="74" t="s">
        <v>322</v>
      </c>
      <c r="D106" s="79" t="s">
        <v>59</v>
      </c>
      <c r="E106" s="13">
        <v>44443</v>
      </c>
      <c r="F106" s="77" t="s">
        <v>385</v>
      </c>
      <c r="G106" s="13">
        <v>44447</v>
      </c>
      <c r="H106" s="78" t="s">
        <v>449</v>
      </c>
      <c r="I106" s="16">
        <v>101</v>
      </c>
      <c r="J106" s="16">
        <v>28</v>
      </c>
      <c r="K106" s="16">
        <v>13</v>
      </c>
      <c r="L106" s="16">
        <v>2</v>
      </c>
      <c r="M106" s="82">
        <v>9.1910000000000007</v>
      </c>
      <c r="N106" s="73">
        <v>9</v>
      </c>
      <c r="O106" s="65">
        <v>3000</v>
      </c>
      <c r="P106" s="66">
        <f>Table22457891011234567[[#This Row],[PEMBULATAN]]*O106</f>
        <v>27000</v>
      </c>
    </row>
    <row r="107" spans="1:16" ht="26.25" customHeight="1" x14ac:dyDescent="0.2">
      <c r="A107" s="14"/>
      <c r="B107" s="76"/>
      <c r="C107" s="74" t="s">
        <v>323</v>
      </c>
      <c r="D107" s="79" t="s">
        <v>59</v>
      </c>
      <c r="E107" s="13">
        <v>44443</v>
      </c>
      <c r="F107" s="77" t="s">
        <v>385</v>
      </c>
      <c r="G107" s="13">
        <v>44447</v>
      </c>
      <c r="H107" s="78" t="s">
        <v>449</v>
      </c>
      <c r="I107" s="16">
        <v>102</v>
      </c>
      <c r="J107" s="16">
        <v>18</v>
      </c>
      <c r="K107" s="16">
        <v>7</v>
      </c>
      <c r="L107" s="16">
        <v>3</v>
      </c>
      <c r="M107" s="82">
        <v>3.2130000000000001</v>
      </c>
      <c r="N107" s="73">
        <v>3</v>
      </c>
      <c r="O107" s="65">
        <v>3000</v>
      </c>
      <c r="P107" s="66">
        <f>Table22457891011234567[[#This Row],[PEMBULATAN]]*O107</f>
        <v>9000</v>
      </c>
    </row>
    <row r="108" spans="1:16" ht="26.25" customHeight="1" x14ac:dyDescent="0.2">
      <c r="A108" s="14"/>
      <c r="B108" s="76"/>
      <c r="C108" s="74" t="s">
        <v>324</v>
      </c>
      <c r="D108" s="79" t="s">
        <v>59</v>
      </c>
      <c r="E108" s="13">
        <v>44443</v>
      </c>
      <c r="F108" s="77" t="s">
        <v>385</v>
      </c>
      <c r="G108" s="13">
        <v>44447</v>
      </c>
      <c r="H108" s="78" t="s">
        <v>449</v>
      </c>
      <c r="I108" s="16">
        <v>100</v>
      </c>
      <c r="J108" s="16">
        <v>8</v>
      </c>
      <c r="K108" s="16">
        <v>9</v>
      </c>
      <c r="L108" s="16">
        <v>2</v>
      </c>
      <c r="M108" s="82">
        <v>1.8</v>
      </c>
      <c r="N108" s="73">
        <v>2</v>
      </c>
      <c r="O108" s="65">
        <v>3000</v>
      </c>
      <c r="P108" s="66">
        <f>Table22457891011234567[[#This Row],[PEMBULATAN]]*O108</f>
        <v>6000</v>
      </c>
    </row>
    <row r="109" spans="1:16" ht="26.25" customHeight="1" x14ac:dyDescent="0.2">
      <c r="A109" s="14"/>
      <c r="B109" s="76"/>
      <c r="C109" s="74" t="s">
        <v>325</v>
      </c>
      <c r="D109" s="79" t="s">
        <v>59</v>
      </c>
      <c r="E109" s="13">
        <v>44443</v>
      </c>
      <c r="F109" s="77" t="s">
        <v>385</v>
      </c>
      <c r="G109" s="13">
        <v>44447</v>
      </c>
      <c r="H109" s="78" t="s">
        <v>449</v>
      </c>
      <c r="I109" s="16">
        <v>74</v>
      </c>
      <c r="J109" s="16">
        <v>22</v>
      </c>
      <c r="K109" s="16">
        <v>16</v>
      </c>
      <c r="L109" s="16">
        <v>7</v>
      </c>
      <c r="M109" s="82">
        <v>6.5119999999999996</v>
      </c>
      <c r="N109" s="73">
        <v>7</v>
      </c>
      <c r="O109" s="65">
        <v>3000</v>
      </c>
      <c r="P109" s="66">
        <f>Table22457891011234567[[#This Row],[PEMBULATAN]]*O109</f>
        <v>21000</v>
      </c>
    </row>
    <row r="110" spans="1:16" ht="26.25" customHeight="1" x14ac:dyDescent="0.2">
      <c r="A110" s="14"/>
      <c r="B110" s="76"/>
      <c r="C110" s="74" t="s">
        <v>326</v>
      </c>
      <c r="D110" s="79" t="s">
        <v>59</v>
      </c>
      <c r="E110" s="13">
        <v>44443</v>
      </c>
      <c r="F110" s="77" t="s">
        <v>385</v>
      </c>
      <c r="G110" s="13">
        <v>44447</v>
      </c>
      <c r="H110" s="78" t="s">
        <v>449</v>
      </c>
      <c r="I110" s="16">
        <v>31</v>
      </c>
      <c r="J110" s="16">
        <v>53</v>
      </c>
      <c r="K110" s="16">
        <v>27</v>
      </c>
      <c r="L110" s="16">
        <v>1</v>
      </c>
      <c r="M110" s="82">
        <v>11.090249999999999</v>
      </c>
      <c r="N110" s="73">
        <v>11</v>
      </c>
      <c r="O110" s="65">
        <v>3000</v>
      </c>
      <c r="P110" s="66">
        <f>Table22457891011234567[[#This Row],[PEMBULATAN]]*O110</f>
        <v>33000</v>
      </c>
    </row>
    <row r="111" spans="1:16" ht="26.25" customHeight="1" x14ac:dyDescent="0.2">
      <c r="A111" s="14"/>
      <c r="B111" s="76"/>
      <c r="C111" s="74" t="s">
        <v>327</v>
      </c>
      <c r="D111" s="79" t="s">
        <v>59</v>
      </c>
      <c r="E111" s="13">
        <v>44443</v>
      </c>
      <c r="F111" s="77" t="s">
        <v>385</v>
      </c>
      <c r="G111" s="13">
        <v>44447</v>
      </c>
      <c r="H111" s="78" t="s">
        <v>449</v>
      </c>
      <c r="I111" s="16">
        <v>31</v>
      </c>
      <c r="J111" s="16">
        <v>40</v>
      </c>
      <c r="K111" s="16">
        <v>32</v>
      </c>
      <c r="L111" s="16">
        <v>2</v>
      </c>
      <c r="M111" s="82">
        <v>9.92</v>
      </c>
      <c r="N111" s="73">
        <v>10</v>
      </c>
      <c r="O111" s="65">
        <v>3000</v>
      </c>
      <c r="P111" s="66">
        <f>Table22457891011234567[[#This Row],[PEMBULATAN]]*O111</f>
        <v>30000</v>
      </c>
    </row>
    <row r="112" spans="1:16" ht="26.25" customHeight="1" x14ac:dyDescent="0.2">
      <c r="A112" s="14"/>
      <c r="B112" s="76"/>
      <c r="C112" s="74" t="s">
        <v>328</v>
      </c>
      <c r="D112" s="79" t="s">
        <v>59</v>
      </c>
      <c r="E112" s="13">
        <v>44443</v>
      </c>
      <c r="F112" s="77" t="s">
        <v>385</v>
      </c>
      <c r="G112" s="13">
        <v>44447</v>
      </c>
      <c r="H112" s="78" t="s">
        <v>449</v>
      </c>
      <c r="I112" s="16">
        <v>31</v>
      </c>
      <c r="J112" s="16">
        <v>40</v>
      </c>
      <c r="K112" s="16">
        <v>31</v>
      </c>
      <c r="L112" s="16">
        <v>2</v>
      </c>
      <c r="M112" s="82">
        <v>9.61</v>
      </c>
      <c r="N112" s="73">
        <v>10</v>
      </c>
      <c r="O112" s="65">
        <v>3000</v>
      </c>
      <c r="P112" s="66">
        <f>Table22457891011234567[[#This Row],[PEMBULATAN]]*O112</f>
        <v>30000</v>
      </c>
    </row>
    <row r="113" spans="1:16" ht="26.25" customHeight="1" x14ac:dyDescent="0.2">
      <c r="A113" s="14"/>
      <c r="B113" s="76"/>
      <c r="C113" s="74" t="s">
        <v>329</v>
      </c>
      <c r="D113" s="79" t="s">
        <v>59</v>
      </c>
      <c r="E113" s="13">
        <v>44443</v>
      </c>
      <c r="F113" s="77" t="s">
        <v>385</v>
      </c>
      <c r="G113" s="13">
        <v>44447</v>
      </c>
      <c r="H113" s="78" t="s">
        <v>449</v>
      </c>
      <c r="I113" s="16">
        <v>46</v>
      </c>
      <c r="J113" s="16">
        <v>25</v>
      </c>
      <c r="K113" s="16">
        <v>21</v>
      </c>
      <c r="L113" s="16">
        <v>2</v>
      </c>
      <c r="M113" s="82">
        <v>6.0374999999999996</v>
      </c>
      <c r="N113" s="73">
        <v>6</v>
      </c>
      <c r="O113" s="65">
        <v>3000</v>
      </c>
      <c r="P113" s="66">
        <f>Table22457891011234567[[#This Row],[PEMBULATAN]]*O113</f>
        <v>18000</v>
      </c>
    </row>
    <row r="114" spans="1:16" ht="26.25" customHeight="1" x14ac:dyDescent="0.2">
      <c r="A114" s="14"/>
      <c r="B114" s="76"/>
      <c r="C114" s="74" t="s">
        <v>330</v>
      </c>
      <c r="D114" s="79" t="s">
        <v>59</v>
      </c>
      <c r="E114" s="13">
        <v>44443</v>
      </c>
      <c r="F114" s="77" t="s">
        <v>385</v>
      </c>
      <c r="G114" s="13">
        <v>44447</v>
      </c>
      <c r="H114" s="78" t="s">
        <v>449</v>
      </c>
      <c r="I114" s="16">
        <v>37</v>
      </c>
      <c r="J114" s="16">
        <v>33</v>
      </c>
      <c r="K114" s="16">
        <v>28</v>
      </c>
      <c r="L114" s="16">
        <v>3</v>
      </c>
      <c r="M114" s="82">
        <v>8.5470000000000006</v>
      </c>
      <c r="N114" s="73">
        <v>9</v>
      </c>
      <c r="O114" s="65">
        <v>3000</v>
      </c>
      <c r="P114" s="66">
        <f>Table22457891011234567[[#This Row],[PEMBULATAN]]*O114</f>
        <v>27000</v>
      </c>
    </row>
    <row r="115" spans="1:16" ht="26.25" customHeight="1" x14ac:dyDescent="0.2">
      <c r="A115" s="14"/>
      <c r="B115" s="76"/>
      <c r="C115" s="74" t="s">
        <v>331</v>
      </c>
      <c r="D115" s="79" t="s">
        <v>59</v>
      </c>
      <c r="E115" s="13">
        <v>44443</v>
      </c>
      <c r="F115" s="77" t="s">
        <v>385</v>
      </c>
      <c r="G115" s="13">
        <v>44447</v>
      </c>
      <c r="H115" s="78" t="s">
        <v>449</v>
      </c>
      <c r="I115" s="16">
        <v>35</v>
      </c>
      <c r="J115" s="16">
        <v>27</v>
      </c>
      <c r="K115" s="16">
        <v>27</v>
      </c>
      <c r="L115" s="16">
        <v>5</v>
      </c>
      <c r="M115" s="82">
        <v>6.3787500000000001</v>
      </c>
      <c r="N115" s="73">
        <v>7</v>
      </c>
      <c r="O115" s="65">
        <v>3000</v>
      </c>
      <c r="P115" s="66">
        <f>Table22457891011234567[[#This Row],[PEMBULATAN]]*O115</f>
        <v>21000</v>
      </c>
    </row>
    <row r="116" spans="1:16" ht="26.25" customHeight="1" x14ac:dyDescent="0.2">
      <c r="A116" s="14"/>
      <c r="B116" s="76"/>
      <c r="C116" s="74" t="s">
        <v>332</v>
      </c>
      <c r="D116" s="79" t="s">
        <v>59</v>
      </c>
      <c r="E116" s="13">
        <v>44443</v>
      </c>
      <c r="F116" s="77" t="s">
        <v>385</v>
      </c>
      <c r="G116" s="13">
        <v>44447</v>
      </c>
      <c r="H116" s="78" t="s">
        <v>449</v>
      </c>
      <c r="I116" s="16">
        <v>48</v>
      </c>
      <c r="J116" s="16">
        <v>38</v>
      </c>
      <c r="K116" s="16">
        <v>22</v>
      </c>
      <c r="L116" s="16">
        <v>4</v>
      </c>
      <c r="M116" s="82">
        <v>10.032</v>
      </c>
      <c r="N116" s="73">
        <v>10</v>
      </c>
      <c r="O116" s="65">
        <v>3000</v>
      </c>
      <c r="P116" s="66">
        <f>Table22457891011234567[[#This Row],[PEMBULATAN]]*O116</f>
        <v>30000</v>
      </c>
    </row>
    <row r="117" spans="1:16" ht="26.25" customHeight="1" x14ac:dyDescent="0.2">
      <c r="A117" s="14"/>
      <c r="B117" s="76"/>
      <c r="C117" s="74" t="s">
        <v>333</v>
      </c>
      <c r="D117" s="79" t="s">
        <v>59</v>
      </c>
      <c r="E117" s="13">
        <v>44443</v>
      </c>
      <c r="F117" s="77" t="s">
        <v>385</v>
      </c>
      <c r="G117" s="13">
        <v>44447</v>
      </c>
      <c r="H117" s="78" t="s">
        <v>449</v>
      </c>
      <c r="I117" s="16">
        <v>53</v>
      </c>
      <c r="J117" s="16">
        <v>32</v>
      </c>
      <c r="K117" s="16">
        <v>32</v>
      </c>
      <c r="L117" s="16">
        <v>5</v>
      </c>
      <c r="M117" s="82">
        <v>13.568</v>
      </c>
      <c r="N117" s="73">
        <v>14</v>
      </c>
      <c r="O117" s="65">
        <v>3000</v>
      </c>
      <c r="P117" s="66">
        <f>Table22457891011234567[[#This Row],[PEMBULATAN]]*O117</f>
        <v>42000</v>
      </c>
    </row>
    <row r="118" spans="1:16" ht="26.25" customHeight="1" x14ac:dyDescent="0.2">
      <c r="A118" s="14"/>
      <c r="B118" s="76"/>
      <c r="C118" s="74" t="s">
        <v>334</v>
      </c>
      <c r="D118" s="79" t="s">
        <v>59</v>
      </c>
      <c r="E118" s="13">
        <v>44443</v>
      </c>
      <c r="F118" s="77" t="s">
        <v>385</v>
      </c>
      <c r="G118" s="13">
        <v>44447</v>
      </c>
      <c r="H118" s="78" t="s">
        <v>449</v>
      </c>
      <c r="I118" s="16">
        <v>57</v>
      </c>
      <c r="J118" s="16">
        <v>25</v>
      </c>
      <c r="K118" s="16">
        <v>26</v>
      </c>
      <c r="L118" s="16">
        <v>2</v>
      </c>
      <c r="M118" s="82">
        <v>9.2624999999999993</v>
      </c>
      <c r="N118" s="73">
        <v>9</v>
      </c>
      <c r="O118" s="65">
        <v>3000</v>
      </c>
      <c r="P118" s="66">
        <f>Table22457891011234567[[#This Row],[PEMBULATAN]]*O118</f>
        <v>27000</v>
      </c>
    </row>
    <row r="119" spans="1:16" ht="26.25" customHeight="1" x14ac:dyDescent="0.2">
      <c r="A119" s="14"/>
      <c r="B119" s="76"/>
      <c r="C119" s="74" t="s">
        <v>335</v>
      </c>
      <c r="D119" s="79" t="s">
        <v>59</v>
      </c>
      <c r="E119" s="13">
        <v>44443</v>
      </c>
      <c r="F119" s="77" t="s">
        <v>385</v>
      </c>
      <c r="G119" s="13">
        <v>44447</v>
      </c>
      <c r="H119" s="78" t="s">
        <v>449</v>
      </c>
      <c r="I119" s="16">
        <v>83</v>
      </c>
      <c r="J119" s="16">
        <v>32</v>
      </c>
      <c r="K119" s="16">
        <v>25</v>
      </c>
      <c r="L119" s="16">
        <v>9</v>
      </c>
      <c r="M119" s="82">
        <v>16.600000000000001</v>
      </c>
      <c r="N119" s="73">
        <v>17</v>
      </c>
      <c r="O119" s="65">
        <v>3000</v>
      </c>
      <c r="P119" s="66">
        <f>Table22457891011234567[[#This Row],[PEMBULATAN]]*O119</f>
        <v>51000</v>
      </c>
    </row>
    <row r="120" spans="1:16" ht="26.25" customHeight="1" x14ac:dyDescent="0.2">
      <c r="A120" s="14"/>
      <c r="B120" s="76"/>
      <c r="C120" s="74" t="s">
        <v>336</v>
      </c>
      <c r="D120" s="79" t="s">
        <v>59</v>
      </c>
      <c r="E120" s="13">
        <v>44443</v>
      </c>
      <c r="F120" s="77" t="s">
        <v>385</v>
      </c>
      <c r="G120" s="13">
        <v>44447</v>
      </c>
      <c r="H120" s="78" t="s">
        <v>449</v>
      </c>
      <c r="I120" s="16">
        <v>101</v>
      </c>
      <c r="J120" s="16">
        <v>28</v>
      </c>
      <c r="K120" s="16">
        <v>12</v>
      </c>
      <c r="L120" s="16">
        <v>4</v>
      </c>
      <c r="M120" s="82">
        <v>8.484</v>
      </c>
      <c r="N120" s="73">
        <v>9</v>
      </c>
      <c r="O120" s="65">
        <v>3000</v>
      </c>
      <c r="P120" s="66">
        <f>Table22457891011234567[[#This Row],[PEMBULATAN]]*O120</f>
        <v>27000</v>
      </c>
    </row>
    <row r="121" spans="1:16" ht="26.25" customHeight="1" x14ac:dyDescent="0.2">
      <c r="A121" s="14"/>
      <c r="B121" s="76"/>
      <c r="C121" s="74" t="s">
        <v>337</v>
      </c>
      <c r="D121" s="79" t="s">
        <v>59</v>
      </c>
      <c r="E121" s="13">
        <v>44443</v>
      </c>
      <c r="F121" s="77" t="s">
        <v>385</v>
      </c>
      <c r="G121" s="13">
        <v>44447</v>
      </c>
      <c r="H121" s="78" t="s">
        <v>449</v>
      </c>
      <c r="I121" s="16">
        <v>35</v>
      </c>
      <c r="J121" s="16">
        <v>53</v>
      </c>
      <c r="K121" s="16">
        <v>25</v>
      </c>
      <c r="L121" s="16">
        <v>8</v>
      </c>
      <c r="M121" s="82">
        <v>11.59375</v>
      </c>
      <c r="N121" s="73">
        <v>12</v>
      </c>
      <c r="O121" s="65">
        <v>3000</v>
      </c>
      <c r="P121" s="66">
        <f>Table22457891011234567[[#This Row],[PEMBULATAN]]*O121</f>
        <v>36000</v>
      </c>
    </row>
    <row r="122" spans="1:16" ht="26.25" customHeight="1" x14ac:dyDescent="0.2">
      <c r="A122" s="14"/>
      <c r="B122" s="76"/>
      <c r="C122" s="74" t="s">
        <v>338</v>
      </c>
      <c r="D122" s="79" t="s">
        <v>59</v>
      </c>
      <c r="E122" s="13">
        <v>44443</v>
      </c>
      <c r="F122" s="77" t="s">
        <v>385</v>
      </c>
      <c r="G122" s="13">
        <v>44447</v>
      </c>
      <c r="H122" s="78" t="s">
        <v>449</v>
      </c>
      <c r="I122" s="16">
        <v>92</v>
      </c>
      <c r="J122" s="16">
        <v>57</v>
      </c>
      <c r="K122" s="16">
        <v>24</v>
      </c>
      <c r="L122" s="16">
        <v>15</v>
      </c>
      <c r="M122" s="82">
        <v>31.463999999999999</v>
      </c>
      <c r="N122" s="73">
        <v>32</v>
      </c>
      <c r="O122" s="65">
        <v>3000</v>
      </c>
      <c r="P122" s="66">
        <f>Table22457891011234567[[#This Row],[PEMBULATAN]]*O122</f>
        <v>96000</v>
      </c>
    </row>
    <row r="123" spans="1:16" ht="26.25" customHeight="1" x14ac:dyDescent="0.2">
      <c r="A123" s="14"/>
      <c r="B123" s="76"/>
      <c r="C123" s="74" t="s">
        <v>339</v>
      </c>
      <c r="D123" s="79" t="s">
        <v>59</v>
      </c>
      <c r="E123" s="13">
        <v>44443</v>
      </c>
      <c r="F123" s="77" t="s">
        <v>385</v>
      </c>
      <c r="G123" s="13">
        <v>44447</v>
      </c>
      <c r="H123" s="78" t="s">
        <v>449</v>
      </c>
      <c r="I123" s="16">
        <v>106</v>
      </c>
      <c r="J123" s="16">
        <v>62</v>
      </c>
      <c r="K123" s="16">
        <v>34</v>
      </c>
      <c r="L123" s="16">
        <v>22</v>
      </c>
      <c r="M123" s="82">
        <v>55.862000000000002</v>
      </c>
      <c r="N123" s="73">
        <v>56</v>
      </c>
      <c r="O123" s="65">
        <v>3000</v>
      </c>
      <c r="P123" s="66">
        <f>Table22457891011234567[[#This Row],[PEMBULATAN]]*O123</f>
        <v>168000</v>
      </c>
    </row>
    <row r="124" spans="1:16" ht="26.25" customHeight="1" x14ac:dyDescent="0.2">
      <c r="A124" s="14"/>
      <c r="B124" s="76"/>
      <c r="C124" s="74" t="s">
        <v>340</v>
      </c>
      <c r="D124" s="79" t="s">
        <v>59</v>
      </c>
      <c r="E124" s="13">
        <v>44443</v>
      </c>
      <c r="F124" s="77" t="s">
        <v>385</v>
      </c>
      <c r="G124" s="13">
        <v>44447</v>
      </c>
      <c r="H124" s="78" t="s">
        <v>449</v>
      </c>
      <c r="I124" s="16">
        <v>85</v>
      </c>
      <c r="J124" s="16">
        <v>55</v>
      </c>
      <c r="K124" s="16">
        <v>23</v>
      </c>
      <c r="L124" s="16">
        <v>17</v>
      </c>
      <c r="M124" s="82">
        <v>26.881250000000001</v>
      </c>
      <c r="N124" s="73">
        <v>27</v>
      </c>
      <c r="O124" s="65">
        <v>3000</v>
      </c>
      <c r="P124" s="66">
        <f>Table22457891011234567[[#This Row],[PEMBULATAN]]*O124</f>
        <v>81000</v>
      </c>
    </row>
    <row r="125" spans="1:16" ht="26.25" customHeight="1" x14ac:dyDescent="0.2">
      <c r="A125" s="14"/>
      <c r="B125" s="76"/>
      <c r="C125" s="74" t="s">
        <v>341</v>
      </c>
      <c r="D125" s="79" t="s">
        <v>59</v>
      </c>
      <c r="E125" s="13">
        <v>44443</v>
      </c>
      <c r="F125" s="77" t="s">
        <v>385</v>
      </c>
      <c r="G125" s="13">
        <v>44447</v>
      </c>
      <c r="H125" s="78" t="s">
        <v>449</v>
      </c>
      <c r="I125" s="16">
        <v>95</v>
      </c>
      <c r="J125" s="16">
        <v>53</v>
      </c>
      <c r="K125" s="16">
        <v>31</v>
      </c>
      <c r="L125" s="16">
        <v>20</v>
      </c>
      <c r="M125" s="82">
        <v>39.021250000000002</v>
      </c>
      <c r="N125" s="73">
        <v>39</v>
      </c>
      <c r="O125" s="65">
        <v>3000</v>
      </c>
      <c r="P125" s="66">
        <f>Table22457891011234567[[#This Row],[PEMBULATAN]]*O125</f>
        <v>117000</v>
      </c>
    </row>
    <row r="126" spans="1:16" ht="26.25" customHeight="1" x14ac:dyDescent="0.2">
      <c r="A126" s="14"/>
      <c r="B126" s="76"/>
      <c r="C126" s="74" t="s">
        <v>342</v>
      </c>
      <c r="D126" s="79" t="s">
        <v>59</v>
      </c>
      <c r="E126" s="13">
        <v>44443</v>
      </c>
      <c r="F126" s="77" t="s">
        <v>385</v>
      </c>
      <c r="G126" s="13">
        <v>44447</v>
      </c>
      <c r="H126" s="78" t="s">
        <v>449</v>
      </c>
      <c r="I126" s="16">
        <v>45</v>
      </c>
      <c r="J126" s="16">
        <v>28</v>
      </c>
      <c r="K126" s="16">
        <v>19</v>
      </c>
      <c r="L126" s="16">
        <v>2</v>
      </c>
      <c r="M126" s="82">
        <v>5.9850000000000003</v>
      </c>
      <c r="N126" s="73">
        <v>6</v>
      </c>
      <c r="O126" s="65">
        <v>3000</v>
      </c>
      <c r="P126" s="66">
        <f>Table22457891011234567[[#This Row],[PEMBULATAN]]*O126</f>
        <v>18000</v>
      </c>
    </row>
    <row r="127" spans="1:16" ht="26.25" customHeight="1" x14ac:dyDescent="0.2">
      <c r="A127" s="14"/>
      <c r="B127" s="76"/>
      <c r="C127" s="74" t="s">
        <v>343</v>
      </c>
      <c r="D127" s="79" t="s">
        <v>59</v>
      </c>
      <c r="E127" s="13">
        <v>44443</v>
      </c>
      <c r="F127" s="77" t="s">
        <v>385</v>
      </c>
      <c r="G127" s="13">
        <v>44447</v>
      </c>
      <c r="H127" s="78" t="s">
        <v>449</v>
      </c>
      <c r="I127" s="16">
        <v>103</v>
      </c>
      <c r="J127" s="16">
        <v>52</v>
      </c>
      <c r="K127" s="16">
        <v>25</v>
      </c>
      <c r="L127" s="16">
        <v>21</v>
      </c>
      <c r="M127" s="82">
        <v>33.475000000000001</v>
      </c>
      <c r="N127" s="73">
        <v>34</v>
      </c>
      <c r="O127" s="65">
        <v>3000</v>
      </c>
      <c r="P127" s="66">
        <f>Table22457891011234567[[#This Row],[PEMBULATAN]]*O127</f>
        <v>102000</v>
      </c>
    </row>
    <row r="128" spans="1:16" ht="26.25" customHeight="1" x14ac:dyDescent="0.2">
      <c r="A128" s="14"/>
      <c r="B128" s="76"/>
      <c r="C128" s="74" t="s">
        <v>344</v>
      </c>
      <c r="D128" s="79" t="s">
        <v>59</v>
      </c>
      <c r="E128" s="13">
        <v>44443</v>
      </c>
      <c r="F128" s="77" t="s">
        <v>385</v>
      </c>
      <c r="G128" s="13">
        <v>44447</v>
      </c>
      <c r="H128" s="78" t="s">
        <v>449</v>
      </c>
      <c r="I128" s="16">
        <v>39</v>
      </c>
      <c r="J128" s="16">
        <v>56</v>
      </c>
      <c r="K128" s="16">
        <v>23</v>
      </c>
      <c r="L128" s="16">
        <v>7</v>
      </c>
      <c r="M128" s="82">
        <v>12.558</v>
      </c>
      <c r="N128" s="73">
        <v>13</v>
      </c>
      <c r="O128" s="65">
        <v>3000</v>
      </c>
      <c r="P128" s="66">
        <f>Table22457891011234567[[#This Row],[PEMBULATAN]]*O128</f>
        <v>39000</v>
      </c>
    </row>
    <row r="129" spans="1:16" ht="26.25" customHeight="1" x14ac:dyDescent="0.2">
      <c r="A129" s="14"/>
      <c r="B129" s="76"/>
      <c r="C129" s="74" t="s">
        <v>345</v>
      </c>
      <c r="D129" s="79" t="s">
        <v>59</v>
      </c>
      <c r="E129" s="13">
        <v>44443</v>
      </c>
      <c r="F129" s="77" t="s">
        <v>385</v>
      </c>
      <c r="G129" s="13">
        <v>44447</v>
      </c>
      <c r="H129" s="78" t="s">
        <v>449</v>
      </c>
      <c r="I129" s="16">
        <v>51</v>
      </c>
      <c r="J129" s="16">
        <v>35</v>
      </c>
      <c r="K129" s="16">
        <v>16</v>
      </c>
      <c r="L129" s="16">
        <v>3</v>
      </c>
      <c r="M129" s="82">
        <v>7.14</v>
      </c>
      <c r="N129" s="73">
        <v>7</v>
      </c>
      <c r="O129" s="65">
        <v>3000</v>
      </c>
      <c r="P129" s="66">
        <f>Table22457891011234567[[#This Row],[PEMBULATAN]]*O129</f>
        <v>21000</v>
      </c>
    </row>
    <row r="130" spans="1:16" ht="26.25" customHeight="1" x14ac:dyDescent="0.2">
      <c r="A130" s="14"/>
      <c r="B130" s="76"/>
      <c r="C130" s="74" t="s">
        <v>346</v>
      </c>
      <c r="D130" s="79" t="s">
        <v>59</v>
      </c>
      <c r="E130" s="13">
        <v>44443</v>
      </c>
      <c r="F130" s="77" t="s">
        <v>385</v>
      </c>
      <c r="G130" s="13">
        <v>44447</v>
      </c>
      <c r="H130" s="78" t="s">
        <v>449</v>
      </c>
      <c r="I130" s="16">
        <v>45</v>
      </c>
      <c r="J130" s="16">
        <v>35</v>
      </c>
      <c r="K130" s="16">
        <v>22</v>
      </c>
      <c r="L130" s="16">
        <v>5</v>
      </c>
      <c r="M130" s="82">
        <v>8.6624999999999996</v>
      </c>
      <c r="N130" s="73">
        <v>9</v>
      </c>
      <c r="O130" s="65">
        <v>3000</v>
      </c>
      <c r="P130" s="66">
        <f>Table22457891011234567[[#This Row],[PEMBULATAN]]*O130</f>
        <v>27000</v>
      </c>
    </row>
    <row r="131" spans="1:16" ht="26.25" customHeight="1" x14ac:dyDescent="0.2">
      <c r="A131" s="14"/>
      <c r="B131" s="76"/>
      <c r="C131" s="74" t="s">
        <v>347</v>
      </c>
      <c r="D131" s="79" t="s">
        <v>59</v>
      </c>
      <c r="E131" s="13">
        <v>44443</v>
      </c>
      <c r="F131" s="77" t="s">
        <v>385</v>
      </c>
      <c r="G131" s="13">
        <v>44447</v>
      </c>
      <c r="H131" s="78" t="s">
        <v>449</v>
      </c>
      <c r="I131" s="16">
        <v>40</v>
      </c>
      <c r="J131" s="16">
        <v>30</v>
      </c>
      <c r="K131" s="16">
        <v>32</v>
      </c>
      <c r="L131" s="16">
        <v>2</v>
      </c>
      <c r="M131" s="82">
        <v>9.6</v>
      </c>
      <c r="N131" s="73">
        <v>10</v>
      </c>
      <c r="O131" s="65">
        <v>3000</v>
      </c>
      <c r="P131" s="66">
        <f>Table22457891011234567[[#This Row],[PEMBULATAN]]*O131</f>
        <v>30000</v>
      </c>
    </row>
    <row r="132" spans="1:16" ht="26.25" customHeight="1" x14ac:dyDescent="0.2">
      <c r="A132" s="14"/>
      <c r="B132" s="76"/>
      <c r="C132" s="74" t="s">
        <v>348</v>
      </c>
      <c r="D132" s="79" t="s">
        <v>59</v>
      </c>
      <c r="E132" s="13">
        <v>44443</v>
      </c>
      <c r="F132" s="77" t="s">
        <v>385</v>
      </c>
      <c r="G132" s="13">
        <v>44447</v>
      </c>
      <c r="H132" s="78" t="s">
        <v>449</v>
      </c>
      <c r="I132" s="16">
        <v>52</v>
      </c>
      <c r="J132" s="16">
        <v>35</v>
      </c>
      <c r="K132" s="16">
        <v>14</v>
      </c>
      <c r="L132" s="16">
        <v>4</v>
      </c>
      <c r="M132" s="82">
        <v>6.37</v>
      </c>
      <c r="N132" s="73">
        <v>7</v>
      </c>
      <c r="O132" s="65">
        <v>3000</v>
      </c>
      <c r="P132" s="66">
        <f>Table22457891011234567[[#This Row],[PEMBULATAN]]*O132</f>
        <v>21000</v>
      </c>
    </row>
    <row r="133" spans="1:16" ht="26.25" customHeight="1" x14ac:dyDescent="0.2">
      <c r="A133" s="14"/>
      <c r="B133" s="76"/>
      <c r="C133" s="74" t="s">
        <v>349</v>
      </c>
      <c r="D133" s="79" t="s">
        <v>59</v>
      </c>
      <c r="E133" s="13">
        <v>44443</v>
      </c>
      <c r="F133" s="77" t="s">
        <v>385</v>
      </c>
      <c r="G133" s="13">
        <v>44447</v>
      </c>
      <c r="H133" s="78" t="s">
        <v>449</v>
      </c>
      <c r="I133" s="16">
        <v>88</v>
      </c>
      <c r="J133" s="16">
        <v>13</v>
      </c>
      <c r="K133" s="16">
        <v>15</v>
      </c>
      <c r="L133" s="16">
        <v>3</v>
      </c>
      <c r="M133" s="82">
        <v>4.29</v>
      </c>
      <c r="N133" s="73">
        <v>4</v>
      </c>
      <c r="O133" s="65">
        <v>3000</v>
      </c>
      <c r="P133" s="66">
        <f>Table22457891011234567[[#This Row],[PEMBULATAN]]*O133</f>
        <v>12000</v>
      </c>
    </row>
    <row r="134" spans="1:16" ht="26.25" customHeight="1" x14ac:dyDescent="0.2">
      <c r="A134" s="14"/>
      <c r="B134" s="76"/>
      <c r="C134" s="74" t="s">
        <v>350</v>
      </c>
      <c r="D134" s="79" t="s">
        <v>59</v>
      </c>
      <c r="E134" s="13">
        <v>44443</v>
      </c>
      <c r="F134" s="77" t="s">
        <v>385</v>
      </c>
      <c r="G134" s="13">
        <v>44447</v>
      </c>
      <c r="H134" s="78" t="s">
        <v>449</v>
      </c>
      <c r="I134" s="16">
        <v>97</v>
      </c>
      <c r="J134" s="16">
        <v>8</v>
      </c>
      <c r="K134" s="16">
        <v>8</v>
      </c>
      <c r="L134" s="16">
        <v>1</v>
      </c>
      <c r="M134" s="82">
        <v>1.552</v>
      </c>
      <c r="N134" s="73">
        <v>2</v>
      </c>
      <c r="O134" s="65">
        <v>3000</v>
      </c>
      <c r="P134" s="66">
        <f>Table22457891011234567[[#This Row],[PEMBULATAN]]*O134</f>
        <v>6000</v>
      </c>
    </row>
    <row r="135" spans="1:16" ht="26.25" customHeight="1" x14ac:dyDescent="0.2">
      <c r="A135" s="14"/>
      <c r="B135" s="76"/>
      <c r="C135" s="74" t="s">
        <v>351</v>
      </c>
      <c r="D135" s="79" t="s">
        <v>59</v>
      </c>
      <c r="E135" s="13">
        <v>44443</v>
      </c>
      <c r="F135" s="77" t="s">
        <v>385</v>
      </c>
      <c r="G135" s="13">
        <v>44447</v>
      </c>
      <c r="H135" s="78" t="s">
        <v>449</v>
      </c>
      <c r="I135" s="16">
        <v>141</v>
      </c>
      <c r="J135" s="16">
        <v>9</v>
      </c>
      <c r="K135" s="16">
        <v>9</v>
      </c>
      <c r="L135" s="16">
        <v>2</v>
      </c>
      <c r="M135" s="82">
        <v>2.8552499999999998</v>
      </c>
      <c r="N135" s="73">
        <v>3</v>
      </c>
      <c r="O135" s="65">
        <v>3000</v>
      </c>
      <c r="P135" s="66">
        <f>Table22457891011234567[[#This Row],[PEMBULATAN]]*O135</f>
        <v>9000</v>
      </c>
    </row>
    <row r="136" spans="1:16" ht="26.25" customHeight="1" x14ac:dyDescent="0.2">
      <c r="A136" s="14"/>
      <c r="B136" s="76"/>
      <c r="C136" s="74" t="s">
        <v>352</v>
      </c>
      <c r="D136" s="79" t="s">
        <v>59</v>
      </c>
      <c r="E136" s="13">
        <v>44443</v>
      </c>
      <c r="F136" s="77" t="s">
        <v>385</v>
      </c>
      <c r="G136" s="13">
        <v>44447</v>
      </c>
      <c r="H136" s="78" t="s">
        <v>449</v>
      </c>
      <c r="I136" s="16">
        <v>82</v>
      </c>
      <c r="J136" s="16">
        <v>32</v>
      </c>
      <c r="K136" s="16">
        <v>12</v>
      </c>
      <c r="L136" s="16">
        <v>14</v>
      </c>
      <c r="M136" s="82">
        <v>7.8719999999999999</v>
      </c>
      <c r="N136" s="73">
        <v>14</v>
      </c>
      <c r="O136" s="65">
        <v>3000</v>
      </c>
      <c r="P136" s="66">
        <f>Table22457891011234567[[#This Row],[PEMBULATAN]]*O136</f>
        <v>42000</v>
      </c>
    </row>
    <row r="137" spans="1:16" ht="26.25" customHeight="1" x14ac:dyDescent="0.2">
      <c r="A137" s="14"/>
      <c r="B137" s="76"/>
      <c r="C137" s="74" t="s">
        <v>353</v>
      </c>
      <c r="D137" s="79" t="s">
        <v>59</v>
      </c>
      <c r="E137" s="13">
        <v>44443</v>
      </c>
      <c r="F137" s="77" t="s">
        <v>385</v>
      </c>
      <c r="G137" s="13">
        <v>44447</v>
      </c>
      <c r="H137" s="78" t="s">
        <v>449</v>
      </c>
      <c r="I137" s="16">
        <v>143</v>
      </c>
      <c r="J137" s="16">
        <v>10</v>
      </c>
      <c r="K137" s="16">
        <v>8</v>
      </c>
      <c r="L137" s="16">
        <v>3</v>
      </c>
      <c r="M137" s="82">
        <v>2.86</v>
      </c>
      <c r="N137" s="73">
        <v>3</v>
      </c>
      <c r="O137" s="65">
        <v>3000</v>
      </c>
      <c r="P137" s="66">
        <f>Table22457891011234567[[#This Row],[PEMBULATAN]]*O137</f>
        <v>9000</v>
      </c>
    </row>
    <row r="138" spans="1:16" ht="26.25" customHeight="1" x14ac:dyDescent="0.2">
      <c r="A138" s="14"/>
      <c r="B138" s="76"/>
      <c r="C138" s="74" t="s">
        <v>354</v>
      </c>
      <c r="D138" s="79" t="s">
        <v>59</v>
      </c>
      <c r="E138" s="13">
        <v>44443</v>
      </c>
      <c r="F138" s="77" t="s">
        <v>385</v>
      </c>
      <c r="G138" s="13">
        <v>44447</v>
      </c>
      <c r="H138" s="78" t="s">
        <v>449</v>
      </c>
      <c r="I138" s="16">
        <v>39</v>
      </c>
      <c r="J138" s="16">
        <v>31</v>
      </c>
      <c r="K138" s="16">
        <v>30</v>
      </c>
      <c r="L138" s="16">
        <v>2</v>
      </c>
      <c r="M138" s="82">
        <v>9.0675000000000008</v>
      </c>
      <c r="N138" s="73">
        <v>9</v>
      </c>
      <c r="O138" s="65">
        <v>3000</v>
      </c>
      <c r="P138" s="66">
        <f>Table22457891011234567[[#This Row],[PEMBULATAN]]*O138</f>
        <v>27000</v>
      </c>
    </row>
    <row r="139" spans="1:16" ht="26.25" customHeight="1" x14ac:dyDescent="0.2">
      <c r="A139" s="14"/>
      <c r="B139" s="76"/>
      <c r="C139" s="74" t="s">
        <v>355</v>
      </c>
      <c r="D139" s="79" t="s">
        <v>59</v>
      </c>
      <c r="E139" s="13">
        <v>44443</v>
      </c>
      <c r="F139" s="77" t="s">
        <v>385</v>
      </c>
      <c r="G139" s="13">
        <v>44447</v>
      </c>
      <c r="H139" s="78" t="s">
        <v>449</v>
      </c>
      <c r="I139" s="16">
        <v>24</v>
      </c>
      <c r="J139" s="16">
        <v>23</v>
      </c>
      <c r="K139" s="16">
        <v>42</v>
      </c>
      <c r="L139" s="16">
        <v>11</v>
      </c>
      <c r="M139" s="82">
        <v>5.7960000000000003</v>
      </c>
      <c r="N139" s="73">
        <v>11</v>
      </c>
      <c r="O139" s="65">
        <v>3000</v>
      </c>
      <c r="P139" s="66">
        <f>Table22457891011234567[[#This Row],[PEMBULATAN]]*O139</f>
        <v>33000</v>
      </c>
    </row>
    <row r="140" spans="1:16" ht="26.25" customHeight="1" x14ac:dyDescent="0.2">
      <c r="A140" s="14"/>
      <c r="B140" s="76"/>
      <c r="C140" s="74" t="s">
        <v>356</v>
      </c>
      <c r="D140" s="79" t="s">
        <v>59</v>
      </c>
      <c r="E140" s="13">
        <v>44443</v>
      </c>
      <c r="F140" s="77" t="s">
        <v>385</v>
      </c>
      <c r="G140" s="13">
        <v>44447</v>
      </c>
      <c r="H140" s="78" t="s">
        <v>449</v>
      </c>
      <c r="I140" s="16">
        <v>40</v>
      </c>
      <c r="J140" s="16">
        <v>32</v>
      </c>
      <c r="K140" s="16">
        <v>32</v>
      </c>
      <c r="L140" s="16">
        <v>2</v>
      </c>
      <c r="M140" s="82">
        <v>10.24</v>
      </c>
      <c r="N140" s="73">
        <v>10</v>
      </c>
      <c r="O140" s="65">
        <v>3000</v>
      </c>
      <c r="P140" s="66">
        <f>Table22457891011234567[[#This Row],[PEMBULATAN]]*O140</f>
        <v>30000</v>
      </c>
    </row>
    <row r="141" spans="1:16" ht="26.25" customHeight="1" x14ac:dyDescent="0.2">
      <c r="A141" s="14"/>
      <c r="B141" s="76"/>
      <c r="C141" s="74" t="s">
        <v>357</v>
      </c>
      <c r="D141" s="79" t="s">
        <v>59</v>
      </c>
      <c r="E141" s="13">
        <v>44443</v>
      </c>
      <c r="F141" s="77" t="s">
        <v>385</v>
      </c>
      <c r="G141" s="13">
        <v>44447</v>
      </c>
      <c r="H141" s="78" t="s">
        <v>449</v>
      </c>
      <c r="I141" s="16">
        <v>55</v>
      </c>
      <c r="J141" s="16">
        <v>42</v>
      </c>
      <c r="K141" s="16">
        <v>18</v>
      </c>
      <c r="L141" s="16">
        <v>10</v>
      </c>
      <c r="M141" s="82">
        <v>10.395</v>
      </c>
      <c r="N141" s="73">
        <v>11</v>
      </c>
      <c r="O141" s="65">
        <v>3000</v>
      </c>
      <c r="P141" s="66">
        <f>Table22457891011234567[[#This Row],[PEMBULATAN]]*O141</f>
        <v>33000</v>
      </c>
    </row>
    <row r="142" spans="1:16" ht="26.25" customHeight="1" x14ac:dyDescent="0.2">
      <c r="A142" s="14"/>
      <c r="B142" s="76"/>
      <c r="C142" s="74" t="s">
        <v>358</v>
      </c>
      <c r="D142" s="79" t="s">
        <v>59</v>
      </c>
      <c r="E142" s="13">
        <v>44443</v>
      </c>
      <c r="F142" s="77" t="s">
        <v>385</v>
      </c>
      <c r="G142" s="13">
        <v>44447</v>
      </c>
      <c r="H142" s="78" t="s">
        <v>449</v>
      </c>
      <c r="I142" s="16">
        <v>40</v>
      </c>
      <c r="J142" s="16">
        <v>32</v>
      </c>
      <c r="K142" s="16">
        <v>32</v>
      </c>
      <c r="L142" s="16">
        <v>2</v>
      </c>
      <c r="M142" s="82">
        <v>10.24</v>
      </c>
      <c r="N142" s="73">
        <v>10</v>
      </c>
      <c r="O142" s="65">
        <v>3000</v>
      </c>
      <c r="P142" s="66">
        <f>Table22457891011234567[[#This Row],[PEMBULATAN]]*O142</f>
        <v>30000</v>
      </c>
    </row>
    <row r="143" spans="1:16" ht="26.25" customHeight="1" x14ac:dyDescent="0.2">
      <c r="A143" s="14"/>
      <c r="B143" s="76"/>
      <c r="C143" s="74" t="s">
        <v>359</v>
      </c>
      <c r="D143" s="79" t="s">
        <v>59</v>
      </c>
      <c r="E143" s="13">
        <v>44443</v>
      </c>
      <c r="F143" s="77" t="s">
        <v>385</v>
      </c>
      <c r="G143" s="13">
        <v>44447</v>
      </c>
      <c r="H143" s="78" t="s">
        <v>449</v>
      </c>
      <c r="I143" s="16">
        <v>40</v>
      </c>
      <c r="J143" s="16">
        <v>32</v>
      </c>
      <c r="K143" s="16">
        <v>32</v>
      </c>
      <c r="L143" s="16">
        <v>2</v>
      </c>
      <c r="M143" s="82">
        <v>10.24</v>
      </c>
      <c r="N143" s="73">
        <v>10</v>
      </c>
      <c r="O143" s="65">
        <v>3000</v>
      </c>
      <c r="P143" s="66">
        <f>Table22457891011234567[[#This Row],[PEMBULATAN]]*O143</f>
        <v>30000</v>
      </c>
    </row>
    <row r="144" spans="1:16" ht="26.25" customHeight="1" x14ac:dyDescent="0.2">
      <c r="A144" s="14"/>
      <c r="B144" s="76"/>
      <c r="C144" s="74" t="s">
        <v>360</v>
      </c>
      <c r="D144" s="79" t="s">
        <v>59</v>
      </c>
      <c r="E144" s="13">
        <v>44443</v>
      </c>
      <c r="F144" s="77" t="s">
        <v>385</v>
      </c>
      <c r="G144" s="13">
        <v>44447</v>
      </c>
      <c r="H144" s="78" t="s">
        <v>449</v>
      </c>
      <c r="I144" s="16">
        <v>24</v>
      </c>
      <c r="J144" s="16">
        <v>30</v>
      </c>
      <c r="K144" s="16">
        <v>13</v>
      </c>
      <c r="L144" s="16">
        <v>1</v>
      </c>
      <c r="M144" s="82">
        <v>2.34</v>
      </c>
      <c r="N144" s="73">
        <v>3</v>
      </c>
      <c r="O144" s="65">
        <v>3000</v>
      </c>
      <c r="P144" s="66">
        <f>Table22457891011234567[[#This Row],[PEMBULATAN]]*O144</f>
        <v>9000</v>
      </c>
    </row>
    <row r="145" spans="1:16" ht="26.25" customHeight="1" x14ac:dyDescent="0.2">
      <c r="A145" s="14"/>
      <c r="B145" s="76"/>
      <c r="C145" s="74" t="s">
        <v>361</v>
      </c>
      <c r="D145" s="79" t="s">
        <v>59</v>
      </c>
      <c r="E145" s="13">
        <v>44443</v>
      </c>
      <c r="F145" s="77" t="s">
        <v>385</v>
      </c>
      <c r="G145" s="13">
        <v>44447</v>
      </c>
      <c r="H145" s="78" t="s">
        <v>449</v>
      </c>
      <c r="I145" s="16">
        <v>47</v>
      </c>
      <c r="J145" s="16">
        <v>65</v>
      </c>
      <c r="K145" s="16">
        <v>21</v>
      </c>
      <c r="L145" s="16">
        <v>3</v>
      </c>
      <c r="M145" s="82">
        <v>16.03875</v>
      </c>
      <c r="N145" s="73">
        <v>16</v>
      </c>
      <c r="O145" s="65">
        <v>3000</v>
      </c>
      <c r="P145" s="66">
        <f>Table22457891011234567[[#This Row],[PEMBULATAN]]*O145</f>
        <v>48000</v>
      </c>
    </row>
    <row r="146" spans="1:16" ht="26.25" customHeight="1" x14ac:dyDescent="0.2">
      <c r="A146" s="14"/>
      <c r="B146" s="76"/>
      <c r="C146" s="74" t="s">
        <v>362</v>
      </c>
      <c r="D146" s="79" t="s">
        <v>59</v>
      </c>
      <c r="E146" s="13">
        <v>44443</v>
      </c>
      <c r="F146" s="77" t="s">
        <v>385</v>
      </c>
      <c r="G146" s="13">
        <v>44447</v>
      </c>
      <c r="H146" s="78" t="s">
        <v>449</v>
      </c>
      <c r="I146" s="16">
        <v>41</v>
      </c>
      <c r="J146" s="16">
        <v>50</v>
      </c>
      <c r="K146" s="16">
        <v>19</v>
      </c>
      <c r="L146" s="16">
        <v>5</v>
      </c>
      <c r="M146" s="82">
        <v>9.7375000000000007</v>
      </c>
      <c r="N146" s="73">
        <v>10</v>
      </c>
      <c r="O146" s="65">
        <v>3000</v>
      </c>
      <c r="P146" s="66">
        <f>Table22457891011234567[[#This Row],[PEMBULATAN]]*O146</f>
        <v>30000</v>
      </c>
    </row>
    <row r="147" spans="1:16" ht="26.25" customHeight="1" x14ac:dyDescent="0.2">
      <c r="A147" s="14"/>
      <c r="B147" s="76"/>
      <c r="C147" s="74" t="s">
        <v>363</v>
      </c>
      <c r="D147" s="79" t="s">
        <v>59</v>
      </c>
      <c r="E147" s="13">
        <v>44443</v>
      </c>
      <c r="F147" s="77" t="s">
        <v>385</v>
      </c>
      <c r="G147" s="13">
        <v>44447</v>
      </c>
      <c r="H147" s="78" t="s">
        <v>449</v>
      </c>
      <c r="I147" s="16">
        <v>65</v>
      </c>
      <c r="J147" s="16">
        <v>40</v>
      </c>
      <c r="K147" s="16">
        <v>30</v>
      </c>
      <c r="L147" s="16">
        <v>5</v>
      </c>
      <c r="M147" s="82">
        <v>19.5</v>
      </c>
      <c r="N147" s="73">
        <v>20</v>
      </c>
      <c r="O147" s="65">
        <v>3000</v>
      </c>
      <c r="P147" s="66">
        <f>Table22457891011234567[[#This Row],[PEMBULATAN]]*O147</f>
        <v>60000</v>
      </c>
    </row>
    <row r="148" spans="1:16" ht="26.25" customHeight="1" x14ac:dyDescent="0.2">
      <c r="A148" s="14"/>
      <c r="B148" s="76"/>
      <c r="C148" s="74" t="s">
        <v>364</v>
      </c>
      <c r="D148" s="79" t="s">
        <v>59</v>
      </c>
      <c r="E148" s="13">
        <v>44443</v>
      </c>
      <c r="F148" s="77" t="s">
        <v>385</v>
      </c>
      <c r="G148" s="13">
        <v>44447</v>
      </c>
      <c r="H148" s="78" t="s">
        <v>449</v>
      </c>
      <c r="I148" s="16">
        <v>91</v>
      </c>
      <c r="J148" s="16">
        <v>10</v>
      </c>
      <c r="K148" s="16">
        <v>17</v>
      </c>
      <c r="L148" s="16">
        <v>3</v>
      </c>
      <c r="M148" s="82">
        <v>3.8675000000000002</v>
      </c>
      <c r="N148" s="73">
        <v>4</v>
      </c>
      <c r="O148" s="65">
        <v>3000</v>
      </c>
      <c r="P148" s="66">
        <f>Table22457891011234567[[#This Row],[PEMBULATAN]]*O148</f>
        <v>12000</v>
      </c>
    </row>
    <row r="149" spans="1:16" ht="26.25" customHeight="1" x14ac:dyDescent="0.2">
      <c r="A149" s="14"/>
      <c r="B149" s="76"/>
      <c r="C149" s="74" t="s">
        <v>365</v>
      </c>
      <c r="D149" s="79" t="s">
        <v>59</v>
      </c>
      <c r="E149" s="13">
        <v>44443</v>
      </c>
      <c r="F149" s="77" t="s">
        <v>385</v>
      </c>
      <c r="G149" s="13">
        <v>44447</v>
      </c>
      <c r="H149" s="78" t="s">
        <v>449</v>
      </c>
      <c r="I149" s="16">
        <v>105</v>
      </c>
      <c r="J149" s="16">
        <v>19</v>
      </c>
      <c r="K149" s="16">
        <v>3</v>
      </c>
      <c r="L149" s="16">
        <v>2</v>
      </c>
      <c r="M149" s="82">
        <v>1.4962500000000001</v>
      </c>
      <c r="N149" s="73">
        <v>2</v>
      </c>
      <c r="O149" s="65">
        <v>3000</v>
      </c>
      <c r="P149" s="66">
        <f>Table22457891011234567[[#This Row],[PEMBULATAN]]*O149</f>
        <v>6000</v>
      </c>
    </row>
    <row r="150" spans="1:16" ht="26.25" customHeight="1" x14ac:dyDescent="0.2">
      <c r="A150" s="14"/>
      <c r="B150" s="76"/>
      <c r="C150" s="74" t="s">
        <v>366</v>
      </c>
      <c r="D150" s="79" t="s">
        <v>59</v>
      </c>
      <c r="E150" s="13">
        <v>44443</v>
      </c>
      <c r="F150" s="77" t="s">
        <v>385</v>
      </c>
      <c r="G150" s="13">
        <v>44447</v>
      </c>
      <c r="H150" s="78" t="s">
        <v>449</v>
      </c>
      <c r="I150" s="16">
        <v>74</v>
      </c>
      <c r="J150" s="16">
        <v>61</v>
      </c>
      <c r="K150" s="16">
        <v>20</v>
      </c>
      <c r="L150" s="16">
        <v>8</v>
      </c>
      <c r="M150" s="82">
        <v>22.57</v>
      </c>
      <c r="N150" s="73">
        <v>23</v>
      </c>
      <c r="O150" s="65">
        <v>3000</v>
      </c>
      <c r="P150" s="66">
        <f>Table22457891011234567[[#This Row],[PEMBULATAN]]*O150</f>
        <v>69000</v>
      </c>
    </row>
    <row r="151" spans="1:16" ht="26.25" customHeight="1" x14ac:dyDescent="0.2">
      <c r="A151" s="14"/>
      <c r="B151" s="76"/>
      <c r="C151" s="74" t="s">
        <v>367</v>
      </c>
      <c r="D151" s="79" t="s">
        <v>59</v>
      </c>
      <c r="E151" s="13">
        <v>44443</v>
      </c>
      <c r="F151" s="77" t="s">
        <v>385</v>
      </c>
      <c r="G151" s="13">
        <v>44447</v>
      </c>
      <c r="H151" s="78" t="s">
        <v>449</v>
      </c>
      <c r="I151" s="16">
        <v>78</v>
      </c>
      <c r="J151" s="16">
        <v>52</v>
      </c>
      <c r="K151" s="16">
        <v>28</v>
      </c>
      <c r="L151" s="16">
        <v>12</v>
      </c>
      <c r="M151" s="82">
        <v>28.391999999999999</v>
      </c>
      <c r="N151" s="73">
        <v>29</v>
      </c>
      <c r="O151" s="65">
        <v>3000</v>
      </c>
      <c r="P151" s="66">
        <f>Table22457891011234567[[#This Row],[PEMBULATAN]]*O151</f>
        <v>87000</v>
      </c>
    </row>
    <row r="152" spans="1:16" ht="26.25" customHeight="1" x14ac:dyDescent="0.2">
      <c r="A152" s="14"/>
      <c r="B152" s="76"/>
      <c r="C152" s="74" t="s">
        <v>368</v>
      </c>
      <c r="D152" s="79" t="s">
        <v>59</v>
      </c>
      <c r="E152" s="13">
        <v>44443</v>
      </c>
      <c r="F152" s="77" t="s">
        <v>385</v>
      </c>
      <c r="G152" s="13">
        <v>44447</v>
      </c>
      <c r="H152" s="78" t="s">
        <v>449</v>
      </c>
      <c r="I152" s="16">
        <v>56</v>
      </c>
      <c r="J152" s="16">
        <v>87</v>
      </c>
      <c r="K152" s="16">
        <v>23</v>
      </c>
      <c r="L152" s="16">
        <v>36</v>
      </c>
      <c r="M152" s="82">
        <v>28.013999999999999</v>
      </c>
      <c r="N152" s="73">
        <v>36</v>
      </c>
      <c r="O152" s="65">
        <v>3000</v>
      </c>
      <c r="P152" s="66">
        <f>Table22457891011234567[[#This Row],[PEMBULATAN]]*O152</f>
        <v>108000</v>
      </c>
    </row>
    <row r="153" spans="1:16" ht="26.25" customHeight="1" x14ac:dyDescent="0.2">
      <c r="A153" s="14"/>
      <c r="B153" s="76"/>
      <c r="C153" s="74" t="s">
        <v>369</v>
      </c>
      <c r="D153" s="79" t="s">
        <v>59</v>
      </c>
      <c r="E153" s="13">
        <v>44443</v>
      </c>
      <c r="F153" s="77" t="s">
        <v>385</v>
      </c>
      <c r="G153" s="13">
        <v>44447</v>
      </c>
      <c r="H153" s="78" t="s">
        <v>449</v>
      </c>
      <c r="I153" s="16">
        <v>70</v>
      </c>
      <c r="J153" s="16">
        <v>55</v>
      </c>
      <c r="K153" s="16">
        <v>19</v>
      </c>
      <c r="L153" s="16">
        <v>9</v>
      </c>
      <c r="M153" s="82">
        <v>18.287500000000001</v>
      </c>
      <c r="N153" s="73">
        <v>18</v>
      </c>
      <c r="O153" s="65">
        <v>3000</v>
      </c>
      <c r="P153" s="66">
        <f>Table22457891011234567[[#This Row],[PEMBULATAN]]*O153</f>
        <v>54000</v>
      </c>
    </row>
    <row r="154" spans="1:16" ht="26.25" customHeight="1" x14ac:dyDescent="0.2">
      <c r="A154" s="14"/>
      <c r="B154" s="76"/>
      <c r="C154" s="74" t="s">
        <v>370</v>
      </c>
      <c r="D154" s="79" t="s">
        <v>59</v>
      </c>
      <c r="E154" s="13">
        <v>44443</v>
      </c>
      <c r="F154" s="77" t="s">
        <v>385</v>
      </c>
      <c r="G154" s="13">
        <v>44447</v>
      </c>
      <c r="H154" s="78" t="s">
        <v>449</v>
      </c>
      <c r="I154" s="16">
        <v>85</v>
      </c>
      <c r="J154" s="16">
        <v>60</v>
      </c>
      <c r="K154" s="16">
        <v>30</v>
      </c>
      <c r="L154" s="16">
        <v>16</v>
      </c>
      <c r="M154" s="82">
        <v>38.25</v>
      </c>
      <c r="N154" s="73">
        <v>38</v>
      </c>
      <c r="O154" s="65">
        <v>3000</v>
      </c>
      <c r="P154" s="66">
        <f>Table22457891011234567[[#This Row],[PEMBULATAN]]*O154</f>
        <v>114000</v>
      </c>
    </row>
    <row r="155" spans="1:16" ht="26.25" customHeight="1" x14ac:dyDescent="0.2">
      <c r="A155" s="14"/>
      <c r="B155" s="76"/>
      <c r="C155" s="74" t="s">
        <v>371</v>
      </c>
      <c r="D155" s="79" t="s">
        <v>59</v>
      </c>
      <c r="E155" s="13">
        <v>44443</v>
      </c>
      <c r="F155" s="77" t="s">
        <v>385</v>
      </c>
      <c r="G155" s="13">
        <v>44447</v>
      </c>
      <c r="H155" s="78" t="s">
        <v>449</v>
      </c>
      <c r="I155" s="16">
        <v>72</v>
      </c>
      <c r="J155" s="16">
        <v>57</v>
      </c>
      <c r="K155" s="16">
        <v>40</v>
      </c>
      <c r="L155" s="16">
        <v>12</v>
      </c>
      <c r="M155" s="82">
        <v>41.04</v>
      </c>
      <c r="N155" s="73">
        <v>41</v>
      </c>
      <c r="O155" s="65">
        <v>3000</v>
      </c>
      <c r="P155" s="66">
        <f>Table22457891011234567[[#This Row],[PEMBULATAN]]*O155</f>
        <v>123000</v>
      </c>
    </row>
    <row r="156" spans="1:16" ht="26.25" customHeight="1" x14ac:dyDescent="0.2">
      <c r="A156" s="14"/>
      <c r="B156" s="76"/>
      <c r="C156" s="74" t="s">
        <v>372</v>
      </c>
      <c r="D156" s="79" t="s">
        <v>59</v>
      </c>
      <c r="E156" s="13">
        <v>44443</v>
      </c>
      <c r="F156" s="77" t="s">
        <v>385</v>
      </c>
      <c r="G156" s="13">
        <v>44447</v>
      </c>
      <c r="H156" s="78" t="s">
        <v>449</v>
      </c>
      <c r="I156" s="16">
        <v>67</v>
      </c>
      <c r="J156" s="16">
        <v>47</v>
      </c>
      <c r="K156" s="16">
        <v>10</v>
      </c>
      <c r="L156" s="16">
        <v>10</v>
      </c>
      <c r="M156" s="82">
        <v>7.8724999999999996</v>
      </c>
      <c r="N156" s="73">
        <v>10</v>
      </c>
      <c r="O156" s="65">
        <v>3000</v>
      </c>
      <c r="P156" s="66">
        <f>Table22457891011234567[[#This Row],[PEMBULATAN]]*O156</f>
        <v>30000</v>
      </c>
    </row>
    <row r="157" spans="1:16" ht="26.25" customHeight="1" x14ac:dyDescent="0.2">
      <c r="A157" s="14"/>
      <c r="B157" s="76"/>
      <c r="C157" s="74" t="s">
        <v>373</v>
      </c>
      <c r="D157" s="79" t="s">
        <v>59</v>
      </c>
      <c r="E157" s="13">
        <v>44443</v>
      </c>
      <c r="F157" s="77" t="s">
        <v>385</v>
      </c>
      <c r="G157" s="13">
        <v>44447</v>
      </c>
      <c r="H157" s="78" t="s">
        <v>449</v>
      </c>
      <c r="I157" s="16">
        <v>93</v>
      </c>
      <c r="J157" s="16">
        <v>55</v>
      </c>
      <c r="K157" s="16">
        <v>20</v>
      </c>
      <c r="L157" s="16">
        <v>18</v>
      </c>
      <c r="M157" s="82">
        <v>25.574999999999999</v>
      </c>
      <c r="N157" s="73">
        <v>26</v>
      </c>
      <c r="O157" s="65">
        <v>3000</v>
      </c>
      <c r="P157" s="66">
        <f>Table22457891011234567[[#This Row],[PEMBULATAN]]*O157</f>
        <v>78000</v>
      </c>
    </row>
    <row r="158" spans="1:16" ht="26.25" customHeight="1" x14ac:dyDescent="0.2">
      <c r="A158" s="14"/>
      <c r="B158" s="76"/>
      <c r="C158" s="74" t="s">
        <v>374</v>
      </c>
      <c r="D158" s="79" t="s">
        <v>59</v>
      </c>
      <c r="E158" s="13">
        <v>44443</v>
      </c>
      <c r="F158" s="77" t="s">
        <v>385</v>
      </c>
      <c r="G158" s="13">
        <v>44447</v>
      </c>
      <c r="H158" s="78" t="s">
        <v>449</v>
      </c>
      <c r="I158" s="16">
        <v>94</v>
      </c>
      <c r="J158" s="16">
        <v>51</v>
      </c>
      <c r="K158" s="16">
        <v>23</v>
      </c>
      <c r="L158" s="16">
        <v>16</v>
      </c>
      <c r="M158" s="82">
        <v>27.5655</v>
      </c>
      <c r="N158" s="73">
        <v>28</v>
      </c>
      <c r="O158" s="65">
        <v>3000</v>
      </c>
      <c r="P158" s="66">
        <f>Table22457891011234567[[#This Row],[PEMBULATAN]]*O158</f>
        <v>84000</v>
      </c>
    </row>
    <row r="159" spans="1:16" ht="26.25" customHeight="1" x14ac:dyDescent="0.2">
      <c r="A159" s="14"/>
      <c r="B159" s="76"/>
      <c r="C159" s="74" t="s">
        <v>375</v>
      </c>
      <c r="D159" s="79" t="s">
        <v>59</v>
      </c>
      <c r="E159" s="13">
        <v>44443</v>
      </c>
      <c r="F159" s="77" t="s">
        <v>385</v>
      </c>
      <c r="G159" s="13">
        <v>44447</v>
      </c>
      <c r="H159" s="78" t="s">
        <v>449</v>
      </c>
      <c r="I159" s="16">
        <v>54</v>
      </c>
      <c r="J159" s="16">
        <v>43</v>
      </c>
      <c r="K159" s="16">
        <v>48</v>
      </c>
      <c r="L159" s="16">
        <v>20</v>
      </c>
      <c r="M159" s="82">
        <v>27.864000000000001</v>
      </c>
      <c r="N159" s="73">
        <v>28</v>
      </c>
      <c r="O159" s="65">
        <v>3000</v>
      </c>
      <c r="P159" s="66">
        <f>Table22457891011234567[[#This Row],[PEMBULATAN]]*O159</f>
        <v>84000</v>
      </c>
    </row>
    <row r="160" spans="1:16" ht="26.25" customHeight="1" x14ac:dyDescent="0.2">
      <c r="A160" s="14"/>
      <c r="B160" s="76"/>
      <c r="C160" s="74" t="s">
        <v>376</v>
      </c>
      <c r="D160" s="79" t="s">
        <v>59</v>
      </c>
      <c r="E160" s="13">
        <v>44443</v>
      </c>
      <c r="F160" s="77" t="s">
        <v>385</v>
      </c>
      <c r="G160" s="13">
        <v>44447</v>
      </c>
      <c r="H160" s="78" t="s">
        <v>449</v>
      </c>
      <c r="I160" s="16">
        <v>54</v>
      </c>
      <c r="J160" s="16">
        <v>43</v>
      </c>
      <c r="K160" s="16">
        <v>48</v>
      </c>
      <c r="L160" s="16">
        <v>16</v>
      </c>
      <c r="M160" s="82">
        <v>27.864000000000001</v>
      </c>
      <c r="N160" s="73">
        <v>28</v>
      </c>
      <c r="O160" s="65">
        <v>3000</v>
      </c>
      <c r="P160" s="66">
        <f>Table22457891011234567[[#This Row],[PEMBULATAN]]*O160</f>
        <v>84000</v>
      </c>
    </row>
    <row r="161" spans="1:16" ht="26.25" customHeight="1" x14ac:dyDescent="0.2">
      <c r="A161" s="14"/>
      <c r="B161" s="76"/>
      <c r="C161" s="74" t="s">
        <v>377</v>
      </c>
      <c r="D161" s="79" t="s">
        <v>59</v>
      </c>
      <c r="E161" s="13">
        <v>44443</v>
      </c>
      <c r="F161" s="77" t="s">
        <v>385</v>
      </c>
      <c r="G161" s="13">
        <v>44447</v>
      </c>
      <c r="H161" s="78" t="s">
        <v>449</v>
      </c>
      <c r="I161" s="16">
        <v>40</v>
      </c>
      <c r="J161" s="16">
        <v>30</v>
      </c>
      <c r="K161" s="16">
        <v>30</v>
      </c>
      <c r="L161" s="16">
        <v>2</v>
      </c>
      <c r="M161" s="82">
        <v>9</v>
      </c>
      <c r="N161" s="73">
        <v>9</v>
      </c>
      <c r="O161" s="65">
        <v>3000</v>
      </c>
      <c r="P161" s="66">
        <f>Table22457891011234567[[#This Row],[PEMBULATAN]]*O161</f>
        <v>27000</v>
      </c>
    </row>
    <row r="162" spans="1:16" ht="26.25" customHeight="1" x14ac:dyDescent="0.2">
      <c r="A162" s="14"/>
      <c r="B162" s="76"/>
      <c r="C162" s="74" t="s">
        <v>378</v>
      </c>
      <c r="D162" s="79" t="s">
        <v>59</v>
      </c>
      <c r="E162" s="13">
        <v>44443</v>
      </c>
      <c r="F162" s="77" t="s">
        <v>385</v>
      </c>
      <c r="G162" s="13">
        <v>44447</v>
      </c>
      <c r="H162" s="78" t="s">
        <v>449</v>
      </c>
      <c r="I162" s="16">
        <v>36</v>
      </c>
      <c r="J162" s="16">
        <v>36</v>
      </c>
      <c r="K162" s="16">
        <v>31</v>
      </c>
      <c r="L162" s="16">
        <v>10</v>
      </c>
      <c r="M162" s="82">
        <v>10.044</v>
      </c>
      <c r="N162" s="73">
        <v>10</v>
      </c>
      <c r="O162" s="65">
        <v>3000</v>
      </c>
      <c r="P162" s="66">
        <f>Table22457891011234567[[#This Row],[PEMBULATAN]]*O162</f>
        <v>30000</v>
      </c>
    </row>
    <row r="163" spans="1:16" ht="26.25" customHeight="1" x14ac:dyDescent="0.2">
      <c r="A163" s="14"/>
      <c r="B163" s="76"/>
      <c r="C163" s="74" t="s">
        <v>379</v>
      </c>
      <c r="D163" s="79" t="s">
        <v>59</v>
      </c>
      <c r="E163" s="13">
        <v>44443</v>
      </c>
      <c r="F163" s="77" t="s">
        <v>385</v>
      </c>
      <c r="G163" s="13">
        <v>44447</v>
      </c>
      <c r="H163" s="78" t="s">
        <v>449</v>
      </c>
      <c r="I163" s="16">
        <v>65</v>
      </c>
      <c r="J163" s="16">
        <v>60</v>
      </c>
      <c r="K163" s="16">
        <v>17</v>
      </c>
      <c r="L163" s="16">
        <v>5</v>
      </c>
      <c r="M163" s="82">
        <v>16.574999999999999</v>
      </c>
      <c r="N163" s="73">
        <v>17</v>
      </c>
      <c r="O163" s="65">
        <v>3000</v>
      </c>
      <c r="P163" s="66">
        <f>Table22457891011234567[[#This Row],[PEMBULATAN]]*O163</f>
        <v>51000</v>
      </c>
    </row>
    <row r="164" spans="1:16" ht="26.25" customHeight="1" x14ac:dyDescent="0.2">
      <c r="A164" s="14"/>
      <c r="B164" s="102"/>
      <c r="C164" s="74" t="s">
        <v>380</v>
      </c>
      <c r="D164" s="79" t="s">
        <v>59</v>
      </c>
      <c r="E164" s="13">
        <v>44443</v>
      </c>
      <c r="F164" s="77" t="s">
        <v>385</v>
      </c>
      <c r="G164" s="13">
        <v>44447</v>
      </c>
      <c r="H164" s="78" t="s">
        <v>449</v>
      </c>
      <c r="I164" s="16">
        <v>73</v>
      </c>
      <c r="J164" s="16">
        <v>58</v>
      </c>
      <c r="K164" s="16">
        <v>18</v>
      </c>
      <c r="L164" s="16">
        <v>8</v>
      </c>
      <c r="M164" s="82">
        <v>19.053000000000001</v>
      </c>
      <c r="N164" s="73">
        <v>20</v>
      </c>
      <c r="O164" s="65">
        <v>3000</v>
      </c>
      <c r="P164" s="66">
        <f>Table22457891011234567[[#This Row],[PEMBULATAN]]*O164</f>
        <v>60000</v>
      </c>
    </row>
    <row r="165" spans="1:16" ht="26.25" customHeight="1" x14ac:dyDescent="0.2">
      <c r="A165" s="14"/>
      <c r="B165" s="76" t="s">
        <v>381</v>
      </c>
      <c r="C165" s="74" t="s">
        <v>382</v>
      </c>
      <c r="D165" s="79" t="s">
        <v>59</v>
      </c>
      <c r="E165" s="13">
        <v>44443</v>
      </c>
      <c r="F165" s="77" t="s">
        <v>385</v>
      </c>
      <c r="G165" s="13">
        <v>44447</v>
      </c>
      <c r="H165" s="78" t="s">
        <v>449</v>
      </c>
      <c r="I165" s="16">
        <v>97</v>
      </c>
      <c r="J165" s="16">
        <v>55</v>
      </c>
      <c r="K165" s="16">
        <v>19</v>
      </c>
      <c r="L165" s="16">
        <v>18</v>
      </c>
      <c r="M165" s="82">
        <v>25.341249999999999</v>
      </c>
      <c r="N165" s="73">
        <v>26</v>
      </c>
      <c r="O165" s="65">
        <v>3000</v>
      </c>
      <c r="P165" s="66">
        <f>Table22457891011234567[[#This Row],[PEMBULATAN]]*O165</f>
        <v>78000</v>
      </c>
    </row>
    <row r="166" spans="1:16" ht="26.25" customHeight="1" x14ac:dyDescent="0.2">
      <c r="A166" s="14"/>
      <c r="B166" s="76"/>
      <c r="C166" s="74" t="s">
        <v>383</v>
      </c>
      <c r="D166" s="79" t="s">
        <v>59</v>
      </c>
      <c r="E166" s="13">
        <v>44443</v>
      </c>
      <c r="F166" s="77" t="s">
        <v>385</v>
      </c>
      <c r="G166" s="13">
        <v>44447</v>
      </c>
      <c r="H166" s="78" t="s">
        <v>449</v>
      </c>
      <c r="I166" s="16">
        <v>51</v>
      </c>
      <c r="J166" s="16">
        <v>53</v>
      </c>
      <c r="K166" s="16">
        <v>25</v>
      </c>
      <c r="L166" s="16">
        <v>15</v>
      </c>
      <c r="M166" s="82">
        <v>16.893750000000001</v>
      </c>
      <c r="N166" s="73">
        <v>17</v>
      </c>
      <c r="O166" s="65">
        <v>3000</v>
      </c>
      <c r="P166" s="66">
        <f>Table22457891011234567[[#This Row],[PEMBULATAN]]*O166</f>
        <v>51000</v>
      </c>
    </row>
    <row r="167" spans="1:16" ht="26.25" customHeight="1" x14ac:dyDescent="0.2">
      <c r="A167" s="14"/>
      <c r="B167" s="76"/>
      <c r="C167" s="74" t="s">
        <v>384</v>
      </c>
      <c r="D167" s="79" t="s">
        <v>59</v>
      </c>
      <c r="E167" s="13">
        <v>44443</v>
      </c>
      <c r="F167" s="77" t="s">
        <v>385</v>
      </c>
      <c r="G167" s="13">
        <v>44447</v>
      </c>
      <c r="H167" s="78" t="s">
        <v>449</v>
      </c>
      <c r="I167" s="16">
        <v>68</v>
      </c>
      <c r="J167" s="16">
        <v>50</v>
      </c>
      <c r="K167" s="16">
        <v>27</v>
      </c>
      <c r="L167" s="16">
        <v>16</v>
      </c>
      <c r="M167" s="82">
        <v>22.95</v>
      </c>
      <c r="N167" s="73">
        <v>23</v>
      </c>
      <c r="O167" s="65">
        <v>3000</v>
      </c>
      <c r="P167" s="66">
        <f>Table22457891011234567[[#This Row],[PEMBULATAN]]*O167</f>
        <v>69000</v>
      </c>
    </row>
    <row r="168" spans="1:16" ht="22.5" customHeight="1" x14ac:dyDescent="0.2">
      <c r="A168" s="119" t="s">
        <v>30</v>
      </c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1"/>
      <c r="M168" s="80">
        <f>SUBTOTAL(109,Table22457891011234567[KG VOLUME])</f>
        <v>3037.9272499999993</v>
      </c>
      <c r="N168" s="69">
        <f>SUM(N3:N167)</f>
        <v>3139</v>
      </c>
      <c r="O168" s="122">
        <f>SUM(P3:P167)</f>
        <v>9417000</v>
      </c>
      <c r="P168" s="123"/>
    </row>
    <row r="169" spans="1:16" ht="18" customHeight="1" x14ac:dyDescent="0.2">
      <c r="A169" s="87"/>
      <c r="B169" s="57" t="s">
        <v>42</v>
      </c>
      <c r="C169" s="56"/>
      <c r="D169" s="58" t="s">
        <v>43</v>
      </c>
      <c r="E169" s="87"/>
      <c r="F169" s="87"/>
      <c r="G169" s="87"/>
      <c r="H169" s="87"/>
      <c r="I169" s="87"/>
      <c r="J169" s="87"/>
      <c r="K169" s="87"/>
      <c r="L169" s="87"/>
      <c r="M169" s="88"/>
      <c r="N169" s="89" t="s">
        <v>51</v>
      </c>
      <c r="O169" s="90"/>
      <c r="P169" s="90">
        <v>0</v>
      </c>
    </row>
    <row r="170" spans="1:16" ht="18" customHeight="1" thickBot="1" x14ac:dyDescent="0.25">
      <c r="A170" s="87"/>
      <c r="B170" s="57"/>
      <c r="C170" s="56"/>
      <c r="D170" s="58"/>
      <c r="E170" s="87"/>
      <c r="F170" s="87"/>
      <c r="G170" s="87"/>
      <c r="H170" s="87"/>
      <c r="I170" s="87"/>
      <c r="J170" s="87"/>
      <c r="K170" s="87"/>
      <c r="L170" s="87"/>
      <c r="M170" s="88"/>
      <c r="N170" s="91" t="s">
        <v>52</v>
      </c>
      <c r="O170" s="92"/>
      <c r="P170" s="92">
        <f>O168-P169</f>
        <v>9417000</v>
      </c>
    </row>
    <row r="171" spans="1:16" ht="18" customHeight="1" x14ac:dyDescent="0.2">
      <c r="A171" s="11"/>
      <c r="H171" s="64"/>
      <c r="N171" s="63" t="s">
        <v>31</v>
      </c>
      <c r="P171" s="70">
        <f>P170*1%</f>
        <v>94170</v>
      </c>
    </row>
    <row r="172" spans="1:16" ht="18" customHeight="1" thickBot="1" x14ac:dyDescent="0.25">
      <c r="A172" s="11"/>
      <c r="H172" s="64"/>
      <c r="N172" s="63" t="s">
        <v>53</v>
      </c>
      <c r="P172" s="72">
        <f>P170*2%</f>
        <v>188340</v>
      </c>
    </row>
    <row r="173" spans="1:16" ht="18" customHeight="1" x14ac:dyDescent="0.2">
      <c r="A173" s="11"/>
      <c r="H173" s="64"/>
      <c r="N173" s="67" t="s">
        <v>32</v>
      </c>
      <c r="O173" s="68"/>
      <c r="P173" s="71">
        <f>P170+P171-P172</f>
        <v>9322830</v>
      </c>
    </row>
    <row r="175" spans="1:16" x14ac:dyDescent="0.2">
      <c r="A175" s="11"/>
      <c r="H175" s="64"/>
      <c r="P175" s="72"/>
    </row>
    <row r="176" spans="1:16" x14ac:dyDescent="0.2">
      <c r="A176" s="11"/>
      <c r="H176" s="64"/>
      <c r="O176" s="59"/>
      <c r="P176" s="72"/>
    </row>
    <row r="177" spans="1:16" s="3" customFormat="1" x14ac:dyDescent="0.25">
      <c r="A177" s="11"/>
      <c r="B177" s="2"/>
      <c r="C177" s="2"/>
      <c r="E177" s="12"/>
      <c r="H177" s="64"/>
      <c r="N177" s="15"/>
      <c r="O177" s="15"/>
      <c r="P177" s="15"/>
    </row>
    <row r="178" spans="1:16" s="3" customFormat="1" x14ac:dyDescent="0.25">
      <c r="A178" s="11"/>
      <c r="B178" s="2"/>
      <c r="C178" s="2"/>
      <c r="E178" s="12"/>
      <c r="H178" s="64"/>
      <c r="N178" s="15"/>
      <c r="O178" s="15"/>
      <c r="P178" s="15"/>
    </row>
    <row r="179" spans="1:16" s="3" customFormat="1" x14ac:dyDescent="0.25">
      <c r="A179" s="11"/>
      <c r="B179" s="2"/>
      <c r="C179" s="2"/>
      <c r="E179" s="12"/>
      <c r="H179" s="64"/>
      <c r="N179" s="15"/>
      <c r="O179" s="15"/>
      <c r="P179" s="15"/>
    </row>
    <row r="180" spans="1:16" s="3" customFormat="1" x14ac:dyDescent="0.25">
      <c r="A180" s="11"/>
      <c r="B180" s="2"/>
      <c r="C180" s="2"/>
      <c r="E180" s="12"/>
      <c r="H180" s="64"/>
      <c r="N180" s="15"/>
      <c r="O180" s="15"/>
      <c r="P180" s="15"/>
    </row>
    <row r="181" spans="1:16" s="3" customFormat="1" x14ac:dyDescent="0.25">
      <c r="A181" s="11"/>
      <c r="B181" s="2"/>
      <c r="C181" s="2"/>
      <c r="E181" s="12"/>
      <c r="H181" s="64"/>
      <c r="N181" s="15"/>
      <c r="O181" s="15"/>
      <c r="P181" s="15"/>
    </row>
    <row r="182" spans="1:16" s="3" customFormat="1" x14ac:dyDescent="0.25">
      <c r="A182" s="11"/>
      <c r="B182" s="2"/>
      <c r="C182" s="2"/>
      <c r="E182" s="12"/>
      <c r="H182" s="64"/>
      <c r="N182" s="15"/>
      <c r="O182" s="15"/>
      <c r="P182" s="15"/>
    </row>
    <row r="183" spans="1:16" s="3" customFormat="1" x14ac:dyDescent="0.25">
      <c r="A183" s="11"/>
      <c r="B183" s="2"/>
      <c r="C183" s="2"/>
      <c r="E183" s="12"/>
      <c r="H183" s="64"/>
      <c r="N183" s="15"/>
      <c r="O183" s="15"/>
      <c r="P183" s="15"/>
    </row>
    <row r="184" spans="1:16" s="3" customFormat="1" x14ac:dyDescent="0.25">
      <c r="A184" s="11"/>
      <c r="B184" s="2"/>
      <c r="C184" s="2"/>
      <c r="E184" s="12"/>
      <c r="H184" s="64"/>
      <c r="N184" s="15"/>
      <c r="O184" s="15"/>
      <c r="P184" s="15"/>
    </row>
    <row r="185" spans="1:16" s="3" customFormat="1" x14ac:dyDescent="0.25">
      <c r="A185" s="11"/>
      <c r="B185" s="2"/>
      <c r="C185" s="2"/>
      <c r="E185" s="12"/>
      <c r="H185" s="64"/>
      <c r="N185" s="15"/>
      <c r="O185" s="15"/>
      <c r="P185" s="15"/>
    </row>
    <row r="186" spans="1:16" s="3" customFormat="1" x14ac:dyDescent="0.25">
      <c r="A186" s="11"/>
      <c r="B186" s="2"/>
      <c r="C186" s="2"/>
      <c r="E186" s="12"/>
      <c r="H186" s="64"/>
      <c r="N186" s="15"/>
      <c r="O186" s="15"/>
      <c r="P186" s="15"/>
    </row>
    <row r="187" spans="1:16" s="3" customFormat="1" x14ac:dyDescent="0.25">
      <c r="A187" s="11"/>
      <c r="B187" s="2"/>
      <c r="C187" s="2"/>
      <c r="E187" s="12"/>
      <c r="H187" s="64"/>
      <c r="N187" s="15"/>
      <c r="O187" s="15"/>
      <c r="P187" s="15"/>
    </row>
    <row r="188" spans="1:16" s="3" customFormat="1" x14ac:dyDescent="0.25">
      <c r="A188" s="11"/>
      <c r="B188" s="2"/>
      <c r="C188" s="2"/>
      <c r="E188" s="12"/>
      <c r="H188" s="64"/>
      <c r="N188" s="15"/>
      <c r="O188" s="15"/>
      <c r="P188" s="15"/>
    </row>
  </sheetData>
  <mergeCells count="2">
    <mergeCell ref="A168:L168"/>
    <mergeCell ref="O168:P168"/>
  </mergeCells>
  <conditionalFormatting sqref="B3">
    <cfRule type="duplicateValues" dxfId="16" priority="2"/>
  </conditionalFormatting>
  <conditionalFormatting sqref="B4:B167">
    <cfRule type="duplicateValues" dxfId="15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023_Sicepat</vt:lpstr>
      <vt:lpstr>BKI032210036707</vt:lpstr>
      <vt:lpstr>BKI032210036715</vt:lpstr>
      <vt:lpstr>BKI032210036723</vt:lpstr>
      <vt:lpstr>BKI032210036731</vt:lpstr>
      <vt:lpstr>BKI032210036749</vt:lpstr>
      <vt:lpstr>BKI032210036764</vt:lpstr>
      <vt:lpstr>BKI032210036756</vt:lpstr>
      <vt:lpstr>'023_Sicepat'!Print_Titles</vt:lpstr>
      <vt:lpstr>BKI032210036707!Print_Titles</vt:lpstr>
      <vt:lpstr>BKI032210036715!Print_Titles</vt:lpstr>
      <vt:lpstr>BKI032210036723!Print_Titles</vt:lpstr>
      <vt:lpstr>BKI032210036731!Print_Titles</vt:lpstr>
      <vt:lpstr>BKI032210036749!Print_Titles</vt:lpstr>
      <vt:lpstr>BKI032210036756!Print_Titles</vt:lpstr>
      <vt:lpstr>BKI032210036764!Print_Titles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2021-10-25T10:11:32Z</cp:lastPrinted>
  <dcterms:created xsi:type="dcterms:W3CDTF">2021-07-02T11:08:00Z</dcterms:created>
  <dcterms:modified xsi:type="dcterms:W3CDTF">2021-10-25T10:14:55Z</dcterms:modified>
</cp:coreProperties>
</file>