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/>
  </bookViews>
  <sheets>
    <sheet name="029_Sicepat_Palangkaraya" sheetId="2" r:id="rId1"/>
    <sheet name="BKI032210028753" sheetId="26" r:id="rId2"/>
    <sheet name="BKI032210029546" sheetId="57" r:id="rId3"/>
  </sheets>
  <definedNames>
    <definedName name="_xlnm.Print_Titles" localSheetId="0">'029_Sicepat_Palangkaraya'!$2:$17</definedName>
    <definedName name="_xlnm.Print_Titles" localSheetId="1">BKI032210028753!$2:$2</definedName>
    <definedName name="_xlnm.Print_Titles" localSheetId="2">BKI032210029546!$2:$2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P7" i="57"/>
  <c r="P20" i="26"/>
  <c r="O19" i="26" l="1"/>
  <c r="G19" i="2" l="1"/>
  <c r="E19" i="2" l="1"/>
  <c r="E18" i="2" l="1"/>
  <c r="B19" i="2" l="1"/>
  <c r="B18" i="2"/>
  <c r="C19" i="2" l="1"/>
  <c r="C18" i="2"/>
  <c r="N6" i="57"/>
  <c r="M6" i="57"/>
  <c r="P5" i="57"/>
  <c r="P4" i="57"/>
  <c r="P3" i="57"/>
  <c r="P18" i="26"/>
  <c r="P17" i="26"/>
  <c r="P16" i="26"/>
  <c r="P15" i="26"/>
  <c r="P14" i="26"/>
  <c r="P13" i="26"/>
  <c r="P12" i="26"/>
  <c r="P11" i="26"/>
  <c r="P10" i="26"/>
  <c r="P9" i="26"/>
  <c r="P8" i="26"/>
  <c r="O6" i="57" l="1"/>
  <c r="P8" i="57" s="1"/>
  <c r="P9" i="57" s="1"/>
  <c r="P10" i="57" l="1"/>
  <c r="P11" i="57" s="1"/>
  <c r="I25" i="2"/>
  <c r="I24" i="2"/>
  <c r="I26" i="2" s="1"/>
  <c r="P4" i="26"/>
  <c r="P5" i="26"/>
  <c r="P6" i="26"/>
  <c r="P7" i="26"/>
  <c r="N19" i="26" l="1"/>
  <c r="G18" i="2" s="1"/>
  <c r="M19" i="26"/>
  <c r="P3" i="26"/>
  <c r="P21" i="26" l="1"/>
  <c r="P22" i="26" l="1"/>
  <c r="P23" i="26"/>
  <c r="P24" i="26" l="1"/>
  <c r="L20" i="2" s="1"/>
  <c r="A19" i="2"/>
  <c r="J19" i="2"/>
  <c r="I37" i="2" l="1"/>
  <c r="J18" i="2"/>
  <c r="J20" i="2" l="1"/>
  <c r="J23" i="2" s="1"/>
  <c r="J25" i="2" l="1"/>
  <c r="J24" i="2"/>
  <c r="J26" i="2" l="1"/>
</calcChain>
</file>

<file path=xl/sharedStrings.xml><?xml version="1.0" encoding="utf-8"?>
<sst xmlns="http://schemas.openxmlformats.org/spreadsheetml/2006/main" count="174" uniqueCount="89">
  <si>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</si>
  <si>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</si>
  <si>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</si>
  <si>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</si>
  <si>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</si>
  <si>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</si>
  <si>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</si>
  <si>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</si>
  <si>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</si>
  <si>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</si>
  <si>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</si>
  <si>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</si>
  <si>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</si>
  <si>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</si>
  <si>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</si>
  <si>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</si>
  <si>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</si>
  <si>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</si>
  <si>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</si>
  <si>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</si>
  <si>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</si>
  <si>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</si>
  <si>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</si>
  <si>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</si>
  <si>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</si>
  <si>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</si>
  <si>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</si>
  <si>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</si>
  <si>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</si>
  <si>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</si>
  <si>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</si>
  <si>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</si>
  <si>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</si>
  <si>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</si>
  <si>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</si>
  <si>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</si>
  <si>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</si>
  <si>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</si>
  <si>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</si>
  <si>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</si>
  <si>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</si>
  <si>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</si>
  <si>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</si>
  <si>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</si>
  <si>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</si>
  <si>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</si>
  <si>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</si>
  <si>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</si>
  <si>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</si>
  <si>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</si>
  <si>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</si>
  <si>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</si>
  <si>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</si>
  <si>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</si>
  <si>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</si>
  <si>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</si>
  <si>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BKI032210028753</t>
  </si>
  <si>
    <t>DMD/2108/01/UKEW2456</t>
  </si>
  <si>
    <t>GSK210731ABL280</t>
  </si>
  <si>
    <t>GSK210731DQT423</t>
  </si>
  <si>
    <t>GSK210731BIK923</t>
  </si>
  <si>
    <t>GSK210731PTO956</t>
  </si>
  <si>
    <t>GSK210731VUD915</t>
  </si>
  <si>
    <t>GSK210801IEY098</t>
  </si>
  <si>
    <t>GSK210801THI108</t>
  </si>
  <si>
    <t>GSK210801LYO108</t>
  </si>
  <si>
    <t>GSK210801ICJ986</t>
  </si>
  <si>
    <t>GSK210801HBD674</t>
  </si>
  <si>
    <t>GSK210801YDG843</t>
  </si>
  <si>
    <t>GSK210801AXM269</t>
  </si>
  <si>
    <t>GSK210801LFR710</t>
  </si>
  <si>
    <t>GSK210801ILV039</t>
  </si>
  <si>
    <t>GSK210801DXM876</t>
  </si>
  <si>
    <t>GSK210801DAS526</t>
  </si>
  <si>
    <t>DMP PKY (PALANGKARAYA)</t>
  </si>
  <si>
    <t>SERASI III</t>
  </si>
  <si>
    <t>12/08/2021 M Nor Afiat</t>
  </si>
  <si>
    <t>PALANGKARAYA</t>
  </si>
  <si>
    <t>AGUSTUS</t>
  </si>
  <si>
    <t>BKI032210029546</t>
  </si>
  <si>
    <t>DMD/2108/05/WOGF8605</t>
  </si>
  <si>
    <t>GSK210805EOH649</t>
  </si>
  <si>
    <t>GSK210805VMH157</t>
  </si>
  <si>
    <t>GSK210804FVU874</t>
  </si>
  <si>
    <t>KM Dharma Kartika - IX</t>
  </si>
  <si>
    <t>PENGIRIMAN BARANG TUJUAN PALANGKARAYA</t>
  </si>
  <si>
    <t xml:space="preserve"> 04 November 21</t>
  </si>
  <si>
    <t xml:space="preserve"> 029/PCI/PI/XI/21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</si>
  <si>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Empat Puluh Delapan Ribu Dua Ratus Enam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</si>
</sst>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352425</xdr:colOff>
      <xdr:row>37</xdr:row>
      <xdr:rowOff>1304</xdr:rowOff>
    </xdr:from>
    <xdr:to>
      <xdr:col>10</xdr:col>
      <xdr:colOff>428625</xdr:colOff>
      <xdr:row>43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86881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1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abSelected="1" topLeftCell="A11" workbookViewId="0">
      <selection activeCell="J19" sqref="J1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5.5703125" style="18" customWidth="1"/>
    <col min="5" max="5" width="17.71093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8.1406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7" t="s">
        <v>14</v>
      </c>
      <c r="B10" s="98"/>
      <c r="C10" s="98"/>
      <c r="D10" s="98"/>
      <c r="E10" s="98"/>
      <c r="F10" s="98"/>
      <c r="G10" s="98"/>
      <c r="H10" s="98"/>
      <c r="I10" s="98"/>
      <c r="J10" s="99"/>
    </row>
    <row r="12" spans="1:10" x14ac:dyDescent="0.25">
      <c r="A12" s="18" t="s">
        <v>15</v>
      </c>
      <c r="B12" s="18" t="s">
        <v>16</v>
      </c>
      <c r="G12" s="111" t="s">
        <v>49</v>
      </c>
      <c r="H12" s="111"/>
      <c r="I12" s="23" t="s">
        <v>17</v>
      </c>
      <c r="J12" s="24" t="s">
        <v>87</v>
      </c>
    </row>
    <row r="13" spans="1:10" x14ac:dyDescent="0.25">
      <c r="G13" s="111" t="s">
        <v>18</v>
      </c>
      <c r="H13" s="111"/>
      <c r="I13" s="23" t="s">
        <v>17</v>
      </c>
      <c r="J13" s="25" t="s">
        <v>86</v>
      </c>
    </row>
    <row r="14" spans="1:10" x14ac:dyDescent="0.25">
      <c r="G14" s="111" t="s">
        <v>50</v>
      </c>
      <c r="H14" s="111"/>
      <c r="I14" s="23" t="s">
        <v>17</v>
      </c>
      <c r="J14" s="18" t="s">
        <v>77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78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0" t="s">
        <v>28</v>
      </c>
      <c r="I17" s="101"/>
      <c r="J17" s="29" t="s">
        <v>29</v>
      </c>
    </row>
    <row r="18" spans="1:12" ht="48" customHeight="1" x14ac:dyDescent="0.25">
      <c r="A18" s="30">
        <v>1</v>
      </c>
      <c r="B18" s="31">
        <f>BKI032210028753!E3</f>
        <v>44409</v>
      </c>
      <c r="C18" s="85" t="str">
        <f>BKI032210028753!A3</f>
        <v>BKI032210028753</v>
      </c>
      <c r="D18" s="32" t="s">
        <v>85</v>
      </c>
      <c r="E18" s="32" t="str">
        <f>BKI032210028753!D3</f>
        <v>DMP PKY (PALANGKARAYA)</v>
      </c>
      <c r="F18" s="33">
        <v>16</v>
      </c>
      <c r="G18" s="34">
        <f>BKI032210028753!N19</f>
        <v>547</v>
      </c>
      <c r="H18" s="102">
        <v>5000</v>
      </c>
      <c r="I18" s="103"/>
      <c r="J18" s="35">
        <f>G18*H18</f>
        <v>2735000</v>
      </c>
      <c r="L18"/>
    </row>
    <row r="19" spans="1:12" ht="48" customHeight="1" x14ac:dyDescent="0.25">
      <c r="A19" s="30">
        <f>A18+1</f>
        <v>2</v>
      </c>
      <c r="B19" s="31">
        <f>BKI032210029546!E3</f>
        <v>44413</v>
      </c>
      <c r="C19" s="85" t="str">
        <f>BKI032210029546!A3</f>
        <v>BKI032210029546</v>
      </c>
      <c r="D19" s="32" t="s">
        <v>85</v>
      </c>
      <c r="E19" s="32" t="str">
        <f>BKI032210028753!D4</f>
        <v>DMP PKY (PALANGKARAYA)</v>
      </c>
      <c r="F19" s="33">
        <v>3</v>
      </c>
      <c r="G19" s="33">
        <f>BKI032210029546!N6</f>
        <v>25</v>
      </c>
      <c r="H19" s="102">
        <v>5000</v>
      </c>
      <c r="I19" s="103"/>
      <c r="J19" s="35">
        <f t="shared" ref="J19" si="0">G19*H19</f>
        <v>125000</v>
      </c>
      <c r="L19"/>
    </row>
    <row r="20" spans="1:12" ht="32.25" customHeight="1" thickBot="1" x14ac:dyDescent="0.3">
      <c r="A20" s="104" t="s">
        <v>30</v>
      </c>
      <c r="B20" s="105"/>
      <c r="C20" s="105"/>
      <c r="D20" s="105"/>
      <c r="E20" s="105"/>
      <c r="F20" s="105"/>
      <c r="G20" s="105"/>
      <c r="H20" s="105"/>
      <c r="I20" s="106"/>
      <c r="J20" s="36">
        <f>SUM(J18:J19)</f>
        <v>2860000</v>
      </c>
      <c r="L20" s="83" t="e">
        <f>BKI032210028753!P24+#REF!+#REF!+#REF!+#REF!+#REF!+#REF!+#REF!+#REF!+#REF!+#REF!+#REF!+#REF!+#REF!+#REF!+#REF!+#REF!+#REF!+#REF!+#REF!+#REF!+#REF!+#REF!+#REF!+#REF!+#REF!+#REF!+#REF!+#REF!+#REF!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107"/>
      <c r="B21" s="107"/>
      <c r="C21" s="37"/>
      <c r="D21" s="37"/>
      <c r="E21" s="37"/>
      <c r="F21" s="37"/>
      <c r="G21" s="37"/>
      <c r="H21" s="38"/>
      <c r="I21" s="38"/>
      <c r="J21" s="39"/>
    </row>
    <row r="22" spans="1:12" x14ac:dyDescent="0.25">
      <c r="A22" s="86"/>
      <c r="B22" s="86"/>
      <c r="C22" s="86"/>
      <c r="D22" s="86"/>
      <c r="E22" s="86"/>
      <c r="F22" s="86"/>
      <c r="G22" s="40" t="s">
        <v>51</v>
      </c>
      <c r="H22" s="40"/>
      <c r="I22" s="38"/>
      <c r="J22" s="39">
        <f>J20*10%</f>
        <v>286000</v>
      </c>
      <c r="L22" s="41"/>
    </row>
    <row r="23" spans="1:12" x14ac:dyDescent="0.25">
      <c r="A23" s="86"/>
      <c r="B23" s="86"/>
      <c r="C23" s="86"/>
      <c r="D23" s="86"/>
      <c r="E23" s="86"/>
      <c r="F23" s="86"/>
      <c r="G23" s="93" t="s">
        <v>52</v>
      </c>
      <c r="H23" s="93"/>
      <c r="I23" s="94"/>
      <c r="J23" s="96">
        <f>J20-J22</f>
        <v>2574000</v>
      </c>
      <c r="L23" s="41"/>
    </row>
    <row r="24" spans="1:12" x14ac:dyDescent="0.25">
      <c r="A24" s="86"/>
      <c r="B24" s="86"/>
      <c r="C24" s="86"/>
      <c r="D24" s="86"/>
      <c r="E24" s="86"/>
      <c r="F24" s="86"/>
      <c r="G24" s="40" t="s">
        <v>31</v>
      </c>
      <c r="H24" s="40"/>
      <c r="I24" s="41" t="e">
        <f>#REF!*1%</f>
        <v>#REF!</v>
      </c>
      <c r="J24" s="39">
        <f>J23*1%</f>
        <v>25740</v>
      </c>
    </row>
    <row r="25" spans="1:12" ht="16.5" thickBot="1" x14ac:dyDescent="0.3">
      <c r="A25" s="86"/>
      <c r="B25" s="86"/>
      <c r="C25" s="86"/>
      <c r="D25" s="86"/>
      <c r="E25" s="86"/>
      <c r="F25" s="86"/>
      <c r="G25" s="95" t="s">
        <v>54</v>
      </c>
      <c r="H25" s="95"/>
      <c r="I25" s="42">
        <f>I21*10%</f>
        <v>0</v>
      </c>
      <c r="J25" s="42">
        <f>J23*2%</f>
        <v>51480</v>
      </c>
    </row>
    <row r="26" spans="1:12" x14ac:dyDescent="0.25">
      <c r="E26" s="17"/>
      <c r="F26" s="17"/>
      <c r="G26" s="43" t="s">
        <v>55</v>
      </c>
      <c r="H26" s="43"/>
      <c r="I26" s="44" t="e">
        <f>I20+I24</f>
        <v>#REF!</v>
      </c>
      <c r="J26" s="44">
        <f>J23+J24-J25</f>
        <v>2548260</v>
      </c>
    </row>
    <row r="27" spans="1:12" x14ac:dyDescent="0.25">
      <c r="E27" s="17"/>
      <c r="F27" s="17"/>
      <c r="G27" s="43"/>
      <c r="H27" s="43"/>
      <c r="I27" s="44"/>
      <c r="J27" s="44"/>
    </row>
    <row r="28" spans="1:12" x14ac:dyDescent="0.25">
      <c r="A28" s="17" t="s">
        <v>88</v>
      </c>
      <c r="D28" s="17"/>
      <c r="E28" s="17"/>
      <c r="F28" s="17"/>
      <c r="G28" s="17"/>
      <c r="H28" s="43"/>
      <c r="I28" s="43"/>
      <c r="J28" s="44"/>
    </row>
    <row r="29" spans="1:12" x14ac:dyDescent="0.25">
      <c r="A29" s="45"/>
      <c r="D29" s="17"/>
      <c r="E29" s="17"/>
      <c r="F29" s="17"/>
      <c r="G29" s="17"/>
      <c r="H29" s="43"/>
      <c r="I29" s="43"/>
      <c r="J29" s="44"/>
    </row>
    <row r="30" spans="1:12" x14ac:dyDescent="0.25">
      <c r="D30" s="17"/>
      <c r="E30" s="17"/>
      <c r="F30" s="17"/>
      <c r="G30" s="17"/>
      <c r="H30" s="43"/>
      <c r="I30" s="43"/>
      <c r="J30" s="44"/>
    </row>
    <row r="31" spans="1:12" x14ac:dyDescent="0.25">
      <c r="A31" s="46" t="s">
        <v>33</v>
      </c>
    </row>
    <row r="32" spans="1:12" x14ac:dyDescent="0.25">
      <c r="A32" s="47" t="s">
        <v>34</v>
      </c>
      <c r="B32" s="48"/>
      <c r="C32" s="48"/>
      <c r="D32" s="49"/>
      <c r="E32" s="49"/>
      <c r="F32" s="49"/>
      <c r="G32" s="49"/>
    </row>
    <row r="33" spans="1:10" x14ac:dyDescent="0.25">
      <c r="A33" s="47" t="s">
        <v>35</v>
      </c>
      <c r="B33" s="48"/>
      <c r="C33" s="48"/>
      <c r="D33" s="49"/>
      <c r="E33" s="49"/>
      <c r="F33" s="49"/>
      <c r="G33" s="49"/>
    </row>
    <row r="34" spans="1:10" x14ac:dyDescent="0.25">
      <c r="A34" s="50" t="s">
        <v>36</v>
      </c>
      <c r="B34" s="51"/>
      <c r="C34" s="51"/>
      <c r="D34" s="49"/>
      <c r="E34" s="49"/>
      <c r="F34" s="49"/>
      <c r="G34" s="49"/>
    </row>
    <row r="35" spans="1:10" x14ac:dyDescent="0.25">
      <c r="A35" s="52" t="s">
        <v>8</v>
      </c>
      <c r="B35" s="53"/>
      <c r="C35" s="53"/>
      <c r="D35" s="49"/>
      <c r="E35" s="49"/>
      <c r="F35" s="49"/>
      <c r="G35" s="49"/>
    </row>
    <row r="36" spans="1:10" x14ac:dyDescent="0.25">
      <c r="A36" s="54"/>
      <c r="B36" s="54"/>
      <c r="C36" s="54"/>
    </row>
    <row r="37" spans="1:10" x14ac:dyDescent="0.25">
      <c r="H37" s="55" t="s">
        <v>37</v>
      </c>
      <c r="I37" s="108" t="str">
        <f>+J13</f>
        <v xml:space="preserve"> 04 November 21</v>
      </c>
      <c r="J37" s="109"/>
    </row>
    <row r="41" spans="1:10" ht="18" customHeight="1" x14ac:dyDescent="0.25"/>
    <row r="42" spans="1:10" ht="17.25" customHeight="1" x14ac:dyDescent="0.25"/>
    <row r="44" spans="1:10" x14ac:dyDescent="0.25">
      <c r="H44" s="110" t="s">
        <v>38</v>
      </c>
      <c r="I44" s="110"/>
      <c r="J44" s="110"/>
    </row>
  </sheetData>
  <mergeCells count="11">
    <mergeCell ref="I37:J37"/>
    <mergeCell ref="H44:J44"/>
    <mergeCell ref="G14:H14"/>
    <mergeCell ref="G13:H13"/>
    <mergeCell ref="G12:H12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56</v>
      </c>
      <c r="B3" s="75" t="s">
        <v>57</v>
      </c>
      <c r="C3" s="9" t="s">
        <v>58</v>
      </c>
      <c r="D3" s="77" t="s">
        <v>74</v>
      </c>
      <c r="E3" s="13">
        <v>44409</v>
      </c>
      <c r="F3" s="77" t="s">
        <v>75</v>
      </c>
      <c r="G3" s="13">
        <v>44412</v>
      </c>
      <c r="H3" s="10" t="s">
        <v>76</v>
      </c>
      <c r="I3" s="1">
        <v>36</v>
      </c>
      <c r="J3" s="1">
        <v>34</v>
      </c>
      <c r="K3" s="1">
        <v>18</v>
      </c>
      <c r="L3" s="1">
        <v>12</v>
      </c>
      <c r="M3" s="81">
        <v>5.508</v>
      </c>
      <c r="N3" s="8">
        <v>12</v>
      </c>
      <c r="O3" s="65">
        <v>5000</v>
      </c>
      <c r="P3" s="66">
        <f>Table224578910112[[#This Row],[PEMBULATAN]]*O3</f>
        <v>60000</v>
      </c>
    </row>
    <row r="4" spans="1:16" ht="26.25" customHeight="1" x14ac:dyDescent="0.2">
      <c r="A4" s="14"/>
      <c r="B4" s="76"/>
      <c r="C4" s="9" t="s">
        <v>59</v>
      </c>
      <c r="D4" s="77" t="s">
        <v>74</v>
      </c>
      <c r="E4" s="13">
        <v>44409</v>
      </c>
      <c r="F4" s="77" t="s">
        <v>75</v>
      </c>
      <c r="G4" s="13">
        <v>44412</v>
      </c>
      <c r="H4" s="10" t="s">
        <v>76</v>
      </c>
      <c r="I4" s="1">
        <v>36</v>
      </c>
      <c r="J4" s="1">
        <v>34</v>
      </c>
      <c r="K4" s="1">
        <v>18</v>
      </c>
      <c r="L4" s="1">
        <v>12</v>
      </c>
      <c r="M4" s="81">
        <v>5.508</v>
      </c>
      <c r="N4" s="8">
        <v>12</v>
      </c>
      <c r="O4" s="65">
        <v>5000</v>
      </c>
      <c r="P4" s="66">
        <f>Table224578910112[[#This Row],[PEMBULATAN]]*O4</f>
        <v>60000</v>
      </c>
    </row>
    <row r="5" spans="1:16" ht="26.25" customHeight="1" x14ac:dyDescent="0.2">
      <c r="A5" s="14"/>
      <c r="B5" s="14"/>
      <c r="C5" s="9" t="s">
        <v>60</v>
      </c>
      <c r="D5" s="77" t="s">
        <v>74</v>
      </c>
      <c r="E5" s="13">
        <v>44409</v>
      </c>
      <c r="F5" s="77" t="s">
        <v>75</v>
      </c>
      <c r="G5" s="13">
        <v>44412</v>
      </c>
      <c r="H5" s="10" t="s">
        <v>76</v>
      </c>
      <c r="I5" s="1">
        <v>40</v>
      </c>
      <c r="J5" s="1">
        <v>36</v>
      </c>
      <c r="K5" s="1">
        <v>13</v>
      </c>
      <c r="L5" s="1">
        <v>10</v>
      </c>
      <c r="M5" s="81">
        <v>4.68</v>
      </c>
      <c r="N5" s="8">
        <v>10</v>
      </c>
      <c r="O5" s="65">
        <v>5000</v>
      </c>
      <c r="P5" s="66">
        <f>Table224578910112[[#This Row],[PEMBULATAN]]*O5</f>
        <v>50000</v>
      </c>
    </row>
    <row r="6" spans="1:16" ht="26.25" customHeight="1" x14ac:dyDescent="0.2">
      <c r="A6" s="14"/>
      <c r="B6" s="14"/>
      <c r="C6" s="74" t="s">
        <v>61</v>
      </c>
      <c r="D6" s="79" t="s">
        <v>74</v>
      </c>
      <c r="E6" s="13">
        <v>44409</v>
      </c>
      <c r="F6" s="77" t="s">
        <v>75</v>
      </c>
      <c r="G6" s="13">
        <v>44412</v>
      </c>
      <c r="H6" s="78" t="s">
        <v>76</v>
      </c>
      <c r="I6" s="16">
        <v>36</v>
      </c>
      <c r="J6" s="16">
        <v>34</v>
      </c>
      <c r="K6" s="16">
        <v>10</v>
      </c>
      <c r="L6" s="16">
        <v>10</v>
      </c>
      <c r="M6" s="82">
        <v>3.06</v>
      </c>
      <c r="N6" s="73">
        <v>10</v>
      </c>
      <c r="O6" s="65">
        <v>5000</v>
      </c>
      <c r="P6" s="66">
        <f>Table224578910112[[#This Row],[PEMBULATAN]]*O6</f>
        <v>50000</v>
      </c>
    </row>
    <row r="7" spans="1:16" ht="26.25" customHeight="1" x14ac:dyDescent="0.2">
      <c r="A7" s="14"/>
      <c r="B7" s="14"/>
      <c r="C7" s="74" t="s">
        <v>62</v>
      </c>
      <c r="D7" s="79" t="s">
        <v>74</v>
      </c>
      <c r="E7" s="13">
        <v>44409</v>
      </c>
      <c r="F7" s="77" t="s">
        <v>75</v>
      </c>
      <c r="G7" s="13">
        <v>44412</v>
      </c>
      <c r="H7" s="78" t="s">
        <v>76</v>
      </c>
      <c r="I7" s="16">
        <v>42</v>
      </c>
      <c r="J7" s="16">
        <v>39</v>
      </c>
      <c r="K7" s="16">
        <v>12</v>
      </c>
      <c r="L7" s="16">
        <v>10</v>
      </c>
      <c r="M7" s="82">
        <v>4.9139999999999997</v>
      </c>
      <c r="N7" s="73">
        <v>10</v>
      </c>
      <c r="O7" s="65">
        <v>5000</v>
      </c>
      <c r="P7" s="66">
        <f>Table224578910112[[#This Row],[PEMBULATAN]]*O7</f>
        <v>50000</v>
      </c>
    </row>
    <row r="8" spans="1:16" ht="26.25" customHeight="1" x14ac:dyDescent="0.2">
      <c r="A8" s="14"/>
      <c r="B8" s="14"/>
      <c r="C8" s="74" t="s">
        <v>63</v>
      </c>
      <c r="D8" s="79" t="s">
        <v>74</v>
      </c>
      <c r="E8" s="13">
        <v>44409</v>
      </c>
      <c r="F8" s="77" t="s">
        <v>75</v>
      </c>
      <c r="G8" s="13">
        <v>44412</v>
      </c>
      <c r="H8" s="78" t="s">
        <v>76</v>
      </c>
      <c r="I8" s="16">
        <v>15</v>
      </c>
      <c r="J8" s="16">
        <v>25</v>
      </c>
      <c r="K8" s="16">
        <v>13</v>
      </c>
      <c r="L8" s="16">
        <v>3</v>
      </c>
      <c r="M8" s="82">
        <v>1.21875</v>
      </c>
      <c r="N8" s="73">
        <v>3</v>
      </c>
      <c r="O8" s="65">
        <v>5000</v>
      </c>
      <c r="P8" s="66">
        <f>Table224578910112[[#This Row],[PEMBULATAN]]*O8</f>
        <v>15000</v>
      </c>
    </row>
    <row r="9" spans="1:16" ht="26.25" customHeight="1" x14ac:dyDescent="0.2">
      <c r="A9" s="14"/>
      <c r="B9" s="14"/>
      <c r="C9" s="74" t="s">
        <v>64</v>
      </c>
      <c r="D9" s="79" t="s">
        <v>74</v>
      </c>
      <c r="E9" s="13">
        <v>44409</v>
      </c>
      <c r="F9" s="77" t="s">
        <v>75</v>
      </c>
      <c r="G9" s="13">
        <v>44412</v>
      </c>
      <c r="H9" s="78" t="s">
        <v>76</v>
      </c>
      <c r="I9" s="16">
        <v>16</v>
      </c>
      <c r="J9" s="16">
        <v>110</v>
      </c>
      <c r="K9" s="16">
        <v>110</v>
      </c>
      <c r="L9" s="16">
        <v>18</v>
      </c>
      <c r="M9" s="82">
        <v>48.4</v>
      </c>
      <c r="N9" s="73">
        <v>49</v>
      </c>
      <c r="O9" s="65">
        <v>5000</v>
      </c>
      <c r="P9" s="66">
        <f>Table224578910112[[#This Row],[PEMBULATAN]]*O9</f>
        <v>245000</v>
      </c>
    </row>
    <row r="10" spans="1:16" ht="26.25" customHeight="1" x14ac:dyDescent="0.2">
      <c r="A10" s="14"/>
      <c r="B10" s="14"/>
      <c r="C10" s="74" t="s">
        <v>65</v>
      </c>
      <c r="D10" s="79" t="s">
        <v>74</v>
      </c>
      <c r="E10" s="13">
        <v>44409</v>
      </c>
      <c r="F10" s="77" t="s">
        <v>75</v>
      </c>
      <c r="G10" s="13">
        <v>44412</v>
      </c>
      <c r="H10" s="78" t="s">
        <v>76</v>
      </c>
      <c r="I10" s="16">
        <v>16</v>
      </c>
      <c r="J10" s="16">
        <v>110</v>
      </c>
      <c r="K10" s="16">
        <v>110</v>
      </c>
      <c r="L10" s="16">
        <v>18</v>
      </c>
      <c r="M10" s="82">
        <v>48.4</v>
      </c>
      <c r="N10" s="73">
        <v>49</v>
      </c>
      <c r="O10" s="65">
        <v>5000</v>
      </c>
      <c r="P10" s="66">
        <f>Table224578910112[[#This Row],[PEMBULATAN]]*O10</f>
        <v>245000</v>
      </c>
    </row>
    <row r="11" spans="1:16" ht="26.25" customHeight="1" x14ac:dyDescent="0.2">
      <c r="A11" s="14"/>
      <c r="B11" s="14"/>
      <c r="C11" s="74" t="s">
        <v>66</v>
      </c>
      <c r="D11" s="79" t="s">
        <v>74</v>
      </c>
      <c r="E11" s="13">
        <v>44409</v>
      </c>
      <c r="F11" s="77" t="s">
        <v>75</v>
      </c>
      <c r="G11" s="13">
        <v>44412</v>
      </c>
      <c r="H11" s="78" t="s">
        <v>76</v>
      </c>
      <c r="I11" s="16">
        <v>16</v>
      </c>
      <c r="J11" s="16">
        <v>110</v>
      </c>
      <c r="K11" s="16">
        <v>110</v>
      </c>
      <c r="L11" s="16">
        <v>18</v>
      </c>
      <c r="M11" s="82">
        <v>48.4</v>
      </c>
      <c r="N11" s="73">
        <v>49</v>
      </c>
      <c r="O11" s="65">
        <v>5000</v>
      </c>
      <c r="P11" s="66">
        <f>Table224578910112[[#This Row],[PEMBULATAN]]*O11</f>
        <v>245000</v>
      </c>
    </row>
    <row r="12" spans="1:16" ht="26.25" customHeight="1" x14ac:dyDescent="0.2">
      <c r="A12" s="14"/>
      <c r="B12" s="14"/>
      <c r="C12" s="74" t="s">
        <v>67</v>
      </c>
      <c r="D12" s="79" t="s">
        <v>74</v>
      </c>
      <c r="E12" s="13">
        <v>44409</v>
      </c>
      <c r="F12" s="77" t="s">
        <v>75</v>
      </c>
      <c r="G12" s="13">
        <v>44412</v>
      </c>
      <c r="H12" s="78" t="s">
        <v>76</v>
      </c>
      <c r="I12" s="16">
        <v>16</v>
      </c>
      <c r="J12" s="16">
        <v>110</v>
      </c>
      <c r="K12" s="16">
        <v>110</v>
      </c>
      <c r="L12" s="16">
        <v>18</v>
      </c>
      <c r="M12" s="82">
        <v>48.4</v>
      </c>
      <c r="N12" s="73">
        <v>49</v>
      </c>
      <c r="O12" s="65">
        <v>5000</v>
      </c>
      <c r="P12" s="66">
        <f>Table224578910112[[#This Row],[PEMBULATAN]]*O12</f>
        <v>245000</v>
      </c>
    </row>
    <row r="13" spans="1:16" ht="26.25" customHeight="1" x14ac:dyDescent="0.2">
      <c r="A13" s="14"/>
      <c r="B13" s="14"/>
      <c r="C13" s="74" t="s">
        <v>68</v>
      </c>
      <c r="D13" s="79" t="s">
        <v>74</v>
      </c>
      <c r="E13" s="13">
        <v>44409</v>
      </c>
      <c r="F13" s="77" t="s">
        <v>75</v>
      </c>
      <c r="G13" s="13">
        <v>44412</v>
      </c>
      <c r="H13" s="78" t="s">
        <v>76</v>
      </c>
      <c r="I13" s="16">
        <v>16</v>
      </c>
      <c r="J13" s="16">
        <v>110</v>
      </c>
      <c r="K13" s="16">
        <v>110</v>
      </c>
      <c r="L13" s="16">
        <v>18</v>
      </c>
      <c r="M13" s="82">
        <v>48.4</v>
      </c>
      <c r="N13" s="73">
        <v>49</v>
      </c>
      <c r="O13" s="65">
        <v>5000</v>
      </c>
      <c r="P13" s="66">
        <f>Table224578910112[[#This Row],[PEMBULATAN]]*O13</f>
        <v>245000</v>
      </c>
    </row>
    <row r="14" spans="1:16" ht="26.25" customHeight="1" x14ac:dyDescent="0.2">
      <c r="A14" s="14"/>
      <c r="B14" s="14"/>
      <c r="C14" s="74" t="s">
        <v>69</v>
      </c>
      <c r="D14" s="79" t="s">
        <v>74</v>
      </c>
      <c r="E14" s="13">
        <v>44409</v>
      </c>
      <c r="F14" s="77" t="s">
        <v>75</v>
      </c>
      <c r="G14" s="13">
        <v>44412</v>
      </c>
      <c r="H14" s="78" t="s">
        <v>76</v>
      </c>
      <c r="I14" s="16">
        <v>16</v>
      </c>
      <c r="J14" s="16">
        <v>110</v>
      </c>
      <c r="K14" s="16">
        <v>110</v>
      </c>
      <c r="L14" s="16">
        <v>18</v>
      </c>
      <c r="M14" s="82">
        <v>48.4</v>
      </c>
      <c r="N14" s="73">
        <v>49</v>
      </c>
      <c r="O14" s="65">
        <v>5000</v>
      </c>
      <c r="P14" s="66">
        <f>Table224578910112[[#This Row],[PEMBULATAN]]*O14</f>
        <v>245000</v>
      </c>
    </row>
    <row r="15" spans="1:16" ht="26.25" customHeight="1" x14ac:dyDescent="0.2">
      <c r="A15" s="14"/>
      <c r="B15" s="14"/>
      <c r="C15" s="74" t="s">
        <v>70</v>
      </c>
      <c r="D15" s="79" t="s">
        <v>74</v>
      </c>
      <c r="E15" s="13">
        <v>44409</v>
      </c>
      <c r="F15" s="77" t="s">
        <v>75</v>
      </c>
      <c r="G15" s="13">
        <v>44412</v>
      </c>
      <c r="H15" s="78" t="s">
        <v>76</v>
      </c>
      <c r="I15" s="16">
        <v>16</v>
      </c>
      <c r="J15" s="16">
        <v>110</v>
      </c>
      <c r="K15" s="16">
        <v>110</v>
      </c>
      <c r="L15" s="16">
        <v>18</v>
      </c>
      <c r="M15" s="82">
        <v>48.4</v>
      </c>
      <c r="N15" s="73">
        <v>49</v>
      </c>
      <c r="O15" s="65">
        <v>5000</v>
      </c>
      <c r="P15" s="66">
        <f>Table224578910112[[#This Row],[PEMBULATAN]]*O15</f>
        <v>245000</v>
      </c>
    </row>
    <row r="16" spans="1:16" ht="26.25" customHeight="1" x14ac:dyDescent="0.2">
      <c r="A16" s="14"/>
      <c r="B16" s="14"/>
      <c r="C16" s="74" t="s">
        <v>71</v>
      </c>
      <c r="D16" s="79" t="s">
        <v>74</v>
      </c>
      <c r="E16" s="13">
        <v>44409</v>
      </c>
      <c r="F16" s="77" t="s">
        <v>75</v>
      </c>
      <c r="G16" s="13">
        <v>44412</v>
      </c>
      <c r="H16" s="78" t="s">
        <v>76</v>
      </c>
      <c r="I16" s="16">
        <v>16</v>
      </c>
      <c r="J16" s="16">
        <v>110</v>
      </c>
      <c r="K16" s="16">
        <v>110</v>
      </c>
      <c r="L16" s="16">
        <v>18</v>
      </c>
      <c r="M16" s="82">
        <v>48.4</v>
      </c>
      <c r="N16" s="73">
        <v>49</v>
      </c>
      <c r="O16" s="65">
        <v>5000</v>
      </c>
      <c r="P16" s="66">
        <f>Table224578910112[[#This Row],[PEMBULATAN]]*O16</f>
        <v>245000</v>
      </c>
    </row>
    <row r="17" spans="1:16" ht="26.25" customHeight="1" x14ac:dyDescent="0.2">
      <c r="A17" s="14"/>
      <c r="B17" s="14"/>
      <c r="C17" s="74" t="s">
        <v>72</v>
      </c>
      <c r="D17" s="79" t="s">
        <v>74</v>
      </c>
      <c r="E17" s="13">
        <v>44409</v>
      </c>
      <c r="F17" s="77" t="s">
        <v>75</v>
      </c>
      <c r="G17" s="13">
        <v>44412</v>
      </c>
      <c r="H17" s="78" t="s">
        <v>76</v>
      </c>
      <c r="I17" s="16">
        <v>16</v>
      </c>
      <c r="J17" s="16">
        <v>110</v>
      </c>
      <c r="K17" s="16">
        <v>110</v>
      </c>
      <c r="L17" s="16">
        <v>18</v>
      </c>
      <c r="M17" s="82">
        <v>48.4</v>
      </c>
      <c r="N17" s="73">
        <v>49</v>
      </c>
      <c r="O17" s="65">
        <v>5000</v>
      </c>
      <c r="P17" s="66">
        <f>Table224578910112[[#This Row],[PEMBULATAN]]*O17</f>
        <v>245000</v>
      </c>
    </row>
    <row r="18" spans="1:16" ht="26.25" customHeight="1" x14ac:dyDescent="0.2">
      <c r="A18" s="14"/>
      <c r="B18" s="14"/>
      <c r="C18" s="74" t="s">
        <v>73</v>
      </c>
      <c r="D18" s="79" t="s">
        <v>74</v>
      </c>
      <c r="E18" s="13">
        <v>44409</v>
      </c>
      <c r="F18" s="77" t="s">
        <v>75</v>
      </c>
      <c r="G18" s="13">
        <v>44412</v>
      </c>
      <c r="H18" s="78" t="s">
        <v>76</v>
      </c>
      <c r="I18" s="16">
        <v>16</v>
      </c>
      <c r="J18" s="16">
        <v>110</v>
      </c>
      <c r="K18" s="16">
        <v>110</v>
      </c>
      <c r="L18" s="16">
        <v>18</v>
      </c>
      <c r="M18" s="82">
        <v>48.4</v>
      </c>
      <c r="N18" s="73">
        <v>49</v>
      </c>
      <c r="O18" s="65">
        <v>5000</v>
      </c>
      <c r="P18" s="66">
        <f>Table224578910112[[#This Row],[PEMBULATAN]]*O18</f>
        <v>245000</v>
      </c>
    </row>
    <row r="19" spans="1:16" ht="22.5" customHeight="1" x14ac:dyDescent="0.2">
      <c r="A19" s="112" t="s">
        <v>30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4"/>
      <c r="M19" s="80">
        <f>SUBTOTAL(109,Table224578910112[KG VOLUME])</f>
        <v>508.8887499999999</v>
      </c>
      <c r="N19" s="69">
        <f>SUM(N3:N18)</f>
        <v>547</v>
      </c>
      <c r="O19" s="115">
        <f>SUM(P3:P18)</f>
        <v>2735000</v>
      </c>
      <c r="P19" s="116"/>
    </row>
    <row r="20" spans="1:16" ht="18" customHeight="1" x14ac:dyDescent="0.2">
      <c r="A20" s="87"/>
      <c r="B20" s="57" t="s">
        <v>42</v>
      </c>
      <c r="C20" s="56"/>
      <c r="D20" s="58" t="s">
        <v>43</v>
      </c>
      <c r="E20" s="87"/>
      <c r="F20" s="87"/>
      <c r="G20" s="87"/>
      <c r="H20" s="87"/>
      <c r="I20" s="87"/>
      <c r="J20" s="87"/>
      <c r="K20" s="87"/>
      <c r="L20" s="87"/>
      <c r="M20" s="88"/>
      <c r="N20" s="89" t="s">
        <v>51</v>
      </c>
      <c r="O20" s="90"/>
      <c r="P20" s="90">
        <f>O19*10%</f>
        <v>273500</v>
      </c>
    </row>
    <row r="21" spans="1:16" ht="18" customHeight="1" thickBot="1" x14ac:dyDescent="0.25">
      <c r="A21" s="87"/>
      <c r="B21" s="57"/>
      <c r="C21" s="56"/>
      <c r="D21" s="58"/>
      <c r="E21" s="87"/>
      <c r="F21" s="87"/>
      <c r="G21" s="87"/>
      <c r="H21" s="87"/>
      <c r="I21" s="87"/>
      <c r="J21" s="87"/>
      <c r="K21" s="87"/>
      <c r="L21" s="87"/>
      <c r="M21" s="88"/>
      <c r="N21" s="91" t="s">
        <v>52</v>
      </c>
      <c r="O21" s="92"/>
      <c r="P21" s="92">
        <f>O19-P20</f>
        <v>2461500</v>
      </c>
    </row>
    <row r="22" spans="1:16" ht="18" customHeight="1" x14ac:dyDescent="0.2">
      <c r="A22" s="11"/>
      <c r="H22" s="64"/>
      <c r="N22" s="63" t="s">
        <v>31</v>
      </c>
      <c r="P22" s="70">
        <f>P21*1%</f>
        <v>24615</v>
      </c>
    </row>
    <row r="23" spans="1:16" ht="18" customHeight="1" thickBot="1" x14ac:dyDescent="0.25">
      <c r="A23" s="11"/>
      <c r="H23" s="64"/>
      <c r="N23" s="63" t="s">
        <v>53</v>
      </c>
      <c r="P23" s="72">
        <f>P21*2%</f>
        <v>49230</v>
      </c>
    </row>
    <row r="24" spans="1:16" ht="18" customHeight="1" x14ac:dyDescent="0.2">
      <c r="A24" s="11"/>
      <c r="H24" s="64"/>
      <c r="N24" s="67" t="s">
        <v>32</v>
      </c>
      <c r="O24" s="68"/>
      <c r="P24" s="71">
        <f>P21+P22-P23</f>
        <v>2436885</v>
      </c>
    </row>
    <row r="26" spans="1:16" x14ac:dyDescent="0.2">
      <c r="A26" s="11"/>
      <c r="H26" s="64"/>
      <c r="P26" s="72"/>
    </row>
    <row r="27" spans="1:16" x14ac:dyDescent="0.2">
      <c r="A27" s="11"/>
      <c r="H27" s="64"/>
      <c r="O27" s="59"/>
      <c r="P27" s="72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</sheetData>
  <mergeCells count="2">
    <mergeCell ref="A19:L19"/>
    <mergeCell ref="O19:P19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8">
    <cfRule type="duplicateValues" dxfId="3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"/>
  <cols>
    <col min="1" max="1" width="8" style="4" customWidth="1"/>
    <col min="2" max="2" width="20.140625" style="2" customWidth="1"/>
    <col min="3" max="3" width="14.5703125" style="2" customWidth="1"/>
    <col min="4" max="4" width="13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79</v>
      </c>
      <c r="B3" s="75" t="s">
        <v>80</v>
      </c>
      <c r="C3" s="9" t="s">
        <v>81</v>
      </c>
      <c r="D3" s="77" t="s">
        <v>74</v>
      </c>
      <c r="E3" s="13">
        <v>44413</v>
      </c>
      <c r="F3" s="77" t="s">
        <v>84</v>
      </c>
      <c r="G3" s="13">
        <v>44415</v>
      </c>
      <c r="H3" s="10" t="s">
        <v>76</v>
      </c>
      <c r="I3" s="1">
        <v>36</v>
      </c>
      <c r="J3" s="1">
        <v>30</v>
      </c>
      <c r="K3" s="1">
        <v>44</v>
      </c>
      <c r="L3" s="1">
        <v>10</v>
      </c>
      <c r="M3" s="81">
        <v>11.88</v>
      </c>
      <c r="N3" s="8">
        <v>12</v>
      </c>
      <c r="O3" s="65">
        <v>5000</v>
      </c>
      <c r="P3" s="66">
        <f>Table2245789101123[[#This Row],[PEMBULATAN]]*O3</f>
        <v>60000</v>
      </c>
    </row>
    <row r="4" spans="1:16" ht="26.25" customHeight="1" x14ac:dyDescent="0.2">
      <c r="A4" s="14"/>
      <c r="B4" s="76"/>
      <c r="C4" s="9" t="s">
        <v>82</v>
      </c>
      <c r="D4" s="77" t="s">
        <v>74</v>
      </c>
      <c r="E4" s="13">
        <v>44413</v>
      </c>
      <c r="F4" s="77" t="s">
        <v>84</v>
      </c>
      <c r="G4" s="13">
        <v>44415</v>
      </c>
      <c r="H4" s="10" t="s">
        <v>76</v>
      </c>
      <c r="I4" s="1">
        <v>58</v>
      </c>
      <c r="J4" s="1">
        <v>42</v>
      </c>
      <c r="K4" s="1">
        <v>15</v>
      </c>
      <c r="L4" s="1">
        <v>8</v>
      </c>
      <c r="M4" s="81">
        <v>9.1349999999999998</v>
      </c>
      <c r="N4" s="8">
        <v>9</v>
      </c>
      <c r="O4" s="65">
        <v>5000</v>
      </c>
      <c r="P4" s="66">
        <f>Table2245789101123[[#This Row],[PEMBULATAN]]*O4</f>
        <v>45000</v>
      </c>
    </row>
    <row r="5" spans="1:16" ht="26.25" customHeight="1" x14ac:dyDescent="0.2">
      <c r="A5" s="14"/>
      <c r="B5" s="14"/>
      <c r="C5" s="9" t="s">
        <v>83</v>
      </c>
      <c r="D5" s="77" t="s">
        <v>74</v>
      </c>
      <c r="E5" s="13">
        <v>44413</v>
      </c>
      <c r="F5" s="77" t="s">
        <v>84</v>
      </c>
      <c r="G5" s="13">
        <v>44415</v>
      </c>
      <c r="H5" s="10" t="s">
        <v>76</v>
      </c>
      <c r="I5" s="1">
        <v>38</v>
      </c>
      <c r="J5" s="1">
        <v>28</v>
      </c>
      <c r="K5" s="1">
        <v>15</v>
      </c>
      <c r="L5" s="1">
        <v>4</v>
      </c>
      <c r="M5" s="81">
        <v>3.99</v>
      </c>
      <c r="N5" s="8">
        <v>4</v>
      </c>
      <c r="O5" s="65">
        <v>5000</v>
      </c>
      <c r="P5" s="66">
        <f>Table2245789101123[[#This Row],[PEMBULATAN]]*O5</f>
        <v>20000</v>
      </c>
    </row>
    <row r="6" spans="1:16" ht="22.5" customHeight="1" x14ac:dyDescent="0.2">
      <c r="A6" s="112" t="s">
        <v>30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  <c r="M6" s="80">
        <f>SUBTOTAL(109,Table2245789101123[KG VOLUME])</f>
        <v>25.005000000000003</v>
      </c>
      <c r="N6" s="69">
        <f>SUM(N3:N5)</f>
        <v>25</v>
      </c>
      <c r="O6" s="115">
        <f>SUM(P3:P5)</f>
        <v>125000</v>
      </c>
      <c r="P6" s="116"/>
    </row>
    <row r="7" spans="1:16" ht="18" customHeight="1" x14ac:dyDescent="0.2">
      <c r="A7" s="87"/>
      <c r="B7" s="57" t="s">
        <v>42</v>
      </c>
      <c r="C7" s="56"/>
      <c r="D7" s="58" t="s">
        <v>43</v>
      </c>
      <c r="E7" s="87"/>
      <c r="F7" s="87"/>
      <c r="G7" s="87"/>
      <c r="H7" s="87"/>
      <c r="I7" s="87"/>
      <c r="J7" s="87"/>
      <c r="K7" s="87"/>
      <c r="L7" s="87"/>
      <c r="M7" s="88"/>
      <c r="N7" s="89" t="s">
        <v>51</v>
      </c>
      <c r="O7" s="90"/>
      <c r="P7" s="90">
        <f>O6*10%</f>
        <v>12500</v>
      </c>
    </row>
    <row r="8" spans="1:16" ht="18" customHeight="1" thickBot="1" x14ac:dyDescent="0.25">
      <c r="A8" s="87"/>
      <c r="B8" s="57"/>
      <c r="C8" s="56"/>
      <c r="D8" s="58"/>
      <c r="E8" s="87"/>
      <c r="F8" s="87"/>
      <c r="G8" s="87"/>
      <c r="H8" s="87"/>
      <c r="I8" s="87"/>
      <c r="J8" s="87"/>
      <c r="K8" s="87"/>
      <c r="L8" s="87"/>
      <c r="M8" s="88"/>
      <c r="N8" s="91" t="s">
        <v>52</v>
      </c>
      <c r="O8" s="92"/>
      <c r="P8" s="92">
        <f>O6-P7</f>
        <v>112500</v>
      </c>
    </row>
    <row r="9" spans="1:16" ht="18" customHeight="1" x14ac:dyDescent="0.2">
      <c r="A9" s="11"/>
      <c r="H9" s="64"/>
      <c r="N9" s="63" t="s">
        <v>31</v>
      </c>
      <c r="P9" s="70">
        <f>P8*1%</f>
        <v>1125</v>
      </c>
    </row>
    <row r="10" spans="1:16" ht="18" customHeight="1" thickBot="1" x14ac:dyDescent="0.25">
      <c r="A10" s="11"/>
      <c r="H10" s="64"/>
      <c r="N10" s="63" t="s">
        <v>53</v>
      </c>
      <c r="P10" s="72">
        <f>P8*2%</f>
        <v>2250</v>
      </c>
    </row>
    <row r="11" spans="1:16" ht="18" customHeight="1" x14ac:dyDescent="0.2">
      <c r="A11" s="11"/>
      <c r="H11" s="64"/>
      <c r="N11" s="67" t="s">
        <v>32</v>
      </c>
      <c r="O11" s="68"/>
      <c r="P11" s="71">
        <f>P8+P9-P10</f>
        <v>111375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029_Sicepat_Palangkaraya</vt:lpstr>
      <vt:lpstr>BKI032210028753</vt:lpstr>
      <vt:lpstr>BKI032210029546</vt:lpstr>
      <vt:lpstr>'029_Sicepat_Palangkaraya'!Print_Titles</vt:lpstr>
      <vt:lpstr>BKI032210028753!Print_Titles</vt:lpstr>
      <vt:lpstr>BKI032210029546!Print_Titles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2021-11-19T12:13:04Z</cp:lastPrinted>
  <dcterms:created xsi:type="dcterms:W3CDTF">2021-07-02T11:08:00Z</dcterms:created>
  <dcterms:modified xsi:type="dcterms:W3CDTF">2021-11-19T12:15:46Z</dcterms:modified>
</cp:coreProperties>
</file>