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-120" yWindow="-120" windowWidth="24240" windowHeight="13740" tabRatio="842" activeTab="1"/>
  </bookViews>
  <sheets>
    <sheet name="045_Sicepat_Timkia" sheetId="2" r:id="rId1"/>
    <sheet name="402549" sheetId="26" r:id="rId2"/>
  </sheets>
  <definedNames>
    <definedName name="_xlnm.Print_Titles" localSheetId="0">'045_Sicepat_Timkia'!$2:$17</definedName>
    <definedName name="_xlnm.Print_Titles" localSheetId="1">'402549'!$2:$2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6" l="1"/>
  <c r="C18" i="2" l="1"/>
  <c r="B18" i="2"/>
  <c r="N4" i="26" l="1"/>
  <c r="J18" i="2" s="1"/>
  <c r="I24" i="2" l="1"/>
  <c r="I23" i="2"/>
  <c r="I25" i="2" s="1"/>
  <c r="M4" i="26" l="1"/>
  <c r="O4" i="26"/>
  <c r="P5" i="26" s="1"/>
  <c r="P6" i="26" l="1"/>
  <c r="P7" i="26" l="1"/>
  <c r="P8" i="26"/>
  <c r="P9" i="26" l="1"/>
  <c r="I36" i="2" l="1"/>
  <c r="J19" i="2"/>
  <c r="J21" i="2" s="1"/>
  <c r="J22" i="2" l="1"/>
  <c r="J24" i="2" l="1"/>
  <c r="J23" i="2"/>
  <c r="J25" i="2" l="1"/>
</calcChain>
</file>

<file path=xl/sharedStrings.xml><?xml version="1.0" encoding="utf-8"?>
<sst xmlns="http://schemas.openxmlformats.org/spreadsheetml/2006/main" count="76" uniqueCount="68">
  <si>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</si>
  <si>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</si>
  <si>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</si>
  <si>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</si>
  <si>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</si>
  <si>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</si>
  <si>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</si>
  <si>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</si>
  <si>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</si>
  <si>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</si>
  <si>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</si>
  <si>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</si>
  <si>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</si>
  <si>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</si>
  <si>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</si>
  <si>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</si>
  <si>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</si>
  <si>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</si>
  <si>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</si>
  <si>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</si>
  <si>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</si>
  <si>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</si>
  <si>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</si>
  <si>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</si>
  <si>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</si>
  <si>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</si>
  <si>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</si>
  <si>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</si>
  <si>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</si>
  <si>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</si>
  <si>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</si>
  <si>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</si>
  <si>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</si>
  <si>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</si>
  <si>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</si>
  <si>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</si>
  <si>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</si>
  <si>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</si>
  <si>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</si>
  <si>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</si>
  <si>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</si>
  <si>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</si>
  <si>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</si>
  <si>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</si>
  <si>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</si>
  <si>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</si>
  <si>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</si>
  <si>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</si>
  <si>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</si>
  <si>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</si>
  <si>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</si>
  <si>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</si>
  <si>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</si>
  <si>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</si>
  <si>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</si>
  <si>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</si>
  <si>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PENGIRIMAN BARANG TUJUAN TIMIKA</t>
  </si>
  <si>
    <t>TIMIKA</t>
  </si>
  <si>
    <t xml:space="preserve"> OKTOBER 21</t>
  </si>
  <si>
    <t>DMD/2110/26/OFWE2085</t>
  </si>
  <si>
    <t>GSK211018ZDM845</t>
  </si>
  <si>
    <t>DMP TIM (TIMIKA)</t>
  </si>
  <si>
    <t>26-Okt-21</t>
  </si>
  <si>
    <t>KM LEUSER</t>
  </si>
  <si>
    <t>11/22/2021 PRIYAM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</si>
  <si>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Sembilan Puluh Dua Ribu Sembilan Ratus Rupiah.</t>
    </r>
  </si>
  <si>
    <t xml:space="preserve"> 06 Desember 2021</t>
  </si>
  <si>
    <t xml:space="preserve"> 045/PCI/PI/XII/21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</si>
</sst>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2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9" fillId="5" borderId="0" applyNumberFormat="0" applyBorder="0" applyAlignment="0" applyProtection="0"/>
  </cellStyleXfs>
  <cellXfs count="1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4" xfId="0" applyFont="1" applyBorder="1"/>
    <xf numFmtId="167" fontId="9" fillId="0" borderId="4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3" xfId="3" applyNumberFormat="1" applyFont="1" applyFill="1" applyBorder="1" applyAlignment="1">
      <alignment horizontal="center" vertical="center" wrapText="1"/>
    </xf>
    <xf numFmtId="167" fontId="9" fillId="0" borderId="16" xfId="3" applyNumberFormat="1" applyFont="1" applyBorder="1" applyAlignment="1">
      <alignment horizontal="center" vertical="center"/>
    </xf>
    <xf numFmtId="164" fontId="9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4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2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4" xfId="1" applyNumberFormat="1" applyFont="1" applyBorder="1" applyAlignment="1">
      <alignment horizontal="left" vertical="center"/>
    </xf>
    <xf numFmtId="167" fontId="5" fillId="0" borderId="4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4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9" fillId="4" borderId="3" xfId="3" applyNumberFormat="1" applyFont="1" applyFill="1" applyBorder="1" applyAlignment="1">
      <alignment horizontal="center" vertical="center" wrapText="1"/>
    </xf>
    <xf numFmtId="166" fontId="19" fillId="0" borderId="0" xfId="4" applyNumberFormat="1" applyFill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4" fontId="18" fillId="0" borderId="14" xfId="2" applyFont="1" applyBorder="1" applyAlignment="1">
      <alignment horizontal="center" vertical="center"/>
    </xf>
    <xf numFmtId="164" fontId="18" fillId="0" borderId="15" xfId="2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167" fontId="5" fillId="0" borderId="14" xfId="1" applyNumberFormat="1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</cellXfs>
  <cellStyles count="5">
    <cellStyle name="Bad" xfId="4" builtinId="27"/>
    <cellStyle name="Comma" xfId="1" builtinId="3"/>
    <cellStyle name="Comma [0]" xfId="2" builtinId="6"/>
    <cellStyle name="Comma 2" xfId="3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304800</xdr:colOff>
      <xdr:row>36</xdr:row>
      <xdr:rowOff>10829</xdr:rowOff>
    </xdr:from>
    <xdr:to>
      <xdr:col>10</xdr:col>
      <xdr:colOff>285750</xdr:colOff>
      <xdr:row>42</xdr:row>
      <xdr:rowOff>57149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8775" y="808802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topLeftCell="A25" workbookViewId="0">
      <selection activeCell="E40" sqref="E40"/>
    </sheetView>
  </sheetViews>
  <sheetFormatPr defaultRowHeight="15.75" x14ac:dyDescent="0.25"/>
  <cols>
    <col min="1" max="1" width="6.42578125" style="16" customWidth="1"/>
    <col min="2" max="2" width="11.5703125" style="16" customWidth="1"/>
    <col min="3" max="3" width="10" style="16" customWidth="1"/>
    <col min="4" max="4" width="26.42578125" style="16" customWidth="1"/>
    <col min="5" max="5" width="15.7109375" style="16" customWidth="1"/>
    <col min="6" max="6" width="6.85546875" style="16" bestFit="1" customWidth="1"/>
    <col min="7" max="7" width="6.42578125" style="16" customWidth="1"/>
    <col min="8" max="8" width="14.140625" style="17" bestFit="1" customWidth="1"/>
    <col min="9" max="9" width="1.5703125" style="17" customWidth="1"/>
    <col min="10" max="10" width="19.5703125" style="16" customWidth="1"/>
    <col min="11" max="11" width="9.140625" style="16"/>
    <col min="12" max="12" width="15.7109375" style="16" bestFit="1" customWidth="1"/>
    <col min="13" max="16384" width="9.140625" style="16"/>
  </cols>
  <sheetData>
    <row r="2" spans="1:10" x14ac:dyDescent="0.25">
      <c r="A2" s="15" t="s">
        <v>8</v>
      </c>
    </row>
    <row r="3" spans="1:10" x14ac:dyDescent="0.25">
      <c r="A3" s="18" t="s">
        <v>9</v>
      </c>
    </row>
    <row r="4" spans="1:10" x14ac:dyDescent="0.25">
      <c r="A4" s="18" t="s">
        <v>10</v>
      </c>
    </row>
    <row r="5" spans="1:10" x14ac:dyDescent="0.25">
      <c r="A5" s="18" t="s">
        <v>11</v>
      </c>
    </row>
    <row r="6" spans="1:10" x14ac:dyDescent="0.25">
      <c r="A6" s="18" t="s">
        <v>12</v>
      </c>
    </row>
    <row r="7" spans="1:10" x14ac:dyDescent="0.25">
      <c r="A7" s="18" t="s">
        <v>13</v>
      </c>
    </row>
    <row r="9" spans="1:10" ht="16.5" thickBot="1" x14ac:dyDescent="0.3">
      <c r="A9" s="19"/>
      <c r="B9" s="19"/>
      <c r="C9" s="19"/>
      <c r="D9" s="19"/>
      <c r="E9" s="19"/>
      <c r="F9" s="19"/>
      <c r="G9" s="19"/>
      <c r="H9" s="20"/>
      <c r="I9" s="20"/>
      <c r="J9" s="19"/>
    </row>
    <row r="10" spans="1:10" ht="23.25" customHeight="1" thickBot="1" x14ac:dyDescent="0.3">
      <c r="A10" s="90" t="s">
        <v>14</v>
      </c>
      <c r="B10" s="91"/>
      <c r="C10" s="91"/>
      <c r="D10" s="91"/>
      <c r="E10" s="91"/>
      <c r="F10" s="91"/>
      <c r="G10" s="91"/>
      <c r="H10" s="91"/>
      <c r="I10" s="91"/>
      <c r="J10" s="92"/>
    </row>
    <row r="12" spans="1:10" x14ac:dyDescent="0.25">
      <c r="A12" s="16" t="s">
        <v>15</v>
      </c>
      <c r="B12" s="16" t="s">
        <v>16</v>
      </c>
      <c r="G12" s="102" t="s">
        <v>49</v>
      </c>
      <c r="H12" s="102"/>
      <c r="I12" s="21" t="s">
        <v>17</v>
      </c>
      <c r="J12" s="22" t="s">
        <v>67</v>
      </c>
    </row>
    <row r="13" spans="1:10" x14ac:dyDescent="0.25">
      <c r="G13" s="102" t="s">
        <v>18</v>
      </c>
      <c r="H13" s="102"/>
      <c r="I13" s="21" t="s">
        <v>17</v>
      </c>
      <c r="J13" s="23" t="s">
        <v>66</v>
      </c>
    </row>
    <row r="14" spans="1:10" x14ac:dyDescent="0.25">
      <c r="G14" s="102" t="s">
        <v>50</v>
      </c>
      <c r="H14" s="102"/>
      <c r="I14" s="21" t="s">
        <v>17</v>
      </c>
      <c r="J14" s="16" t="s">
        <v>57</v>
      </c>
    </row>
    <row r="15" spans="1:10" x14ac:dyDescent="0.25">
      <c r="A15" s="16" t="s">
        <v>19</v>
      </c>
      <c r="B15" s="22" t="s">
        <v>20</v>
      </c>
      <c r="C15" s="22"/>
      <c r="I15" s="21"/>
      <c r="J15" s="16" t="s">
        <v>58</v>
      </c>
    </row>
    <row r="16" spans="1:10" ht="16.5" thickBot="1" x14ac:dyDescent="0.3"/>
    <row r="17" spans="1:12" ht="26.25" customHeight="1" x14ac:dyDescent="0.25">
      <c r="A17" s="24" t="s">
        <v>21</v>
      </c>
      <c r="B17" s="25" t="s">
        <v>22</v>
      </c>
      <c r="C17" s="25" t="s">
        <v>23</v>
      </c>
      <c r="D17" s="25" t="s">
        <v>24</v>
      </c>
      <c r="E17" s="25" t="s">
        <v>25</v>
      </c>
      <c r="F17" s="26" t="s">
        <v>26</v>
      </c>
      <c r="G17" s="26" t="s">
        <v>27</v>
      </c>
      <c r="H17" s="93" t="s">
        <v>28</v>
      </c>
      <c r="I17" s="94"/>
      <c r="J17" s="27" t="s">
        <v>29</v>
      </c>
    </row>
    <row r="18" spans="1:12" ht="48" customHeight="1" x14ac:dyDescent="0.25">
      <c r="A18" s="28">
        <v>1</v>
      </c>
      <c r="B18" s="29" t="str">
        <f>'402549'!E3</f>
        <v>26-Okt-21</v>
      </c>
      <c r="C18" s="76">
        <f>'402549'!A3</f>
        <v>402549</v>
      </c>
      <c r="D18" s="30" t="s">
        <v>56</v>
      </c>
      <c r="E18" s="30" t="s">
        <v>61</v>
      </c>
      <c r="F18" s="31">
        <v>1</v>
      </c>
      <c r="G18" s="88">
        <v>100</v>
      </c>
      <c r="H18" s="103">
        <v>19000</v>
      </c>
      <c r="I18" s="104"/>
      <c r="J18" s="32">
        <f t="shared" ref="J18" si="0">G18*H18</f>
        <v>1900000</v>
      </c>
      <c r="L18"/>
    </row>
    <row r="19" spans="1:12" ht="32.25" customHeight="1" thickBot="1" x14ac:dyDescent="0.3">
      <c r="A19" s="95" t="s">
        <v>30</v>
      </c>
      <c r="B19" s="96"/>
      <c r="C19" s="96"/>
      <c r="D19" s="96"/>
      <c r="E19" s="96"/>
      <c r="F19" s="96"/>
      <c r="G19" s="96"/>
      <c r="H19" s="96"/>
      <c r="I19" s="97"/>
      <c r="J19" s="33">
        <f>SUM(J18:J18)</f>
        <v>1900000</v>
      </c>
      <c r="L19" s="74"/>
    </row>
    <row r="20" spans="1:12" x14ac:dyDescent="0.25">
      <c r="A20" s="98"/>
      <c r="B20" s="98"/>
      <c r="C20" s="34"/>
      <c r="D20" s="34"/>
      <c r="E20" s="34"/>
      <c r="F20" s="34"/>
      <c r="G20" s="34"/>
      <c r="H20" s="35"/>
      <c r="I20" s="35"/>
      <c r="J20" s="36"/>
    </row>
    <row r="21" spans="1:12" x14ac:dyDescent="0.25">
      <c r="A21" s="77"/>
      <c r="B21" s="77"/>
      <c r="C21" s="77"/>
      <c r="D21" s="77"/>
      <c r="E21" s="77"/>
      <c r="F21" s="77"/>
      <c r="G21" s="37" t="s">
        <v>51</v>
      </c>
      <c r="H21" s="37"/>
      <c r="I21" s="35"/>
      <c r="J21" s="36">
        <f>J19*10%</f>
        <v>190000</v>
      </c>
      <c r="L21" s="38"/>
    </row>
    <row r="22" spans="1:12" x14ac:dyDescent="0.25">
      <c r="A22" s="77"/>
      <c r="B22" s="77"/>
      <c r="C22" s="77"/>
      <c r="D22" s="77"/>
      <c r="E22" s="77"/>
      <c r="F22" s="77"/>
      <c r="G22" s="84" t="s">
        <v>52</v>
      </c>
      <c r="H22" s="84"/>
      <c r="I22" s="85"/>
      <c r="J22" s="87">
        <f>J19-J21</f>
        <v>1710000</v>
      </c>
      <c r="L22" s="38"/>
    </row>
    <row r="23" spans="1:12" x14ac:dyDescent="0.25">
      <c r="A23" s="77"/>
      <c r="B23" s="77"/>
      <c r="C23" s="77"/>
      <c r="D23" s="77"/>
      <c r="E23" s="77"/>
      <c r="F23" s="77"/>
      <c r="G23" s="37" t="s">
        <v>31</v>
      </c>
      <c r="H23" s="37"/>
      <c r="I23" s="38" t="e">
        <f>#REF!*1%</f>
        <v>#REF!</v>
      </c>
      <c r="J23" s="36">
        <f>J22*1%</f>
        <v>17100</v>
      </c>
    </row>
    <row r="24" spans="1:12" ht="16.5" thickBot="1" x14ac:dyDescent="0.3">
      <c r="A24" s="77"/>
      <c r="B24" s="77"/>
      <c r="C24" s="77"/>
      <c r="D24" s="77"/>
      <c r="E24" s="77"/>
      <c r="F24" s="77"/>
      <c r="G24" s="86" t="s">
        <v>54</v>
      </c>
      <c r="H24" s="86"/>
      <c r="I24" s="39">
        <f>I20*10%</f>
        <v>0</v>
      </c>
      <c r="J24" s="39">
        <f>J22*2%</f>
        <v>34200</v>
      </c>
    </row>
    <row r="25" spans="1:12" x14ac:dyDescent="0.25">
      <c r="E25" s="15"/>
      <c r="F25" s="15"/>
      <c r="G25" s="40" t="s">
        <v>55</v>
      </c>
      <c r="H25" s="40"/>
      <c r="I25" s="41" t="e">
        <f>I19+I23</f>
        <v>#REF!</v>
      </c>
      <c r="J25" s="41">
        <f>J22+J23-J24</f>
        <v>1692900</v>
      </c>
    </row>
    <row r="26" spans="1:12" x14ac:dyDescent="0.25">
      <c r="E26" s="15"/>
      <c r="F26" s="15"/>
      <c r="G26" s="40"/>
      <c r="H26" s="40"/>
      <c r="I26" s="41"/>
      <c r="J26" s="41"/>
    </row>
    <row r="27" spans="1:12" x14ac:dyDescent="0.25">
      <c r="A27" s="15" t="s">
        <v>65</v>
      </c>
      <c r="D27" s="15"/>
      <c r="E27" s="15"/>
      <c r="F27" s="15"/>
      <c r="G27" s="15"/>
      <c r="H27" s="40"/>
      <c r="I27" s="40"/>
      <c r="J27" s="41"/>
    </row>
    <row r="28" spans="1:12" x14ac:dyDescent="0.25">
      <c r="A28" s="42"/>
      <c r="D28" s="15"/>
      <c r="E28" s="15"/>
      <c r="F28" s="15"/>
      <c r="G28" s="15"/>
      <c r="H28" s="40"/>
      <c r="I28" s="40"/>
      <c r="J28" s="41"/>
    </row>
    <row r="29" spans="1:12" x14ac:dyDescent="0.25">
      <c r="D29" s="15"/>
      <c r="E29" s="15"/>
      <c r="F29" s="15"/>
      <c r="G29" s="15"/>
      <c r="H29" s="40"/>
      <c r="I29" s="40"/>
      <c r="J29" s="41"/>
    </row>
    <row r="30" spans="1:12" x14ac:dyDescent="0.25">
      <c r="A30" s="43" t="s">
        <v>33</v>
      </c>
    </row>
    <row r="31" spans="1:12" x14ac:dyDescent="0.25">
      <c r="A31" s="44" t="s">
        <v>34</v>
      </c>
      <c r="B31" s="45"/>
      <c r="C31" s="45"/>
      <c r="D31" s="46"/>
      <c r="E31" s="46"/>
      <c r="F31" s="46"/>
      <c r="G31" s="46"/>
    </row>
    <row r="32" spans="1:12" x14ac:dyDescent="0.25">
      <c r="A32" s="44" t="s">
        <v>35</v>
      </c>
      <c r="B32" s="45"/>
      <c r="C32" s="45"/>
      <c r="D32" s="46"/>
      <c r="E32" s="46"/>
      <c r="F32" s="46"/>
      <c r="G32" s="46"/>
    </row>
    <row r="33" spans="1:10" x14ac:dyDescent="0.25">
      <c r="A33" s="47" t="s">
        <v>36</v>
      </c>
      <c r="B33" s="48"/>
      <c r="C33" s="48"/>
      <c r="D33" s="46"/>
      <c r="E33" s="46"/>
      <c r="F33" s="46"/>
      <c r="G33" s="46"/>
    </row>
    <row r="34" spans="1:10" x14ac:dyDescent="0.25">
      <c r="A34" s="49" t="s">
        <v>8</v>
      </c>
      <c r="B34" s="50"/>
      <c r="C34" s="50"/>
      <c r="D34" s="46"/>
      <c r="E34" s="46"/>
      <c r="F34" s="46"/>
      <c r="G34" s="46"/>
    </row>
    <row r="35" spans="1:10" x14ac:dyDescent="0.25">
      <c r="A35" s="51"/>
      <c r="B35" s="51"/>
      <c r="C35" s="51"/>
    </row>
    <row r="36" spans="1:10" x14ac:dyDescent="0.25">
      <c r="H36" s="52" t="s">
        <v>37</v>
      </c>
      <c r="I36" s="99" t="str">
        <f>+J13</f>
        <v xml:space="preserve"> 06 Desember 2021</v>
      </c>
      <c r="J36" s="100"/>
    </row>
    <row r="40" spans="1:10" ht="18" customHeight="1" x14ac:dyDescent="0.25"/>
    <row r="41" spans="1:10" ht="17.25" customHeight="1" x14ac:dyDescent="0.25"/>
    <row r="43" spans="1:10" x14ac:dyDescent="0.25">
      <c r="H43" s="101" t="s">
        <v>38</v>
      </c>
      <c r="I43" s="101"/>
      <c r="J43" s="101"/>
    </row>
  </sheetData>
  <mergeCells count="10">
    <mergeCell ref="H43:J43"/>
    <mergeCell ref="G14:H14"/>
    <mergeCell ref="G13:H13"/>
    <mergeCell ref="G12:H12"/>
    <mergeCell ref="H18:I18"/>
    <mergeCell ref="A10:J10"/>
    <mergeCell ref="H17:I17"/>
    <mergeCell ref="A19:I19"/>
    <mergeCell ref="A20:B20"/>
    <mergeCell ref="I36:J36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tabSelected="1"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16" sqref="D16"/>
    </sheetView>
  </sheetViews>
  <sheetFormatPr defaultRowHeight="15" x14ac:dyDescent="0.2"/>
  <cols>
    <col min="1" max="1" width="8.5703125" style="4" customWidth="1"/>
    <col min="2" max="2" width="21.8554687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44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39</v>
      </c>
      <c r="J2" s="7" t="s">
        <v>40</v>
      </c>
      <c r="K2" s="7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</row>
    <row r="3" spans="1:16" ht="26.25" customHeight="1" x14ac:dyDescent="0.2">
      <c r="A3" s="75">
        <v>402549</v>
      </c>
      <c r="B3" s="70" t="s">
        <v>59</v>
      </c>
      <c r="C3" s="9" t="s">
        <v>60</v>
      </c>
      <c r="D3" s="71" t="s">
        <v>61</v>
      </c>
      <c r="E3" s="13" t="s">
        <v>62</v>
      </c>
      <c r="F3" s="71" t="s">
        <v>63</v>
      </c>
      <c r="G3" s="13">
        <v>44509</v>
      </c>
      <c r="H3" s="10" t="s">
        <v>64</v>
      </c>
      <c r="I3" s="1">
        <v>14</v>
      </c>
      <c r="J3" s="1">
        <v>102</v>
      </c>
      <c r="K3" s="1">
        <v>50</v>
      </c>
      <c r="L3" s="1">
        <v>50</v>
      </c>
      <c r="M3" s="73">
        <v>17.850000000000001</v>
      </c>
      <c r="N3" s="8">
        <v>50</v>
      </c>
      <c r="O3" s="62">
        <v>19000</v>
      </c>
      <c r="P3" s="63">
        <f>Table224578910112[[#This Row],[PEMBULATAN]]*O3</f>
        <v>950000</v>
      </c>
    </row>
    <row r="4" spans="1:16" ht="22.5" customHeight="1" x14ac:dyDescent="0.2">
      <c r="A4" s="105" t="s">
        <v>30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7"/>
      <c r="M4" s="72">
        <f>SUBTOTAL(109,Table224578910112[KG VOLUME])</f>
        <v>17.850000000000001</v>
      </c>
      <c r="N4" s="66">
        <f>SUM(N3:N3)</f>
        <v>50</v>
      </c>
      <c r="O4" s="108">
        <f>SUM(P3:P3)</f>
        <v>950000</v>
      </c>
      <c r="P4" s="109"/>
    </row>
    <row r="5" spans="1:16" ht="18" customHeight="1" x14ac:dyDescent="0.2">
      <c r="A5" s="78"/>
      <c r="B5" s="54" t="s">
        <v>42</v>
      </c>
      <c r="C5" s="53"/>
      <c r="D5" s="55" t="s">
        <v>43</v>
      </c>
      <c r="E5" s="78"/>
      <c r="F5" s="78"/>
      <c r="G5" s="78"/>
      <c r="H5" s="78"/>
      <c r="I5" s="78"/>
      <c r="J5" s="78"/>
      <c r="K5" s="78"/>
      <c r="L5" s="78"/>
      <c r="M5" s="79"/>
      <c r="N5" s="80" t="s">
        <v>51</v>
      </c>
      <c r="O5" s="81"/>
      <c r="P5" s="81">
        <f>O4*10%</f>
        <v>95000</v>
      </c>
    </row>
    <row r="6" spans="1:16" ht="18" customHeight="1" thickBot="1" x14ac:dyDescent="0.25">
      <c r="A6" s="78"/>
      <c r="B6" s="54"/>
      <c r="C6" s="53"/>
      <c r="D6" s="55"/>
      <c r="E6" s="78"/>
      <c r="F6" s="78"/>
      <c r="G6" s="78"/>
      <c r="H6" s="78"/>
      <c r="I6" s="78"/>
      <c r="J6" s="78"/>
      <c r="K6" s="78"/>
      <c r="L6" s="78"/>
      <c r="M6" s="79"/>
      <c r="N6" s="82" t="s">
        <v>52</v>
      </c>
      <c r="O6" s="83"/>
      <c r="P6" s="83">
        <f>O4-P5</f>
        <v>855000</v>
      </c>
    </row>
    <row r="7" spans="1:16" ht="18" customHeight="1" x14ac:dyDescent="0.2">
      <c r="A7" s="11"/>
      <c r="H7" s="61"/>
      <c r="N7" s="60" t="s">
        <v>31</v>
      </c>
      <c r="P7" s="67">
        <f>P6*1%</f>
        <v>8550</v>
      </c>
    </row>
    <row r="8" spans="1:16" ht="18" customHeight="1" thickBot="1" x14ac:dyDescent="0.25">
      <c r="A8" s="11"/>
      <c r="H8" s="61"/>
      <c r="N8" s="60" t="s">
        <v>53</v>
      </c>
      <c r="P8" s="69">
        <f>P6*2%</f>
        <v>17100</v>
      </c>
    </row>
    <row r="9" spans="1:16" ht="18" customHeight="1" x14ac:dyDescent="0.2">
      <c r="A9" s="11"/>
      <c r="H9" s="61"/>
      <c r="N9" s="64" t="s">
        <v>32</v>
      </c>
      <c r="O9" s="65"/>
      <c r="P9" s="68">
        <f>P6+P7-P8</f>
        <v>846450</v>
      </c>
    </row>
    <row r="11" spans="1:16" x14ac:dyDescent="0.2">
      <c r="A11" s="11"/>
      <c r="H11" s="89"/>
      <c r="P11" s="69"/>
    </row>
    <row r="12" spans="1:16" x14ac:dyDescent="0.2">
      <c r="A12" s="11"/>
      <c r="H12" s="61"/>
      <c r="O12" s="56"/>
      <c r="P12" s="69"/>
    </row>
    <row r="13" spans="1:16" s="3" customFormat="1" x14ac:dyDescent="0.25">
      <c r="A13" s="11"/>
      <c r="B13" s="2"/>
      <c r="C13" s="2"/>
      <c r="E13" s="12"/>
      <c r="H13" s="61"/>
      <c r="N13" s="14"/>
      <c r="O13" s="14"/>
      <c r="P13" s="14"/>
    </row>
    <row r="14" spans="1:16" s="3" customFormat="1" x14ac:dyDescent="0.25">
      <c r="A14" s="11"/>
      <c r="B14" s="2"/>
      <c r="C14" s="2"/>
      <c r="E14" s="12"/>
      <c r="H14" s="61"/>
      <c r="N14" s="14"/>
      <c r="O14" s="14"/>
      <c r="P14" s="14"/>
    </row>
    <row r="15" spans="1:16" s="3" customFormat="1" x14ac:dyDescent="0.25">
      <c r="A15" s="11"/>
      <c r="B15" s="2"/>
      <c r="C15" s="2"/>
      <c r="E15" s="12"/>
      <c r="H15" s="61"/>
      <c r="N15" s="14"/>
      <c r="O15" s="14"/>
      <c r="P15" s="14"/>
    </row>
    <row r="16" spans="1:16" s="3" customFormat="1" x14ac:dyDescent="0.25">
      <c r="A16" s="11"/>
      <c r="B16" s="2"/>
      <c r="C16" s="2"/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/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1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15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045_Sicepat_Timkia</vt:lpstr>
      <vt:lpstr>402549</vt:lpstr>
      <vt:lpstr>'045_Sicepat_Timkia'!Print_Titles</vt:lpstr>
      <vt:lpstr>'402549'!Print_Titles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2021-12-27T08:01:11Z</cp:lastPrinted>
  <dcterms:created xsi:type="dcterms:W3CDTF">2021-07-02T11:08:00Z</dcterms:created>
  <dcterms:modified xsi:type="dcterms:W3CDTF">2021-12-27T08:02:16Z</dcterms:modified>
</cp:coreProperties>
</file>