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1\Sicepat\Performa yang sudah ter invoice\"/>
    </mc:Choice>
  </mc:AlternateContent>
  <bookViews>
    <workbookView xWindow="0" yWindow="0" windowWidth="20490" windowHeight="7320" tabRatio="842" activeTab="2"/>
  </bookViews>
  <sheets>
    <sheet name="053_Sicepat_Gorontalo" sheetId="2" r:id="rId1"/>
    <sheet name="403887" sheetId="26" r:id="rId2"/>
    <sheet name="403717" sheetId="57" r:id="rId3"/>
  </sheets>
  <definedNames>
    <definedName name="_xlnm.Print_Titles" localSheetId="0">'053_Sicepat_Gorontalo'!$2:$17</definedName>
    <definedName name="_xlnm.Print_Titles" localSheetId="2">'403717'!$2:$2</definedName>
    <definedName name="_xlnm.Print_Titles" localSheetId="1">'403887'!$2:$2</definedName>
  </definedNames>
  <calcPr calcId="162913"/>
</workbook>
</file>

<file path=xl/calcChain.xml><?xml version="1.0" encoding="utf-8"?>
<calcChain xmlns="http://schemas.openxmlformats.org/spreadsheetml/2006/main">
  <c r="N6" i="57" l="1"/>
  <c r="N6" i="26"/>
  <c r="B19" i="2" l="1"/>
  <c r="B18" i="2"/>
  <c r="C19" i="2" l="1"/>
  <c r="C18" i="2"/>
  <c r="M6" i="57"/>
  <c r="P5" i="57"/>
  <c r="P4" i="57"/>
  <c r="P3" i="57"/>
  <c r="O6" i="57" l="1"/>
  <c r="P7" i="57" l="1"/>
  <c r="P8" i="57" s="1"/>
  <c r="I25" i="2"/>
  <c r="I24" i="2"/>
  <c r="I26" i="2" s="1"/>
  <c r="P4" i="26"/>
  <c r="P5" i="26"/>
  <c r="P9" i="57" l="1"/>
  <c r="P10" i="57"/>
  <c r="P11" i="57" s="1"/>
  <c r="M6" i="26"/>
  <c r="P3" i="26"/>
  <c r="O6" i="26" l="1"/>
  <c r="P7" i="26" l="1"/>
  <c r="P8" i="26" s="1"/>
  <c r="P9" i="26" s="1"/>
  <c r="P10" i="26" l="1"/>
  <c r="P11" i="26" s="1"/>
  <c r="A19" i="2"/>
  <c r="J19" i="2"/>
  <c r="I37" i="2" l="1"/>
  <c r="J18" i="2"/>
  <c r="J20" i="2" l="1"/>
  <c r="J22" i="2" l="1"/>
  <c r="J23" i="2" s="1"/>
  <c r="J24" i="2" l="1"/>
  <c r="J25" i="2"/>
  <c r="J26" i="2" l="1"/>
</calcChain>
</file>

<file path=xl/sharedStrings.xml><?xml version="1.0" encoding="utf-8"?>
<sst xmlns="http://schemas.openxmlformats.org/spreadsheetml/2006/main" count="122" uniqueCount="72">
  <si>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</si>
  <si>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</si>
  <si>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</si>
  <si>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</si>
  <si>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</si>
  <si>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</si>
  <si>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</si>
  <si>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</si>
  <si>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</si>
  <si>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</si>
  <si>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</si>
  <si>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</si>
  <si>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</si>
  <si>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</si>
  <si>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</si>
  <si>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</si>
  <si>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</si>
  <si>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</si>
  <si>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</si>
  <si>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</si>
  <si>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</si>
  <si>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</si>
  <si>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</si>
  <si>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</si>
  <si>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</si>
  <si>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</si>
  <si>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</si>
  <si>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</si>
  <si>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</si>
  <si>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</si>
  <si>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</si>
  <si>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</si>
  <si>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</si>
  <si>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</si>
  <si>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</si>
  <si>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</si>
  <si>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</si>
  <si>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</si>
  <si>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</si>
  <si>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</si>
  <si>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</si>
  <si>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</si>
  <si>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</si>
  <si>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</si>
  <si>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</si>
  <si>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</si>
  <si>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</si>
  <si>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</si>
  <si>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</si>
  <si>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</si>
  <si>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</si>
  <si>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</si>
  <si>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</si>
  <si>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</si>
  <si>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</si>
  <si>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</si>
  <si>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DMD/2111/18/UHTO8605</t>
  </si>
  <si>
    <t>GSK211118ANK403</t>
  </si>
  <si>
    <t>GSK211115DMY935</t>
  </si>
  <si>
    <t>GSK211118ZGQ625</t>
  </si>
  <si>
    <t>DMP GTO (GORONTALO)</t>
  </si>
  <si>
    <t>KM DUTA II</t>
  </si>
  <si>
    <t>12/14/2021 YUSRIL</t>
  </si>
  <si>
    <t>DMD/2111/26/XOMK7592</t>
  </si>
  <si>
    <t>GSK211126XGN890</t>
  </si>
  <si>
    <t>GSK211126RMK349</t>
  </si>
  <si>
    <t>GSK211126TGE385</t>
  </si>
  <si>
    <t xml:space="preserve"> 29 Desember 21</t>
  </si>
  <si>
    <t>GORONTALO</t>
  </si>
  <si>
    <t xml:space="preserve"> NOVEMBER 2021</t>
  </si>
  <si>
    <t xml:space="preserve"> 053/PCI/PI/XII/21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</si>
  <si>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Enam Puluh Sembilan Ribu Dua Ratus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</si>
</sst>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left" vertical="center" wrapText="1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Table224578910112" displayName="Table224578910112" ref="C2:N5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5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4"/>
  <sheetViews>
    <sheetView topLeftCell="A15" workbookViewId="0">
      <selection activeCell="H27" sqref="H27"/>
    </sheetView>
  </sheetViews>
  <sheetFormatPr defaultRowHeight="15.75" x14ac:dyDescent="0.25"/>
  <cols>
    <col min="1" max="1" width="6.42578125" style="17" customWidth="1"/>
    <col min="2" max="2" width="11.5703125" style="17" customWidth="1"/>
    <col min="3" max="3" width="10" style="17" customWidth="1"/>
    <col min="4" max="4" width="26.42578125" style="17" customWidth="1"/>
    <col min="5" max="5" width="13.85546875" style="17" customWidth="1"/>
    <col min="6" max="6" width="6.85546875" style="17" bestFit="1" customWidth="1"/>
    <col min="7" max="7" width="6.42578125" style="17" customWidth="1"/>
    <col min="8" max="8" width="14.140625" style="18" bestFit="1" customWidth="1"/>
    <col min="9" max="9" width="1.5703125" style="18" customWidth="1"/>
    <col min="10" max="10" width="19.5703125" style="17" customWidth="1"/>
    <col min="11" max="11" width="9.140625" style="17"/>
    <col min="12" max="12" width="15.7109375" style="17" bestFit="1" customWidth="1"/>
    <col min="13" max="16384" width="9.140625" style="17"/>
  </cols>
  <sheetData>
    <row r="2" spans="1:10" x14ac:dyDescent="0.25">
      <c r="A2" s="16" t="s">
        <v>8</v>
      </c>
    </row>
    <row r="3" spans="1:10" x14ac:dyDescent="0.25">
      <c r="A3" s="19" t="s">
        <v>9</v>
      </c>
    </row>
    <row r="4" spans="1:10" x14ac:dyDescent="0.25">
      <c r="A4" s="19" t="s">
        <v>10</v>
      </c>
    </row>
    <row r="5" spans="1:10" x14ac:dyDescent="0.25">
      <c r="A5" s="19" t="s">
        <v>11</v>
      </c>
    </row>
    <row r="6" spans="1:10" x14ac:dyDescent="0.25">
      <c r="A6" s="19" t="s">
        <v>12</v>
      </c>
    </row>
    <row r="7" spans="1:10" x14ac:dyDescent="0.25">
      <c r="A7" s="19" t="s">
        <v>13</v>
      </c>
    </row>
    <row r="9" spans="1:10" ht="16.5" thickBot="1" x14ac:dyDescent="0.3">
      <c r="A9" s="20"/>
      <c r="B9" s="20"/>
      <c r="C9" s="20"/>
      <c r="D9" s="20"/>
      <c r="E9" s="20"/>
      <c r="F9" s="20"/>
      <c r="G9" s="20"/>
      <c r="H9" s="21"/>
      <c r="I9" s="21"/>
      <c r="J9" s="20"/>
    </row>
    <row r="10" spans="1:10" ht="23.25" customHeight="1" thickBot="1" x14ac:dyDescent="0.3">
      <c r="A10" s="94" t="s">
        <v>14</v>
      </c>
      <c r="B10" s="95"/>
      <c r="C10" s="95"/>
      <c r="D10" s="95"/>
      <c r="E10" s="95"/>
      <c r="F10" s="95"/>
      <c r="G10" s="95"/>
      <c r="H10" s="95"/>
      <c r="I10" s="95"/>
      <c r="J10" s="96"/>
    </row>
    <row r="12" spans="1:10" x14ac:dyDescent="0.25">
      <c r="A12" s="17" t="s">
        <v>15</v>
      </c>
      <c r="B12" s="17" t="s">
        <v>16</v>
      </c>
      <c r="G12" s="108" t="s">
        <v>49</v>
      </c>
      <c r="H12" s="108"/>
      <c r="I12" s="22" t="s">
        <v>17</v>
      </c>
      <c r="J12" s="23" t="s">
        <v>70</v>
      </c>
    </row>
    <row r="13" spans="1:10" x14ac:dyDescent="0.25">
      <c r="G13" s="108" t="s">
        <v>18</v>
      </c>
      <c r="H13" s="108"/>
      <c r="I13" s="22" t="s">
        <v>17</v>
      </c>
      <c r="J13" s="24" t="s">
        <v>67</v>
      </c>
    </row>
    <row r="14" spans="1:10" x14ac:dyDescent="0.25">
      <c r="G14" s="108" t="s">
        <v>50</v>
      </c>
      <c r="H14" s="108"/>
      <c r="I14" s="22" t="s">
        <v>17</v>
      </c>
      <c r="J14" s="17" t="s">
        <v>68</v>
      </c>
    </row>
    <row r="15" spans="1:10" x14ac:dyDescent="0.25">
      <c r="A15" s="17" t="s">
        <v>19</v>
      </c>
      <c r="B15" s="23" t="s">
        <v>20</v>
      </c>
      <c r="C15" s="23"/>
      <c r="I15" s="22"/>
      <c r="J15" s="17" t="s">
        <v>69</v>
      </c>
    </row>
    <row r="16" spans="1:10" ht="16.5" thickBot="1" x14ac:dyDescent="0.3"/>
    <row r="17" spans="1:12" ht="26.25" customHeight="1" x14ac:dyDescent="0.25">
      <c r="A17" s="25" t="s">
        <v>21</v>
      </c>
      <c r="B17" s="26" t="s">
        <v>22</v>
      </c>
      <c r="C17" s="26" t="s">
        <v>23</v>
      </c>
      <c r="D17" s="26" t="s">
        <v>24</v>
      </c>
      <c r="E17" s="26" t="s">
        <v>25</v>
      </c>
      <c r="F17" s="27" t="s">
        <v>26</v>
      </c>
      <c r="G17" s="27" t="s">
        <v>27</v>
      </c>
      <c r="H17" s="97" t="s">
        <v>28</v>
      </c>
      <c r="I17" s="98"/>
      <c r="J17" s="28" t="s">
        <v>29</v>
      </c>
    </row>
    <row r="18" spans="1:12" ht="48" customHeight="1" x14ac:dyDescent="0.25">
      <c r="A18" s="29">
        <v>1</v>
      </c>
      <c r="B18" s="30">
        <f>'403887'!E3</f>
        <v>44518</v>
      </c>
      <c r="C18" s="78">
        <f>'403887'!A3</f>
        <v>403887</v>
      </c>
      <c r="D18" s="31" t="s">
        <v>60</v>
      </c>
      <c r="E18" s="31" t="s">
        <v>68</v>
      </c>
      <c r="F18" s="32">
        <v>3</v>
      </c>
      <c r="G18" s="92">
        <v>100</v>
      </c>
      <c r="H18" s="99">
        <v>6000</v>
      </c>
      <c r="I18" s="100"/>
      <c r="J18" s="33">
        <f>G18*H18</f>
        <v>600000</v>
      </c>
      <c r="L18"/>
    </row>
    <row r="19" spans="1:12" ht="48" customHeight="1" x14ac:dyDescent="0.25">
      <c r="A19" s="29">
        <f>A18+1</f>
        <v>2</v>
      </c>
      <c r="B19" s="30">
        <f>'403717'!E3</f>
        <v>44526</v>
      </c>
      <c r="C19" s="78">
        <f>'403717'!A3</f>
        <v>403717</v>
      </c>
      <c r="D19" s="31" t="s">
        <v>60</v>
      </c>
      <c r="E19" s="31" t="s">
        <v>68</v>
      </c>
      <c r="F19" s="32">
        <v>3</v>
      </c>
      <c r="G19" s="93">
        <v>100</v>
      </c>
      <c r="H19" s="99">
        <v>6000</v>
      </c>
      <c r="I19" s="100"/>
      <c r="J19" s="33">
        <f t="shared" ref="J19" si="0">G19*H19</f>
        <v>600000</v>
      </c>
      <c r="L19"/>
    </row>
    <row r="20" spans="1:12" ht="32.25" customHeight="1" thickBot="1" x14ac:dyDescent="0.3">
      <c r="A20" s="101" t="s">
        <v>30</v>
      </c>
      <c r="B20" s="102"/>
      <c r="C20" s="102"/>
      <c r="D20" s="102"/>
      <c r="E20" s="102"/>
      <c r="F20" s="102"/>
      <c r="G20" s="102"/>
      <c r="H20" s="102"/>
      <c r="I20" s="103"/>
      <c r="J20" s="34">
        <f>SUM(J18:J19)</f>
        <v>1200000</v>
      </c>
      <c r="L20" s="76"/>
    </row>
    <row r="21" spans="1:12" x14ac:dyDescent="0.25">
      <c r="A21" s="104"/>
      <c r="B21" s="104"/>
      <c r="C21" s="35"/>
      <c r="D21" s="35"/>
      <c r="E21" s="35"/>
      <c r="F21" s="35"/>
      <c r="G21" s="35"/>
      <c r="H21" s="36"/>
      <c r="I21" s="36"/>
      <c r="J21" s="37"/>
    </row>
    <row r="22" spans="1:12" x14ac:dyDescent="0.25">
      <c r="A22" s="79"/>
      <c r="B22" s="79"/>
      <c r="C22" s="79"/>
      <c r="D22" s="79"/>
      <c r="E22" s="79"/>
      <c r="F22" s="79"/>
      <c r="G22" s="38" t="s">
        <v>51</v>
      </c>
      <c r="H22" s="38"/>
      <c r="I22" s="36"/>
      <c r="J22" s="37">
        <f>J20*10%</f>
        <v>120000</v>
      </c>
      <c r="L22" s="39"/>
    </row>
    <row r="23" spans="1:12" x14ac:dyDescent="0.25">
      <c r="A23" s="79"/>
      <c r="B23" s="79"/>
      <c r="C23" s="79"/>
      <c r="D23" s="79"/>
      <c r="E23" s="79"/>
      <c r="F23" s="79"/>
      <c r="G23" s="86" t="s">
        <v>52</v>
      </c>
      <c r="H23" s="86"/>
      <c r="I23" s="87"/>
      <c r="J23" s="89">
        <f>J20-J22</f>
        <v>1080000</v>
      </c>
      <c r="L23" s="39"/>
    </row>
    <row r="24" spans="1:12" x14ac:dyDescent="0.25">
      <c r="A24" s="79"/>
      <c r="B24" s="79"/>
      <c r="C24" s="79"/>
      <c r="D24" s="79"/>
      <c r="E24" s="79"/>
      <c r="F24" s="79"/>
      <c r="G24" s="38" t="s">
        <v>31</v>
      </c>
      <c r="H24" s="38"/>
      <c r="I24" s="39" t="e">
        <f>#REF!*1%</f>
        <v>#REF!</v>
      </c>
      <c r="J24" s="37">
        <f>J23*1%</f>
        <v>10800</v>
      </c>
    </row>
    <row r="25" spans="1:12" ht="16.5" thickBot="1" x14ac:dyDescent="0.3">
      <c r="A25" s="79"/>
      <c r="B25" s="79"/>
      <c r="C25" s="79"/>
      <c r="D25" s="79"/>
      <c r="E25" s="79"/>
      <c r="F25" s="79"/>
      <c r="G25" s="88" t="s">
        <v>54</v>
      </c>
      <c r="H25" s="88"/>
      <c r="I25" s="40">
        <f>I21*10%</f>
        <v>0</v>
      </c>
      <c r="J25" s="40">
        <f>J23*2%</f>
        <v>21600</v>
      </c>
    </row>
    <row r="26" spans="1:12" x14ac:dyDescent="0.25">
      <c r="E26" s="16"/>
      <c r="F26" s="16"/>
      <c r="G26" s="41" t="s">
        <v>55</v>
      </c>
      <c r="H26" s="41"/>
      <c r="I26" s="42" t="e">
        <f>I20+I24</f>
        <v>#REF!</v>
      </c>
      <c r="J26" s="42">
        <f>J23+J24-J25</f>
        <v>1069200</v>
      </c>
    </row>
    <row r="27" spans="1:12" x14ac:dyDescent="0.25">
      <c r="E27" s="16"/>
      <c r="F27" s="16"/>
      <c r="G27" s="41"/>
      <c r="H27" s="41"/>
      <c r="I27" s="42"/>
      <c r="J27" s="42"/>
    </row>
    <row r="28" spans="1:12" x14ac:dyDescent="0.25">
      <c r="A28" s="16" t="s">
        <v>71</v>
      </c>
      <c r="D28" s="16"/>
      <c r="E28" s="16"/>
      <c r="F28" s="16"/>
      <c r="G28" s="16"/>
      <c r="H28" s="41"/>
      <c r="I28" s="41"/>
      <c r="J28" s="42"/>
    </row>
    <row r="29" spans="1:12" x14ac:dyDescent="0.25">
      <c r="A29" s="43"/>
      <c r="D29" s="16"/>
      <c r="E29" s="16"/>
      <c r="F29" s="16"/>
      <c r="G29" s="16"/>
      <c r="H29" s="41"/>
      <c r="I29" s="41"/>
      <c r="J29" s="42"/>
    </row>
    <row r="30" spans="1:12" x14ac:dyDescent="0.25">
      <c r="D30" s="16"/>
      <c r="E30" s="16"/>
      <c r="F30" s="16"/>
      <c r="G30" s="16"/>
      <c r="H30" s="41"/>
      <c r="I30" s="41"/>
      <c r="J30" s="42"/>
    </row>
    <row r="31" spans="1:12" x14ac:dyDescent="0.25">
      <c r="A31" s="44" t="s">
        <v>33</v>
      </c>
    </row>
    <row r="32" spans="1:12" x14ac:dyDescent="0.25">
      <c r="A32" s="45" t="s">
        <v>34</v>
      </c>
      <c r="B32" s="46"/>
      <c r="C32" s="46"/>
      <c r="D32" s="47"/>
      <c r="E32" s="47"/>
      <c r="F32" s="47"/>
      <c r="G32" s="47"/>
    </row>
    <row r="33" spans="1:10" x14ac:dyDescent="0.25">
      <c r="A33" s="45" t="s">
        <v>35</v>
      </c>
      <c r="B33" s="46"/>
      <c r="C33" s="46"/>
      <c r="D33" s="47"/>
      <c r="E33" s="47"/>
      <c r="F33" s="47"/>
      <c r="G33" s="47"/>
    </row>
    <row r="34" spans="1:10" x14ac:dyDescent="0.25">
      <c r="A34" s="48" t="s">
        <v>36</v>
      </c>
      <c r="B34" s="49"/>
      <c r="C34" s="49"/>
      <c r="D34" s="47"/>
      <c r="E34" s="47"/>
      <c r="F34" s="47"/>
      <c r="G34" s="47"/>
    </row>
    <row r="35" spans="1:10" x14ac:dyDescent="0.25">
      <c r="A35" s="50" t="s">
        <v>8</v>
      </c>
      <c r="B35" s="51"/>
      <c r="C35" s="51"/>
      <c r="D35" s="47"/>
      <c r="E35" s="47"/>
      <c r="F35" s="47"/>
      <c r="G35" s="47"/>
    </row>
    <row r="36" spans="1:10" x14ac:dyDescent="0.25">
      <c r="A36" s="52"/>
      <c r="B36" s="52"/>
      <c r="C36" s="52"/>
    </row>
    <row r="37" spans="1:10" x14ac:dyDescent="0.25">
      <c r="H37" s="53" t="s">
        <v>37</v>
      </c>
      <c r="I37" s="105" t="str">
        <f>+J13</f>
        <v xml:space="preserve"> 29 Desember 21</v>
      </c>
      <c r="J37" s="106"/>
    </row>
    <row r="41" spans="1:10" ht="18" customHeight="1" x14ac:dyDescent="0.25"/>
    <row r="42" spans="1:10" ht="17.25" customHeight="1" x14ac:dyDescent="0.25"/>
    <row r="44" spans="1:10" x14ac:dyDescent="0.25">
      <c r="H44" s="107" t="s">
        <v>38</v>
      </c>
      <c r="I44" s="107"/>
      <c r="J44" s="107"/>
    </row>
  </sheetData>
  <mergeCells count="11">
    <mergeCell ref="I37:J37"/>
    <mergeCell ref="H44:J44"/>
    <mergeCell ref="G14:H14"/>
    <mergeCell ref="G13:H13"/>
    <mergeCell ref="G12:H12"/>
    <mergeCell ref="A10:J10"/>
    <mergeCell ref="H17:I17"/>
    <mergeCell ref="H18:I18"/>
    <mergeCell ref="A20:I20"/>
    <mergeCell ref="A21:B21"/>
    <mergeCell ref="H19:I1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3" sqref="D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77">
        <v>403887</v>
      </c>
      <c r="B3" s="71" t="s">
        <v>56</v>
      </c>
      <c r="C3" s="9" t="s">
        <v>57</v>
      </c>
      <c r="D3" s="73" t="s">
        <v>60</v>
      </c>
      <c r="E3" s="13">
        <v>44518</v>
      </c>
      <c r="F3" s="73" t="s">
        <v>61</v>
      </c>
      <c r="G3" s="13">
        <v>44544</v>
      </c>
      <c r="H3" s="10" t="s">
        <v>62</v>
      </c>
      <c r="I3" s="1">
        <v>30</v>
      </c>
      <c r="J3" s="1">
        <v>22</v>
      </c>
      <c r="K3" s="1">
        <v>14</v>
      </c>
      <c r="L3" s="1">
        <v>4</v>
      </c>
      <c r="M3" s="75">
        <v>2.31</v>
      </c>
      <c r="N3" s="90">
        <v>4</v>
      </c>
      <c r="O3" s="63">
        <v>6000</v>
      </c>
      <c r="P3" s="64">
        <f>Table224578910112[[#This Row],[PEMBULATAN]]*O3</f>
        <v>24000</v>
      </c>
    </row>
    <row r="4" spans="1:16" ht="26.25" customHeight="1" x14ac:dyDescent="0.2">
      <c r="A4" s="14"/>
      <c r="B4" s="72"/>
      <c r="C4" s="9" t="s">
        <v>58</v>
      </c>
      <c r="D4" s="73" t="s">
        <v>60</v>
      </c>
      <c r="E4" s="13">
        <v>44518</v>
      </c>
      <c r="F4" s="73" t="s">
        <v>61</v>
      </c>
      <c r="G4" s="13">
        <v>44544</v>
      </c>
      <c r="H4" s="10" t="s">
        <v>62</v>
      </c>
      <c r="I4" s="1">
        <v>46</v>
      </c>
      <c r="J4" s="1">
        <v>27</v>
      </c>
      <c r="K4" s="1">
        <v>20</v>
      </c>
      <c r="L4" s="1">
        <v>4</v>
      </c>
      <c r="M4" s="75">
        <v>6.21</v>
      </c>
      <c r="N4" s="90">
        <v>6.21</v>
      </c>
      <c r="O4" s="63">
        <v>6000</v>
      </c>
      <c r="P4" s="64">
        <f>Table224578910112[[#This Row],[PEMBULATAN]]*O4</f>
        <v>37260</v>
      </c>
    </row>
    <row r="5" spans="1:16" ht="26.25" customHeight="1" x14ac:dyDescent="0.2">
      <c r="A5" s="14"/>
      <c r="B5" s="14"/>
      <c r="C5" s="9" t="s">
        <v>59</v>
      </c>
      <c r="D5" s="73" t="s">
        <v>60</v>
      </c>
      <c r="E5" s="13">
        <v>44518</v>
      </c>
      <c r="F5" s="73" t="s">
        <v>61</v>
      </c>
      <c r="G5" s="13">
        <v>44544</v>
      </c>
      <c r="H5" s="10" t="s">
        <v>62</v>
      </c>
      <c r="I5" s="1">
        <v>150</v>
      </c>
      <c r="J5" s="1">
        <v>64</v>
      </c>
      <c r="K5" s="1">
        <v>10</v>
      </c>
      <c r="L5" s="1">
        <v>21</v>
      </c>
      <c r="M5" s="75">
        <v>24</v>
      </c>
      <c r="N5" s="8">
        <v>24</v>
      </c>
      <c r="O5" s="63">
        <v>6000</v>
      </c>
      <c r="P5" s="64">
        <f>Table224578910112[[#This Row],[PEMBULATAN]]*O5</f>
        <v>144000</v>
      </c>
    </row>
    <row r="6" spans="1:16" ht="22.5" customHeight="1" x14ac:dyDescent="0.2">
      <c r="A6" s="109" t="s">
        <v>30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74">
        <f>SUBTOTAL(109,Table224578910112[KG VOLUME])</f>
        <v>32.519999999999996</v>
      </c>
      <c r="N6" s="67">
        <f>SUM(N3:N5)</f>
        <v>34.21</v>
      </c>
      <c r="O6" s="112">
        <f>SUM(P3:P5)</f>
        <v>205260</v>
      </c>
      <c r="P6" s="113"/>
    </row>
    <row r="7" spans="1:16" ht="18" customHeight="1" x14ac:dyDescent="0.2">
      <c r="A7" s="80"/>
      <c r="B7" s="55" t="s">
        <v>42</v>
      </c>
      <c r="C7" s="54"/>
      <c r="D7" s="56" t="s">
        <v>43</v>
      </c>
      <c r="E7" s="80"/>
      <c r="F7" s="80"/>
      <c r="G7" s="80"/>
      <c r="H7" s="80"/>
      <c r="I7" s="80"/>
      <c r="J7" s="80"/>
      <c r="K7" s="80"/>
      <c r="L7" s="80"/>
      <c r="M7" s="81"/>
      <c r="N7" s="82" t="s">
        <v>51</v>
      </c>
      <c r="O7" s="83"/>
      <c r="P7" s="83">
        <f>O6*10%</f>
        <v>20526</v>
      </c>
    </row>
    <row r="8" spans="1:16" ht="18" customHeight="1" thickBot="1" x14ac:dyDescent="0.25">
      <c r="A8" s="80"/>
      <c r="B8" s="55"/>
      <c r="C8" s="54"/>
      <c r="D8" s="56"/>
      <c r="E8" s="80"/>
      <c r="F8" s="80"/>
      <c r="G8" s="80"/>
      <c r="H8" s="80"/>
      <c r="I8" s="80"/>
      <c r="J8" s="80"/>
      <c r="K8" s="80"/>
      <c r="L8" s="80"/>
      <c r="M8" s="81"/>
      <c r="N8" s="84" t="s">
        <v>52</v>
      </c>
      <c r="O8" s="85"/>
      <c r="P8" s="85">
        <f>O6-P7</f>
        <v>184734</v>
      </c>
    </row>
    <row r="9" spans="1:16" ht="18" customHeight="1" x14ac:dyDescent="0.2">
      <c r="A9" s="11"/>
      <c r="H9" s="62"/>
      <c r="N9" s="61" t="s">
        <v>31</v>
      </c>
      <c r="P9" s="68">
        <f>P8*1%</f>
        <v>1847.3400000000001</v>
      </c>
    </row>
    <row r="10" spans="1:16" ht="18" customHeight="1" thickBot="1" x14ac:dyDescent="0.25">
      <c r="A10" s="11"/>
      <c r="H10" s="62"/>
      <c r="N10" s="61" t="s">
        <v>53</v>
      </c>
      <c r="P10" s="70">
        <f>P8*2%</f>
        <v>3694.6800000000003</v>
      </c>
    </row>
    <row r="11" spans="1:16" ht="18" customHeight="1" x14ac:dyDescent="0.2">
      <c r="A11" s="11"/>
      <c r="H11" s="62"/>
      <c r="N11" s="65" t="s">
        <v>32</v>
      </c>
      <c r="O11" s="66"/>
      <c r="P11" s="69">
        <f>P8+P9-P10</f>
        <v>182886.66</v>
      </c>
    </row>
    <row r="13" spans="1:16" x14ac:dyDescent="0.2">
      <c r="A13" s="11"/>
      <c r="H13" s="62"/>
      <c r="P13" s="70"/>
    </row>
    <row r="14" spans="1:16" x14ac:dyDescent="0.2">
      <c r="A14" s="11"/>
      <c r="H14" s="62"/>
      <c r="O14" s="57"/>
      <c r="P14" s="70"/>
    </row>
    <row r="15" spans="1:16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">
    <cfRule type="duplicateValues" dxfId="33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tabSelected="1"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8" t="s">
        <v>44</v>
      </c>
      <c r="B2" s="7" t="s">
        <v>7</v>
      </c>
      <c r="C2" s="7" t="s">
        <v>0</v>
      </c>
      <c r="D2" s="7" t="s">
        <v>1</v>
      </c>
      <c r="E2" s="59" t="s">
        <v>4</v>
      </c>
      <c r="F2" s="7" t="s">
        <v>3</v>
      </c>
      <c r="G2" s="7" t="s">
        <v>5</v>
      </c>
      <c r="H2" s="59" t="s">
        <v>2</v>
      </c>
      <c r="I2" s="7" t="s">
        <v>39</v>
      </c>
      <c r="J2" s="7" t="s">
        <v>40</v>
      </c>
      <c r="K2" s="7" t="s">
        <v>41</v>
      </c>
      <c r="L2" s="60" t="s">
        <v>45</v>
      </c>
      <c r="M2" s="60" t="s">
        <v>46</v>
      </c>
      <c r="N2" s="60" t="s">
        <v>6</v>
      </c>
      <c r="O2" s="60" t="s">
        <v>47</v>
      </c>
      <c r="P2" s="60" t="s">
        <v>48</v>
      </c>
    </row>
    <row r="3" spans="1:16" ht="26.25" customHeight="1" x14ac:dyDescent="0.2">
      <c r="A3" s="77">
        <v>403717</v>
      </c>
      <c r="B3" s="71" t="s">
        <v>63</v>
      </c>
      <c r="C3" s="9" t="s">
        <v>64</v>
      </c>
      <c r="D3" s="73" t="s">
        <v>60</v>
      </c>
      <c r="E3" s="13">
        <v>44526</v>
      </c>
      <c r="F3" s="73" t="s">
        <v>61</v>
      </c>
      <c r="G3" s="13">
        <v>44544</v>
      </c>
      <c r="H3" s="91" t="s">
        <v>62</v>
      </c>
      <c r="I3" s="1">
        <v>65</v>
      </c>
      <c r="J3" s="1">
        <v>56</v>
      </c>
      <c r="K3" s="1">
        <v>22</v>
      </c>
      <c r="L3" s="1">
        <v>12</v>
      </c>
      <c r="M3" s="75">
        <v>20.02</v>
      </c>
      <c r="N3" s="90">
        <v>20.02</v>
      </c>
      <c r="O3" s="63">
        <v>6000</v>
      </c>
      <c r="P3" s="64">
        <f>Table2245789101123[[#This Row],[PEMBULATAN]]*O3</f>
        <v>120120</v>
      </c>
    </row>
    <row r="4" spans="1:16" ht="26.25" customHeight="1" x14ac:dyDescent="0.2">
      <c r="A4" s="14"/>
      <c r="B4" s="72"/>
      <c r="C4" s="9" t="s">
        <v>65</v>
      </c>
      <c r="D4" s="73" t="s">
        <v>60</v>
      </c>
      <c r="E4" s="13">
        <v>44526</v>
      </c>
      <c r="F4" s="73" t="s">
        <v>61</v>
      </c>
      <c r="G4" s="13">
        <v>44544</v>
      </c>
      <c r="H4" s="91" t="s">
        <v>62</v>
      </c>
      <c r="I4" s="1">
        <v>65</v>
      </c>
      <c r="J4" s="1">
        <v>56</v>
      </c>
      <c r="K4" s="1">
        <v>22</v>
      </c>
      <c r="L4" s="1">
        <v>12</v>
      </c>
      <c r="M4" s="75">
        <v>20.02</v>
      </c>
      <c r="N4" s="90">
        <v>20.02</v>
      </c>
      <c r="O4" s="63">
        <v>6000</v>
      </c>
      <c r="P4" s="64">
        <f>Table2245789101123[[#This Row],[PEMBULATAN]]*O4</f>
        <v>120120</v>
      </c>
    </row>
    <row r="5" spans="1:16" ht="26.25" customHeight="1" x14ac:dyDescent="0.2">
      <c r="A5" s="14"/>
      <c r="B5" s="14"/>
      <c r="C5" s="9" t="s">
        <v>66</v>
      </c>
      <c r="D5" s="73" t="s">
        <v>60</v>
      </c>
      <c r="E5" s="13">
        <v>44526</v>
      </c>
      <c r="F5" s="73" t="s">
        <v>61</v>
      </c>
      <c r="G5" s="13">
        <v>44544</v>
      </c>
      <c r="H5" s="91" t="s">
        <v>62</v>
      </c>
      <c r="I5" s="1">
        <v>50</v>
      </c>
      <c r="J5" s="1">
        <v>40</v>
      </c>
      <c r="K5" s="1">
        <v>40</v>
      </c>
      <c r="L5" s="1">
        <v>11</v>
      </c>
      <c r="M5" s="75">
        <v>20</v>
      </c>
      <c r="N5" s="8">
        <v>20</v>
      </c>
      <c r="O5" s="63">
        <v>6000</v>
      </c>
      <c r="P5" s="64">
        <f>Table2245789101123[[#This Row],[PEMBULATAN]]*O5</f>
        <v>120000</v>
      </c>
    </row>
    <row r="6" spans="1:16" ht="22.5" customHeight="1" x14ac:dyDescent="0.2">
      <c r="A6" s="109" t="s">
        <v>30</v>
      </c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1"/>
      <c r="M6" s="74">
        <f>SUBTOTAL(109,Table2245789101123[KG VOLUME])</f>
        <v>60.04</v>
      </c>
      <c r="N6" s="67">
        <f>SUM(N3:N5)</f>
        <v>60.04</v>
      </c>
      <c r="O6" s="112">
        <f>SUM(P3:P5)</f>
        <v>360240</v>
      </c>
      <c r="P6" s="113"/>
    </row>
    <row r="7" spans="1:16" ht="18" customHeight="1" x14ac:dyDescent="0.2">
      <c r="A7" s="80"/>
      <c r="B7" s="55" t="s">
        <v>42</v>
      </c>
      <c r="C7" s="54"/>
      <c r="D7" s="56" t="s">
        <v>43</v>
      </c>
      <c r="E7" s="80"/>
      <c r="F7" s="80"/>
      <c r="G7" s="80"/>
      <c r="H7" s="80"/>
      <c r="I7" s="80"/>
      <c r="J7" s="80"/>
      <c r="K7" s="80"/>
      <c r="L7" s="80"/>
      <c r="M7" s="81"/>
      <c r="N7" s="82" t="s">
        <v>51</v>
      </c>
      <c r="O7" s="83"/>
      <c r="P7" s="83">
        <f>O6*10%</f>
        <v>36024</v>
      </c>
    </row>
    <row r="8" spans="1:16" ht="18" customHeight="1" thickBot="1" x14ac:dyDescent="0.25">
      <c r="A8" s="80"/>
      <c r="B8" s="55"/>
      <c r="C8" s="54"/>
      <c r="D8" s="56"/>
      <c r="E8" s="80"/>
      <c r="F8" s="80"/>
      <c r="G8" s="80"/>
      <c r="H8" s="80"/>
      <c r="I8" s="80"/>
      <c r="J8" s="80"/>
      <c r="K8" s="80"/>
      <c r="L8" s="80"/>
      <c r="M8" s="81"/>
      <c r="N8" s="84" t="s">
        <v>52</v>
      </c>
      <c r="O8" s="85"/>
      <c r="P8" s="85">
        <f>O6-P7</f>
        <v>324216</v>
      </c>
    </row>
    <row r="9" spans="1:16" ht="18" customHeight="1" x14ac:dyDescent="0.2">
      <c r="A9" s="11"/>
      <c r="H9" s="62"/>
      <c r="N9" s="61" t="s">
        <v>31</v>
      </c>
      <c r="P9" s="68">
        <f>P8*1%</f>
        <v>3242.16</v>
      </c>
    </row>
    <row r="10" spans="1:16" ht="18" customHeight="1" thickBot="1" x14ac:dyDescent="0.25">
      <c r="A10" s="11"/>
      <c r="H10" s="62"/>
      <c r="N10" s="61" t="s">
        <v>53</v>
      </c>
      <c r="P10" s="70">
        <f>P8*2%</f>
        <v>6484.32</v>
      </c>
    </row>
    <row r="11" spans="1:16" ht="18" customHeight="1" x14ac:dyDescent="0.2">
      <c r="A11" s="11"/>
      <c r="H11" s="62"/>
      <c r="N11" s="65" t="s">
        <v>32</v>
      </c>
      <c r="O11" s="66"/>
      <c r="P11" s="69">
        <f>P8+P9-P10</f>
        <v>320973.83999999997</v>
      </c>
    </row>
    <row r="13" spans="1:16" x14ac:dyDescent="0.2">
      <c r="A13" s="11"/>
      <c r="H13" s="62"/>
      <c r="P13" s="70"/>
    </row>
    <row r="14" spans="1:16" x14ac:dyDescent="0.2">
      <c r="A14" s="11"/>
      <c r="H14" s="62"/>
      <c r="O14" s="57"/>
      <c r="P14" s="70"/>
    </row>
    <row r="15" spans="1:16" s="3" customFormat="1" x14ac:dyDescent="0.25">
      <c r="A15" s="11"/>
      <c r="B15" s="2"/>
      <c r="C15" s="2"/>
      <c r="E15" s="12"/>
      <c r="H15" s="62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2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2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2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2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2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2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2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2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2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2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2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">
    <cfRule type="duplicateValues" dxfId="15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053_Sicepat_Gorontalo</vt:lpstr>
      <vt:lpstr>403887</vt:lpstr>
      <vt:lpstr>403717</vt:lpstr>
      <vt:lpstr>'053_Sicepat_Gorontalo'!Print_Titles</vt:lpstr>
      <vt:lpstr>'403717'!Print_Titles</vt:lpstr>
      <vt:lpstr>'403887'!Print_Titles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2022-01-20T09:12:48Z</cp:lastPrinted>
  <dcterms:created xsi:type="dcterms:W3CDTF">2021-07-02T11:08:00Z</dcterms:created>
  <dcterms:modified xsi:type="dcterms:W3CDTF">2022-01-20T10:22:53Z</dcterms:modified>
</cp:coreProperties>
</file>