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 activeTab="1"/>
  </bookViews>
  <sheets>
    <sheet name="Sicepat_MKW-JKT FEB 22" sheetId="2" r:id="rId1"/>
    <sheet name="PCIJKT000018716" sheetId="58" r:id="rId2"/>
  </sheets>
  <definedNames>
    <definedName name="_xlnm.Print_Titles" localSheetId="1">PCIJKT000018716!$2:$2</definedName>
    <definedName name="_xlnm.Print_Titles" localSheetId="0">'Sicepat_MKW-JKT FEB 22'!$2:$17</definedName>
  </definedNames>
  <calcPr calcId="162913"/>
</workbook>
</file>

<file path=xl/calcChain.xml><?xml version="1.0" encoding="utf-8"?>
<calcChain xmlns="http://schemas.openxmlformats.org/spreadsheetml/2006/main">
  <c r="O15" i="58" l="1"/>
  <c r="P14" i="58" l="1"/>
  <c r="P13" i="58"/>
  <c r="P12" i="58"/>
  <c r="P11" i="58"/>
  <c r="P10" i="58"/>
  <c r="P9" i="58"/>
  <c r="P8" i="58"/>
  <c r="P7" i="58"/>
  <c r="P6" i="58"/>
  <c r="P5" i="58"/>
  <c r="P4" i="58"/>
  <c r="N15" i="58"/>
  <c r="F18" i="2" l="1"/>
  <c r="B18" i="2"/>
  <c r="C18" i="2"/>
  <c r="G18" i="2"/>
  <c r="M15" i="58" l="1"/>
  <c r="P3" i="58"/>
  <c r="P17" i="58" l="1"/>
  <c r="I24" i="2"/>
  <c r="I23" i="2"/>
  <c r="I25" i="2" s="1"/>
  <c r="P19" i="58" l="1"/>
  <c r="P18" i="58"/>
  <c r="L19" i="2"/>
  <c r="P20" i="58" l="1"/>
  <c r="I36" i="2"/>
  <c r="J18" i="2"/>
  <c r="J19" i="2" l="1"/>
  <c r="J22" i="2" l="1"/>
  <c r="J23" i="2" l="1"/>
  <c r="J24" i="2"/>
  <c r="J25" i="2" l="1"/>
</calcChain>
</file>

<file path=xl/sharedStrings.xml><?xml version="1.0" encoding="utf-8"?>
<sst xmlns="http://schemas.openxmlformats.org/spreadsheetml/2006/main" count="108" uniqueCount="67">
  <si>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</si>
  <si>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</si>
  <si>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</si>
  <si>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</si>
  <si>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</si>
  <si>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</si>
  <si>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</si>
  <si>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</si>
  <si>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</si>
  <si>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</si>
  <si>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</si>
  <si>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</si>
  <si>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</si>
  <si>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</si>
  <si>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</si>
  <si>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</si>
  <si>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</si>
  <si>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</si>
  <si>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</si>
  <si>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</si>
  <si>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</si>
  <si>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</si>
  <si>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</si>
  <si>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</si>
  <si>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</si>
  <si>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</si>
  <si>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</si>
  <si>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</si>
  <si>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</si>
  <si>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</si>
  <si>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</si>
  <si>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</si>
  <si>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</si>
  <si>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</si>
  <si>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</si>
  <si>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</si>
  <si>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</si>
  <si>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</si>
  <si>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</si>
  <si>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</si>
  <si>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</si>
  <si>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</si>
  <si>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</si>
  <si>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</si>
  <si>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</si>
  <si>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</si>
  <si>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</si>
  <si>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</si>
  <si>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</si>
  <si>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</si>
  <si>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</si>
  <si>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</si>
  <si>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</si>
  <si>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</si>
  <si>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</si>
  <si>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PPN 1,1%</t>
  </si>
  <si>
    <t>PCIJKT000018716</t>
  </si>
  <si>
    <t>SUNTER - JAKARTA</t>
  </si>
  <si>
    <t xml:space="preserve"> 16 April 2022</t>
  </si>
  <si>
    <t xml:space="preserve"> MKW - JKT</t>
  </si>
  <si>
    <t xml:space="preserve"> FEBRUARI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</si>
  <si>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Lima Ratus Dua Puluh Tiga Ribu Lima Ratus Sembilan Belas Rupiah.</t>
    </r>
  </si>
  <si>
    <t>KM. GUNUNG
DEMPO</t>
  </si>
  <si>
    <t>JAKARTA</t>
  </si>
  <si>
    <t>PENGIRIMAN BARANG TUJUAN MANOKWARI - SUNTER</t>
  </si>
  <si>
    <t>PENGIRIMAN KARUNG BEKAS</t>
  </si>
  <si>
    <t>POD SANUSI 21/03/22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</si>
</sst>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67" fontId="21" fillId="4" borderId="1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36</xdr:row>
      <xdr:rowOff>1304</xdr:rowOff>
    </xdr:from>
    <xdr:to>
      <xdr:col>16</xdr:col>
      <xdr:colOff>514350</xdr:colOff>
      <xdr:row>42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22457891011234" displayName="Table22457891011234" ref="C2:N1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19" workbookViewId="0">
      <selection activeCell="D31" sqref="D31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4.5703125" style="18" customWidth="1"/>
    <col min="5" max="5" width="15.71093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9" t="s">
        <v>14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2" spans="1:10" x14ac:dyDescent="0.25">
      <c r="A12" s="18" t="s">
        <v>15</v>
      </c>
      <c r="B12" s="18" t="s">
        <v>16</v>
      </c>
      <c r="G12" s="106" t="s">
        <v>48</v>
      </c>
      <c r="H12" s="106"/>
      <c r="I12" s="23" t="s">
        <v>17</v>
      </c>
      <c r="J12" s="24"/>
    </row>
    <row r="13" spans="1:10" x14ac:dyDescent="0.25">
      <c r="G13" s="106" t="s">
        <v>18</v>
      </c>
      <c r="H13" s="106"/>
      <c r="I13" s="23" t="s">
        <v>17</v>
      </c>
      <c r="J13" s="25" t="s">
        <v>58</v>
      </c>
    </row>
    <row r="14" spans="1:10" x14ac:dyDescent="0.25">
      <c r="G14" s="106" t="s">
        <v>49</v>
      </c>
      <c r="H14" s="106"/>
      <c r="I14" s="23" t="s">
        <v>17</v>
      </c>
      <c r="J14" s="18" t="s">
        <v>59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60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12" t="s">
        <v>28</v>
      </c>
      <c r="I17" s="113"/>
      <c r="J17" s="29" t="s">
        <v>29</v>
      </c>
    </row>
    <row r="18" spans="1:12" ht="48" customHeight="1" x14ac:dyDescent="0.25">
      <c r="A18" s="30">
        <v>1</v>
      </c>
      <c r="B18" s="31">
        <f>PCIJKT000018716!E3</f>
        <v>44617</v>
      </c>
      <c r="C18" s="82" t="str">
        <f>PCIJKT000018716!A3</f>
        <v>PCIJKT000018716</v>
      </c>
      <c r="D18" s="32" t="s">
        <v>64</v>
      </c>
      <c r="E18" s="104" t="s">
        <v>63</v>
      </c>
      <c r="F18" s="33">
        <f>PCIJKT000018716!Q3</f>
        <v>12</v>
      </c>
      <c r="G18" s="103">
        <f>PCIJKT000018716!N15</f>
        <v>228.23</v>
      </c>
      <c r="H18" s="114">
        <v>20000</v>
      </c>
      <c r="I18" s="115"/>
      <c r="J18" s="34">
        <f>G18*H18</f>
        <v>4564600</v>
      </c>
      <c r="L18"/>
    </row>
    <row r="19" spans="1:12" ht="32.25" customHeight="1" thickBot="1" x14ac:dyDescent="0.3">
      <c r="A19" s="116" t="s">
        <v>30</v>
      </c>
      <c r="B19" s="117"/>
      <c r="C19" s="117"/>
      <c r="D19" s="117"/>
      <c r="E19" s="117"/>
      <c r="F19" s="117"/>
      <c r="G19" s="117"/>
      <c r="H19" s="117"/>
      <c r="I19" s="118"/>
      <c r="J19" s="35">
        <f>SUM(J18:J18)</f>
        <v>4564600</v>
      </c>
      <c r="L19" s="80" t="e">
        <f>#REF!+#REF!+#REF!+#REF!+#REF!+#REF!+#REF!+#REF!+#REF!+#REF!+#REF!+#REF!+#REF!+#REF!+#REF!+#REF!+#REF!+#REF!+#REF!+#REF!+#REF!+#REF!+#REF!+#REF!+#REF!+#REF!+#REF!+#REF!+#REF!+#REF!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119"/>
      <c r="B20" s="119"/>
      <c r="C20" s="36"/>
      <c r="D20" s="36"/>
      <c r="E20" s="36"/>
      <c r="F20" s="36"/>
      <c r="G20" s="36"/>
      <c r="H20" s="37"/>
      <c r="I20" s="37"/>
      <c r="J20" s="38"/>
    </row>
    <row r="21" spans="1:12" x14ac:dyDescent="0.25">
      <c r="A21" s="83"/>
      <c r="B21" s="83"/>
      <c r="C21" s="83"/>
      <c r="D21" s="83"/>
      <c r="E21" s="83"/>
      <c r="F21" s="83"/>
      <c r="G21" s="39" t="s">
        <v>50</v>
      </c>
      <c r="H21" s="39"/>
      <c r="I21" s="37"/>
      <c r="J21" s="38">
        <v>0</v>
      </c>
      <c r="L21" s="40"/>
    </row>
    <row r="22" spans="1:12" x14ac:dyDescent="0.25">
      <c r="A22" s="83"/>
      <c r="B22" s="83"/>
      <c r="C22" s="83"/>
      <c r="D22" s="83"/>
      <c r="E22" s="83"/>
      <c r="F22" s="83"/>
      <c r="G22" s="90" t="s">
        <v>51</v>
      </c>
      <c r="H22" s="90"/>
      <c r="I22" s="91"/>
      <c r="J22" s="93">
        <f>J19-J21</f>
        <v>4564600</v>
      </c>
      <c r="L22" s="40"/>
    </row>
    <row r="23" spans="1:12" x14ac:dyDescent="0.25">
      <c r="A23" s="83"/>
      <c r="B23" s="83"/>
      <c r="C23" s="83"/>
      <c r="D23" s="83"/>
      <c r="E23" s="83"/>
      <c r="F23" s="83"/>
      <c r="G23" s="39" t="s">
        <v>55</v>
      </c>
      <c r="H23" s="39"/>
      <c r="I23" s="40" t="e">
        <f>#REF!*1%</f>
        <v>#REF!</v>
      </c>
      <c r="J23" s="38">
        <f>J22*1.1%</f>
        <v>50210.600000000006</v>
      </c>
    </row>
    <row r="24" spans="1:12" ht="16.5" thickBot="1" x14ac:dyDescent="0.3">
      <c r="A24" s="83"/>
      <c r="B24" s="83"/>
      <c r="C24" s="83"/>
      <c r="D24" s="83"/>
      <c r="E24" s="83"/>
      <c r="F24" s="83"/>
      <c r="G24" s="92" t="s">
        <v>53</v>
      </c>
      <c r="H24" s="92"/>
      <c r="I24" s="41">
        <f>I20*10%</f>
        <v>0</v>
      </c>
      <c r="J24" s="41">
        <f>J22*2%</f>
        <v>91292</v>
      </c>
    </row>
    <row r="25" spans="1:12" x14ac:dyDescent="0.25">
      <c r="E25" s="17"/>
      <c r="F25" s="17"/>
      <c r="G25" s="42" t="s">
        <v>54</v>
      </c>
      <c r="H25" s="42"/>
      <c r="I25" s="43" t="e">
        <f>I19+I23</f>
        <v>#REF!</v>
      </c>
      <c r="J25" s="43">
        <f>J22+J23-J24</f>
        <v>4523518.5999999996</v>
      </c>
    </row>
    <row r="26" spans="1:12" x14ac:dyDescent="0.25">
      <c r="E26" s="17"/>
      <c r="F26" s="17"/>
      <c r="G26" s="42"/>
      <c r="H26" s="42"/>
      <c r="I26" s="43"/>
      <c r="J26" s="43"/>
    </row>
    <row r="27" spans="1:12" x14ac:dyDescent="0.25">
      <c r="A27" s="17" t="s">
        <v>61</v>
      </c>
      <c r="D27" s="17"/>
      <c r="E27" s="17"/>
      <c r="F27" s="17"/>
      <c r="G27" s="17"/>
      <c r="H27" s="42"/>
      <c r="I27" s="42"/>
      <c r="J27" s="43"/>
    </row>
    <row r="28" spans="1:12" x14ac:dyDescent="0.25">
      <c r="A28" s="44"/>
      <c r="D28" s="17"/>
      <c r="E28" s="17"/>
      <c r="F28" s="17"/>
      <c r="G28" s="17"/>
      <c r="H28" s="42"/>
      <c r="I28" s="42"/>
      <c r="J28" s="43"/>
    </row>
    <row r="29" spans="1:12" x14ac:dyDescent="0.25">
      <c r="D29" s="17"/>
      <c r="E29" s="17"/>
      <c r="F29" s="17"/>
      <c r="G29" s="17"/>
      <c r="H29" s="42"/>
      <c r="I29" s="42"/>
      <c r="J29" s="43"/>
    </row>
    <row r="30" spans="1:12" x14ac:dyDescent="0.25">
      <c r="A30" s="45" t="s">
        <v>32</v>
      </c>
    </row>
    <row r="31" spans="1:12" x14ac:dyDescent="0.25">
      <c r="A31" s="46" t="s">
        <v>33</v>
      </c>
      <c r="B31" s="47"/>
      <c r="C31" s="47"/>
      <c r="D31" s="48"/>
      <c r="E31" s="48"/>
      <c r="F31" s="48"/>
      <c r="G31" s="48"/>
    </row>
    <row r="32" spans="1:12" x14ac:dyDescent="0.25">
      <c r="A32" s="46" t="s">
        <v>34</v>
      </c>
      <c r="B32" s="47"/>
      <c r="C32" s="47"/>
      <c r="D32" s="48"/>
      <c r="E32" s="48"/>
      <c r="F32" s="48"/>
      <c r="G32" s="48"/>
    </row>
    <row r="33" spans="1:10" x14ac:dyDescent="0.25">
      <c r="A33" s="49" t="s">
        <v>35</v>
      </c>
      <c r="B33" s="50"/>
      <c r="C33" s="50"/>
      <c r="D33" s="48"/>
      <c r="E33" s="48"/>
      <c r="F33" s="48"/>
      <c r="G33" s="48"/>
    </row>
    <row r="34" spans="1:10" x14ac:dyDescent="0.25">
      <c r="A34" s="51" t="s">
        <v>8</v>
      </c>
      <c r="B34" s="52"/>
      <c r="C34" s="52"/>
      <c r="D34" s="48"/>
      <c r="E34" s="48"/>
      <c r="F34" s="48"/>
      <c r="G34" s="48"/>
    </row>
    <row r="35" spans="1:10" x14ac:dyDescent="0.25">
      <c r="A35" s="53"/>
      <c r="B35" s="53"/>
      <c r="C35" s="53"/>
    </row>
    <row r="36" spans="1:10" x14ac:dyDescent="0.25">
      <c r="H36" s="54" t="s">
        <v>36</v>
      </c>
      <c r="I36" s="107" t="str">
        <f>+J13</f>
        <v xml:space="preserve"> 16 April 2022</v>
      </c>
      <c r="J36" s="108"/>
    </row>
    <row r="40" spans="1:10" ht="18" customHeight="1" x14ac:dyDescent="0.25"/>
    <row r="41" spans="1:10" ht="17.25" customHeight="1" x14ac:dyDescent="0.25"/>
    <row r="43" spans="1:10" x14ac:dyDescent="0.25">
      <c r="H43" s="105" t="s">
        <v>37</v>
      </c>
      <c r="I43" s="105"/>
      <c r="J43" s="105"/>
    </row>
  </sheetData>
  <mergeCells count="10">
    <mergeCell ref="A10:J10"/>
    <mergeCell ref="H17:I17"/>
    <mergeCell ref="H18:I18"/>
    <mergeCell ref="A19:I19"/>
    <mergeCell ref="A20:B20"/>
    <mergeCell ref="H43:J43"/>
    <mergeCell ref="G14:H14"/>
    <mergeCell ref="G13:H13"/>
    <mergeCell ref="G12:H12"/>
    <mergeCell ref="I36:J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5"/>
  <sheetViews>
    <sheetView tabSelected="1"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F13" sqref="F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6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59" t="s">
        <v>43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38</v>
      </c>
      <c r="J2" s="7" t="s">
        <v>39</v>
      </c>
      <c r="K2" s="7" t="s">
        <v>40</v>
      </c>
      <c r="L2" s="61" t="s">
        <v>44</v>
      </c>
      <c r="M2" s="61" t="s">
        <v>45</v>
      </c>
      <c r="N2" s="61" t="s">
        <v>6</v>
      </c>
      <c r="O2" s="61" t="s">
        <v>46</v>
      </c>
      <c r="P2" s="61" t="s">
        <v>47</v>
      </c>
      <c r="Q2" s="61" t="s">
        <v>26</v>
      </c>
    </row>
    <row r="3" spans="1:17" ht="26.25" customHeight="1" x14ac:dyDescent="0.2">
      <c r="A3" s="81" t="s">
        <v>56</v>
      </c>
      <c r="B3" s="74" t="s">
        <v>65</v>
      </c>
      <c r="C3" s="9"/>
      <c r="D3" s="76" t="s">
        <v>57</v>
      </c>
      <c r="E3" s="13">
        <v>44617</v>
      </c>
      <c r="F3" s="76" t="s">
        <v>62</v>
      </c>
      <c r="G3" s="13">
        <v>44641</v>
      </c>
      <c r="H3" s="10" t="s">
        <v>66</v>
      </c>
      <c r="I3" s="1">
        <v>61</v>
      </c>
      <c r="J3" s="1">
        <v>54</v>
      </c>
      <c r="K3" s="1">
        <v>20</v>
      </c>
      <c r="L3" s="1">
        <v>9</v>
      </c>
      <c r="M3" s="78">
        <v>16.47</v>
      </c>
      <c r="N3" s="8">
        <v>17</v>
      </c>
      <c r="O3" s="64">
        <v>20000</v>
      </c>
      <c r="P3" s="65">
        <f>Table22457891011234[[#This Row],[PEMBULATAN]]*O3</f>
        <v>340000</v>
      </c>
      <c r="Q3" s="94">
        <v>12</v>
      </c>
    </row>
    <row r="4" spans="1:17" ht="26.25" customHeight="1" x14ac:dyDescent="0.2">
      <c r="A4" s="14"/>
      <c r="B4" s="75"/>
      <c r="C4" s="9"/>
      <c r="D4" s="76" t="s">
        <v>57</v>
      </c>
      <c r="E4" s="13">
        <v>44617</v>
      </c>
      <c r="F4" s="76" t="s">
        <v>62</v>
      </c>
      <c r="G4" s="13">
        <v>44641</v>
      </c>
      <c r="H4" s="10" t="s">
        <v>66</v>
      </c>
      <c r="I4" s="1">
        <v>80</v>
      </c>
      <c r="J4" s="1">
        <v>61</v>
      </c>
      <c r="K4" s="1">
        <v>16</v>
      </c>
      <c r="L4" s="1">
        <v>6</v>
      </c>
      <c r="M4" s="78">
        <v>19.52</v>
      </c>
      <c r="N4" s="8">
        <v>20</v>
      </c>
      <c r="O4" s="64">
        <v>20000</v>
      </c>
      <c r="P4" s="65">
        <f>Table22457891011234[[#This Row],[PEMBULATAN]]*O4</f>
        <v>400000</v>
      </c>
      <c r="Q4" s="95"/>
    </row>
    <row r="5" spans="1:17" ht="26.25" customHeight="1" x14ac:dyDescent="0.2">
      <c r="A5" s="14"/>
      <c r="B5" s="14"/>
      <c r="C5" s="9"/>
      <c r="D5" s="76" t="s">
        <v>57</v>
      </c>
      <c r="E5" s="13">
        <v>44617</v>
      </c>
      <c r="F5" s="76" t="s">
        <v>62</v>
      </c>
      <c r="G5" s="13">
        <v>44641</v>
      </c>
      <c r="H5" s="10" t="s">
        <v>66</v>
      </c>
      <c r="I5" s="1">
        <v>82</v>
      </c>
      <c r="J5" s="1">
        <v>60</v>
      </c>
      <c r="K5" s="1">
        <v>24</v>
      </c>
      <c r="L5" s="1">
        <v>8</v>
      </c>
      <c r="M5" s="78">
        <v>29.52</v>
      </c>
      <c r="N5" s="8">
        <v>30</v>
      </c>
      <c r="O5" s="64">
        <v>20000</v>
      </c>
      <c r="P5" s="65">
        <f>Table22457891011234[[#This Row],[PEMBULATAN]]*O5</f>
        <v>600000</v>
      </c>
      <c r="Q5" s="95"/>
    </row>
    <row r="6" spans="1:17" ht="26.25" customHeight="1" x14ac:dyDescent="0.2">
      <c r="A6" s="14"/>
      <c r="B6" s="14"/>
      <c r="C6" s="73"/>
      <c r="D6" s="76" t="s">
        <v>57</v>
      </c>
      <c r="E6" s="13">
        <v>44617</v>
      </c>
      <c r="F6" s="76" t="s">
        <v>62</v>
      </c>
      <c r="G6" s="13">
        <v>44641</v>
      </c>
      <c r="H6" s="10" t="s">
        <v>66</v>
      </c>
      <c r="I6" s="16">
        <v>85</v>
      </c>
      <c r="J6" s="16">
        <v>60</v>
      </c>
      <c r="K6" s="16">
        <v>21</v>
      </c>
      <c r="L6" s="16">
        <v>7</v>
      </c>
      <c r="M6" s="79">
        <v>26.774999999999999</v>
      </c>
      <c r="N6" s="72">
        <v>27</v>
      </c>
      <c r="O6" s="64">
        <v>20000</v>
      </c>
      <c r="P6" s="65">
        <f>Table22457891011234[[#This Row],[PEMBULATAN]]*O6</f>
        <v>540000</v>
      </c>
      <c r="Q6" s="95"/>
    </row>
    <row r="7" spans="1:17" ht="26.25" customHeight="1" x14ac:dyDescent="0.2">
      <c r="A7" s="14"/>
      <c r="B7" s="14"/>
      <c r="C7" s="97"/>
      <c r="D7" s="76" t="s">
        <v>57</v>
      </c>
      <c r="E7" s="13">
        <v>44617</v>
      </c>
      <c r="F7" s="98" t="s">
        <v>62</v>
      </c>
      <c r="G7" s="13">
        <v>44641</v>
      </c>
      <c r="H7" s="10" t="s">
        <v>66</v>
      </c>
      <c r="I7" s="99">
        <v>74</v>
      </c>
      <c r="J7" s="99">
        <v>57</v>
      </c>
      <c r="K7" s="99">
        <v>19</v>
      </c>
      <c r="L7" s="99">
        <v>9</v>
      </c>
      <c r="M7" s="100">
        <v>20.035499999999999</v>
      </c>
      <c r="N7" s="102">
        <v>20.04</v>
      </c>
      <c r="O7" s="64">
        <v>20000</v>
      </c>
      <c r="P7" s="65">
        <f>Table22457891011234[[#This Row],[PEMBULATAN]]*O7</f>
        <v>400800</v>
      </c>
      <c r="Q7" s="95"/>
    </row>
    <row r="8" spans="1:17" ht="26.25" customHeight="1" x14ac:dyDescent="0.2">
      <c r="A8" s="14"/>
      <c r="B8" s="14"/>
      <c r="C8" s="97"/>
      <c r="D8" s="76" t="s">
        <v>57</v>
      </c>
      <c r="E8" s="13">
        <v>44617</v>
      </c>
      <c r="F8" s="98" t="s">
        <v>62</v>
      </c>
      <c r="G8" s="13">
        <v>44641</v>
      </c>
      <c r="H8" s="10" t="s">
        <v>66</v>
      </c>
      <c r="I8" s="99">
        <v>70</v>
      </c>
      <c r="J8" s="99">
        <v>52</v>
      </c>
      <c r="K8" s="99">
        <v>16</v>
      </c>
      <c r="L8" s="99">
        <v>6</v>
      </c>
      <c r="M8" s="100">
        <v>14.56</v>
      </c>
      <c r="N8" s="101">
        <v>15</v>
      </c>
      <c r="O8" s="64">
        <v>20000</v>
      </c>
      <c r="P8" s="65">
        <f>Table22457891011234[[#This Row],[PEMBULATAN]]*O8</f>
        <v>300000</v>
      </c>
      <c r="Q8" s="95"/>
    </row>
    <row r="9" spans="1:17" ht="26.25" customHeight="1" x14ac:dyDescent="0.2">
      <c r="A9" s="14"/>
      <c r="B9" s="14"/>
      <c r="C9" s="97"/>
      <c r="D9" s="76" t="s">
        <v>57</v>
      </c>
      <c r="E9" s="13">
        <v>44617</v>
      </c>
      <c r="F9" s="98" t="s">
        <v>62</v>
      </c>
      <c r="G9" s="13">
        <v>44641</v>
      </c>
      <c r="H9" s="10" t="s">
        <v>66</v>
      </c>
      <c r="I9" s="99">
        <v>60</v>
      </c>
      <c r="J9" s="99">
        <v>59</v>
      </c>
      <c r="K9" s="99">
        <v>19</v>
      </c>
      <c r="L9" s="99">
        <v>6</v>
      </c>
      <c r="M9" s="100">
        <v>16.815000000000001</v>
      </c>
      <c r="N9" s="101">
        <v>17</v>
      </c>
      <c r="O9" s="64">
        <v>20000</v>
      </c>
      <c r="P9" s="65">
        <f>Table22457891011234[[#This Row],[PEMBULATAN]]*O9</f>
        <v>340000</v>
      </c>
      <c r="Q9" s="95"/>
    </row>
    <row r="10" spans="1:17" ht="26.25" customHeight="1" x14ac:dyDescent="0.2">
      <c r="A10" s="14"/>
      <c r="B10" s="14"/>
      <c r="C10" s="97"/>
      <c r="D10" s="76" t="s">
        <v>57</v>
      </c>
      <c r="E10" s="13">
        <v>44617</v>
      </c>
      <c r="F10" s="98" t="s">
        <v>62</v>
      </c>
      <c r="G10" s="13">
        <v>44641</v>
      </c>
      <c r="H10" s="10" t="s">
        <v>66</v>
      </c>
      <c r="I10" s="99">
        <v>70</v>
      </c>
      <c r="J10" s="99">
        <v>56</v>
      </c>
      <c r="K10" s="99">
        <v>23</v>
      </c>
      <c r="L10" s="99">
        <v>4</v>
      </c>
      <c r="M10" s="100">
        <v>22.54</v>
      </c>
      <c r="N10" s="101">
        <v>23</v>
      </c>
      <c r="O10" s="64">
        <v>20000</v>
      </c>
      <c r="P10" s="65">
        <f>Table22457891011234[[#This Row],[PEMBULATAN]]*O10</f>
        <v>460000</v>
      </c>
      <c r="Q10" s="95"/>
    </row>
    <row r="11" spans="1:17" ht="26.25" customHeight="1" x14ac:dyDescent="0.2">
      <c r="A11" s="14"/>
      <c r="B11" s="14"/>
      <c r="C11" s="97"/>
      <c r="D11" s="76" t="s">
        <v>57</v>
      </c>
      <c r="E11" s="13">
        <v>44617</v>
      </c>
      <c r="F11" s="98" t="s">
        <v>62</v>
      </c>
      <c r="G11" s="13">
        <v>44641</v>
      </c>
      <c r="H11" s="10" t="s">
        <v>66</v>
      </c>
      <c r="I11" s="99">
        <v>70</v>
      </c>
      <c r="J11" s="99">
        <v>62</v>
      </c>
      <c r="K11" s="99">
        <v>14</v>
      </c>
      <c r="L11" s="99">
        <v>4</v>
      </c>
      <c r="M11" s="100">
        <v>15.19</v>
      </c>
      <c r="N11" s="102">
        <v>15.19</v>
      </c>
      <c r="O11" s="64">
        <v>20000</v>
      </c>
      <c r="P11" s="65">
        <f>Table22457891011234[[#This Row],[PEMBULATAN]]*O11</f>
        <v>303800</v>
      </c>
      <c r="Q11" s="95"/>
    </row>
    <row r="12" spans="1:17" ht="26.25" customHeight="1" x14ac:dyDescent="0.2">
      <c r="A12" s="14"/>
      <c r="B12" s="14"/>
      <c r="C12" s="97"/>
      <c r="D12" s="76" t="s">
        <v>57</v>
      </c>
      <c r="E12" s="13">
        <v>44617</v>
      </c>
      <c r="F12" s="98" t="s">
        <v>62</v>
      </c>
      <c r="G12" s="13">
        <v>44641</v>
      </c>
      <c r="H12" s="10" t="s">
        <v>66</v>
      </c>
      <c r="I12" s="99">
        <v>73</v>
      </c>
      <c r="J12" s="99">
        <v>62</v>
      </c>
      <c r="K12" s="99">
        <v>15</v>
      </c>
      <c r="L12" s="99">
        <v>8</v>
      </c>
      <c r="M12" s="100">
        <v>16.9725</v>
      </c>
      <c r="N12" s="101">
        <v>17</v>
      </c>
      <c r="O12" s="64">
        <v>20000</v>
      </c>
      <c r="P12" s="65">
        <f>Table22457891011234[[#This Row],[PEMBULATAN]]*O12</f>
        <v>340000</v>
      </c>
      <c r="Q12" s="95"/>
    </row>
    <row r="13" spans="1:17" ht="26.25" customHeight="1" x14ac:dyDescent="0.2">
      <c r="A13" s="14"/>
      <c r="B13" s="14"/>
      <c r="C13" s="97"/>
      <c r="D13" s="76" t="s">
        <v>57</v>
      </c>
      <c r="E13" s="13">
        <v>44617</v>
      </c>
      <c r="F13" s="98" t="s">
        <v>62</v>
      </c>
      <c r="G13" s="13">
        <v>44641</v>
      </c>
      <c r="H13" s="10" t="s">
        <v>66</v>
      </c>
      <c r="I13" s="99">
        <v>75</v>
      </c>
      <c r="J13" s="99">
        <v>62</v>
      </c>
      <c r="K13" s="99">
        <v>12</v>
      </c>
      <c r="L13" s="99">
        <v>9</v>
      </c>
      <c r="M13" s="100">
        <v>13.95</v>
      </c>
      <c r="N13" s="101">
        <v>14</v>
      </c>
      <c r="O13" s="64">
        <v>20000</v>
      </c>
      <c r="P13" s="65">
        <f>Table22457891011234[[#This Row],[PEMBULATAN]]*O13</f>
        <v>280000</v>
      </c>
      <c r="Q13" s="95"/>
    </row>
    <row r="14" spans="1:17" ht="26.25" customHeight="1" x14ac:dyDescent="0.2">
      <c r="A14" s="14"/>
      <c r="B14" s="14"/>
      <c r="C14" s="73"/>
      <c r="D14" s="76" t="s">
        <v>57</v>
      </c>
      <c r="E14" s="13">
        <v>44617</v>
      </c>
      <c r="F14" s="76" t="s">
        <v>62</v>
      </c>
      <c r="G14" s="13">
        <v>44641</v>
      </c>
      <c r="H14" s="10" t="s">
        <v>66</v>
      </c>
      <c r="I14" s="16">
        <v>60</v>
      </c>
      <c r="J14" s="16">
        <v>59</v>
      </c>
      <c r="K14" s="16">
        <v>14</v>
      </c>
      <c r="L14" s="16">
        <v>6</v>
      </c>
      <c r="M14" s="79">
        <v>12.39</v>
      </c>
      <c r="N14" s="72">
        <v>13</v>
      </c>
      <c r="O14" s="64">
        <v>20000</v>
      </c>
      <c r="P14" s="65">
        <f>Table22457891011234[[#This Row],[PEMBULATAN]]*O14</f>
        <v>260000</v>
      </c>
      <c r="Q14" s="96"/>
    </row>
    <row r="15" spans="1:17" ht="22.5" customHeight="1" x14ac:dyDescent="0.2">
      <c r="A15" s="120" t="s">
        <v>30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2"/>
      <c r="M15" s="77">
        <f>SUBTOTAL(109,Table22457891011234[KG VOLUME])</f>
        <v>224.738</v>
      </c>
      <c r="N15" s="68">
        <f>SUM(N3:N14)</f>
        <v>228.23</v>
      </c>
      <c r="O15" s="123">
        <f>SUM(P3:P14)</f>
        <v>4564600</v>
      </c>
      <c r="P15" s="124"/>
    </row>
    <row r="16" spans="1:17" ht="18" customHeight="1" x14ac:dyDescent="0.2">
      <c r="A16" s="84"/>
      <c r="B16" s="56" t="s">
        <v>41</v>
      </c>
      <c r="C16" s="55"/>
      <c r="D16" s="57" t="s">
        <v>42</v>
      </c>
      <c r="E16" s="84"/>
      <c r="F16" s="84"/>
      <c r="G16" s="84"/>
      <c r="H16" s="84"/>
      <c r="I16" s="84"/>
      <c r="J16" s="84"/>
      <c r="K16" s="84"/>
      <c r="L16" s="84"/>
      <c r="M16" s="85"/>
      <c r="N16" s="86" t="s">
        <v>50</v>
      </c>
      <c r="O16" s="87"/>
      <c r="P16" s="87"/>
    </row>
    <row r="17" spans="1:16" ht="18" customHeight="1" thickBot="1" x14ac:dyDescent="0.25">
      <c r="A17" s="84"/>
      <c r="B17" s="56"/>
      <c r="C17" s="55"/>
      <c r="D17" s="57"/>
      <c r="E17" s="84"/>
      <c r="F17" s="84"/>
      <c r="G17" s="84"/>
      <c r="H17" s="84"/>
      <c r="I17" s="84"/>
      <c r="J17" s="84"/>
      <c r="K17" s="84"/>
      <c r="L17" s="84"/>
      <c r="M17" s="85"/>
      <c r="N17" s="88" t="s">
        <v>51</v>
      </c>
      <c r="O17" s="89"/>
      <c r="P17" s="89">
        <f>O15-P16</f>
        <v>4564600</v>
      </c>
    </row>
    <row r="18" spans="1:16" ht="18" customHeight="1" x14ac:dyDescent="0.2">
      <c r="A18" s="11"/>
      <c r="H18" s="63"/>
      <c r="N18" s="62" t="s">
        <v>55</v>
      </c>
      <c r="P18" s="69">
        <f>P17*1.1%</f>
        <v>50210.600000000006</v>
      </c>
    </row>
    <row r="19" spans="1:16" ht="18" customHeight="1" thickBot="1" x14ac:dyDescent="0.25">
      <c r="A19" s="11"/>
      <c r="H19" s="63"/>
      <c r="N19" s="62" t="s">
        <v>52</v>
      </c>
      <c r="P19" s="71">
        <f>P17*2%</f>
        <v>91292</v>
      </c>
    </row>
    <row r="20" spans="1:16" ht="18" customHeight="1" x14ac:dyDescent="0.2">
      <c r="A20" s="11"/>
      <c r="H20" s="63"/>
      <c r="N20" s="66" t="s">
        <v>31</v>
      </c>
      <c r="O20" s="67"/>
      <c r="P20" s="70">
        <f>P17+P18-P19</f>
        <v>4523518.5999999996</v>
      </c>
    </row>
    <row r="22" spans="1:16" x14ac:dyDescent="0.2">
      <c r="A22" s="11"/>
      <c r="H22" s="63"/>
      <c r="P22" s="71"/>
    </row>
    <row r="23" spans="1:16" x14ac:dyDescent="0.2">
      <c r="A23" s="11"/>
      <c r="H23" s="63"/>
      <c r="O23" s="58"/>
      <c r="P23" s="71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</sheetData>
  <mergeCells count="2">
    <mergeCell ref="A15:L15"/>
    <mergeCell ref="O15:P15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4">
    <cfRule type="duplicateValues" dxfId="15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Sicepat_MKW-JKT FEB 22</vt:lpstr>
      <vt:lpstr>PCIJKT000018716</vt:lpstr>
      <vt:lpstr>PCIJKT000018716!Print_Titles</vt:lpstr>
      <vt:lpstr>'Sicepat_MKW-JKT 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2022-01-27T09:08:09Z</cp:lastPrinted>
  <dcterms:created xsi:type="dcterms:W3CDTF">2021-07-02T11:08:00Z</dcterms:created>
  <dcterms:modified xsi:type="dcterms:W3CDTF">2022-04-22T03:57:48Z</dcterms:modified>
</cp:coreProperties>
</file>