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arakan_Maret 22" sheetId="2" r:id="rId1"/>
    <sheet name="BKI032220041871" sheetId="58" r:id="rId2"/>
  </sheets>
  <definedNames>
    <definedName name="_xlnm.Print_Titles" localSheetId="1">BKI032220041871!$2:$2</definedName>
    <definedName name="_xlnm.Print_Titles" localSheetId="0">'Sicepat_Tarakan_Maret 22'!$2:$17</definedName>
  </definedNames>
  <calcPr calcId="162913"/>
</workbook>
</file>

<file path=xl/calcChain.xml><?xml version="1.0" encoding="utf-8"?>
<calcChain xmlns="http://schemas.openxmlformats.org/spreadsheetml/2006/main">
  <c r="O6" i="58" l="1"/>
  <c r="N6" i="58"/>
  <c r="F18" i="2" l="1"/>
  <c r="B18" i="2"/>
  <c r="C18" i="2"/>
  <c r="G18" i="2"/>
  <c r="J18" i="2" s="1"/>
  <c r="M6" i="58" l="1"/>
  <c r="P5" i="58"/>
  <c r="P4" i="58"/>
  <c r="P3" i="58"/>
  <c r="P7" i="58" l="1"/>
  <c r="P8" i="58" s="1"/>
  <c r="I24" i="2"/>
  <c r="I23" i="2"/>
  <c r="I25" i="2" s="1"/>
  <c r="P10" i="58" l="1"/>
  <c r="P9" i="58"/>
  <c r="L19" i="2"/>
  <c r="P11" i="58" l="1"/>
  <c r="I36" i="2"/>
  <c r="J19" i="2" l="1"/>
  <c r="J21" i="2" l="1"/>
  <c r="J22" i="2" s="1"/>
  <c r="J23" i="2" l="1"/>
  <c r="J24" i="2"/>
  <c r="J25" i="2" l="1"/>
</calcChain>
</file>

<file path=xl/sharedStrings.xml><?xml version="1.0" encoding="utf-8"?>
<sst xmlns="http://schemas.openxmlformats.org/spreadsheetml/2006/main" count="84" uniqueCount="69">
  <si>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</si>
  <si>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</si>
  <si>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</si>
  <si>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</si>
  <si>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</si>
  <si>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</si>
  <si>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</si>
  <si>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</si>
  <si>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</si>
  <si>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</si>
  <si>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</si>
  <si>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</si>
  <si>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</si>
  <si>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</si>
  <si>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</si>
  <si>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</si>
  <si>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</si>
  <si>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</si>
  <si>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</si>
  <si>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</si>
  <si>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</si>
  <si>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</si>
  <si>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</si>
  <si>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</si>
  <si>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</si>
  <si>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</si>
  <si>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</si>
  <si>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</si>
  <si>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</si>
  <si>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</si>
  <si>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</si>
  <si>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</si>
  <si>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</si>
  <si>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</si>
  <si>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</si>
  <si>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</si>
  <si>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</si>
  <si>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</si>
  <si>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</si>
  <si>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</si>
  <si>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</si>
  <si>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</si>
  <si>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</si>
  <si>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</si>
  <si>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</si>
  <si>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</si>
  <si>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</si>
  <si>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</si>
  <si>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</si>
  <si>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</si>
  <si>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</si>
  <si>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</si>
  <si>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</si>
  <si>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</si>
  <si>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</si>
  <si>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14 April 2022</t>
  </si>
  <si>
    <t>PPN 1,1%</t>
  </si>
  <si>
    <t xml:space="preserve"> FEBRUARI 2022</t>
  </si>
  <si>
    <t>PENGIRIMAN BARANG TUJUAN SURABAYA - TARAKAN</t>
  </si>
  <si>
    <t>BKI032220041871</t>
  </si>
  <si>
    <t>DMD/2202/14/COLU3840</t>
  </si>
  <si>
    <t>GSK220210QYM315</t>
  </si>
  <si>
    <t>GSK220210HTM180</t>
  </si>
  <si>
    <t>GSK220210HNM320</t>
  </si>
  <si>
    <t>DMP TRK (TARAKAN)</t>
  </si>
  <si>
    <t>KM MUTIARA FERINDO</t>
  </si>
  <si>
    <t>03/03/2022 EDY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</si>
  <si>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Tujuh Ribu Tujuh Ratus Sembilan Puluh Dua Rupiah.</t>
    </r>
  </si>
  <si>
    <t xml:space="preserve"> SBY - TARAKAN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</si>
</sst>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0" workbookViewId="0">
      <selection activeCell="J24" sqref="J24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9.42578125" style="16" customWidth="1"/>
    <col min="4" max="4" width="30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4" t="s">
        <v>14</v>
      </c>
      <c r="B10" s="95"/>
      <c r="C10" s="95"/>
      <c r="D10" s="95"/>
      <c r="E10" s="95"/>
      <c r="F10" s="95"/>
      <c r="G10" s="95"/>
      <c r="H10" s="95"/>
      <c r="I10" s="95"/>
      <c r="J10" s="96"/>
    </row>
    <row r="12" spans="1:10" x14ac:dyDescent="0.25">
      <c r="A12" s="16" t="s">
        <v>15</v>
      </c>
      <c r="B12" s="16" t="s">
        <v>16</v>
      </c>
      <c r="G12" s="106" t="s">
        <v>48</v>
      </c>
      <c r="H12" s="106"/>
      <c r="I12" s="21" t="s">
        <v>17</v>
      </c>
      <c r="J12" s="22"/>
    </row>
    <row r="13" spans="1:10" x14ac:dyDescent="0.25">
      <c r="G13" s="106" t="s">
        <v>18</v>
      </c>
      <c r="H13" s="106"/>
      <c r="I13" s="21" t="s">
        <v>17</v>
      </c>
      <c r="J13" s="23" t="s">
        <v>55</v>
      </c>
    </row>
    <row r="14" spans="1:10" x14ac:dyDescent="0.25">
      <c r="G14" s="106" t="s">
        <v>49</v>
      </c>
      <c r="H14" s="106"/>
      <c r="I14" s="21" t="s">
        <v>17</v>
      </c>
      <c r="J14" s="16" t="s">
        <v>68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57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7" t="s">
        <v>28</v>
      </c>
      <c r="I17" s="98"/>
      <c r="J17" s="27" t="s">
        <v>29</v>
      </c>
    </row>
    <row r="18" spans="1:12" ht="48" customHeight="1" x14ac:dyDescent="0.25">
      <c r="A18" s="28">
        <v>1</v>
      </c>
      <c r="B18" s="29">
        <f>BKI032220041871!E3</f>
        <v>44606</v>
      </c>
      <c r="C18" s="78" t="str">
        <f>BKI032220041871!A3</f>
        <v>BKI032220041871</v>
      </c>
      <c r="D18" s="30" t="s">
        <v>58</v>
      </c>
      <c r="E18" s="73" t="s">
        <v>64</v>
      </c>
      <c r="F18" s="31">
        <f>BKI032220041871!Q3</f>
        <v>3</v>
      </c>
      <c r="G18" s="32">
        <f>BKI032220041871!N6</f>
        <v>199.0385</v>
      </c>
      <c r="H18" s="99">
        <v>13000</v>
      </c>
      <c r="I18" s="100"/>
      <c r="J18" s="33">
        <f>G18*H18</f>
        <v>2587500.5</v>
      </c>
      <c r="L18"/>
    </row>
    <row r="19" spans="1:12" ht="32.25" customHeight="1" thickBot="1" x14ac:dyDescent="0.3">
      <c r="A19" s="101" t="s">
        <v>30</v>
      </c>
      <c r="B19" s="102"/>
      <c r="C19" s="102"/>
      <c r="D19" s="102"/>
      <c r="E19" s="102"/>
      <c r="F19" s="102"/>
      <c r="G19" s="102"/>
      <c r="H19" s="102"/>
      <c r="I19" s="103"/>
      <c r="J19" s="34">
        <f>SUM(J18:J18)</f>
        <v>2587500.5</v>
      </c>
      <c r="L19" s="76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04"/>
      <c r="B20" s="104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79"/>
      <c r="B21" s="79"/>
      <c r="C21" s="79"/>
      <c r="D21" s="79"/>
      <c r="E21" s="79"/>
      <c r="F21" s="79"/>
      <c r="G21" s="38" t="s">
        <v>50</v>
      </c>
      <c r="H21" s="38"/>
      <c r="I21" s="36"/>
      <c r="J21" s="37">
        <f>J19*10%</f>
        <v>258750.05000000002</v>
      </c>
      <c r="L21" s="39"/>
    </row>
    <row r="22" spans="1:12" x14ac:dyDescent="0.25">
      <c r="A22" s="79"/>
      <c r="B22" s="79"/>
      <c r="C22" s="79"/>
      <c r="D22" s="79"/>
      <c r="E22" s="79"/>
      <c r="F22" s="79"/>
      <c r="G22" s="86" t="s">
        <v>51</v>
      </c>
      <c r="H22" s="86"/>
      <c r="I22" s="87"/>
      <c r="J22" s="89">
        <f>J19-J21</f>
        <v>2328750.4500000002</v>
      </c>
      <c r="L22" s="39"/>
    </row>
    <row r="23" spans="1:12" x14ac:dyDescent="0.25">
      <c r="A23" s="79"/>
      <c r="B23" s="79"/>
      <c r="C23" s="79"/>
      <c r="D23" s="79"/>
      <c r="E23" s="79"/>
      <c r="F23" s="79"/>
      <c r="G23" s="38" t="s">
        <v>56</v>
      </c>
      <c r="H23" s="38"/>
      <c r="I23" s="39" t="e">
        <f>#REF!*1%</f>
        <v>#REF!</v>
      </c>
      <c r="J23" s="37">
        <f>J22*1.1%</f>
        <v>25616.254950000006</v>
      </c>
    </row>
    <row r="24" spans="1:12" ht="16.5" thickBot="1" x14ac:dyDescent="0.3">
      <c r="A24" s="79"/>
      <c r="B24" s="79"/>
      <c r="C24" s="79"/>
      <c r="D24" s="79"/>
      <c r="E24" s="79"/>
      <c r="F24" s="79"/>
      <c r="G24" s="88" t="s">
        <v>53</v>
      </c>
      <c r="H24" s="88"/>
      <c r="I24" s="40">
        <f>I20*10%</f>
        <v>0</v>
      </c>
      <c r="J24" s="40">
        <f>J22*2%</f>
        <v>46575.009000000005</v>
      </c>
    </row>
    <row r="25" spans="1:12" x14ac:dyDescent="0.25">
      <c r="E25" s="15"/>
      <c r="F25" s="15"/>
      <c r="G25" s="41" t="s">
        <v>54</v>
      </c>
      <c r="H25" s="41"/>
      <c r="I25" s="42" t="e">
        <f>I19+I23</f>
        <v>#REF!</v>
      </c>
      <c r="J25" s="42">
        <f>J22+J23-J24</f>
        <v>2307791.6959500001</v>
      </c>
    </row>
    <row r="26" spans="1:12" x14ac:dyDescent="0.25">
      <c r="E26" s="15"/>
      <c r="F26" s="15"/>
      <c r="G26" s="41"/>
      <c r="H26" s="41"/>
      <c r="I26" s="42"/>
      <c r="J26" s="42"/>
    </row>
    <row r="27" spans="1:12" x14ac:dyDescent="0.25">
      <c r="A27" s="15" t="s">
        <v>67</v>
      </c>
      <c r="D27" s="15"/>
      <c r="E27" s="15"/>
      <c r="F27" s="15"/>
      <c r="G27" s="15"/>
      <c r="H27" s="41"/>
      <c r="I27" s="41"/>
      <c r="J27" s="42"/>
    </row>
    <row r="28" spans="1:12" x14ac:dyDescent="0.25">
      <c r="A28" s="43"/>
      <c r="D28" s="15"/>
      <c r="E28" s="15"/>
      <c r="F28" s="15"/>
      <c r="G28" s="15"/>
      <c r="H28" s="41"/>
      <c r="I28" s="41"/>
      <c r="J28" s="42"/>
    </row>
    <row r="29" spans="1:12" x14ac:dyDescent="0.25">
      <c r="D29" s="15"/>
      <c r="E29" s="15"/>
      <c r="F29" s="15"/>
      <c r="G29" s="15"/>
      <c r="H29" s="41"/>
      <c r="I29" s="41"/>
      <c r="J29" s="42"/>
    </row>
    <row r="30" spans="1:12" x14ac:dyDescent="0.25">
      <c r="A30" s="44" t="s">
        <v>32</v>
      </c>
    </row>
    <row r="31" spans="1:12" x14ac:dyDescent="0.25">
      <c r="A31" s="45" t="s">
        <v>33</v>
      </c>
      <c r="B31" s="46"/>
      <c r="C31" s="46"/>
      <c r="D31" s="47"/>
      <c r="E31" s="47"/>
      <c r="F31" s="47"/>
      <c r="G31" s="47"/>
    </row>
    <row r="32" spans="1:12" x14ac:dyDescent="0.25">
      <c r="A32" s="45" t="s">
        <v>34</v>
      </c>
      <c r="B32" s="46"/>
      <c r="C32" s="46"/>
      <c r="D32" s="47"/>
      <c r="E32" s="47"/>
      <c r="F32" s="47"/>
      <c r="G32" s="47"/>
    </row>
    <row r="33" spans="1:10" x14ac:dyDescent="0.25">
      <c r="A33" s="48" t="s">
        <v>35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36</v>
      </c>
      <c r="I36" s="107" t="str">
        <f>+J13</f>
        <v xml:space="preserve"> 14 April 2022</v>
      </c>
      <c r="J36" s="108"/>
    </row>
    <row r="40" spans="1:10" ht="18" customHeight="1" x14ac:dyDescent="0.25"/>
    <row r="41" spans="1:10" ht="17.25" customHeight="1" x14ac:dyDescent="0.25"/>
    <row r="43" spans="1:10" x14ac:dyDescent="0.25">
      <c r="H43" s="105" t="s">
        <v>37</v>
      </c>
      <c r="I43" s="105"/>
      <c r="J43" s="105"/>
    </row>
  </sheetData>
  <mergeCells count="10">
    <mergeCell ref="H43:J43"/>
    <mergeCell ref="G14:H14"/>
    <mergeCell ref="G13:H13"/>
    <mergeCell ref="G12:H12"/>
    <mergeCell ref="I36:J36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58" t="s">
        <v>43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38</v>
      </c>
      <c r="J2" s="7" t="s">
        <v>39</v>
      </c>
      <c r="K2" s="7" t="s">
        <v>40</v>
      </c>
      <c r="L2" s="60" t="s">
        <v>44</v>
      </c>
      <c r="M2" s="60" t="s">
        <v>45</v>
      </c>
      <c r="N2" s="60" t="s">
        <v>6</v>
      </c>
      <c r="O2" s="60" t="s">
        <v>46</v>
      </c>
      <c r="P2" s="60" t="s">
        <v>47</v>
      </c>
      <c r="Q2" s="60" t="s">
        <v>26</v>
      </c>
    </row>
    <row r="3" spans="1:17" ht="26.25" customHeight="1" x14ac:dyDescent="0.2">
      <c r="A3" s="77" t="s">
        <v>59</v>
      </c>
      <c r="B3" s="71" t="s">
        <v>60</v>
      </c>
      <c r="C3" s="8" t="s">
        <v>61</v>
      </c>
      <c r="D3" s="73" t="s">
        <v>64</v>
      </c>
      <c r="E3" s="12">
        <v>44606</v>
      </c>
      <c r="F3" s="73" t="s">
        <v>65</v>
      </c>
      <c r="G3" s="12">
        <v>44632</v>
      </c>
      <c r="H3" s="9" t="s">
        <v>66</v>
      </c>
      <c r="I3" s="1">
        <v>54</v>
      </c>
      <c r="J3" s="1">
        <v>70</v>
      </c>
      <c r="K3" s="1">
        <v>57</v>
      </c>
      <c r="L3" s="1">
        <v>89</v>
      </c>
      <c r="M3" s="75">
        <v>53.865000000000002</v>
      </c>
      <c r="N3" s="92">
        <v>89</v>
      </c>
      <c r="O3" s="63">
        <v>13000</v>
      </c>
      <c r="P3" s="64">
        <f>Table22457891011234[[#This Row],[PEMBULATAN]]*O3</f>
        <v>1157000</v>
      </c>
      <c r="Q3" s="93">
        <v>3</v>
      </c>
    </row>
    <row r="4" spans="1:17" ht="26.25" customHeight="1" x14ac:dyDescent="0.2">
      <c r="A4" s="13"/>
      <c r="B4" s="72"/>
      <c r="C4" s="8" t="s">
        <v>62</v>
      </c>
      <c r="D4" s="73" t="s">
        <v>64</v>
      </c>
      <c r="E4" s="12">
        <v>44606</v>
      </c>
      <c r="F4" s="73" t="s">
        <v>65</v>
      </c>
      <c r="G4" s="12">
        <v>44632</v>
      </c>
      <c r="H4" s="9" t="s">
        <v>66</v>
      </c>
      <c r="I4" s="1">
        <v>103</v>
      </c>
      <c r="J4" s="1">
        <v>71</v>
      </c>
      <c r="K4" s="1">
        <v>58</v>
      </c>
      <c r="L4" s="1">
        <v>16</v>
      </c>
      <c r="M4" s="75">
        <v>106.0385</v>
      </c>
      <c r="N4" s="92">
        <v>106.0385</v>
      </c>
      <c r="O4" s="63">
        <v>13000</v>
      </c>
      <c r="P4" s="64">
        <f>Table22457891011234[[#This Row],[PEMBULATAN]]*O4</f>
        <v>1378500.5</v>
      </c>
      <c r="Q4" s="90"/>
    </row>
    <row r="5" spans="1:17" ht="26.25" customHeight="1" x14ac:dyDescent="0.2">
      <c r="A5" s="13"/>
      <c r="B5" s="13"/>
      <c r="C5" s="8" t="s">
        <v>63</v>
      </c>
      <c r="D5" s="73" t="s">
        <v>64</v>
      </c>
      <c r="E5" s="12">
        <v>44606</v>
      </c>
      <c r="F5" s="73" t="s">
        <v>65</v>
      </c>
      <c r="G5" s="12">
        <v>44632</v>
      </c>
      <c r="H5" s="9" t="s">
        <v>66</v>
      </c>
      <c r="I5" s="1">
        <v>35</v>
      </c>
      <c r="J5" s="1">
        <v>15</v>
      </c>
      <c r="K5" s="1">
        <v>21</v>
      </c>
      <c r="L5" s="1">
        <v>4</v>
      </c>
      <c r="M5" s="75">
        <v>2.7562500000000001</v>
      </c>
      <c r="N5" s="92">
        <v>4</v>
      </c>
      <c r="O5" s="63">
        <v>13000</v>
      </c>
      <c r="P5" s="64">
        <f>Table22457891011234[[#This Row],[PEMBULATAN]]*O5</f>
        <v>52000</v>
      </c>
      <c r="Q5" s="91"/>
    </row>
    <row r="6" spans="1:17" ht="22.5" customHeight="1" x14ac:dyDescent="0.2">
      <c r="A6" s="109" t="s">
        <v>30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74">
        <f>SUBTOTAL(109,Table22457891011234[KG VOLUME])</f>
        <v>162.65975</v>
      </c>
      <c r="N6" s="67">
        <f>SUM(N3:N5)</f>
        <v>199.0385</v>
      </c>
      <c r="O6" s="112">
        <f>SUM(P3:P5)</f>
        <v>2587500.5</v>
      </c>
      <c r="P6" s="113"/>
    </row>
    <row r="7" spans="1:17" ht="18" customHeight="1" x14ac:dyDescent="0.2">
      <c r="A7" s="80"/>
      <c r="B7" s="55" t="s">
        <v>41</v>
      </c>
      <c r="C7" s="54"/>
      <c r="D7" s="56" t="s">
        <v>42</v>
      </c>
      <c r="E7" s="80"/>
      <c r="F7" s="80"/>
      <c r="G7" s="80"/>
      <c r="H7" s="80"/>
      <c r="I7" s="80"/>
      <c r="J7" s="80"/>
      <c r="K7" s="80"/>
      <c r="L7" s="80"/>
      <c r="M7" s="81"/>
      <c r="N7" s="82" t="s">
        <v>50</v>
      </c>
      <c r="O7" s="83"/>
      <c r="P7" s="83">
        <f>O6*10%</f>
        <v>258750.05000000002</v>
      </c>
    </row>
    <row r="8" spans="1:17" ht="18" customHeight="1" thickBot="1" x14ac:dyDescent="0.25">
      <c r="A8" s="80"/>
      <c r="B8" s="55"/>
      <c r="C8" s="54"/>
      <c r="D8" s="56"/>
      <c r="E8" s="80"/>
      <c r="F8" s="80"/>
      <c r="G8" s="80"/>
      <c r="H8" s="80"/>
      <c r="I8" s="80"/>
      <c r="J8" s="80"/>
      <c r="K8" s="80"/>
      <c r="L8" s="80"/>
      <c r="M8" s="81"/>
      <c r="N8" s="84" t="s">
        <v>51</v>
      </c>
      <c r="O8" s="85"/>
      <c r="P8" s="85">
        <f>O6-P7</f>
        <v>2328750.4500000002</v>
      </c>
    </row>
    <row r="9" spans="1:17" ht="18" customHeight="1" x14ac:dyDescent="0.2">
      <c r="A9" s="10"/>
      <c r="H9" s="62"/>
      <c r="N9" s="61" t="s">
        <v>56</v>
      </c>
      <c r="P9" s="68">
        <f>P8*1.1%</f>
        <v>25616.254950000006</v>
      </c>
    </row>
    <row r="10" spans="1:17" ht="18" customHeight="1" thickBot="1" x14ac:dyDescent="0.25">
      <c r="A10" s="10"/>
      <c r="H10" s="62"/>
      <c r="N10" s="61" t="s">
        <v>52</v>
      </c>
      <c r="P10" s="70">
        <f>P8*2%</f>
        <v>46575.009000000005</v>
      </c>
    </row>
    <row r="11" spans="1:17" ht="18" customHeight="1" x14ac:dyDescent="0.2">
      <c r="A11" s="10"/>
      <c r="H11" s="62"/>
      <c r="N11" s="65" t="s">
        <v>31</v>
      </c>
      <c r="O11" s="66"/>
      <c r="P11" s="69">
        <f>P8+P9-P10</f>
        <v>2307791.6959500001</v>
      </c>
    </row>
    <row r="13" spans="1:17" x14ac:dyDescent="0.2">
      <c r="A13" s="10"/>
      <c r="H13" s="62"/>
      <c r="P13" s="70"/>
    </row>
    <row r="14" spans="1:17" x14ac:dyDescent="0.2">
      <c r="A14" s="10"/>
      <c r="H14" s="62"/>
      <c r="O14" s="57"/>
      <c r="P14" s="70"/>
    </row>
    <row r="15" spans="1:17" s="3" customFormat="1" x14ac:dyDescent="0.25">
      <c r="A15" s="10"/>
      <c r="B15" s="2"/>
      <c r="C15" s="2"/>
      <c r="E15" s="11"/>
      <c r="H15" s="62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2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2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2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</sheetData>
  <mergeCells count="2">
    <mergeCell ref="A6:L6"/>
    <mergeCell ref="O6:P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Sicepat_Tarakan_Maret 22</vt:lpstr>
      <vt:lpstr>BKI032220041871</vt:lpstr>
      <vt:lpstr>BKI032220041871!Print_Titles</vt:lpstr>
      <vt:lpstr>'Sicepat_Tarakan_Maret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2022-04-22T03:08:45Z</cp:lastPrinted>
  <dcterms:created xsi:type="dcterms:W3CDTF">2021-07-02T11:08:00Z</dcterms:created>
  <dcterms:modified xsi:type="dcterms:W3CDTF">2022-04-22T03:09:43Z</dcterms:modified>
</cp:coreProperties>
</file>