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-120" yWindow="-120" windowWidth="20730" windowHeight="11160" tabRatio="842"/>
  </bookViews>
  <sheets>
    <sheet name="Sicepat_Merauke_Jan 22" sheetId="2" r:id="rId1"/>
    <sheet name="403354" sheetId="58" r:id="rId2"/>
  </sheets>
  <definedNames>
    <definedName name="_xlnm.Print_Titles" localSheetId="1">'403354'!$2:$2</definedName>
    <definedName name="_xlnm.Print_Titles" localSheetId="0">'Sicepat_Merauke_Jan 22'!$2:$17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2" l="1"/>
  <c r="C18" i="2" l="1"/>
  <c r="N4" i="58" l="1"/>
  <c r="M4" i="58"/>
  <c r="P3" i="58"/>
  <c r="O4" i="58" l="1"/>
  <c r="P5" i="58" l="1"/>
  <c r="P6" i="58" s="1"/>
  <c r="I24" i="2"/>
  <c r="I23" i="2"/>
  <c r="I25" i="2" s="1"/>
  <c r="P8" i="58" l="1"/>
  <c r="P7" i="58"/>
  <c r="P9" i="58" l="1"/>
  <c r="I36" i="2" l="1"/>
  <c r="J18" i="2"/>
  <c r="J19" i="2" s="1"/>
  <c r="J21" i="2" l="1"/>
  <c r="J22" i="2" s="1"/>
  <c r="J24" i="2" l="1"/>
  <c r="J23" i="2"/>
  <c r="J25" i="2" l="1"/>
</calcChain>
</file>

<file path=xl/sharedStrings.xml><?xml version="1.0" encoding="utf-8"?>
<sst xmlns="http://schemas.openxmlformats.org/spreadsheetml/2006/main" count="75" uniqueCount="67">
  <si>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</si>
  <si>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</si>
  <si>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</si>
  <si>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</si>
  <si>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</si>
  <si>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</si>
  <si>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</si>
  <si>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</si>
  <si>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</si>
  <si>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</si>
  <si>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</si>
  <si>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</si>
  <si>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</si>
  <si>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</si>
  <si>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</si>
  <si>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</si>
  <si>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</si>
  <si>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</si>
  <si>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</si>
  <si>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</si>
  <si>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</si>
  <si>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</si>
  <si>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</si>
  <si>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</si>
  <si>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</si>
  <si>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</si>
  <si>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</si>
  <si>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</si>
  <si>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</si>
  <si>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</si>
  <si>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</si>
  <si>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</si>
  <si>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</si>
  <si>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</si>
  <si>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</si>
  <si>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</si>
  <si>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</si>
  <si>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</si>
  <si>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</si>
  <si>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</si>
  <si>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</si>
  <si>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</si>
  <si>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</si>
  <si>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</si>
  <si>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</si>
  <si>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</si>
  <si>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</si>
  <si>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</si>
  <si>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</si>
  <si>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</si>
  <si>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</si>
  <si>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</si>
  <si>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</si>
  <si>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</si>
  <si>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</si>
  <si>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</si>
  <si>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 xml:space="preserve"> JANUARI 2022</t>
  </si>
  <si>
    <t xml:space="preserve"> 04 Maret 2022</t>
  </si>
  <si>
    <t xml:space="preserve"> MERAUKE</t>
  </si>
  <si>
    <t>DMD/2201/24/XZJU4501</t>
  </si>
  <si>
    <t>GSK220117MOG615</t>
  </si>
  <si>
    <t>DMP MKQ (MERAUKE)</t>
  </si>
  <si>
    <t>LION AIR</t>
  </si>
  <si>
    <t>02/01/2022 UMAR</t>
  </si>
  <si>
    <t>PENGIRIMAN BARANG TUJUAN MERAUKE</t>
  </si>
  <si>
    <t>MERAUKE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</si>
  <si>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Enam Ratus Sembilan Puluh Dua Ribu Sembilan Ratus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</si>
</sst>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4" xfId="0" applyFont="1" applyBorder="1"/>
    <xf numFmtId="167" fontId="9" fillId="0" borderId="4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3" xfId="3" applyNumberFormat="1" applyFont="1" applyFill="1" applyBorder="1" applyAlignment="1">
      <alignment horizontal="center" vertical="center" wrapText="1"/>
    </xf>
    <xf numFmtId="167" fontId="9" fillId="0" borderId="16" xfId="3" applyNumberFormat="1" applyFont="1" applyBorder="1" applyAlignment="1">
      <alignment horizontal="center" vertical="center"/>
    </xf>
    <xf numFmtId="164" fontId="9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4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0" fontId="5" fillId="0" borderId="22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2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4" xfId="1" applyNumberFormat="1" applyFont="1" applyBorder="1" applyAlignment="1">
      <alignment horizontal="left" vertical="center"/>
    </xf>
    <xf numFmtId="167" fontId="5" fillId="0" borderId="4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4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" fontId="9" fillId="4" borderId="1" xfId="3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167" fontId="9" fillId="0" borderId="14" xfId="3" applyNumberFormat="1" applyFont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0" fontId="15" fillId="0" borderId="1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167" fontId="5" fillId="0" borderId="14" xfId="1" applyNumberFormat="1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3" name="Table22457891011234" displayName="Table22457891011234" ref="C2:N3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3"/>
  <sheetViews>
    <sheetView tabSelected="1" topLeftCell="A13" workbookViewId="0">
      <selection activeCell="H28" sqref="H28"/>
    </sheetView>
  </sheetViews>
  <sheetFormatPr defaultRowHeight="15.75" x14ac:dyDescent="0.25"/>
  <cols>
    <col min="1" max="1" width="6.42578125" style="14" customWidth="1"/>
    <col min="2" max="2" width="11.5703125" style="14" customWidth="1"/>
    <col min="3" max="3" width="10" style="14" customWidth="1"/>
    <col min="4" max="4" width="26.42578125" style="14" customWidth="1"/>
    <col min="5" max="5" width="13.85546875" style="14" customWidth="1"/>
    <col min="6" max="6" width="6.85546875" style="14" bestFit="1" customWidth="1"/>
    <col min="7" max="7" width="6.42578125" style="14" customWidth="1"/>
    <col min="8" max="8" width="14.140625" style="15" bestFit="1" customWidth="1"/>
    <col min="9" max="9" width="1.5703125" style="15" customWidth="1"/>
    <col min="10" max="10" width="19.5703125" style="14" customWidth="1"/>
    <col min="11" max="11" width="9.140625" style="14"/>
    <col min="12" max="12" width="15.7109375" style="14" bestFit="1" customWidth="1"/>
    <col min="13" max="16384" width="9.140625" style="14"/>
  </cols>
  <sheetData>
    <row r="2" spans="1:10" x14ac:dyDescent="0.25">
      <c r="A2" s="13" t="s">
        <v>8</v>
      </c>
    </row>
    <row r="3" spans="1:10" x14ac:dyDescent="0.25">
      <c r="A3" s="16" t="s">
        <v>9</v>
      </c>
    </row>
    <row r="4" spans="1:10" x14ac:dyDescent="0.25">
      <c r="A4" s="16" t="s">
        <v>10</v>
      </c>
    </row>
    <row r="5" spans="1:10" x14ac:dyDescent="0.25">
      <c r="A5" s="16" t="s">
        <v>11</v>
      </c>
    </row>
    <row r="6" spans="1:10" x14ac:dyDescent="0.25">
      <c r="A6" s="16" t="s">
        <v>12</v>
      </c>
    </row>
    <row r="7" spans="1:10" x14ac:dyDescent="0.25">
      <c r="A7" s="16" t="s">
        <v>13</v>
      </c>
    </row>
    <row r="9" spans="1:10" ht="16.5" thickBot="1" x14ac:dyDescent="0.3">
      <c r="A9" s="17"/>
      <c r="B9" s="17"/>
      <c r="C9" s="17"/>
      <c r="D9" s="17"/>
      <c r="E9" s="17"/>
      <c r="F9" s="17"/>
      <c r="G9" s="17"/>
      <c r="H9" s="18"/>
      <c r="I9" s="18"/>
      <c r="J9" s="17"/>
    </row>
    <row r="10" spans="1:10" ht="23.25" customHeight="1" thickBot="1" x14ac:dyDescent="0.3">
      <c r="A10" s="90" t="s">
        <v>14</v>
      </c>
      <c r="B10" s="91"/>
      <c r="C10" s="91"/>
      <c r="D10" s="91"/>
      <c r="E10" s="91"/>
      <c r="F10" s="91"/>
      <c r="G10" s="91"/>
      <c r="H10" s="91"/>
      <c r="I10" s="91"/>
      <c r="J10" s="92"/>
    </row>
    <row r="12" spans="1:10" x14ac:dyDescent="0.25">
      <c r="A12" s="14" t="s">
        <v>15</v>
      </c>
      <c r="B12" s="14" t="s">
        <v>16</v>
      </c>
      <c r="G12" s="104" t="s">
        <v>49</v>
      </c>
      <c r="H12" s="104"/>
      <c r="I12" s="19" t="s">
        <v>17</v>
      </c>
      <c r="J12" s="20"/>
    </row>
    <row r="13" spans="1:10" x14ac:dyDescent="0.25">
      <c r="G13" s="104" t="s">
        <v>18</v>
      </c>
      <c r="H13" s="104"/>
      <c r="I13" s="19" t="s">
        <v>17</v>
      </c>
      <c r="J13" s="21" t="s">
        <v>57</v>
      </c>
    </row>
    <row r="14" spans="1:10" x14ac:dyDescent="0.25">
      <c r="G14" s="104" t="s">
        <v>50</v>
      </c>
      <c r="H14" s="104"/>
      <c r="I14" s="19" t="s">
        <v>17</v>
      </c>
      <c r="J14" s="14" t="s">
        <v>58</v>
      </c>
    </row>
    <row r="15" spans="1:10" x14ac:dyDescent="0.25">
      <c r="A15" s="14" t="s">
        <v>19</v>
      </c>
      <c r="B15" s="20" t="s">
        <v>20</v>
      </c>
      <c r="C15" s="20"/>
      <c r="I15" s="19"/>
      <c r="J15" s="14" t="s">
        <v>56</v>
      </c>
    </row>
    <row r="16" spans="1:10" ht="16.5" thickBot="1" x14ac:dyDescent="0.3"/>
    <row r="17" spans="1:12" ht="26.25" customHeight="1" x14ac:dyDescent="0.25">
      <c r="A17" s="22" t="s">
        <v>21</v>
      </c>
      <c r="B17" s="23" t="s">
        <v>22</v>
      </c>
      <c r="C17" s="23" t="s">
        <v>23</v>
      </c>
      <c r="D17" s="23" t="s">
        <v>24</v>
      </c>
      <c r="E17" s="23" t="s">
        <v>25</v>
      </c>
      <c r="F17" s="24" t="s">
        <v>26</v>
      </c>
      <c r="G17" s="24" t="s">
        <v>27</v>
      </c>
      <c r="H17" s="93" t="s">
        <v>28</v>
      </c>
      <c r="I17" s="94"/>
      <c r="J17" s="25" t="s">
        <v>29</v>
      </c>
    </row>
    <row r="18" spans="1:12" ht="48" customHeight="1" x14ac:dyDescent="0.25">
      <c r="A18" s="26">
        <v>1</v>
      </c>
      <c r="B18" s="27">
        <f>Table22457891011234[Pick Up]</f>
        <v>44585</v>
      </c>
      <c r="C18" s="72">
        <f>'403354'!A3</f>
        <v>403354</v>
      </c>
      <c r="D18" s="28" t="s">
        <v>64</v>
      </c>
      <c r="E18" s="28" t="s">
        <v>65</v>
      </c>
      <c r="F18" s="29">
        <v>1</v>
      </c>
      <c r="G18" s="88">
        <v>100</v>
      </c>
      <c r="H18" s="95">
        <v>19000</v>
      </c>
      <c r="I18" s="96"/>
      <c r="J18" s="30">
        <f>G18*H18</f>
        <v>1900000</v>
      </c>
      <c r="L18"/>
    </row>
    <row r="19" spans="1:12" ht="32.25" customHeight="1" thickBot="1" x14ac:dyDescent="0.3">
      <c r="A19" s="97" t="s">
        <v>30</v>
      </c>
      <c r="B19" s="98"/>
      <c r="C19" s="98"/>
      <c r="D19" s="98"/>
      <c r="E19" s="98"/>
      <c r="F19" s="98"/>
      <c r="G19" s="98"/>
      <c r="H19" s="98"/>
      <c r="I19" s="99"/>
      <c r="J19" s="31">
        <f>SUM(J18:J18)</f>
        <v>1900000</v>
      </c>
      <c r="L19" s="70"/>
    </row>
    <row r="20" spans="1:12" x14ac:dyDescent="0.25">
      <c r="A20" s="100"/>
      <c r="B20" s="100"/>
      <c r="C20" s="32"/>
      <c r="D20" s="32"/>
      <c r="E20" s="32"/>
      <c r="F20" s="32"/>
      <c r="G20" s="32"/>
      <c r="H20" s="33"/>
      <c r="I20" s="33"/>
      <c r="J20" s="34"/>
    </row>
    <row r="21" spans="1:12" x14ac:dyDescent="0.25">
      <c r="A21" s="73"/>
      <c r="B21" s="73"/>
      <c r="C21" s="73"/>
      <c r="D21" s="73"/>
      <c r="E21" s="73"/>
      <c r="F21" s="73"/>
      <c r="G21" s="35" t="s">
        <v>51</v>
      </c>
      <c r="H21" s="35"/>
      <c r="I21" s="33"/>
      <c r="J21" s="34">
        <f>J19*10%</f>
        <v>190000</v>
      </c>
      <c r="L21" s="36"/>
    </row>
    <row r="22" spans="1:12" x14ac:dyDescent="0.25">
      <c r="A22" s="73"/>
      <c r="B22" s="73"/>
      <c r="C22" s="73"/>
      <c r="D22" s="73"/>
      <c r="E22" s="73"/>
      <c r="F22" s="73"/>
      <c r="G22" s="80" t="s">
        <v>52</v>
      </c>
      <c r="H22" s="80"/>
      <c r="I22" s="81"/>
      <c r="J22" s="83">
        <f>J19-J21</f>
        <v>1710000</v>
      </c>
      <c r="L22" s="36"/>
    </row>
    <row r="23" spans="1:12" x14ac:dyDescent="0.25">
      <c r="A23" s="73"/>
      <c r="B23" s="73"/>
      <c r="C23" s="73"/>
      <c r="D23" s="73"/>
      <c r="E23" s="73"/>
      <c r="F23" s="73"/>
      <c r="G23" s="35" t="s">
        <v>31</v>
      </c>
      <c r="H23" s="35"/>
      <c r="I23" s="36" t="e">
        <f>#REF!*1%</f>
        <v>#REF!</v>
      </c>
      <c r="J23" s="34">
        <f>J22*1%</f>
        <v>17100</v>
      </c>
    </row>
    <row r="24" spans="1:12" ht="16.5" thickBot="1" x14ac:dyDescent="0.3">
      <c r="A24" s="73"/>
      <c r="B24" s="73"/>
      <c r="C24" s="73"/>
      <c r="D24" s="73"/>
      <c r="E24" s="73"/>
      <c r="F24" s="73"/>
      <c r="G24" s="82" t="s">
        <v>54</v>
      </c>
      <c r="H24" s="82"/>
      <c r="I24" s="37">
        <f>I20*10%</f>
        <v>0</v>
      </c>
      <c r="J24" s="37">
        <f>J22*2%</f>
        <v>34200</v>
      </c>
    </row>
    <row r="25" spans="1:12" x14ac:dyDescent="0.25">
      <c r="E25" s="13"/>
      <c r="F25" s="13"/>
      <c r="G25" s="38" t="s">
        <v>55</v>
      </c>
      <c r="H25" s="38"/>
      <c r="I25" s="39" t="e">
        <f>I19+I23</f>
        <v>#REF!</v>
      </c>
      <c r="J25" s="39">
        <f>J22+J23-J24</f>
        <v>1692900</v>
      </c>
    </row>
    <row r="26" spans="1:12" x14ac:dyDescent="0.25">
      <c r="E26" s="13"/>
      <c r="F26" s="13"/>
      <c r="G26" s="38"/>
      <c r="H26" s="38"/>
      <c r="I26" s="39"/>
      <c r="J26" s="39"/>
    </row>
    <row r="27" spans="1:12" x14ac:dyDescent="0.25">
      <c r="A27" s="13" t="s">
        <v>66</v>
      </c>
      <c r="D27" s="13"/>
      <c r="E27" s="13"/>
      <c r="F27" s="13"/>
      <c r="G27" s="13"/>
      <c r="H27" s="38"/>
      <c r="I27" s="38"/>
      <c r="J27" s="39"/>
    </row>
    <row r="28" spans="1:12" x14ac:dyDescent="0.25">
      <c r="A28" s="40"/>
      <c r="D28" s="13"/>
      <c r="E28" s="13"/>
      <c r="F28" s="13"/>
      <c r="G28" s="13"/>
      <c r="H28" s="38"/>
      <c r="I28" s="38"/>
      <c r="J28" s="39"/>
    </row>
    <row r="29" spans="1:12" x14ac:dyDescent="0.25">
      <c r="D29" s="13"/>
      <c r="E29" s="13"/>
      <c r="F29" s="13"/>
      <c r="G29" s="13"/>
      <c r="H29" s="38"/>
      <c r="I29" s="38"/>
      <c r="J29" s="39"/>
    </row>
    <row r="30" spans="1:12" x14ac:dyDescent="0.25">
      <c r="A30" s="41" t="s">
        <v>33</v>
      </c>
    </row>
    <row r="31" spans="1:12" x14ac:dyDescent="0.25">
      <c r="A31" s="42" t="s">
        <v>34</v>
      </c>
      <c r="B31" s="43"/>
      <c r="C31" s="43"/>
      <c r="D31" s="44"/>
      <c r="E31" s="44"/>
      <c r="F31" s="44"/>
      <c r="G31" s="44"/>
    </row>
    <row r="32" spans="1:12" x14ac:dyDescent="0.25">
      <c r="A32" s="42" t="s">
        <v>35</v>
      </c>
      <c r="B32" s="43"/>
      <c r="C32" s="43"/>
      <c r="D32" s="44"/>
      <c r="E32" s="44"/>
      <c r="F32" s="44"/>
      <c r="G32" s="44"/>
    </row>
    <row r="33" spans="1:10" x14ac:dyDescent="0.25">
      <c r="A33" s="45" t="s">
        <v>36</v>
      </c>
      <c r="B33" s="46"/>
      <c r="C33" s="46"/>
      <c r="D33" s="44"/>
      <c r="E33" s="44"/>
      <c r="F33" s="44"/>
      <c r="G33" s="44"/>
    </row>
    <row r="34" spans="1:10" x14ac:dyDescent="0.25">
      <c r="A34" s="47" t="s">
        <v>8</v>
      </c>
      <c r="B34" s="48"/>
      <c r="C34" s="48"/>
      <c r="D34" s="44"/>
      <c r="E34" s="44"/>
      <c r="F34" s="44"/>
      <c r="G34" s="44"/>
    </row>
    <row r="35" spans="1:10" x14ac:dyDescent="0.25">
      <c r="A35" s="49"/>
      <c r="B35" s="49"/>
      <c r="C35" s="49"/>
    </row>
    <row r="36" spans="1:10" x14ac:dyDescent="0.25">
      <c r="H36" s="50" t="s">
        <v>37</v>
      </c>
      <c r="I36" s="101" t="str">
        <f>+J13</f>
        <v xml:space="preserve"> 04 Maret 2022</v>
      </c>
      <c r="J36" s="102"/>
    </row>
    <row r="40" spans="1:10" ht="18" customHeight="1" x14ac:dyDescent="0.25"/>
    <row r="41" spans="1:10" ht="17.25" customHeight="1" x14ac:dyDescent="0.25"/>
    <row r="43" spans="1:10" x14ac:dyDescent="0.25">
      <c r="H43" s="103" t="s">
        <v>38</v>
      </c>
      <c r="I43" s="103"/>
      <c r="J43" s="103"/>
    </row>
  </sheetData>
  <mergeCells count="10">
    <mergeCell ref="I36:J36"/>
    <mergeCell ref="H43:J43"/>
    <mergeCell ref="G14:H14"/>
    <mergeCell ref="G13:H13"/>
    <mergeCell ref="G12:H12"/>
    <mergeCell ref="A10:J10"/>
    <mergeCell ref="H17:I17"/>
    <mergeCell ref="H18:I18"/>
    <mergeCell ref="A19:I19"/>
    <mergeCell ref="A20:B2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2" zoomScaleNormal="112" workbookViewId="0">
      <pane xSplit="3" ySplit="2" topLeftCell="D3" activePane="bottomRight" state="frozen"/>
      <selection activeCell="D15" sqref="D15"/>
      <selection pane="topRight" activeCell="D15" sqref="D15"/>
      <selection pane="bottomLeft" activeCell="D15" sqref="D15"/>
      <selection pane="bottomRight" activeCell="J13" sqref="J13"/>
    </sheetView>
  </sheetViews>
  <sheetFormatPr defaultRowHeight="15" x14ac:dyDescent="0.2"/>
  <cols>
    <col min="1" max="1" width="7" style="4" customWidth="1"/>
    <col min="2" max="2" width="19.28515625" style="2" customWidth="1"/>
    <col min="3" max="3" width="14.85546875" style="2" customWidth="1"/>
    <col min="4" max="4" width="11.5703125" style="3" customWidth="1"/>
    <col min="5" max="5" width="7.7109375" style="10" customWidth="1"/>
    <col min="6" max="6" width="13.140625" style="3" customWidth="1"/>
    <col min="7" max="7" width="10.140625" style="3" customWidth="1"/>
    <col min="8" max="8" width="19.140625" style="6" customWidth="1"/>
    <col min="9" max="10" width="3.5703125" style="3" customWidth="1"/>
    <col min="11" max="11" width="3.7109375" style="3" customWidth="1"/>
    <col min="12" max="12" width="4.28515625" style="3" customWidth="1"/>
    <col min="13" max="13" width="7.85546875" style="3" customWidth="1"/>
    <col min="14" max="14" width="12.140625" style="12" customWidth="1"/>
    <col min="15" max="15" width="8.140625" style="12" customWidth="1"/>
    <col min="16" max="16" width="9.28515625" style="12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84" t="s">
        <v>44</v>
      </c>
      <c r="B2" s="55" t="s">
        <v>7</v>
      </c>
      <c r="C2" s="55" t="s">
        <v>0</v>
      </c>
      <c r="D2" s="55" t="s">
        <v>1</v>
      </c>
      <c r="E2" s="86" t="s">
        <v>4</v>
      </c>
      <c r="F2" s="55" t="s">
        <v>3</v>
      </c>
      <c r="G2" s="55" t="s">
        <v>5</v>
      </c>
      <c r="H2" s="86" t="s">
        <v>2</v>
      </c>
      <c r="I2" s="55" t="s">
        <v>39</v>
      </c>
      <c r="J2" s="55" t="s">
        <v>40</v>
      </c>
      <c r="K2" s="55" t="s">
        <v>41</v>
      </c>
      <c r="L2" s="55" t="s">
        <v>45</v>
      </c>
      <c r="M2" s="55" t="s">
        <v>46</v>
      </c>
      <c r="N2" s="55" t="s">
        <v>6</v>
      </c>
      <c r="O2" s="55" t="s">
        <v>47</v>
      </c>
      <c r="P2" s="55" t="s">
        <v>48</v>
      </c>
      <c r="Q2" s="55" t="s">
        <v>26</v>
      </c>
    </row>
    <row r="3" spans="1:17" ht="26.25" customHeight="1" x14ac:dyDescent="0.2">
      <c r="A3" s="71">
        <v>403354</v>
      </c>
      <c r="B3" s="89" t="s">
        <v>59</v>
      </c>
      <c r="C3" s="7" t="s">
        <v>60</v>
      </c>
      <c r="D3" s="67" t="s">
        <v>61</v>
      </c>
      <c r="E3" s="11">
        <v>44585</v>
      </c>
      <c r="F3" s="66" t="s">
        <v>62</v>
      </c>
      <c r="G3" s="11">
        <v>44594</v>
      </c>
      <c r="H3" s="8" t="s">
        <v>63</v>
      </c>
      <c r="I3" s="1">
        <v>45</v>
      </c>
      <c r="J3" s="1">
        <v>26</v>
      </c>
      <c r="K3" s="1">
        <v>20</v>
      </c>
      <c r="L3" s="1">
        <v>14</v>
      </c>
      <c r="M3" s="69">
        <v>5.85</v>
      </c>
      <c r="N3" s="85">
        <v>14</v>
      </c>
      <c r="O3" s="58">
        <v>19000</v>
      </c>
      <c r="P3" s="59">
        <f>Table22457891011234[[#This Row],[PEMBULATAN]]*O3</f>
        <v>266000</v>
      </c>
      <c r="Q3" s="87">
        <v>1</v>
      </c>
    </row>
    <row r="4" spans="1:17" ht="22.5" customHeight="1" x14ac:dyDescent="0.2">
      <c r="A4" s="105" t="s">
        <v>30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7"/>
      <c r="M4" s="68">
        <f>SUBTOTAL(109,Table22457891011234[KG VOLUME])</f>
        <v>5.85</v>
      </c>
      <c r="N4" s="62">
        <f>SUM(N3:N3)</f>
        <v>14</v>
      </c>
      <c r="O4" s="108">
        <f>SUM(P3:P3)</f>
        <v>266000</v>
      </c>
      <c r="P4" s="109"/>
    </row>
    <row r="5" spans="1:17" ht="18" customHeight="1" x14ac:dyDescent="0.2">
      <c r="A5" s="74"/>
      <c r="B5" s="52" t="s">
        <v>42</v>
      </c>
      <c r="C5" s="51"/>
      <c r="D5" s="53" t="s">
        <v>43</v>
      </c>
      <c r="E5" s="74"/>
      <c r="F5" s="74"/>
      <c r="G5" s="74"/>
      <c r="H5" s="74"/>
      <c r="I5" s="74"/>
      <c r="J5" s="74"/>
      <c r="K5" s="74"/>
      <c r="L5" s="74"/>
      <c r="M5" s="75"/>
      <c r="N5" s="76" t="s">
        <v>51</v>
      </c>
      <c r="O5" s="77"/>
      <c r="P5" s="77">
        <f>O4*10%</f>
        <v>26600</v>
      </c>
    </row>
    <row r="6" spans="1:17" ht="18" customHeight="1" thickBot="1" x14ac:dyDescent="0.25">
      <c r="A6" s="74"/>
      <c r="B6" s="52"/>
      <c r="C6" s="51"/>
      <c r="D6" s="53"/>
      <c r="E6" s="74"/>
      <c r="F6" s="74"/>
      <c r="G6" s="74"/>
      <c r="H6" s="74"/>
      <c r="I6" s="74"/>
      <c r="J6" s="74"/>
      <c r="K6" s="74"/>
      <c r="L6" s="74"/>
      <c r="M6" s="75"/>
      <c r="N6" s="78" t="s">
        <v>52</v>
      </c>
      <c r="O6" s="79"/>
      <c r="P6" s="79">
        <f>O4-P5</f>
        <v>239400</v>
      </c>
    </row>
    <row r="7" spans="1:17" ht="18" customHeight="1" x14ac:dyDescent="0.2">
      <c r="A7" s="9"/>
      <c r="H7" s="57"/>
      <c r="N7" s="56" t="s">
        <v>31</v>
      </c>
      <c r="P7" s="63">
        <f>P6*1%</f>
        <v>2394</v>
      </c>
    </row>
    <row r="8" spans="1:17" ht="18" customHeight="1" thickBot="1" x14ac:dyDescent="0.25">
      <c r="A8" s="9"/>
      <c r="H8" s="57"/>
      <c r="N8" s="56" t="s">
        <v>53</v>
      </c>
      <c r="P8" s="65">
        <f>P6*2%</f>
        <v>4788</v>
      </c>
    </row>
    <row r="9" spans="1:17" ht="18" customHeight="1" x14ac:dyDescent="0.2">
      <c r="A9" s="9"/>
      <c r="H9" s="57"/>
      <c r="N9" s="60" t="s">
        <v>32</v>
      </c>
      <c r="O9" s="61"/>
      <c r="P9" s="64">
        <f>P6+P7-P8</f>
        <v>237006</v>
      </c>
    </row>
    <row r="11" spans="1:17" x14ac:dyDescent="0.2">
      <c r="A11" s="9"/>
      <c r="H11" s="57"/>
      <c r="P11" s="65"/>
    </row>
    <row r="12" spans="1:17" x14ac:dyDescent="0.2">
      <c r="A12" s="9"/>
      <c r="H12" s="57"/>
      <c r="O12" s="54"/>
      <c r="P12" s="65"/>
    </row>
    <row r="13" spans="1:17" s="3" customFormat="1" x14ac:dyDescent="0.25">
      <c r="A13" s="9"/>
      <c r="B13" s="2"/>
      <c r="C13" s="2"/>
      <c r="E13" s="10"/>
      <c r="H13" s="57"/>
      <c r="N13" s="12"/>
      <c r="O13" s="12"/>
      <c r="P13" s="12"/>
    </row>
    <row r="14" spans="1:17" s="3" customFormat="1" x14ac:dyDescent="0.25">
      <c r="A14" s="9"/>
      <c r="B14" s="2"/>
      <c r="C14" s="2"/>
      <c r="E14" s="10"/>
      <c r="H14" s="57"/>
      <c r="N14" s="12"/>
      <c r="O14" s="12"/>
      <c r="P14" s="12"/>
    </row>
    <row r="15" spans="1:17" s="3" customFormat="1" x14ac:dyDescent="0.25">
      <c r="A15" s="9"/>
      <c r="B15" s="2"/>
      <c r="C15" s="2"/>
      <c r="E15" s="10"/>
      <c r="H15" s="57"/>
      <c r="N15" s="12"/>
      <c r="O15" s="12"/>
      <c r="P15" s="12"/>
    </row>
    <row r="16" spans="1:17" s="3" customFormat="1" x14ac:dyDescent="0.25">
      <c r="A16" s="9"/>
      <c r="B16" s="2"/>
      <c r="C16" s="2"/>
      <c r="E16" s="10"/>
      <c r="H16" s="57"/>
      <c r="N16" s="12"/>
      <c r="O16" s="12"/>
      <c r="P16" s="12"/>
    </row>
    <row r="17" spans="1:16" s="3" customFormat="1" x14ac:dyDescent="0.25">
      <c r="A17" s="9"/>
      <c r="B17" s="2"/>
      <c r="C17" s="2"/>
      <c r="E17" s="10"/>
      <c r="H17" s="57"/>
      <c r="N17" s="12"/>
      <c r="O17" s="12"/>
      <c r="P17" s="12"/>
    </row>
    <row r="18" spans="1:16" s="3" customFormat="1" x14ac:dyDescent="0.25">
      <c r="A18" s="9"/>
      <c r="B18" s="2"/>
      <c r="C18" s="2"/>
      <c r="E18" s="10"/>
      <c r="H18" s="57"/>
      <c r="N18" s="12"/>
      <c r="O18" s="12"/>
      <c r="P18" s="12"/>
    </row>
    <row r="19" spans="1:16" s="3" customFormat="1" x14ac:dyDescent="0.25">
      <c r="A19" s="9"/>
      <c r="B19" s="2"/>
      <c r="C19" s="2"/>
      <c r="E19" s="10"/>
      <c r="H19" s="57"/>
      <c r="N19" s="12"/>
      <c r="O19" s="12"/>
      <c r="P19" s="12"/>
    </row>
    <row r="20" spans="1:16" s="3" customFormat="1" x14ac:dyDescent="0.25">
      <c r="A20" s="9"/>
      <c r="B20" s="2"/>
      <c r="C20" s="2"/>
      <c r="E20" s="10"/>
      <c r="H20" s="57"/>
      <c r="N20" s="12"/>
      <c r="O20" s="12"/>
      <c r="P20" s="12"/>
    </row>
    <row r="21" spans="1:16" s="3" customFormat="1" x14ac:dyDescent="0.25">
      <c r="A21" s="9"/>
      <c r="B21" s="2"/>
      <c r="C21" s="2"/>
      <c r="E21" s="10"/>
      <c r="H21" s="57"/>
      <c r="N21" s="12"/>
      <c r="O21" s="12"/>
      <c r="P21" s="12"/>
    </row>
    <row r="22" spans="1:16" s="3" customFormat="1" x14ac:dyDescent="0.25">
      <c r="A22" s="9"/>
      <c r="B22" s="2"/>
      <c r="C22" s="2"/>
      <c r="E22" s="10"/>
      <c r="H22" s="57"/>
      <c r="N22" s="12"/>
      <c r="O22" s="12"/>
      <c r="P22" s="12"/>
    </row>
    <row r="23" spans="1:16" s="3" customFormat="1" x14ac:dyDescent="0.25">
      <c r="A23" s="9"/>
      <c r="B23" s="2"/>
      <c r="C23" s="2"/>
      <c r="E23" s="10"/>
      <c r="H23" s="57"/>
      <c r="N23" s="12"/>
      <c r="O23" s="12"/>
      <c r="P23" s="12"/>
    </row>
    <row r="24" spans="1:16" s="3" customFormat="1" x14ac:dyDescent="0.25">
      <c r="A24" s="9"/>
      <c r="B24" s="2"/>
      <c r="C24" s="2"/>
      <c r="E24" s="10"/>
      <c r="H24" s="57"/>
      <c r="N24" s="12"/>
      <c r="O24" s="12"/>
      <c r="P24" s="12"/>
    </row>
  </sheetData>
  <mergeCells count="2">
    <mergeCell ref="A4:L4"/>
    <mergeCell ref="O4:P4"/>
  </mergeCells>
  <conditionalFormatting sqref="B3">
    <cfRule type="duplicateValues" dxfId="15" priority="1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Sicepat_Merauke_Jan 22</vt:lpstr>
      <vt:lpstr>403354</vt:lpstr>
      <vt:lpstr>'403354'!Print_Titles</vt:lpstr>
      <vt:lpstr>'Sicepat_Merauke_Jan 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2022-03-04T07:10:13Z</cp:lastPrinted>
  <dcterms:created xsi:type="dcterms:W3CDTF">2021-07-02T11:08:00Z</dcterms:created>
  <dcterms:modified xsi:type="dcterms:W3CDTF">2022-03-10T04:30:13Z</dcterms:modified>
</cp:coreProperties>
</file>