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"/>
    </mc:Choice>
  </mc:AlternateContent>
  <bookViews>
    <workbookView xWindow="-120" yWindow="-120" windowWidth="20730" windowHeight="11160" tabRatio="842"/>
  </bookViews>
  <sheets>
    <sheet name="Sicepat_DJJ-JKT_Maret 22" sheetId="2" r:id="rId1"/>
    <sheet name="PCIJKT000018940" sheetId="26" r:id="rId2"/>
  </sheets>
  <definedNames>
    <definedName name="_xlnm.Print_Titles" localSheetId="1">PCIJKT000018940!$2:$2</definedName>
    <definedName name="_xlnm.Print_Titles" localSheetId="0">'Sicepat_DJJ-JKT_Maret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2" l="1"/>
  <c r="P38" i="26"/>
  <c r="P37" i="26"/>
  <c r="Q35" i="26"/>
  <c r="N35" i="26" l="1"/>
  <c r="M3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M3" i="26"/>
  <c r="M34" i="26"/>
  <c r="M33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C18" i="2"/>
  <c r="B18" i="2"/>
  <c r="G18" i="2" l="1"/>
  <c r="P15" i="26"/>
  <c r="P14" i="26"/>
  <c r="P13" i="26"/>
  <c r="P12" i="26"/>
  <c r="P11" i="26"/>
  <c r="P10" i="26"/>
  <c r="P9" i="26"/>
  <c r="P8" i="26"/>
  <c r="P7" i="26"/>
  <c r="P6" i="26"/>
  <c r="P5" i="26"/>
  <c r="P3" i="26"/>
  <c r="O35" i="26" s="1"/>
  <c r="P4" i="26"/>
  <c r="I24" i="2" l="1"/>
  <c r="I23" i="2"/>
  <c r="I25" i="2" s="1"/>
  <c r="P39" i="26" l="1"/>
  <c r="P40" i="26" l="1"/>
  <c r="P1048576" i="26" s="1"/>
  <c r="I36" i="2"/>
  <c r="J18" i="2"/>
  <c r="J19" i="2" l="1"/>
  <c r="J22" i="2" l="1"/>
  <c r="J24" i="2" l="1"/>
  <c r="J25" i="2" l="1"/>
</calcChain>
</file>

<file path=xl/sharedStrings.xml><?xml version="1.0" encoding="utf-8"?>
<sst xmlns="http://schemas.openxmlformats.org/spreadsheetml/2006/main" count="167" uniqueCount="66">
  <si>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</si>
  <si>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</si>
  <si>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</si>
  <si>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</si>
  <si>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</si>
  <si>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</si>
  <si>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</si>
  <si>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</si>
  <si>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</si>
  <si>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</si>
  <si>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</si>
  <si>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</si>
  <si>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</si>
  <si>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</si>
  <si>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</si>
  <si>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</si>
  <si>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</si>
  <si>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</si>
  <si>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</si>
  <si>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</si>
  <si>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</si>
  <si>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</si>
  <si>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</si>
  <si>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</si>
  <si>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</si>
  <si>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</si>
  <si>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</si>
  <si>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</si>
  <si>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</si>
  <si>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</si>
  <si>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</si>
  <si>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</si>
  <si>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</si>
  <si>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</si>
  <si>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</si>
  <si>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</si>
  <si>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</si>
  <si>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</si>
  <si>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</si>
  <si>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</si>
  <si>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</si>
  <si>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</si>
  <si>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</si>
  <si>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</si>
  <si>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</si>
  <si>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</si>
  <si>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</si>
  <si>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</si>
  <si>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</si>
  <si>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</si>
  <si>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</si>
  <si>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</si>
  <si>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</si>
  <si>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</si>
  <si>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</si>
  <si>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
Jayapura - Sunter jakarta</t>
  </si>
  <si>
    <t>Sunter Jakarta</t>
  </si>
  <si>
    <t>SUNTER JKT</t>
  </si>
  <si>
    <t>POD MAHARANI</t>
  </si>
  <si>
    <t>KM. GUNUNG
DEMPO</t>
  </si>
  <si>
    <t xml:space="preserve"> 16 April 2022</t>
  </si>
  <si>
    <t xml:space="preserve"> DJJ - JKT</t>
  </si>
  <si>
    <t xml:space="preserve"> MARET 2022</t>
  </si>
  <si>
    <t>PCIJKT000018940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</si>
  <si>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</si>
  <si>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Sembilan Ratus Tujuh Puluh Delapan Ribu Lima Ratus Enam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</si>
</sst>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vertical="center" wrapText="1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7" fontId="9" fillId="0" borderId="0" xfId="1" applyNumberFormat="1" applyFont="1"/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166" fontId="16" fillId="0" borderId="23" xfId="0" applyNumberFormat="1" applyFont="1" applyBorder="1"/>
    <xf numFmtId="166" fontId="7" fillId="0" borderId="23" xfId="0" applyNumberFormat="1" applyFont="1" applyBorder="1"/>
    <xf numFmtId="0" fontId="16" fillId="0" borderId="23" xfId="0" applyFont="1" applyBorder="1"/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6" fontId="16" fillId="0" borderId="0" xfId="0" applyNumberFormat="1" applyFont="1" applyBorder="1"/>
    <xf numFmtId="166" fontId="7" fillId="0" borderId="0" xfId="0" applyNumberFormat="1" applyFont="1" applyBorder="1"/>
    <xf numFmtId="0" fontId="16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0" fontId="1" fillId="0" borderId="24" xfId="0" applyFont="1" applyBorder="1"/>
    <xf numFmtId="166" fontId="1" fillId="0" borderId="0" xfId="0" applyNumberFormat="1" applyFont="1" applyBorder="1"/>
    <xf numFmtId="2" fontId="0" fillId="0" borderId="23" xfId="0" applyNumberFormat="1" applyFont="1" applyBorder="1" applyAlignment="1">
      <alignment vertical="center"/>
    </xf>
    <xf numFmtId="0" fontId="5" fillId="0" borderId="23" xfId="1" applyNumberFormat="1" applyFont="1" applyBorder="1" applyAlignment="1">
      <alignment horizontal="left" vertical="center"/>
    </xf>
    <xf numFmtId="167" fontId="5" fillId="0" borderId="23" xfId="1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390525</xdr:colOff>
      <xdr:row>35</xdr:row>
      <xdr:rowOff>144179</xdr:rowOff>
    </xdr:from>
    <xdr:to>
      <xdr:col>10</xdr:col>
      <xdr:colOff>371475</xdr:colOff>
      <xdr:row>41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80213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19" dataDxfId="17" headerRowBorderDxfId="18">
  <tableColumns count="12">
    <tableColumn id="1" name="NOMOR" dataDxfId="16" dataCellStyle="Normal"/>
    <tableColumn id="3" name="TUJUAN" dataDxfId="15" dataCellStyle="Normal"/>
    <tableColumn id="16" name="Pick Up" dataDxfId="14"/>
    <tableColumn id="14" name="KAPAL" dataDxfId="13"/>
    <tableColumn id="15" name="ETD Kapal" dataDxfId="12"/>
    <tableColumn id="10" name="KETERANGAN" dataDxfId="11" dataCellStyle="Normal"/>
    <tableColumn id="5" name="P" dataDxfId="10" dataCellStyle="Normal"/>
    <tableColumn id="6" name="L" dataDxfId="9" dataCellStyle="Normal"/>
    <tableColumn id="7" name="T" dataDxfId="8" dataCellStyle="Normal"/>
    <tableColumn id="4" name="ACT KG" dataDxfId="7" dataCellStyle="Normal"/>
    <tableColumn id="8" name="KG VOLUME" dataDxfId="5" dataCellStyle="Normal">
      <calculatedColumnFormula>I3*J3*K3/4000</calculatedColumnFormula>
    </tableColumn>
    <tableColumn id="19" name="PEMBULATAN" dataDxfId="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workbookViewId="0">
      <selection activeCell="L16" sqref="L16"/>
    </sheetView>
  </sheetViews>
  <sheetFormatPr defaultRowHeight="15.75" x14ac:dyDescent="0.25"/>
  <cols>
    <col min="1" max="1" width="6.42578125" style="12" customWidth="1"/>
    <col min="2" max="2" width="11.5703125" style="12" customWidth="1"/>
    <col min="3" max="3" width="10" style="12" customWidth="1"/>
    <col min="4" max="4" width="26.42578125" style="12" customWidth="1"/>
    <col min="5" max="5" width="13.85546875" style="12" customWidth="1"/>
    <col min="6" max="6" width="6.85546875" style="12" bestFit="1" customWidth="1"/>
    <col min="7" max="7" width="6.42578125" style="12" customWidth="1"/>
    <col min="8" max="8" width="14.140625" style="13" bestFit="1" customWidth="1"/>
    <col min="9" max="9" width="1.5703125" style="13" customWidth="1"/>
    <col min="10" max="10" width="19.5703125" style="12" customWidth="1"/>
    <col min="11" max="11" width="9.140625" style="12"/>
    <col min="12" max="12" width="15.7109375" style="12" bestFit="1" customWidth="1"/>
    <col min="13" max="16384" width="9.140625" style="12"/>
  </cols>
  <sheetData>
    <row r="2" spans="1:10" x14ac:dyDescent="0.25">
      <c r="A2" s="11" t="s">
        <v>8</v>
      </c>
    </row>
    <row r="3" spans="1:10" x14ac:dyDescent="0.25">
      <c r="A3" s="14" t="s">
        <v>9</v>
      </c>
    </row>
    <row r="4" spans="1:10" x14ac:dyDescent="0.25">
      <c r="A4" s="14" t="s">
        <v>10</v>
      </c>
    </row>
    <row r="5" spans="1:10" x14ac:dyDescent="0.25">
      <c r="A5" s="14" t="s">
        <v>11</v>
      </c>
    </row>
    <row r="6" spans="1:10" x14ac:dyDescent="0.25">
      <c r="A6" s="14" t="s">
        <v>12</v>
      </c>
    </row>
    <row r="7" spans="1:10" x14ac:dyDescent="0.25">
      <c r="A7" s="14" t="s">
        <v>13</v>
      </c>
    </row>
    <row r="9" spans="1:10" ht="16.5" thickBot="1" x14ac:dyDescent="0.3">
      <c r="A9" s="15"/>
      <c r="B9" s="15"/>
      <c r="C9" s="15"/>
      <c r="D9" s="15"/>
      <c r="E9" s="15"/>
      <c r="F9" s="15"/>
      <c r="G9" s="15"/>
      <c r="H9" s="16"/>
      <c r="I9" s="16"/>
      <c r="J9" s="15"/>
    </row>
    <row r="10" spans="1:10" ht="23.25" customHeight="1" thickBot="1" x14ac:dyDescent="0.3">
      <c r="A10" s="77" t="s">
        <v>14</v>
      </c>
      <c r="B10" s="78"/>
      <c r="C10" s="78"/>
      <c r="D10" s="78"/>
      <c r="E10" s="78"/>
      <c r="F10" s="78"/>
      <c r="G10" s="78"/>
      <c r="H10" s="78"/>
      <c r="I10" s="78"/>
      <c r="J10" s="79"/>
    </row>
    <row r="12" spans="1:10" x14ac:dyDescent="0.25">
      <c r="A12" s="12" t="s">
        <v>15</v>
      </c>
      <c r="B12" s="12" t="s">
        <v>16</v>
      </c>
      <c r="G12" s="91" t="s">
        <v>48</v>
      </c>
      <c r="H12" s="91"/>
      <c r="I12" s="17" t="s">
        <v>17</v>
      </c>
      <c r="J12" s="18"/>
    </row>
    <row r="13" spans="1:10" x14ac:dyDescent="0.25">
      <c r="G13" s="91" t="s">
        <v>18</v>
      </c>
      <c r="H13" s="91"/>
      <c r="I13" s="17" t="s">
        <v>17</v>
      </c>
      <c r="J13" s="19" t="s">
        <v>60</v>
      </c>
    </row>
    <row r="14" spans="1:10" x14ac:dyDescent="0.25">
      <c r="G14" s="91" t="s">
        <v>49</v>
      </c>
      <c r="H14" s="91"/>
      <c r="I14" s="17" t="s">
        <v>17</v>
      </c>
      <c r="J14" s="12" t="s">
        <v>61</v>
      </c>
    </row>
    <row r="15" spans="1:10" x14ac:dyDescent="0.25">
      <c r="A15" s="12" t="s">
        <v>19</v>
      </c>
      <c r="B15" s="18" t="s">
        <v>20</v>
      </c>
      <c r="C15" s="18"/>
      <c r="I15" s="17"/>
      <c r="J15" s="12" t="s">
        <v>62</v>
      </c>
    </row>
    <row r="16" spans="1:10" ht="16.5" thickBot="1" x14ac:dyDescent="0.3"/>
    <row r="17" spans="1:12" ht="26.25" customHeight="1" x14ac:dyDescent="0.25">
      <c r="A17" s="20" t="s">
        <v>21</v>
      </c>
      <c r="B17" s="21" t="s">
        <v>22</v>
      </c>
      <c r="C17" s="21" t="s">
        <v>23</v>
      </c>
      <c r="D17" s="21" t="s">
        <v>24</v>
      </c>
      <c r="E17" s="21" t="s">
        <v>25</v>
      </c>
      <c r="F17" s="22" t="s">
        <v>26</v>
      </c>
      <c r="G17" s="22" t="s">
        <v>27</v>
      </c>
      <c r="H17" s="80" t="s">
        <v>28</v>
      </c>
      <c r="I17" s="81"/>
      <c r="J17" s="23" t="s">
        <v>29</v>
      </c>
    </row>
    <row r="18" spans="1:12" ht="48" customHeight="1" x14ac:dyDescent="0.25">
      <c r="A18" s="24">
        <v>1</v>
      </c>
      <c r="B18" s="25">
        <f>Table224578910112[Pick Up]</f>
        <v>44631</v>
      </c>
      <c r="C18" s="58" t="str">
        <f>PCIJKT000018940!A3</f>
        <v>PCIJKT000018940</v>
      </c>
      <c r="D18" s="26" t="s">
        <v>55</v>
      </c>
      <c r="E18" s="26" t="s">
        <v>56</v>
      </c>
      <c r="F18" s="27">
        <v>32</v>
      </c>
      <c r="G18" s="28">
        <f>PCIJKT000018940!N35</f>
        <v>1008</v>
      </c>
      <c r="H18" s="82">
        <v>20000</v>
      </c>
      <c r="I18" s="83"/>
      <c r="J18" s="29">
        <f>G18*H18</f>
        <v>20160000</v>
      </c>
      <c r="L18"/>
    </row>
    <row r="19" spans="1:12" ht="32.25" customHeight="1" thickBot="1" x14ac:dyDescent="0.3">
      <c r="A19" s="84" t="s">
        <v>30</v>
      </c>
      <c r="B19" s="85"/>
      <c r="C19" s="85"/>
      <c r="D19" s="85"/>
      <c r="E19" s="85"/>
      <c r="F19" s="85"/>
      <c r="G19" s="85"/>
      <c r="H19" s="85"/>
      <c r="I19" s="86"/>
      <c r="J19" s="30">
        <f>SUM(J18:J18)</f>
        <v>20160000</v>
      </c>
      <c r="L19" s="57"/>
    </row>
    <row r="20" spans="1:12" x14ac:dyDescent="0.25">
      <c r="A20" s="87"/>
      <c r="B20" s="87"/>
      <c r="C20" s="31"/>
      <c r="D20" s="31"/>
      <c r="E20" s="31"/>
      <c r="F20" s="31"/>
      <c r="G20" s="31"/>
      <c r="H20" s="32"/>
      <c r="I20" s="32"/>
      <c r="J20" s="33"/>
    </row>
    <row r="21" spans="1:12" x14ac:dyDescent="0.25">
      <c r="A21" s="59"/>
      <c r="B21" s="59"/>
      <c r="C21" s="59"/>
      <c r="D21" s="59"/>
      <c r="E21" s="59"/>
      <c r="F21" s="59"/>
      <c r="G21" s="34" t="s">
        <v>50</v>
      </c>
      <c r="H21" s="34"/>
      <c r="I21" s="32"/>
      <c r="J21" s="33">
        <v>0</v>
      </c>
      <c r="L21" s="35"/>
    </row>
    <row r="22" spans="1:12" x14ac:dyDescent="0.25">
      <c r="A22" s="59"/>
      <c r="B22" s="59"/>
      <c r="C22" s="59"/>
      <c r="D22" s="59"/>
      <c r="E22" s="59"/>
      <c r="F22" s="59"/>
      <c r="G22" s="60" t="s">
        <v>51</v>
      </c>
      <c r="H22" s="60"/>
      <c r="I22" s="61"/>
      <c r="J22" s="63">
        <f>J19-J21</f>
        <v>20160000</v>
      </c>
      <c r="L22" s="35"/>
    </row>
    <row r="23" spans="1:12" x14ac:dyDescent="0.25">
      <c r="A23" s="59"/>
      <c r="B23" s="59"/>
      <c r="C23" s="59"/>
      <c r="D23" s="59"/>
      <c r="E23" s="59"/>
      <c r="F23" s="59"/>
      <c r="G23" s="34" t="s">
        <v>64</v>
      </c>
      <c r="H23" s="34"/>
      <c r="I23" s="35" t="e">
        <f>#REF!*1%</f>
        <v>#REF!</v>
      </c>
      <c r="J23" s="33">
        <f>J22*1.1%</f>
        <v>221760.00000000003</v>
      </c>
    </row>
    <row r="24" spans="1:12" ht="16.5" thickBot="1" x14ac:dyDescent="0.3">
      <c r="A24" s="59"/>
      <c r="B24" s="59"/>
      <c r="C24" s="59"/>
      <c r="D24" s="59"/>
      <c r="E24" s="59"/>
      <c r="F24" s="59"/>
      <c r="G24" s="62" t="s">
        <v>53</v>
      </c>
      <c r="H24" s="62"/>
      <c r="I24" s="36">
        <f>I20*10%</f>
        <v>0</v>
      </c>
      <c r="J24" s="36">
        <f>J22*2%</f>
        <v>403200</v>
      </c>
    </row>
    <row r="25" spans="1:12" x14ac:dyDescent="0.25">
      <c r="E25" s="11"/>
      <c r="F25" s="11"/>
      <c r="G25" s="37" t="s">
        <v>54</v>
      </c>
      <c r="H25" s="37"/>
      <c r="I25" s="38" t="e">
        <f>I19+I23</f>
        <v>#REF!</v>
      </c>
      <c r="J25" s="38">
        <f>J22+J23-J24</f>
        <v>19978560</v>
      </c>
    </row>
    <row r="26" spans="1:12" x14ac:dyDescent="0.25">
      <c r="E26" s="11"/>
      <c r="F26" s="11"/>
      <c r="G26" s="37"/>
      <c r="H26" s="37"/>
      <c r="I26" s="38"/>
      <c r="J26" s="38"/>
    </row>
    <row r="27" spans="1:12" x14ac:dyDescent="0.25">
      <c r="A27" s="11" t="s">
        <v>65</v>
      </c>
      <c r="D27" s="11"/>
      <c r="E27" s="11"/>
      <c r="F27" s="11"/>
      <c r="G27" s="11"/>
      <c r="H27" s="37"/>
      <c r="I27" s="37"/>
      <c r="J27" s="38"/>
    </row>
    <row r="28" spans="1:12" x14ac:dyDescent="0.25">
      <c r="A28" s="39"/>
      <c r="D28" s="11"/>
      <c r="E28" s="11"/>
      <c r="F28" s="11"/>
      <c r="G28" s="11"/>
      <c r="H28" s="37"/>
      <c r="I28" s="37"/>
      <c r="J28" s="38"/>
    </row>
    <row r="29" spans="1:12" x14ac:dyDescent="0.25">
      <c r="D29" s="11"/>
      <c r="E29" s="11"/>
      <c r="F29" s="11"/>
      <c r="G29" s="11"/>
      <c r="H29" s="37"/>
      <c r="I29" s="37"/>
      <c r="J29" s="38"/>
    </row>
    <row r="30" spans="1:12" x14ac:dyDescent="0.25">
      <c r="A30" s="40" t="s">
        <v>32</v>
      </c>
    </row>
    <row r="31" spans="1:12" x14ac:dyDescent="0.25">
      <c r="A31" s="41" t="s">
        <v>33</v>
      </c>
      <c r="B31" s="42"/>
      <c r="C31" s="42"/>
      <c r="D31" s="43"/>
      <c r="E31" s="43"/>
      <c r="F31" s="43"/>
      <c r="G31" s="43"/>
    </row>
    <row r="32" spans="1:12" x14ac:dyDescent="0.25">
      <c r="A32" s="41" t="s">
        <v>34</v>
      </c>
      <c r="B32" s="42"/>
      <c r="C32" s="42"/>
      <c r="D32" s="43"/>
      <c r="E32" s="43"/>
      <c r="F32" s="43"/>
      <c r="G32" s="43"/>
    </row>
    <row r="33" spans="1:10" x14ac:dyDescent="0.25">
      <c r="A33" s="44" t="s">
        <v>35</v>
      </c>
      <c r="B33" s="45"/>
      <c r="C33" s="45"/>
      <c r="D33" s="43"/>
      <c r="E33" s="43"/>
      <c r="F33" s="43"/>
      <c r="G33" s="43"/>
    </row>
    <row r="34" spans="1:10" x14ac:dyDescent="0.25">
      <c r="A34" s="46" t="s">
        <v>8</v>
      </c>
      <c r="B34" s="47"/>
      <c r="C34" s="47"/>
      <c r="D34" s="43"/>
      <c r="E34" s="43"/>
      <c r="F34" s="43"/>
      <c r="G34" s="43"/>
    </row>
    <row r="35" spans="1:10" x14ac:dyDescent="0.25">
      <c r="A35" s="48"/>
      <c r="B35" s="48"/>
      <c r="C35" s="48"/>
    </row>
    <row r="36" spans="1:10" x14ac:dyDescent="0.25">
      <c r="H36" s="49" t="s">
        <v>36</v>
      </c>
      <c r="I36" s="88" t="str">
        <f>+J13</f>
        <v xml:space="preserve"> 16 April 2022</v>
      </c>
      <c r="J36" s="89"/>
    </row>
    <row r="40" spans="1:10" ht="18" customHeight="1" x14ac:dyDescent="0.25"/>
    <row r="41" spans="1:10" ht="17.25" customHeight="1" x14ac:dyDescent="0.25"/>
    <row r="43" spans="1:10" x14ac:dyDescent="0.25">
      <c r="H43" s="90" t="s">
        <v>37</v>
      </c>
      <c r="I43" s="90"/>
      <c r="J43" s="90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4857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"/>
  <cols>
    <col min="1" max="1" width="7.140625" style="3" customWidth="1"/>
    <col min="2" max="2" width="19.7109375" style="1" customWidth="1"/>
    <col min="3" max="3" width="14.5703125" style="1" customWidth="1"/>
    <col min="4" max="4" width="9" style="2" customWidth="1"/>
    <col min="5" max="5" width="8" style="8" customWidth="1"/>
    <col min="6" max="6" width="11.85546875" style="2" customWidth="1"/>
    <col min="7" max="7" width="9.5703125" style="2" customWidth="1"/>
    <col min="8" max="8" width="14.42578125" style="5" customWidth="1"/>
    <col min="9" max="11" width="4.42578125" style="2" customWidth="1"/>
    <col min="12" max="12" width="5" style="2" customWidth="1"/>
    <col min="13" max="13" width="8.5703125" style="2" customWidth="1"/>
    <col min="14" max="14" width="13" style="10" customWidth="1"/>
    <col min="15" max="15" width="8.140625" style="10" customWidth="1"/>
    <col min="16" max="16" width="12.28515625" style="10" customWidth="1"/>
    <col min="17" max="17" width="6" style="3" customWidth="1"/>
    <col min="18" max="16384" width="9.140625" style="3"/>
  </cols>
  <sheetData>
    <row r="1" spans="1:17" x14ac:dyDescent="0.2">
      <c r="H1" s="4"/>
    </row>
    <row r="2" spans="1:17" ht="25.5" x14ac:dyDescent="0.2">
      <c r="A2" s="130" t="s">
        <v>43</v>
      </c>
      <c r="B2" s="6" t="s">
        <v>7</v>
      </c>
      <c r="C2" s="6" t="s">
        <v>0</v>
      </c>
      <c r="D2" s="6" t="s">
        <v>1</v>
      </c>
      <c r="E2" s="50" t="s">
        <v>4</v>
      </c>
      <c r="F2" s="6" t="s">
        <v>3</v>
      </c>
      <c r="G2" s="6" t="s">
        <v>5</v>
      </c>
      <c r="H2" s="50" t="s">
        <v>2</v>
      </c>
      <c r="I2" s="6" t="s">
        <v>38</v>
      </c>
      <c r="J2" s="6" t="s">
        <v>39</v>
      </c>
      <c r="K2" s="6" t="s">
        <v>40</v>
      </c>
      <c r="L2" s="51" t="s">
        <v>44</v>
      </c>
      <c r="M2" s="51" t="s">
        <v>45</v>
      </c>
      <c r="N2" s="51" t="s">
        <v>6</v>
      </c>
      <c r="O2" s="51" t="s">
        <v>46</v>
      </c>
      <c r="P2" s="51" t="s">
        <v>47</v>
      </c>
      <c r="Q2" s="122" t="s">
        <v>26</v>
      </c>
    </row>
    <row r="3" spans="1:17" ht="26.25" customHeight="1" x14ac:dyDescent="0.2">
      <c r="A3" s="64" t="s">
        <v>63</v>
      </c>
      <c r="B3" s="54"/>
      <c r="C3" s="65"/>
      <c r="D3" s="67" t="s">
        <v>57</v>
      </c>
      <c r="E3" s="68">
        <v>44631</v>
      </c>
      <c r="F3" s="67" t="s">
        <v>59</v>
      </c>
      <c r="G3" s="68">
        <v>44277</v>
      </c>
      <c r="H3" s="69" t="s">
        <v>58</v>
      </c>
      <c r="I3" s="70">
        <v>76</v>
      </c>
      <c r="J3" s="70">
        <v>45</v>
      </c>
      <c r="K3" s="70">
        <v>38</v>
      </c>
      <c r="L3" s="70">
        <v>16</v>
      </c>
      <c r="M3" s="76">
        <f>I3*J3*K3/4000</f>
        <v>32.49</v>
      </c>
      <c r="N3" s="76">
        <v>32</v>
      </c>
      <c r="O3" s="71">
        <v>20000</v>
      </c>
      <c r="P3" s="72">
        <f t="shared" ref="P3" si="0">N3*O3</f>
        <v>640000</v>
      </c>
      <c r="Q3" s="121">
        <v>12</v>
      </c>
    </row>
    <row r="4" spans="1:17" ht="26.25" customHeight="1" x14ac:dyDescent="0.2">
      <c r="A4" s="95"/>
      <c r="B4" s="73"/>
      <c r="C4" s="74"/>
      <c r="D4" s="55" t="s">
        <v>57</v>
      </c>
      <c r="E4" s="9">
        <v>44631</v>
      </c>
      <c r="F4" s="67" t="s">
        <v>59</v>
      </c>
      <c r="G4" s="9">
        <v>44277</v>
      </c>
      <c r="H4" s="7" t="s">
        <v>58</v>
      </c>
      <c r="I4" s="66">
        <v>72</v>
      </c>
      <c r="J4" s="66">
        <v>44</v>
      </c>
      <c r="K4" s="66">
        <v>38</v>
      </c>
      <c r="L4" s="66">
        <v>12</v>
      </c>
      <c r="M4" s="76">
        <f t="shared" ref="M4:M34" si="1">I4*J4*K4/4000</f>
        <v>30.096</v>
      </c>
      <c r="N4" s="76">
        <v>30</v>
      </c>
      <c r="O4" s="71">
        <v>20000</v>
      </c>
      <c r="P4" s="52">
        <f>N4*O4</f>
        <v>600000</v>
      </c>
      <c r="Q4" s="121"/>
    </row>
    <row r="5" spans="1:17" ht="26.25" customHeight="1" x14ac:dyDescent="0.2">
      <c r="A5" s="95"/>
      <c r="B5" s="73"/>
      <c r="C5" s="74"/>
      <c r="D5" s="55" t="s">
        <v>57</v>
      </c>
      <c r="E5" s="9">
        <v>44631</v>
      </c>
      <c r="F5" s="67" t="s">
        <v>59</v>
      </c>
      <c r="G5" s="9">
        <v>44277</v>
      </c>
      <c r="H5" s="7" t="s">
        <v>58</v>
      </c>
      <c r="I5" s="66">
        <v>55</v>
      </c>
      <c r="J5" s="66">
        <v>46</v>
      </c>
      <c r="K5" s="66">
        <v>36</v>
      </c>
      <c r="L5" s="66">
        <v>11</v>
      </c>
      <c r="M5" s="76">
        <f t="shared" si="1"/>
        <v>22.77</v>
      </c>
      <c r="N5" s="76">
        <v>23</v>
      </c>
      <c r="O5" s="71">
        <v>20000</v>
      </c>
      <c r="P5" s="52">
        <f t="shared" ref="P5:P15" si="2">N5*O5</f>
        <v>460000</v>
      </c>
      <c r="Q5" s="121"/>
    </row>
    <row r="6" spans="1:17" ht="26.25" customHeight="1" x14ac:dyDescent="0.2">
      <c r="A6" s="95"/>
      <c r="B6" s="73"/>
      <c r="C6" s="74"/>
      <c r="D6" s="55" t="s">
        <v>57</v>
      </c>
      <c r="E6" s="9">
        <v>44631</v>
      </c>
      <c r="F6" s="67" t="s">
        <v>59</v>
      </c>
      <c r="G6" s="9">
        <v>44277</v>
      </c>
      <c r="H6" s="7" t="s">
        <v>58</v>
      </c>
      <c r="I6" s="66">
        <v>70</v>
      </c>
      <c r="J6" s="66">
        <v>47</v>
      </c>
      <c r="K6" s="66">
        <v>38</v>
      </c>
      <c r="L6" s="66">
        <v>14</v>
      </c>
      <c r="M6" s="76">
        <f t="shared" si="1"/>
        <v>31.254999999999999</v>
      </c>
      <c r="N6" s="76">
        <v>31</v>
      </c>
      <c r="O6" s="71">
        <v>20000</v>
      </c>
      <c r="P6" s="52">
        <f t="shared" si="2"/>
        <v>620000</v>
      </c>
      <c r="Q6" s="121"/>
    </row>
    <row r="7" spans="1:17" ht="26.25" customHeight="1" x14ac:dyDescent="0.2">
      <c r="A7" s="95"/>
      <c r="B7" s="73"/>
      <c r="C7" s="74"/>
      <c r="D7" s="55" t="s">
        <v>57</v>
      </c>
      <c r="E7" s="9">
        <v>44631</v>
      </c>
      <c r="F7" s="67" t="s">
        <v>59</v>
      </c>
      <c r="G7" s="9">
        <v>44277</v>
      </c>
      <c r="H7" s="7" t="s">
        <v>58</v>
      </c>
      <c r="I7" s="66">
        <v>80</v>
      </c>
      <c r="J7" s="66">
        <v>44</v>
      </c>
      <c r="K7" s="66">
        <v>40</v>
      </c>
      <c r="L7" s="66">
        <v>13</v>
      </c>
      <c r="M7" s="76">
        <f t="shared" si="1"/>
        <v>35.200000000000003</v>
      </c>
      <c r="N7" s="76">
        <v>35</v>
      </c>
      <c r="O7" s="71">
        <v>20000</v>
      </c>
      <c r="P7" s="52">
        <f t="shared" si="2"/>
        <v>700000</v>
      </c>
      <c r="Q7" s="121"/>
    </row>
    <row r="8" spans="1:17" ht="26.25" customHeight="1" x14ac:dyDescent="0.2">
      <c r="A8" s="95"/>
      <c r="B8" s="73"/>
      <c r="C8" s="74"/>
      <c r="D8" s="55" t="s">
        <v>57</v>
      </c>
      <c r="E8" s="9">
        <v>44631</v>
      </c>
      <c r="F8" s="67" t="s">
        <v>59</v>
      </c>
      <c r="G8" s="9">
        <v>44277</v>
      </c>
      <c r="H8" s="7" t="s">
        <v>58</v>
      </c>
      <c r="I8" s="66">
        <v>77</v>
      </c>
      <c r="J8" s="66">
        <v>46</v>
      </c>
      <c r="K8" s="66">
        <v>38</v>
      </c>
      <c r="L8" s="66">
        <v>14</v>
      </c>
      <c r="M8" s="76">
        <f t="shared" si="1"/>
        <v>33.649000000000001</v>
      </c>
      <c r="N8" s="76">
        <v>34</v>
      </c>
      <c r="O8" s="71">
        <v>20000</v>
      </c>
      <c r="P8" s="52">
        <f t="shared" si="2"/>
        <v>680000</v>
      </c>
      <c r="Q8" s="121"/>
    </row>
    <row r="9" spans="1:17" ht="26.25" customHeight="1" x14ac:dyDescent="0.2">
      <c r="A9" s="95"/>
      <c r="B9" s="73"/>
      <c r="C9" s="74"/>
      <c r="D9" s="55" t="s">
        <v>57</v>
      </c>
      <c r="E9" s="9">
        <v>44631</v>
      </c>
      <c r="F9" s="67" t="s">
        <v>59</v>
      </c>
      <c r="G9" s="9">
        <v>44277</v>
      </c>
      <c r="H9" s="7" t="s">
        <v>58</v>
      </c>
      <c r="I9" s="66">
        <v>72</v>
      </c>
      <c r="J9" s="66">
        <v>45</v>
      </c>
      <c r="K9" s="66">
        <v>33</v>
      </c>
      <c r="L9" s="66">
        <v>16</v>
      </c>
      <c r="M9" s="76">
        <f t="shared" si="1"/>
        <v>26.73</v>
      </c>
      <c r="N9" s="76">
        <v>27</v>
      </c>
      <c r="O9" s="71">
        <v>20000</v>
      </c>
      <c r="P9" s="52">
        <f t="shared" si="2"/>
        <v>540000</v>
      </c>
      <c r="Q9" s="121"/>
    </row>
    <row r="10" spans="1:17" ht="26.25" customHeight="1" x14ac:dyDescent="0.2">
      <c r="A10" s="95"/>
      <c r="B10" s="73"/>
      <c r="C10" s="74"/>
      <c r="D10" s="55" t="s">
        <v>57</v>
      </c>
      <c r="E10" s="9">
        <v>44631</v>
      </c>
      <c r="F10" s="67" t="s">
        <v>59</v>
      </c>
      <c r="G10" s="9">
        <v>44277</v>
      </c>
      <c r="H10" s="7" t="s">
        <v>58</v>
      </c>
      <c r="I10" s="66">
        <v>81</v>
      </c>
      <c r="J10" s="66">
        <v>45</v>
      </c>
      <c r="K10" s="66">
        <v>38</v>
      </c>
      <c r="L10" s="66">
        <v>14</v>
      </c>
      <c r="M10" s="76">
        <f t="shared" si="1"/>
        <v>34.627499999999998</v>
      </c>
      <c r="N10" s="76">
        <v>35</v>
      </c>
      <c r="O10" s="71">
        <v>20000</v>
      </c>
      <c r="P10" s="52">
        <f t="shared" si="2"/>
        <v>700000</v>
      </c>
      <c r="Q10" s="121"/>
    </row>
    <row r="11" spans="1:17" ht="26.25" customHeight="1" x14ac:dyDescent="0.2">
      <c r="A11" s="95"/>
      <c r="B11" s="73"/>
      <c r="C11" s="74"/>
      <c r="D11" s="55" t="s">
        <v>57</v>
      </c>
      <c r="E11" s="9">
        <v>44631</v>
      </c>
      <c r="F11" s="67" t="s">
        <v>59</v>
      </c>
      <c r="G11" s="9">
        <v>44277</v>
      </c>
      <c r="H11" s="7" t="s">
        <v>58</v>
      </c>
      <c r="I11" s="66">
        <v>57</v>
      </c>
      <c r="J11" s="66">
        <v>44</v>
      </c>
      <c r="K11" s="66">
        <v>46</v>
      </c>
      <c r="L11" s="66">
        <v>11</v>
      </c>
      <c r="M11" s="76">
        <f t="shared" si="1"/>
        <v>28.841999999999999</v>
      </c>
      <c r="N11" s="76">
        <v>29</v>
      </c>
      <c r="O11" s="71">
        <v>20000</v>
      </c>
      <c r="P11" s="52">
        <f t="shared" si="2"/>
        <v>580000</v>
      </c>
      <c r="Q11" s="121"/>
    </row>
    <row r="12" spans="1:17" ht="26.25" customHeight="1" x14ac:dyDescent="0.2">
      <c r="A12" s="95"/>
      <c r="B12" s="73"/>
      <c r="C12" s="74"/>
      <c r="D12" s="55" t="s">
        <v>57</v>
      </c>
      <c r="E12" s="9">
        <v>44631</v>
      </c>
      <c r="F12" s="67" t="s">
        <v>59</v>
      </c>
      <c r="G12" s="9">
        <v>44277</v>
      </c>
      <c r="H12" s="7" t="s">
        <v>58</v>
      </c>
      <c r="I12" s="66">
        <v>70</v>
      </c>
      <c r="J12" s="66">
        <v>45</v>
      </c>
      <c r="K12" s="66">
        <v>36</v>
      </c>
      <c r="L12" s="66">
        <v>12</v>
      </c>
      <c r="M12" s="76">
        <f t="shared" si="1"/>
        <v>28.35</v>
      </c>
      <c r="N12" s="76">
        <v>29</v>
      </c>
      <c r="O12" s="71">
        <v>20000</v>
      </c>
      <c r="P12" s="52">
        <f t="shared" si="2"/>
        <v>580000</v>
      </c>
      <c r="Q12" s="121"/>
    </row>
    <row r="13" spans="1:17" ht="26.25" customHeight="1" x14ac:dyDescent="0.2">
      <c r="A13" s="95"/>
      <c r="B13" s="73"/>
      <c r="C13" s="74"/>
      <c r="D13" s="55" t="s">
        <v>57</v>
      </c>
      <c r="E13" s="9">
        <v>44631</v>
      </c>
      <c r="F13" s="67" t="s">
        <v>59</v>
      </c>
      <c r="G13" s="9">
        <v>44277</v>
      </c>
      <c r="H13" s="7" t="s">
        <v>58</v>
      </c>
      <c r="I13" s="66">
        <v>77</v>
      </c>
      <c r="J13" s="66">
        <v>47</v>
      </c>
      <c r="K13" s="66">
        <v>32</v>
      </c>
      <c r="L13" s="66">
        <v>14</v>
      </c>
      <c r="M13" s="76">
        <f t="shared" si="1"/>
        <v>28.952000000000002</v>
      </c>
      <c r="N13" s="76">
        <v>29</v>
      </c>
      <c r="O13" s="71">
        <v>20000</v>
      </c>
      <c r="P13" s="52">
        <f t="shared" si="2"/>
        <v>580000</v>
      </c>
      <c r="Q13" s="121"/>
    </row>
    <row r="14" spans="1:17" ht="26.25" customHeight="1" x14ac:dyDescent="0.2">
      <c r="A14" s="95"/>
      <c r="B14" s="73"/>
      <c r="C14" s="74"/>
      <c r="D14" s="55" t="s">
        <v>57</v>
      </c>
      <c r="E14" s="9">
        <v>44631</v>
      </c>
      <c r="F14" s="67" t="s">
        <v>59</v>
      </c>
      <c r="G14" s="9">
        <v>44277</v>
      </c>
      <c r="H14" s="7" t="s">
        <v>58</v>
      </c>
      <c r="I14" s="66">
        <v>71</v>
      </c>
      <c r="J14" s="66">
        <v>48</v>
      </c>
      <c r="K14" s="66">
        <v>40</v>
      </c>
      <c r="L14" s="66">
        <v>13</v>
      </c>
      <c r="M14" s="76">
        <f t="shared" si="1"/>
        <v>34.08</v>
      </c>
      <c r="N14" s="76">
        <v>34</v>
      </c>
      <c r="O14" s="71">
        <v>20000</v>
      </c>
      <c r="P14" s="52">
        <f t="shared" si="2"/>
        <v>680000</v>
      </c>
      <c r="Q14" s="121"/>
    </row>
    <row r="15" spans="1:17" ht="26.25" customHeight="1" x14ac:dyDescent="0.2">
      <c r="A15" s="95"/>
      <c r="B15" s="73"/>
      <c r="C15" s="74"/>
      <c r="D15" s="55" t="s">
        <v>57</v>
      </c>
      <c r="E15" s="9">
        <v>44631</v>
      </c>
      <c r="F15" s="67" t="s">
        <v>59</v>
      </c>
      <c r="G15" s="9">
        <v>44277</v>
      </c>
      <c r="H15" s="7" t="s">
        <v>58</v>
      </c>
      <c r="I15" s="66">
        <v>80</v>
      </c>
      <c r="J15" s="66">
        <v>49</v>
      </c>
      <c r="K15" s="66">
        <v>43</v>
      </c>
      <c r="L15" s="66">
        <v>12</v>
      </c>
      <c r="M15" s="76">
        <f t="shared" si="1"/>
        <v>42.14</v>
      </c>
      <c r="N15" s="76">
        <v>42</v>
      </c>
      <c r="O15" s="71">
        <v>20000</v>
      </c>
      <c r="P15" s="52">
        <f t="shared" si="2"/>
        <v>840000</v>
      </c>
      <c r="Q15" s="123"/>
    </row>
    <row r="16" spans="1:17" ht="30.75" customHeight="1" x14ac:dyDescent="0.2">
      <c r="A16" s="95"/>
      <c r="B16" s="75"/>
      <c r="C16" s="75"/>
      <c r="D16" s="55" t="s">
        <v>57</v>
      </c>
      <c r="E16" s="9">
        <v>44631</v>
      </c>
      <c r="F16" s="67" t="s">
        <v>59</v>
      </c>
      <c r="G16" s="9">
        <v>44277</v>
      </c>
      <c r="H16" s="7" t="s">
        <v>58</v>
      </c>
      <c r="I16" s="66">
        <v>71</v>
      </c>
      <c r="J16" s="66">
        <v>51</v>
      </c>
      <c r="K16" s="66">
        <v>37</v>
      </c>
      <c r="L16" s="66">
        <v>13</v>
      </c>
      <c r="M16" s="76">
        <f t="shared" si="1"/>
        <v>33.494250000000001</v>
      </c>
      <c r="N16" s="76">
        <v>34</v>
      </c>
      <c r="O16" s="71">
        <v>20000</v>
      </c>
      <c r="P16" s="52">
        <f t="shared" ref="P16:P34" si="3">N16*O16</f>
        <v>680000</v>
      </c>
      <c r="Q16" s="123"/>
    </row>
    <row r="17" spans="1:17" ht="30.75" customHeight="1" x14ac:dyDescent="0.2">
      <c r="A17" s="95"/>
      <c r="B17" s="75"/>
      <c r="C17" s="75"/>
      <c r="D17" s="55" t="s">
        <v>57</v>
      </c>
      <c r="E17" s="9">
        <v>44631</v>
      </c>
      <c r="F17" s="67" t="s">
        <v>59</v>
      </c>
      <c r="G17" s="9">
        <v>44277</v>
      </c>
      <c r="H17" s="7" t="s">
        <v>58</v>
      </c>
      <c r="I17" s="66">
        <v>70</v>
      </c>
      <c r="J17" s="66">
        <v>46</v>
      </c>
      <c r="K17" s="66">
        <v>32</v>
      </c>
      <c r="L17" s="66">
        <v>11</v>
      </c>
      <c r="M17" s="76">
        <f t="shared" si="1"/>
        <v>25.76</v>
      </c>
      <c r="N17" s="76">
        <v>26</v>
      </c>
      <c r="O17" s="71">
        <v>20000</v>
      </c>
      <c r="P17" s="52">
        <f t="shared" si="3"/>
        <v>520000</v>
      </c>
      <c r="Q17" s="123"/>
    </row>
    <row r="18" spans="1:17" ht="30.75" customHeight="1" x14ac:dyDescent="0.2">
      <c r="A18" s="95"/>
      <c r="B18" s="75"/>
      <c r="C18" s="75"/>
      <c r="D18" s="55" t="s">
        <v>57</v>
      </c>
      <c r="E18" s="9">
        <v>44631</v>
      </c>
      <c r="F18" s="67" t="s">
        <v>59</v>
      </c>
      <c r="G18" s="9">
        <v>44277</v>
      </c>
      <c r="H18" s="7" t="s">
        <v>58</v>
      </c>
      <c r="I18" s="66">
        <v>77</v>
      </c>
      <c r="J18" s="66">
        <v>49</v>
      </c>
      <c r="K18" s="66">
        <v>33</v>
      </c>
      <c r="L18" s="66">
        <v>12</v>
      </c>
      <c r="M18" s="76">
        <f t="shared" si="1"/>
        <v>31.12725</v>
      </c>
      <c r="N18" s="76">
        <v>31</v>
      </c>
      <c r="O18" s="71">
        <v>20000</v>
      </c>
      <c r="P18" s="52">
        <f t="shared" si="3"/>
        <v>620000</v>
      </c>
      <c r="Q18" s="123"/>
    </row>
    <row r="19" spans="1:17" ht="30.75" customHeight="1" x14ac:dyDescent="0.2">
      <c r="A19" s="95"/>
      <c r="B19" s="75"/>
      <c r="C19" s="75"/>
      <c r="D19" s="55" t="s">
        <v>57</v>
      </c>
      <c r="E19" s="9">
        <v>44631</v>
      </c>
      <c r="F19" s="67" t="s">
        <v>59</v>
      </c>
      <c r="G19" s="9">
        <v>44277</v>
      </c>
      <c r="H19" s="7" t="s">
        <v>58</v>
      </c>
      <c r="I19" s="66">
        <v>78</v>
      </c>
      <c r="J19" s="66">
        <v>51</v>
      </c>
      <c r="K19" s="66">
        <v>31</v>
      </c>
      <c r="L19" s="66">
        <v>14</v>
      </c>
      <c r="M19" s="76">
        <f t="shared" si="1"/>
        <v>30.829499999999999</v>
      </c>
      <c r="N19" s="76">
        <v>31</v>
      </c>
      <c r="O19" s="71">
        <v>20000</v>
      </c>
      <c r="P19" s="52">
        <f t="shared" si="3"/>
        <v>620000</v>
      </c>
      <c r="Q19" s="123"/>
    </row>
    <row r="20" spans="1:17" ht="30.75" customHeight="1" x14ac:dyDescent="0.2">
      <c r="A20" s="95"/>
      <c r="B20" s="75"/>
      <c r="C20" s="75"/>
      <c r="D20" s="55" t="s">
        <v>57</v>
      </c>
      <c r="E20" s="9">
        <v>44631</v>
      </c>
      <c r="F20" s="67" t="s">
        <v>59</v>
      </c>
      <c r="G20" s="9">
        <v>44277</v>
      </c>
      <c r="H20" s="7" t="s">
        <v>58</v>
      </c>
      <c r="I20" s="66">
        <v>71</v>
      </c>
      <c r="J20" s="66">
        <v>49</v>
      </c>
      <c r="K20" s="66">
        <v>39</v>
      </c>
      <c r="L20" s="66">
        <v>14</v>
      </c>
      <c r="M20" s="76">
        <f t="shared" si="1"/>
        <v>33.920250000000003</v>
      </c>
      <c r="N20" s="76">
        <v>34</v>
      </c>
      <c r="O20" s="71">
        <v>20000</v>
      </c>
      <c r="P20" s="52">
        <f t="shared" si="3"/>
        <v>680000</v>
      </c>
      <c r="Q20" s="123"/>
    </row>
    <row r="21" spans="1:17" ht="30.75" customHeight="1" x14ac:dyDescent="0.2">
      <c r="A21" s="95"/>
      <c r="B21" s="75"/>
      <c r="C21" s="75"/>
      <c r="D21" s="55" t="s">
        <v>57</v>
      </c>
      <c r="E21" s="9">
        <v>44631</v>
      </c>
      <c r="F21" s="67" t="s">
        <v>59</v>
      </c>
      <c r="G21" s="9">
        <v>44277</v>
      </c>
      <c r="H21" s="7" t="s">
        <v>58</v>
      </c>
      <c r="I21" s="66">
        <v>76</v>
      </c>
      <c r="J21" s="66">
        <v>54</v>
      </c>
      <c r="K21" s="66">
        <v>35</v>
      </c>
      <c r="L21" s="66">
        <v>13</v>
      </c>
      <c r="M21" s="76">
        <f t="shared" si="1"/>
        <v>35.909999999999997</v>
      </c>
      <c r="N21" s="76">
        <v>36</v>
      </c>
      <c r="O21" s="71">
        <v>20000</v>
      </c>
      <c r="P21" s="52">
        <f t="shared" si="3"/>
        <v>720000</v>
      </c>
      <c r="Q21" s="123"/>
    </row>
    <row r="22" spans="1:17" ht="24" x14ac:dyDescent="0.2">
      <c r="A22" s="95"/>
      <c r="B22" s="75"/>
      <c r="C22" s="75"/>
      <c r="D22" s="55" t="s">
        <v>57</v>
      </c>
      <c r="E22" s="9">
        <v>44631</v>
      </c>
      <c r="F22" s="67" t="s">
        <v>59</v>
      </c>
      <c r="G22" s="9">
        <v>44277</v>
      </c>
      <c r="H22" s="7" t="s">
        <v>58</v>
      </c>
      <c r="I22" s="66">
        <v>79</v>
      </c>
      <c r="J22" s="66">
        <v>50</v>
      </c>
      <c r="K22" s="66">
        <v>31</v>
      </c>
      <c r="L22" s="66">
        <v>14</v>
      </c>
      <c r="M22" s="76">
        <f t="shared" si="1"/>
        <v>30.612500000000001</v>
      </c>
      <c r="N22" s="76">
        <v>31</v>
      </c>
      <c r="O22" s="71">
        <v>20000</v>
      </c>
      <c r="P22" s="52">
        <f t="shared" si="3"/>
        <v>620000</v>
      </c>
      <c r="Q22" s="123"/>
    </row>
    <row r="23" spans="1:17" ht="24" x14ac:dyDescent="0.2">
      <c r="A23" s="95"/>
      <c r="B23" s="75"/>
      <c r="C23" s="75"/>
      <c r="D23" s="55" t="s">
        <v>57</v>
      </c>
      <c r="E23" s="9">
        <v>44631</v>
      </c>
      <c r="F23" s="67" t="s">
        <v>59</v>
      </c>
      <c r="G23" s="9">
        <v>44277</v>
      </c>
      <c r="H23" s="7" t="s">
        <v>58</v>
      </c>
      <c r="I23" s="66">
        <v>75</v>
      </c>
      <c r="J23" s="66">
        <v>45</v>
      </c>
      <c r="K23" s="66">
        <v>35</v>
      </c>
      <c r="L23" s="66">
        <v>14</v>
      </c>
      <c r="M23" s="76">
        <f t="shared" si="1"/>
        <v>29.53125</v>
      </c>
      <c r="N23" s="76">
        <v>30</v>
      </c>
      <c r="O23" s="71">
        <v>20000</v>
      </c>
      <c r="P23" s="52">
        <f t="shared" si="3"/>
        <v>600000</v>
      </c>
      <c r="Q23" s="123"/>
    </row>
    <row r="24" spans="1:17" ht="24" x14ac:dyDescent="0.2">
      <c r="A24" s="95"/>
      <c r="B24" s="75"/>
      <c r="C24" s="75"/>
      <c r="D24" s="55" t="s">
        <v>57</v>
      </c>
      <c r="E24" s="9">
        <v>44631</v>
      </c>
      <c r="F24" s="67" t="s">
        <v>59</v>
      </c>
      <c r="G24" s="9">
        <v>44277</v>
      </c>
      <c r="H24" s="7" t="s">
        <v>58</v>
      </c>
      <c r="I24" s="66">
        <v>71</v>
      </c>
      <c r="J24" s="66">
        <v>51</v>
      </c>
      <c r="K24" s="66">
        <v>32</v>
      </c>
      <c r="L24" s="66">
        <v>11</v>
      </c>
      <c r="M24" s="76">
        <f t="shared" si="1"/>
        <v>28.968</v>
      </c>
      <c r="N24" s="76">
        <v>29</v>
      </c>
      <c r="O24" s="71">
        <v>20000</v>
      </c>
      <c r="P24" s="52">
        <f t="shared" si="3"/>
        <v>580000</v>
      </c>
      <c r="Q24" s="124"/>
    </row>
    <row r="25" spans="1:17" s="2" customFormat="1" ht="24" x14ac:dyDescent="0.25">
      <c r="A25" s="95"/>
      <c r="B25" s="75"/>
      <c r="C25" s="75"/>
      <c r="D25" s="55" t="s">
        <v>57</v>
      </c>
      <c r="E25" s="9">
        <v>44631</v>
      </c>
      <c r="F25" s="67" t="s">
        <v>59</v>
      </c>
      <c r="G25" s="9">
        <v>44277</v>
      </c>
      <c r="H25" s="7" t="s">
        <v>58</v>
      </c>
      <c r="I25" s="66">
        <v>82</v>
      </c>
      <c r="J25" s="66">
        <v>51</v>
      </c>
      <c r="K25" s="66">
        <v>38</v>
      </c>
      <c r="L25" s="66">
        <v>13</v>
      </c>
      <c r="M25" s="76">
        <f t="shared" si="1"/>
        <v>39.728999999999999</v>
      </c>
      <c r="N25" s="76">
        <v>40</v>
      </c>
      <c r="O25" s="71">
        <v>20000</v>
      </c>
      <c r="P25" s="52">
        <f t="shared" si="3"/>
        <v>800000</v>
      </c>
      <c r="Q25" s="124"/>
    </row>
    <row r="26" spans="1:17" s="2" customFormat="1" ht="24" x14ac:dyDescent="0.25">
      <c r="A26" s="95"/>
      <c r="B26" s="75"/>
      <c r="C26" s="75"/>
      <c r="D26" s="55" t="s">
        <v>57</v>
      </c>
      <c r="E26" s="9">
        <v>44631</v>
      </c>
      <c r="F26" s="67" t="s">
        <v>59</v>
      </c>
      <c r="G26" s="9">
        <v>44277</v>
      </c>
      <c r="H26" s="7" t="s">
        <v>58</v>
      </c>
      <c r="I26" s="66">
        <v>74</v>
      </c>
      <c r="J26" s="66">
        <v>50</v>
      </c>
      <c r="K26" s="66">
        <v>40</v>
      </c>
      <c r="L26" s="66">
        <v>11</v>
      </c>
      <c r="M26" s="76">
        <f t="shared" si="1"/>
        <v>37</v>
      </c>
      <c r="N26" s="76">
        <v>37</v>
      </c>
      <c r="O26" s="71">
        <v>20000</v>
      </c>
      <c r="P26" s="52">
        <f t="shared" si="3"/>
        <v>740000</v>
      </c>
      <c r="Q26" s="124"/>
    </row>
    <row r="27" spans="1:17" s="2" customFormat="1" ht="24" x14ac:dyDescent="0.25">
      <c r="A27" s="95"/>
      <c r="B27" s="75"/>
      <c r="C27" s="75"/>
      <c r="D27" s="55" t="s">
        <v>57</v>
      </c>
      <c r="E27" s="9">
        <v>44631</v>
      </c>
      <c r="F27" s="67" t="s">
        <v>59</v>
      </c>
      <c r="G27" s="9">
        <v>44277</v>
      </c>
      <c r="H27" s="7" t="s">
        <v>58</v>
      </c>
      <c r="I27" s="66">
        <v>75</v>
      </c>
      <c r="J27" s="66">
        <v>53</v>
      </c>
      <c r="K27" s="66">
        <v>40</v>
      </c>
      <c r="L27" s="66">
        <v>11</v>
      </c>
      <c r="M27" s="76">
        <f t="shared" si="1"/>
        <v>39.75</v>
      </c>
      <c r="N27" s="76">
        <v>40</v>
      </c>
      <c r="O27" s="71">
        <v>20000</v>
      </c>
      <c r="P27" s="52">
        <f t="shared" si="3"/>
        <v>800000</v>
      </c>
      <c r="Q27" s="124"/>
    </row>
    <row r="28" spans="1:17" s="2" customFormat="1" ht="24" x14ac:dyDescent="0.25">
      <c r="A28" s="95"/>
      <c r="B28" s="75"/>
      <c r="C28" s="75"/>
      <c r="D28" s="55" t="s">
        <v>57</v>
      </c>
      <c r="E28" s="9">
        <v>44631</v>
      </c>
      <c r="F28" s="67" t="s">
        <v>59</v>
      </c>
      <c r="G28" s="9">
        <v>44277</v>
      </c>
      <c r="H28" s="7" t="s">
        <v>58</v>
      </c>
      <c r="I28" s="66">
        <v>74</v>
      </c>
      <c r="J28" s="66">
        <v>46</v>
      </c>
      <c r="K28" s="66">
        <v>35</v>
      </c>
      <c r="L28" s="66">
        <v>13</v>
      </c>
      <c r="M28" s="76">
        <f t="shared" si="1"/>
        <v>29.785</v>
      </c>
      <c r="N28" s="76">
        <v>30</v>
      </c>
      <c r="O28" s="71">
        <v>20000</v>
      </c>
      <c r="P28" s="52">
        <f t="shared" si="3"/>
        <v>600000</v>
      </c>
      <c r="Q28" s="124"/>
    </row>
    <row r="29" spans="1:17" s="2" customFormat="1" ht="24" x14ac:dyDescent="0.25">
      <c r="A29" s="95"/>
      <c r="B29" s="75"/>
      <c r="C29" s="75"/>
      <c r="D29" s="55" t="s">
        <v>57</v>
      </c>
      <c r="E29" s="9">
        <v>44631</v>
      </c>
      <c r="F29" s="67" t="s">
        <v>59</v>
      </c>
      <c r="G29" s="9">
        <v>44277</v>
      </c>
      <c r="H29" s="7" t="s">
        <v>58</v>
      </c>
      <c r="I29" s="66">
        <v>75</v>
      </c>
      <c r="J29" s="66">
        <v>46</v>
      </c>
      <c r="K29" s="66">
        <v>35</v>
      </c>
      <c r="L29" s="66">
        <v>13</v>
      </c>
      <c r="M29" s="76">
        <f t="shared" si="1"/>
        <v>30.1875</v>
      </c>
      <c r="N29" s="76">
        <v>30</v>
      </c>
      <c r="O29" s="71">
        <v>20000</v>
      </c>
      <c r="P29" s="52">
        <f t="shared" si="3"/>
        <v>600000</v>
      </c>
      <c r="Q29" s="124"/>
    </row>
    <row r="30" spans="1:17" s="2" customFormat="1" ht="24" x14ac:dyDescent="0.25">
      <c r="A30" s="95"/>
      <c r="B30" s="75"/>
      <c r="C30" s="75"/>
      <c r="D30" s="55" t="s">
        <v>57</v>
      </c>
      <c r="E30" s="9">
        <v>44631</v>
      </c>
      <c r="F30" s="67" t="s">
        <v>59</v>
      </c>
      <c r="G30" s="9">
        <v>44277</v>
      </c>
      <c r="H30" s="7" t="s">
        <v>58</v>
      </c>
      <c r="I30" s="66">
        <v>80</v>
      </c>
      <c r="J30" s="66">
        <v>50</v>
      </c>
      <c r="K30" s="66">
        <v>35</v>
      </c>
      <c r="L30" s="66">
        <v>14</v>
      </c>
      <c r="M30" s="76">
        <f t="shared" si="1"/>
        <v>35</v>
      </c>
      <c r="N30" s="76">
        <v>35</v>
      </c>
      <c r="O30" s="71">
        <v>20000</v>
      </c>
      <c r="P30" s="52">
        <f t="shared" si="3"/>
        <v>700000</v>
      </c>
      <c r="Q30" s="124"/>
    </row>
    <row r="31" spans="1:17" s="2" customFormat="1" ht="24" x14ac:dyDescent="0.25">
      <c r="A31" s="95"/>
      <c r="B31" s="75"/>
      <c r="C31" s="75"/>
      <c r="D31" s="55" t="s">
        <v>57</v>
      </c>
      <c r="E31" s="9">
        <v>44631</v>
      </c>
      <c r="F31" s="67" t="s">
        <v>59</v>
      </c>
      <c r="G31" s="9">
        <v>44277</v>
      </c>
      <c r="H31" s="7" t="s">
        <v>58</v>
      </c>
      <c r="I31" s="66">
        <v>44</v>
      </c>
      <c r="J31" s="66">
        <v>28</v>
      </c>
      <c r="K31" s="66">
        <v>18</v>
      </c>
      <c r="L31" s="66">
        <v>5</v>
      </c>
      <c r="M31" s="76">
        <f t="shared" si="1"/>
        <v>5.5439999999999996</v>
      </c>
      <c r="N31" s="76">
        <v>6</v>
      </c>
      <c r="O31" s="71">
        <v>20000</v>
      </c>
      <c r="P31" s="52">
        <f t="shared" si="3"/>
        <v>120000</v>
      </c>
      <c r="Q31" s="124"/>
    </row>
    <row r="32" spans="1:17" s="2" customFormat="1" ht="24" x14ac:dyDescent="0.25">
      <c r="A32" s="95"/>
      <c r="B32" s="75"/>
      <c r="C32" s="75"/>
      <c r="D32" s="55" t="s">
        <v>57</v>
      </c>
      <c r="E32" s="9">
        <v>44631</v>
      </c>
      <c r="F32" s="67" t="s">
        <v>59</v>
      </c>
      <c r="G32" s="9">
        <v>44277</v>
      </c>
      <c r="H32" s="7" t="s">
        <v>58</v>
      </c>
      <c r="I32" s="66">
        <v>77</v>
      </c>
      <c r="J32" s="66">
        <v>49</v>
      </c>
      <c r="K32" s="66">
        <v>33</v>
      </c>
      <c r="L32" s="66">
        <v>12</v>
      </c>
      <c r="M32" s="76">
        <f t="shared" si="1"/>
        <v>31.12725</v>
      </c>
      <c r="N32" s="76">
        <v>31</v>
      </c>
      <c r="O32" s="71">
        <v>20000</v>
      </c>
      <c r="P32" s="52">
        <f t="shared" si="3"/>
        <v>620000</v>
      </c>
      <c r="Q32" s="124"/>
    </row>
    <row r="33" spans="1:17" s="2" customFormat="1" ht="24" x14ac:dyDescent="0.25">
      <c r="A33" s="95"/>
      <c r="B33" s="75"/>
      <c r="C33" s="75"/>
      <c r="D33" s="55" t="s">
        <v>57</v>
      </c>
      <c r="E33" s="9">
        <v>44631</v>
      </c>
      <c r="F33" s="67" t="s">
        <v>59</v>
      </c>
      <c r="G33" s="9">
        <v>44277</v>
      </c>
      <c r="H33" s="7" t="s">
        <v>58</v>
      </c>
      <c r="I33" s="66">
        <v>72</v>
      </c>
      <c r="J33" s="66">
        <v>45</v>
      </c>
      <c r="K33" s="66">
        <v>33</v>
      </c>
      <c r="L33" s="66">
        <v>16</v>
      </c>
      <c r="M33" s="76">
        <f t="shared" si="1"/>
        <v>26.73</v>
      </c>
      <c r="N33" s="76">
        <v>27</v>
      </c>
      <c r="O33" s="71">
        <v>20000</v>
      </c>
      <c r="P33" s="52">
        <f t="shared" si="3"/>
        <v>540000</v>
      </c>
      <c r="Q33" s="124"/>
    </row>
    <row r="34" spans="1:17" s="2" customFormat="1" ht="24" x14ac:dyDescent="0.25">
      <c r="A34" s="96"/>
      <c r="B34" s="75"/>
      <c r="C34" s="75"/>
      <c r="D34" s="55" t="s">
        <v>57</v>
      </c>
      <c r="E34" s="9">
        <v>44631</v>
      </c>
      <c r="F34" s="67" t="s">
        <v>59</v>
      </c>
      <c r="G34" s="9">
        <v>44277</v>
      </c>
      <c r="H34" s="7" t="s">
        <v>58</v>
      </c>
      <c r="I34" s="66">
        <v>80</v>
      </c>
      <c r="J34" s="66">
        <v>50</v>
      </c>
      <c r="K34" s="66">
        <v>40</v>
      </c>
      <c r="L34" s="66">
        <v>11</v>
      </c>
      <c r="M34" s="76">
        <f t="shared" si="1"/>
        <v>40</v>
      </c>
      <c r="N34" s="76">
        <v>40</v>
      </c>
      <c r="O34" s="71">
        <v>20000</v>
      </c>
      <c r="P34" s="52">
        <f t="shared" si="3"/>
        <v>800000</v>
      </c>
      <c r="Q34" s="125"/>
    </row>
    <row r="35" spans="1:17" s="2" customFormat="1" ht="26.25" customHeight="1" x14ac:dyDescent="0.25">
      <c r="A35" s="92" t="s">
        <v>30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56">
        <f>SUM(M3:M34)</f>
        <v>1004.1872499999999</v>
      </c>
      <c r="N35" s="53">
        <f>SUM(N3:N34)</f>
        <v>1008</v>
      </c>
      <c r="O35" s="93">
        <f>SUM(P3:P34)</f>
        <v>20160000</v>
      </c>
      <c r="P35" s="94"/>
      <c r="Q35" s="66">
        <f>SUM(Q3:Q34)</f>
        <v>12</v>
      </c>
    </row>
    <row r="36" spans="1:17" s="2" customFormat="1" ht="15.75" x14ac:dyDescent="0.2">
      <c r="A36" s="97"/>
      <c r="B36" s="98" t="s">
        <v>41</v>
      </c>
      <c r="C36" s="99"/>
      <c r="D36" s="100" t="s">
        <v>42</v>
      </c>
      <c r="E36" s="101"/>
      <c r="F36" s="101"/>
      <c r="G36" s="101"/>
      <c r="H36" s="101"/>
      <c r="I36" s="101"/>
      <c r="J36" s="101"/>
      <c r="K36" s="101"/>
      <c r="L36" s="101"/>
      <c r="M36" s="114"/>
      <c r="N36" s="115" t="s">
        <v>50</v>
      </c>
      <c r="O36" s="116"/>
      <c r="P36" s="116"/>
      <c r="Q36" s="3"/>
    </row>
    <row r="37" spans="1:17" ht="16.5" thickBot="1" x14ac:dyDescent="0.25">
      <c r="A37" s="102"/>
      <c r="B37" s="103"/>
      <c r="C37" s="104"/>
      <c r="D37" s="105"/>
      <c r="E37" s="106"/>
      <c r="F37" s="106"/>
      <c r="G37" s="106"/>
      <c r="H37" s="106"/>
      <c r="I37" s="106"/>
      <c r="J37" s="106"/>
      <c r="K37" s="106"/>
      <c r="L37" s="106"/>
      <c r="M37" s="117"/>
      <c r="N37" s="126" t="s">
        <v>51</v>
      </c>
      <c r="O37" s="127"/>
      <c r="P37" s="127">
        <f>O35-P36</f>
        <v>20160000</v>
      </c>
    </row>
    <row r="38" spans="1:17" x14ac:dyDescent="0.2">
      <c r="A38" s="107"/>
      <c r="B38" s="108"/>
      <c r="C38" s="108"/>
      <c r="D38" s="109"/>
      <c r="E38" s="110"/>
      <c r="F38" s="109"/>
      <c r="G38" s="109"/>
      <c r="H38" s="111"/>
      <c r="I38" s="109"/>
      <c r="J38" s="109"/>
      <c r="K38" s="109"/>
      <c r="L38" s="109"/>
      <c r="M38" s="109"/>
      <c r="N38" s="118" t="s">
        <v>64</v>
      </c>
      <c r="O38" s="119"/>
      <c r="P38" s="120">
        <f>P37*1.1%</f>
        <v>221760.00000000003</v>
      </c>
    </row>
    <row r="39" spans="1:17" ht="15.75" thickBot="1" x14ac:dyDescent="0.25">
      <c r="A39" s="107"/>
      <c r="B39" s="108"/>
      <c r="C39" s="108"/>
      <c r="D39" s="109"/>
      <c r="E39" s="110"/>
      <c r="F39" s="109"/>
      <c r="G39" s="109"/>
      <c r="H39" s="111"/>
      <c r="I39" s="109"/>
      <c r="J39" s="109"/>
      <c r="K39" s="109"/>
      <c r="L39" s="109"/>
      <c r="M39" s="109"/>
      <c r="N39" s="128" t="s">
        <v>52</v>
      </c>
      <c r="O39" s="129"/>
      <c r="P39" s="127">
        <f>P37*2%</f>
        <v>403200</v>
      </c>
    </row>
    <row r="40" spans="1:17" x14ac:dyDescent="0.2">
      <c r="A40" s="107"/>
      <c r="B40" s="108"/>
      <c r="C40" s="108"/>
      <c r="D40" s="109"/>
      <c r="E40" s="110"/>
      <c r="F40" s="109"/>
      <c r="G40" s="109"/>
      <c r="H40" s="111"/>
      <c r="I40" s="109"/>
      <c r="J40" s="109"/>
      <c r="K40" s="109"/>
      <c r="L40" s="109"/>
      <c r="M40" s="109"/>
      <c r="N40" s="118" t="s">
        <v>31</v>
      </c>
      <c r="O40" s="119"/>
      <c r="P40" s="120">
        <f>P37+P38-P39</f>
        <v>19978560</v>
      </c>
    </row>
    <row r="41" spans="1:17" x14ac:dyDescent="0.2">
      <c r="A41" s="112"/>
      <c r="B41" s="108"/>
      <c r="C41" s="108"/>
      <c r="D41" s="109"/>
      <c r="E41" s="110"/>
      <c r="F41" s="109"/>
      <c r="G41" s="109"/>
      <c r="H41" s="113"/>
      <c r="I41" s="109"/>
      <c r="J41" s="109"/>
      <c r="K41" s="109"/>
      <c r="L41" s="109"/>
      <c r="M41" s="109"/>
    </row>
    <row r="1048576" spans="16:16" x14ac:dyDescent="0.2">
      <c r="P1048576" s="10">
        <f>SUM(P1:P1048575)</f>
        <v>60923520</v>
      </c>
    </row>
  </sheetData>
  <mergeCells count="2">
    <mergeCell ref="A35:L35"/>
    <mergeCell ref="O35:P35"/>
  </mergeCells>
  <conditionalFormatting sqref="B3">
    <cfRule type="duplicateValues" dxfId="4" priority="6"/>
  </conditionalFormatting>
  <conditionalFormatting sqref="B4:B11">
    <cfRule type="duplicateValues" dxfId="3" priority="4"/>
  </conditionalFormatting>
  <conditionalFormatting sqref="B12:B13">
    <cfRule type="duplicateValues" dxfId="2" priority="3"/>
  </conditionalFormatting>
  <conditionalFormatting sqref="B14">
    <cfRule type="duplicateValues" dxfId="1" priority="2"/>
  </conditionalFormatting>
  <conditionalFormatting sqref="B15">
    <cfRule type="duplicateValues" dxfId="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Sicepat_DJJ-JKT_Maret 22</vt:lpstr>
      <vt:lpstr>PCIJKT000018940</vt:lpstr>
      <vt:lpstr>PCIJKT000018940!Print_Titles</vt:lpstr>
      <vt:lpstr>'Sicepat_DJJ-JKT_Maret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2021-12-24T06:48:50Z</cp:lastPrinted>
  <dcterms:created xsi:type="dcterms:W3CDTF">2021-07-02T11:08:00Z</dcterms:created>
  <dcterms:modified xsi:type="dcterms:W3CDTF">2022-04-16T06:22:45Z</dcterms:modified>
</cp:coreProperties>
</file>