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sSekhon\Dev\sample-excel\sample-excel\"/>
    </mc:Choice>
  </mc:AlternateContent>
  <xr:revisionPtr revIDLastSave="0" documentId="13_ncr:1_{B28A469E-386C-4456-8F6D-8235C1B74DB1}" xr6:coauthVersionLast="44" xr6:coauthVersionMax="44" xr10:uidLastSave="{00000000-0000-0000-0000-000000000000}"/>
  <bookViews>
    <workbookView xWindow="-120" yWindow="-120" windowWidth="29040" windowHeight="15840" tabRatio="798" xr2:uid="{AE1F34B8-DE16-4837-B47E-A2CAD3EC07DA}"/>
  </bookViews>
  <sheets>
    <sheet name="Datetime format" sheetId="21" r:id="rId1"/>
    <sheet name="List identifiers" sheetId="11" r:id="rId2"/>
    <sheet name="List instruments" sheetId="12" r:id="rId3"/>
    <sheet name="Get instrument definition" sheetId="10" r:id="rId4"/>
    <sheet name="Edit instrument" sheetId="13" r:id="rId5"/>
    <sheet name="Add instrument" sheetId="14" r:id="rId6"/>
    <sheet name="Add property definition" sheetId="20" r:id="rId7"/>
    <sheet name="List prices 1" sheetId="16" r:id="rId8"/>
    <sheet name="List prices 2" sheetId="17" r:id="rId9"/>
    <sheet name="Update prices" sheetId="15" r:id="rId10"/>
    <sheet name="Create prices" sheetId="19" r:id="rId11"/>
    <sheet name="Inputs" sheetId="3" state="hidden" r:id="rId12"/>
  </sheets>
  <externalReferences>
    <externalReference r:id="rId13"/>
  </externalReferences>
  <definedNames>
    <definedName name="AsAtDate" localSheetId="5">#REF!</definedName>
    <definedName name="AsAtDate" localSheetId="6">#REF!</definedName>
    <definedName name="AsAtDate" localSheetId="10">#REF!</definedName>
    <definedName name="AsAtDate" localSheetId="0">'[1]View Portfolios'!$F$23</definedName>
    <definedName name="AsAtDate" localSheetId="4">#REF!</definedName>
    <definedName name="AsAtDate" localSheetId="3">#REF!</definedName>
    <definedName name="AsAtDate" localSheetId="1">#REF!</definedName>
    <definedName name="AsAtDate" localSheetId="7">#REF!</definedName>
    <definedName name="AsAtDate" localSheetId="8">#REF!</definedName>
    <definedName name="AsAtDate" localSheetId="9">#REF!</definedName>
    <definedName name="AsAtDate">#REF!</definedName>
    <definedName name="EffectiveDate" localSheetId="5">#REF!</definedName>
    <definedName name="EffectiveDate" localSheetId="6">#REF!</definedName>
    <definedName name="EffectiveDate" localSheetId="10">#REF!</definedName>
    <definedName name="EffectiveDate" localSheetId="0">'[1]View Portfolios'!$F$21</definedName>
    <definedName name="EffectiveDate" localSheetId="4">#REF!</definedName>
    <definedName name="EffectiveDate" localSheetId="3">#REF!</definedName>
    <definedName name="EffectiveDate" localSheetId="1">#REF!</definedName>
    <definedName name="EffectiveDate" localSheetId="7">#REF!</definedName>
    <definedName name="EffectiveDate" localSheetId="8">#REF!</definedName>
    <definedName name="EffectiveDate" localSheetId="9">#REF!</definedName>
    <definedName name="EffectiveDate">#REF!</definedName>
    <definedName name="fbnAggregationParameters_Template_ref" localSheetId="5">'Add instrument'!#REF!</definedName>
    <definedName name="fbnAggregationParameters_Template_ref" localSheetId="6">'Add property definition'!#REF!</definedName>
    <definedName name="fbnAggregationParameters_Template_ref" localSheetId="10">'Create prices'!#REF!</definedName>
    <definedName name="fbnAggregationParameters_Template_ref" localSheetId="4">'Edit instrument'!#REF!</definedName>
    <definedName name="fbnAggregationParameters_Template_ref" localSheetId="3">'Get instrument definition'!#REF!</definedName>
    <definedName name="fbnAggregationParameters_Template_ref" localSheetId="1">'List identifiers'!#REF!</definedName>
    <definedName name="fbnAggregationParameters_Template_ref" localSheetId="2">'List instruments'!#REF!</definedName>
    <definedName name="fbnAggregationParameters_Template_ref" localSheetId="7">'List prices 1'!#REF!</definedName>
    <definedName name="fbnAggregationParameters_Template_ref" localSheetId="8">'List prices 2'!#REF!</definedName>
    <definedName name="fbnAggregationParameters_Template_ref" localSheetId="9">'Update prices'!#REF!</definedName>
    <definedName name="fbnHoldings_Template_ref" localSheetId="5">'Add instrument'!#REF!</definedName>
    <definedName name="fbnHoldings_Template_ref" localSheetId="6">'Add property definition'!#REF!</definedName>
    <definedName name="fbnHoldings_Template_ref" localSheetId="10">'Create prices'!$E$21:$L$21</definedName>
    <definedName name="fbnHoldings_Template_ref" localSheetId="4">'Edit instrument'!#REF!</definedName>
    <definedName name="fbnHoldings_Template_ref" localSheetId="3">'Get instrument definition'!#REF!</definedName>
    <definedName name="fbnHoldings_Template_ref" localSheetId="1">'List identifiers'!#REF!</definedName>
    <definedName name="fbnHoldings_Template_ref" localSheetId="2">'List instruments'!#REF!</definedName>
    <definedName name="fbnHoldings_Template_ref" localSheetId="7">'List prices 1'!#REF!</definedName>
    <definedName name="fbnHoldings_Template_ref" localSheetId="8">'List prices 2'!#REF!</definedName>
    <definedName name="fbnHoldings_Template_ref" localSheetId="9">'Update prices'!$E$20:$L$20</definedName>
    <definedName name="fbnInstrumentProperties_Template_ref" localSheetId="5">'Add instrument'!$G$42:$H$42</definedName>
    <definedName name="fbnInstrumentProperties_Template_ref" localSheetId="6">'Add property definition'!$G$22:$H$22</definedName>
    <definedName name="fbnInstrumentProperties_Template_ref" localSheetId="4">'Edit instrument'!$E$44:$F$44</definedName>
    <definedName name="fbnInstrumentProperties_Template_ref" localSheetId="3">'Get instrument definition'!#REF!</definedName>
    <definedName name="fbnInstrumentProperties_Template_ref" localSheetId="1">'List identifiers'!#REF!</definedName>
    <definedName name="fbnInstrumentProperties_Template_ref" localSheetId="2">'List instruments'!#REF!</definedName>
    <definedName name="fbnInstruments_Template_ref" localSheetId="5">'Add instrument'!$O$17:$U$17</definedName>
    <definedName name="fbnInstruments_Template_ref" localSheetId="6">'Add property definition'!#REF!</definedName>
    <definedName name="fbnInstruments_Template_ref" localSheetId="4">'Edit instrument'!$E$23:$J$23</definedName>
    <definedName name="fbnInstruments_Template_ref" localSheetId="3">'Get instrument definition'!#REF!</definedName>
    <definedName name="fbnInstruments_Template_ref" localSheetId="1">'List identifiers'!#REF!</definedName>
    <definedName name="fbnInstruments_Template_ref" localSheetId="2">'List instruments'!#REF!</definedName>
    <definedName name="fbnPropertiesAdd_Template_ref" localSheetId="5">'Add instrument'!$G$38:$M$38</definedName>
    <definedName name="fbnPropertiesAdd_Template_ref" localSheetId="6">'Add property definition'!$G$18:$M$18</definedName>
    <definedName name="fbnPropertiesAdd_Template_ref" localSheetId="4">'Edit instrument'!#REF!</definedName>
    <definedName name="fbnPropertiesAdd_Template_ref" localSheetId="3">'Get instrument definition'!$N$32:$U$32</definedName>
    <definedName name="fbnPropertiesAdd_Template_ref" localSheetId="1">'List identifiers'!$N$28:$U$28</definedName>
    <definedName name="fbnPropertiesAdd_Template_ref" localSheetId="2">'List instruments'!#REF!</definedName>
    <definedName name="fbnQuoteAdd_Template_ref" localSheetId="9">'Update prices'!$R$24:$AB$24</definedName>
    <definedName name="fbnQuoteId_Template_ref" localSheetId="10">'Create prices'!$O$46:$T$46</definedName>
    <definedName name="fbnQuoteId_Template_ref" localSheetId="7">'List prices 1'!#REF!</definedName>
    <definedName name="fbnQuoteId_Template_ref" localSheetId="8">'List prices 2'!#REF!</definedName>
    <definedName name="fbnQuoteId_Template_ref" localSheetId="9">'Update prices'!$O$42:$U$42</definedName>
    <definedName name="fbnQuotesAdd_Template_ref" localSheetId="10">'Create prices'!$O$42:$R$42</definedName>
    <definedName name="fbnQuotesAdd_Template_ref" localSheetId="7">'List prices 1'!#REF!</definedName>
    <definedName name="fbnQuotesAdd_Template_ref" localSheetId="8">'List prices 2'!#REF!</definedName>
    <definedName name="fbnQuotesAdd_Template_ref" localSheetId="9">'Update prices'!$O$38:$S$38</definedName>
    <definedName name="fbnSecurities_Template_ref" localSheetId="5">'Add instrument'!#REF!</definedName>
    <definedName name="fbnSecurities_Template_ref" localSheetId="6">'Add property definition'!#REF!</definedName>
    <definedName name="fbnSecurities_Template_ref" localSheetId="10">'Create prices'!$E$55:$K$55</definedName>
    <definedName name="fbnSecurities_Template_ref" localSheetId="4">'Edit instrument'!#REF!</definedName>
    <definedName name="fbnSecurities_Template_ref" localSheetId="3">'Get instrument definition'!#REF!</definedName>
    <definedName name="fbnSecurities_Template_ref" localSheetId="1">'List identifiers'!#REF!</definedName>
    <definedName name="fbnSecurities_Template_ref" localSheetId="2">'List instruments'!#REF!</definedName>
    <definedName name="fbnSecurities_Template_ref" localSheetId="7">'List prices 1'!#REF!</definedName>
    <definedName name="fbnSecurities_Template_ref" localSheetId="8">'List prices 2'!#REF!</definedName>
    <definedName name="fbnSecurities_Template_ref" localSheetId="9">'Update prices'!$E$51:$K$51</definedName>
    <definedName name="Portfolio" localSheetId="5">#REF!</definedName>
    <definedName name="Portfolio" localSheetId="6">#REF!</definedName>
    <definedName name="Portfolio" localSheetId="10">#REF!</definedName>
    <definedName name="Portfolio" localSheetId="4">#REF!</definedName>
    <definedName name="Portfolio" localSheetId="3">#REF!</definedName>
    <definedName name="Portfolio" localSheetId="1">#REF!</definedName>
    <definedName name="Portfolio" localSheetId="7">#REF!</definedName>
    <definedName name="Portfolio" localSheetId="8">#REF!</definedName>
    <definedName name="Portfolio" localSheetId="9">#REF!</definedName>
    <definedName name="Portfolio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4" i="19" l="1"/>
  <c r="P23" i="15"/>
  <c r="M23" i="17"/>
  <c r="M24" i="17"/>
  <c r="M22" i="17"/>
  <c r="M28" i="17"/>
  <c r="M30" i="17"/>
  <c r="M25" i="17"/>
  <c r="M27" i="17"/>
  <c r="M29" i="17"/>
  <c r="M31" i="17"/>
  <c r="M26" i="17"/>
  <c r="N23" i="16"/>
  <c r="N24" i="16"/>
  <c r="N22" i="16"/>
  <c r="N25" i="16"/>
  <c r="N26" i="16"/>
  <c r="N27" i="16"/>
  <c r="N28" i="16"/>
  <c r="N29" i="16"/>
  <c r="N30" i="16"/>
  <c r="K23" i="16" l="1"/>
  <c r="K24" i="16" s="1"/>
  <c r="K25" i="16" s="1"/>
  <c r="K26" i="16" s="1"/>
  <c r="K27" i="16" s="1"/>
  <c r="K28" i="16" s="1"/>
  <c r="K29" i="16" s="1"/>
  <c r="K30" i="16" s="1"/>
  <c r="M25" i="19"/>
  <c r="M26" i="19" s="1"/>
  <c r="M27" i="19" s="1"/>
  <c r="E21" i="12"/>
  <c r="F27" i="21"/>
  <c r="F29" i="21" s="1"/>
  <c r="F23" i="21"/>
  <c r="F25" i="21" s="1"/>
  <c r="I19" i="21"/>
  <c r="F19" i="21"/>
  <c r="I23" i="21" l="1"/>
  <c r="L15" i="20" a="1"/>
  <c r="L15" i="20" l="1"/>
  <c r="L16" i="20"/>
  <c r="L17" i="20"/>
  <c r="E29" i="14"/>
  <c r="E36" i="13"/>
  <c r="E35" i="13"/>
  <c r="K21" i="13"/>
  <c r="E17" i="13"/>
  <c r="K24" i="13"/>
  <c r="K19" i="14"/>
  <c r="E17" i="11" a="1"/>
  <c r="F28" i="14" a="1"/>
  <c r="F34" i="13" a="1"/>
  <c r="F21" i="10" a="1"/>
  <c r="E23" i="12" a="1"/>
  <c r="I16" i="20" l="1"/>
  <c r="K36" i="13"/>
  <c r="H25" i="10"/>
  <c r="J36" i="13"/>
  <c r="I34" i="13"/>
  <c r="E29" i="12"/>
  <c r="G27" i="10"/>
  <c r="F28" i="12"/>
  <c r="G25" i="11"/>
  <c r="F25" i="10"/>
  <c r="F25" i="12"/>
  <c r="K35" i="13"/>
  <c r="J29" i="10"/>
  <c r="J21" i="10"/>
  <c r="G28" i="14"/>
  <c r="G30" i="12"/>
  <c r="J35" i="13"/>
  <c r="F27" i="10"/>
  <c r="G22" i="10"/>
  <c r="G29" i="12"/>
  <c r="G19" i="11"/>
  <c r="K34" i="13"/>
  <c r="F26" i="10"/>
  <c r="G27" i="12"/>
  <c r="F22" i="10"/>
  <c r="F34" i="13"/>
  <c r="F28" i="10"/>
  <c r="F29" i="12"/>
  <c r="F30" i="12"/>
  <c r="H36" i="13"/>
  <c r="G24" i="10"/>
  <c r="G33" i="12"/>
  <c r="J27" i="10"/>
  <c r="F24" i="11"/>
  <c r="F31" i="10"/>
  <c r="H29" i="14"/>
  <c r="E26" i="12"/>
  <c r="K24" i="10"/>
  <c r="E17" i="11"/>
  <c r="G30" i="10"/>
  <c r="K28" i="14"/>
  <c r="J34" i="13"/>
  <c r="G35" i="13"/>
  <c r="E33" i="12"/>
  <c r="J31" i="10"/>
  <c r="G27" i="11"/>
  <c r="G29" i="10"/>
  <c r="F36" i="13"/>
  <c r="F26" i="12"/>
  <c r="K21" i="10"/>
  <c r="E21" i="11"/>
  <c r="I27" i="10"/>
  <c r="G36" i="13"/>
  <c r="E23" i="12"/>
  <c r="H34" i="13"/>
  <c r="H24" i="10"/>
  <c r="K30" i="14"/>
  <c r="G25" i="12"/>
  <c r="H31" i="10"/>
  <c r="J24" i="10"/>
  <c r="K31" i="10"/>
  <c r="F27" i="12"/>
  <c r="G26" i="10"/>
  <c r="E27" i="11"/>
  <c r="F20" i="11"/>
  <c r="G30" i="14"/>
  <c r="I28" i="10"/>
  <c r="J29" i="14"/>
  <c r="H35" i="13"/>
  <c r="I35" i="13"/>
  <c r="J28" i="14"/>
  <c r="H28" i="10"/>
  <c r="K27" i="10"/>
  <c r="E32" i="12"/>
  <c r="K25" i="10"/>
  <c r="F22" i="11"/>
  <c r="F25" i="11"/>
  <c r="G25" i="10"/>
  <c r="E27" i="12"/>
  <c r="F29" i="10"/>
  <c r="F19" i="11"/>
  <c r="J23" i="10"/>
  <c r="G34" i="13"/>
  <c r="F31" i="12"/>
  <c r="I26" i="10"/>
  <c r="E20" i="11"/>
  <c r="F24" i="10"/>
  <c r="E25" i="12"/>
  <c r="H30" i="10"/>
  <c r="E23" i="11"/>
  <c r="K29" i="10"/>
  <c r="H28" i="14"/>
  <c r="H22" i="10"/>
  <c r="G26" i="11"/>
  <c r="G21" i="11"/>
  <c r="I22" i="10"/>
  <c r="E28" i="12"/>
  <c r="I25" i="10"/>
  <c r="J30" i="10"/>
  <c r="G18" i="11"/>
  <c r="E25" i="11"/>
  <c r="G31" i="12"/>
  <c r="I23" i="10"/>
  <c r="G28" i="11"/>
  <c r="E24" i="12"/>
  <c r="F30" i="10"/>
  <c r="E18" i="11"/>
  <c r="I29" i="10"/>
  <c r="F17" i="11"/>
  <c r="E28" i="11"/>
  <c r="F24" i="12"/>
  <c r="H30" i="14"/>
  <c r="I24" i="10"/>
  <c r="I21" i="10"/>
  <c r="F21" i="10"/>
  <c r="H23" i="10"/>
  <c r="F27" i="11"/>
  <c r="G32" i="12"/>
  <c r="E24" i="11"/>
  <c r="J30" i="14"/>
  <c r="H29" i="10"/>
  <c r="K30" i="10"/>
  <c r="F23" i="11"/>
  <c r="E31" i="12"/>
  <c r="H27" i="10"/>
  <c r="K26" i="10"/>
  <c r="J26" i="10"/>
  <c r="F29" i="11"/>
  <c r="G29" i="11"/>
  <c r="E22" i="11"/>
  <c r="G17" i="11"/>
  <c r="G26" i="12"/>
  <c r="I30" i="14"/>
  <c r="H26" i="10"/>
  <c r="G23" i="11"/>
  <c r="F23" i="12"/>
  <c r="J28" i="10"/>
  <c r="F30" i="14"/>
  <c r="G31" i="10"/>
  <c r="F26" i="11"/>
  <c r="F33" i="12"/>
  <c r="J22" i="10"/>
  <c r="F32" i="12"/>
  <c r="F23" i="10"/>
  <c r="F21" i="11"/>
  <c r="K22" i="10"/>
  <c r="G24" i="12"/>
  <c r="G23" i="10"/>
  <c r="F18" i="11"/>
  <c r="E19" i="11"/>
  <c r="I36" i="13"/>
  <c r="J25" i="10"/>
  <c r="I28" i="14"/>
  <c r="G24" i="11"/>
  <c r="F29" i="14"/>
  <c r="K28" i="10"/>
  <c r="G29" i="14"/>
  <c r="G23" i="12"/>
  <c r="G20" i="11"/>
  <c r="F28" i="14"/>
  <c r="G28" i="10"/>
  <c r="K29" i="14"/>
  <c r="G28" i="12"/>
  <c r="K23" i="10"/>
  <c r="I29" i="14"/>
  <c r="I31" i="10"/>
  <c r="E26" i="11"/>
  <c r="F28" i="11"/>
  <c r="F35" i="13"/>
  <c r="G22" i="11"/>
  <c r="I30" i="10"/>
  <c r="E29" i="11"/>
  <c r="H21" i="10"/>
  <c r="G21" i="10"/>
  <c r="E30" i="12"/>
  <c r="E28" i="20" l="1"/>
  <c r="J28" i="20" s="1"/>
  <c r="E40" i="20"/>
  <c r="G40" i="20"/>
  <c r="G39" i="20"/>
  <c r="K40" i="20"/>
  <c r="L40" i="20"/>
  <c r="H40" i="20"/>
  <c r="J40" i="20"/>
  <c r="F39" i="20"/>
  <c r="H39" i="20"/>
  <c r="J39" i="20"/>
  <c r="I40" i="20"/>
  <c r="F39" i="20" a="1"/>
  <c r="L39" i="20"/>
  <c r="K39" i="20"/>
  <c r="F40" i="20"/>
  <c r="I39" i="20"/>
</calcChain>
</file>

<file path=xl/sharedStrings.xml><?xml version="1.0" encoding="utf-8"?>
<sst xmlns="http://schemas.openxmlformats.org/spreadsheetml/2006/main" count="583" uniqueCount="333">
  <si>
    <t>Base Currency</t>
  </si>
  <si>
    <t>Mandatory fields</t>
  </si>
  <si>
    <t>AFN</t>
  </si>
  <si>
    <t>EUR</t>
  </si>
  <si>
    <t>ALL</t>
  </si>
  <si>
    <t>DZD</t>
  </si>
  <si>
    <t>USD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</si>
  <si>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</si>
  <si>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</si>
  <si>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</si>
  <si>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</si>
  <si>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</si>
  <si>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</si>
  <si>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</si>
  <si>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</si>
  <si>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</si>
  <si>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</si>
  <si>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</si>
  <si>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BYN</t>
  </si>
  <si>
    <t>BZD</t>
  </si>
  <si>
    <t>XOF</t>
  </si>
  <si>
    <t>BMD</t>
  </si>
  <si>
    <t>INR</t>
  </si>
  <si>
    <t>BTN</t>
  </si>
  <si>
    <t>BOB</t>
  </si>
  <si>
    <t>BOV</t>
  </si>
  <si>
    <t>BAM</t>
  </si>
  <si>
    <t>BWP</t>
  </si>
  <si>
    <t>NOK</t>
  </si>
  <si>
    <t>BRL</t>
  </si>
  <si>
    <t>BND</t>
  </si>
  <si>
    <t>BGN</t>
  </si>
  <si>
    <t>BIF</t>
  </si>
  <si>
    <t>CVE</t>
  </si>
  <si>
    <t>KHR</t>
  </si>
  <si>
    <t>XAF</t>
  </si>
  <si>
    <t>CAD</t>
  </si>
  <si>
    <t>KYD</t>
  </si>
  <si>
    <t>CLP</t>
  </si>
  <si>
    <t>CLF</t>
  </si>
  <si>
    <t>CNY</t>
  </si>
  <si>
    <t>COP</t>
  </si>
  <si>
    <t>COU</t>
  </si>
  <si>
    <t>KMF</t>
  </si>
  <si>
    <t>CDF</t>
  </si>
  <si>
    <t>NZD</t>
  </si>
  <si>
    <t>CRC</t>
  </si>
  <si>
    <t>HRK</t>
  </si>
  <si>
    <t>CUP</t>
  </si>
  <si>
    <t>CUC</t>
  </si>
  <si>
    <t>ANG</t>
  </si>
  <si>
    <t>CZK</t>
  </si>
  <si>
    <t>DKK</t>
  </si>
  <si>
    <t>DJF</t>
  </si>
  <si>
    <t>DOP</t>
  </si>
  <si>
    <t>EGP</t>
  </si>
  <si>
    <t>SVC</t>
  </si>
  <si>
    <t>ERN</t>
  </si>
  <si>
    <t>ETB</t>
  </si>
  <si>
    <t>FKP</t>
  </si>
  <si>
    <t>FJD</t>
  </si>
  <si>
    <t>XPF</t>
  </si>
  <si>
    <t>GMD</t>
  </si>
  <si>
    <t>GEL</t>
  </si>
  <si>
    <t>GHS</t>
  </si>
  <si>
    <t>GIP</t>
  </si>
  <si>
    <t>GTQ</t>
  </si>
  <si>
    <t>GBP</t>
  </si>
  <si>
    <t>GNF</t>
  </si>
  <si>
    <t>GYD</t>
  </si>
  <si>
    <t>HTG</t>
  </si>
  <si>
    <t>HNL</t>
  </si>
  <si>
    <t>HKD</t>
  </si>
  <si>
    <t>HUF</t>
  </si>
  <si>
    <t>ISK</t>
  </si>
  <si>
    <t>IDR</t>
  </si>
  <si>
    <t>XDR</t>
  </si>
  <si>
    <t>IRR</t>
  </si>
  <si>
    <t>IQD</t>
  </si>
  <si>
    <t>ILS</t>
  </si>
  <si>
    <t>JMD</t>
  </si>
  <si>
    <t>JPY</t>
  </si>
  <si>
    <t>JOD</t>
  </si>
  <si>
    <t>KZT</t>
  </si>
  <si>
    <t>KES</t>
  </si>
  <si>
    <t>KPW</t>
  </si>
  <si>
    <t>KRW</t>
  </si>
  <si>
    <t>KWD</t>
  </si>
  <si>
    <t>KGS</t>
  </si>
  <si>
    <t>LAK</t>
  </si>
  <si>
    <t>LBP</t>
  </si>
  <si>
    <t>LSL</t>
  </si>
  <si>
    <t>ZAR</t>
  </si>
  <si>
    <t>LRD</t>
  </si>
  <si>
    <t>LYD</t>
  </si>
  <si>
    <t>CHF</t>
  </si>
  <si>
    <t>MOP</t>
  </si>
  <si>
    <t>MKD</t>
  </si>
  <si>
    <t>MGA</t>
  </si>
  <si>
    <t>MWK</t>
  </si>
  <si>
    <t>MYR</t>
  </si>
  <si>
    <t>MVR</t>
  </si>
  <si>
    <t>MRU</t>
  </si>
  <si>
    <t>MUR</t>
  </si>
  <si>
    <t>XUA</t>
  </si>
  <si>
    <t>MXN</t>
  </si>
  <si>
    <t>MXV</t>
  </si>
  <si>
    <t>MDL</t>
  </si>
  <si>
    <t>MNT</t>
  </si>
  <si>
    <t>MAD</t>
  </si>
  <si>
    <t>MZN</t>
  </si>
  <si>
    <t>MMK</t>
  </si>
  <si>
    <t>NAD</t>
  </si>
  <si>
    <t>NPR</t>
  </si>
  <si>
    <t>NIO</t>
  </si>
  <si>
    <t>NGN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</si>
  <si>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</si>
  <si>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</si>
  <si>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</si>
  <si>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</si>
  <si>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</si>
  <si>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</si>
  <si>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</si>
  <si>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</si>
  <si>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</si>
  <si>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</si>
  <si>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</si>
  <si>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</si>
  <si>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SHP</t>
  </si>
  <si>
    <t>WST</t>
  </si>
  <si>
    <t>STN</t>
  </si>
  <si>
    <t>SAR</t>
  </si>
  <si>
    <t>RSD</t>
  </si>
  <si>
    <t>SCR</t>
  </si>
  <si>
    <t>SLL</t>
  </si>
  <si>
    <t>SGD</t>
  </si>
  <si>
    <t>XSU</t>
  </si>
  <si>
    <t>SBD</t>
  </si>
  <si>
    <t>SOS</t>
  </si>
  <si>
    <t>SSP</t>
  </si>
  <si>
    <t>LKR</t>
  </si>
  <si>
    <t>SDG</t>
  </si>
  <si>
    <t>SRD</t>
  </si>
  <si>
    <t>SZL</t>
  </si>
  <si>
    <t>SEK</t>
  </si>
  <si>
    <t>CHE</t>
  </si>
  <si>
    <t>CHW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</si>
  <si>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</si>
  <si>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</si>
  <si>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</si>
  <si>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</si>
  <si>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</si>
  <si>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</si>
  <si>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</si>
  <si>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</si>
  <si>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</si>
  <si>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</si>
  <si>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</si>
  <si>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</si>
  <si>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</si>
  <si>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USN</t>
  </si>
  <si>
    <t>UYU</t>
  </si>
  <si>
    <t>UYI</t>
  </si>
  <si>
    <t>UZS</t>
  </si>
  <si>
    <t>VUV</t>
  </si>
  <si>
    <t>VEF</t>
  </si>
  <si>
    <t>VND</t>
  </si>
  <si>
    <t>YER</t>
  </si>
  <si>
    <t>ZMW</t>
  </si>
  <si>
    <t>ZWL</t>
  </si>
  <si>
    <t>XBA</t>
  </si>
  <si>
    <t>XBB</t>
  </si>
  <si>
    <t>XBC</t>
  </si>
  <si>
    <t>XBD</t>
  </si>
  <si>
    <t>XTS</t>
  </si>
  <si>
    <t>XXX</t>
  </si>
  <si>
    <t>XAU</t>
  </si>
  <si>
    <t>XPD</t>
  </si>
  <si>
    <t>XPT</t>
  </si>
  <si>
    <t>XAG</t>
  </si>
  <si>
    <t>Transaction</t>
  </si>
  <si>
    <t>Type</t>
  </si>
  <si>
    <t>Reference</t>
  </si>
  <si>
    <r>
      <t xml:space="preserve">   To view a list of existing scopes, please see the "</t>
    </r>
    <r>
      <rPr>
        <b/>
        <u/>
        <sz val="11"/>
        <color theme="1"/>
        <rFont val="Calibri"/>
        <family val="2"/>
        <scheme val="minor"/>
      </rPr>
      <t>View Scopes</t>
    </r>
    <r>
      <rPr>
        <sz val="11"/>
        <color theme="1"/>
        <rFont val="Calibri"/>
        <family val="2"/>
        <scheme val="minor"/>
      </rPr>
      <t>" tab.</t>
    </r>
  </si>
  <si>
    <t xml:space="preserve">   Scope: </t>
  </si>
  <si>
    <t>Currency</t>
  </si>
  <si>
    <t>Price</t>
  </si>
  <si>
    <t>Value</t>
  </si>
  <si>
    <t>BBG000B9XRY4</t>
  </si>
  <si>
    <t>BBG000DMBXR2</t>
  </si>
  <si>
    <t>BBG000C059M6</t>
  </si>
  <si>
    <t>BBG00DQ4YZ36</t>
  </si>
  <si>
    <t>BBG000BCM915</t>
  </si>
  <si>
    <t>BBG000BCH458</t>
  </si>
  <si>
    <t>BBG000BS1MT4</t>
  </si>
  <si>
    <t>BBG000BH4R78</t>
  </si>
  <si>
    <t>BBG000BPH459</t>
  </si>
  <si>
    <t>BBG000CLY2D3</t>
  </si>
  <si>
    <t>EffectiveDate</t>
  </si>
  <si>
    <t>balance</t>
  </si>
  <si>
    <t>forward</t>
  </si>
  <si>
    <t>commitment</t>
  </si>
  <si>
    <t>Instrument ID</t>
  </si>
  <si>
    <t>Instrument ID type</t>
  </si>
  <si>
    <t>Figi</t>
  </si>
  <si>
    <t>Mid</t>
  </si>
  <si>
    <t xml:space="preserve">Scope: </t>
  </si>
  <si>
    <t>Provider</t>
  </si>
  <si>
    <t>PriceSource</t>
  </si>
  <si>
    <t>InstrumentId</t>
  </si>
  <si>
    <t>InstrumentIdType</t>
  </si>
  <si>
    <t>QuoteType</t>
  </si>
  <si>
    <t>PriceSide</t>
  </si>
  <si>
    <t>DataScope</t>
  </si>
  <si>
    <t>GBP/USD</t>
  </si>
  <si>
    <t>CurrencyPair</t>
  </si>
  <si>
    <t>AsAtDate</t>
  </si>
  <si>
    <t>Step 2: Get a selection of EDI market quotes by instrument and by date</t>
  </si>
  <si>
    <t>LookThroughPortfolioId</t>
  </si>
  <si>
    <t>Instrument</t>
  </si>
  <si>
    <t>Apple</t>
  </si>
  <si>
    <t>LusidInstrumentId</t>
  </si>
  <si>
    <t>Walt Disney</t>
  </si>
  <si>
    <t>Spectre</t>
  </si>
  <si>
    <t>BBG007FAKECO</t>
  </si>
  <si>
    <t>Here we can load back our created instrument from LUSID</t>
  </si>
  <si>
    <t>This function returns all instruments created before a specified AsAt or EffectiveDate</t>
  </si>
  <si>
    <t>AsAt</t>
  </si>
  <si>
    <t>N.B AsAt is the system datetime when you last changed an instrument, EffectiveDate needs to have been specified at the instrument level to be searchable</t>
  </si>
  <si>
    <t>Step 1: Specify the scope</t>
  </si>
  <si>
    <t>As part of the instrument mastering, the name of the instrument has been added as</t>
  </si>
  <si>
    <t>Instrument identifiers</t>
  </si>
  <si>
    <t xml:space="preserve"> This sheet allows you to view instrument identifiers</t>
  </si>
  <si>
    <t>View instruments</t>
  </si>
  <si>
    <t xml:space="preserve"> This sheet allows you to view all mastered instruments</t>
  </si>
  <si>
    <t>A limit to the size of the results set will be available soon</t>
  </si>
  <si>
    <t>View instrument reference data</t>
  </si>
  <si>
    <t xml:space="preserve"> This sheet allows you to view instrument reference data</t>
  </si>
  <si>
    <t>an instrument property, as a Instrument/default/Ticker. This is recoverable when you ask for instruments</t>
  </si>
  <si>
    <t>We will add more instrument properties here as they are available</t>
  </si>
  <si>
    <t>Step 1: Add an instrument</t>
  </si>
  <si>
    <t>In this step we are adding a new instrument</t>
  </si>
  <si>
    <t>Step 2: View created instrument</t>
  </si>
  <si>
    <t>Here we can load our created instrument from LUSID</t>
  </si>
  <si>
    <t>Amend instruments</t>
  </si>
  <si>
    <t xml:space="preserve"> This sheet allows you to amend your instrument data</t>
  </si>
  <si>
    <t>Step 1: Amend an instrument</t>
  </si>
  <si>
    <t>Step 2: View amended instrument</t>
  </si>
  <si>
    <t>Prices</t>
  </si>
  <si>
    <t>View market quotes</t>
  </si>
  <si>
    <t xml:space="preserve"> This sheet shows you how to view quotes on an instrument by date</t>
  </si>
  <si>
    <t xml:space="preserve"> This sheet shows you how to view quotes on a date for various instruments</t>
  </si>
  <si>
    <t>Datetimes in LUSID</t>
  </si>
  <si>
    <t xml:space="preserve"> This sheet allows you to format datetimes for use with LUSID</t>
  </si>
  <si>
    <t xml:space="preserve"> If you have any questions please visit our:</t>
  </si>
  <si>
    <t>Getting Started tutorials</t>
  </si>
  <si>
    <t>Knowledge Base articles</t>
  </si>
  <si>
    <t>or Contact us</t>
  </si>
  <si>
    <t>Enter the date to convert</t>
  </si>
  <si>
    <t>This date has no time component</t>
  </si>
  <si>
    <t>Specify time component</t>
  </si>
  <si>
    <t>Add to your date and display the complete datetime</t>
  </si>
  <si>
    <t>Although the date can still appears without time</t>
  </si>
  <si>
    <t>Amend market data</t>
  </si>
  <si>
    <t xml:space="preserve"> This sheet allows you to amend market data in LUSID</t>
  </si>
  <si>
    <t>Get a selection of instruments and their reference data</t>
  </si>
  <si>
    <t>Get all instruments from your LUSID domain</t>
  </si>
  <si>
    <t xml:space="preserve"> Get a list of instrument identifiers</t>
  </si>
  <si>
    <t>Create market data</t>
  </si>
  <si>
    <t xml:space="preserve"> This sheet allows you to add in your own market data in LUSID</t>
  </si>
  <si>
    <t>Step 2: Amend some of the quotes from previous tabs</t>
  </si>
  <si>
    <t>Step 2: Add in your own market data</t>
  </si>
  <si>
    <t>InstrumentType</t>
  </si>
  <si>
    <t>EffectiveAt</t>
  </si>
  <si>
    <t>Lineage</t>
  </si>
  <si>
    <t>AddQuote</t>
  </si>
  <si>
    <t>LiveSource</t>
  </si>
  <si>
    <t>The function fbnQuotesAdd allows for a table of quotes to be added with one call</t>
  </si>
  <si>
    <t>FinbourneMarketData</t>
  </si>
  <si>
    <t>Then populate the property, before recovering the property</t>
  </si>
  <si>
    <t>If you have any questions please visit our:</t>
  </si>
  <si>
    <t>Domain</t>
  </si>
  <si>
    <t>Scope</t>
  </si>
  <si>
    <t>Code</t>
  </si>
  <si>
    <t>ValueRequired</t>
  </si>
  <si>
    <t>DisplayName</t>
  </si>
  <si>
    <t>DataTypeId</t>
  </si>
  <si>
    <t>LifeTime</t>
  </si>
  <si>
    <t>system:string</t>
  </si>
  <si>
    <t>TimeVariant</t>
  </si>
  <si>
    <t>system:date</t>
  </si>
  <si>
    <t xml:space="preserve"> This sheet allows you to create and add an instrument</t>
  </si>
  <si>
    <t>Add a new instrument</t>
  </si>
  <si>
    <t>Add a property definition</t>
  </si>
  <si>
    <t>This sheet allows you to create and add a property definition to LUSID, add it to an instrument (to extend its definition), set its value and then view the result</t>
  </si>
  <si>
    <t>Step 1: Add property definitions</t>
  </si>
  <si>
    <t>FinbourneBondVillains</t>
  </si>
  <si>
    <t>PlanType</t>
  </si>
  <si>
    <t>TakeOverWorldDate</t>
  </si>
  <si>
    <t>TakeOverDate</t>
  </si>
  <si>
    <t>Instrument/FinbourneBondVillains/PlanType</t>
  </si>
  <si>
    <t>Instrument/FinbourneBondVillains/TakeOverWorldDate</t>
  </si>
  <si>
    <t>Laser from satellite</t>
  </si>
  <si>
    <t>Step 3: View created instrument</t>
  </si>
  <si>
    <t>Step 2: Add properties to instrument</t>
  </si>
  <si>
    <t>In this step we add the property definitions to the instrument and set values</t>
  </si>
  <si>
    <t>In this step we create new property definitions and add them to LUSID</t>
  </si>
  <si>
    <t>Here we load back our instrument, specifically asking to decorate our property definitions</t>
  </si>
  <si>
    <t>"YYYY-MM-DDTHH:MM:SS.00Z"</t>
  </si>
  <si>
    <t>Where Z indicates Zulu time (UTC+0), and is equivalent to +00:00</t>
  </si>
  <si>
    <t>Instrument Id Types</t>
  </si>
  <si>
    <t>Instrument Ids</t>
  </si>
  <si>
    <t>Client</t>
  </si>
  <si>
    <t>Limit</t>
  </si>
  <si>
    <t>Name</t>
  </si>
  <si>
    <t>Definition - InstrumentFormat</t>
  </si>
  <si>
    <t>Definition - Content</t>
  </si>
  <si>
    <t>some-format</t>
  </si>
  <si>
    <t>In this case we are adding an instrument definition format. Don’t forget you can use the flInstrumentsAdd_Template to see a list of the required fields</t>
  </si>
  <si>
    <t>Effective From</t>
  </si>
  <si>
    <t>2028/12/01T00:00:00.00</t>
  </si>
  <si>
    <t>LUSID accepts datetimes in any recognised Excel format</t>
  </si>
  <si>
    <t>LUSID also accepts UTC, UTS offsets and cutlabels</t>
  </si>
  <si>
    <t>Excel formats to show datetime</t>
  </si>
  <si>
    <t>Additional formats</t>
  </si>
  <si>
    <t>Standard UTC timestamp:</t>
  </si>
  <si>
    <t>Convert date into a string</t>
  </si>
  <si>
    <t>UTC offset (not recognised as an excel date)</t>
  </si>
  <si>
    <t>2019-04-10T13:30:45+04:00</t>
  </si>
  <si>
    <t>Cutlabel</t>
  </si>
  <si>
    <t>Add an hour to your datetime</t>
  </si>
  <si>
    <t>Subtract a minute from your datetime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</si>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</sst>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"/>
    <numFmt numFmtId="165" formatCode="ddd\-dd\-mmm\-yy\ hh:mm:ss"/>
    <numFmt numFmtId="166" formatCode="[$-F400]h:mm:ss\ AM/PM"/>
    <numFmt numFmtId="167" formatCode="dd/mm/yyyy\ hh:mm:ss.00"/>
    <numFmt numFmtId="168" formatCode="ddd\-dd\-mmm\-yy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5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B4B5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FF5100"/>
      </left>
      <right style="medium">
        <color rgb="FFFF5100"/>
      </right>
      <top style="medium">
        <color rgb="FFFF5100"/>
      </top>
      <bottom style="medium">
        <color rgb="FFFF51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2" fillId="0" borderId="0" xfId="0" applyFont="1"/>
    <xf numFmtId="0" fontId="0" fillId="0" borderId="0" xfId="0" applyFill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4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3" fontId="0" fillId="4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4" fontId="0" fillId="0" borderId="0" xfId="0" applyNumberFormat="1"/>
    <xf numFmtId="15" fontId="0" fillId="4" borderId="1" xfId="0" applyNumberFormat="1" applyFill="1" applyBorder="1" applyAlignment="1">
      <alignment horizontal="center"/>
    </xf>
    <xf numFmtId="0" fontId="2" fillId="3" borderId="0" xfId="0" applyFont="1" applyFill="1" applyAlignment="1"/>
    <xf numFmtId="1" fontId="0" fillId="0" borderId="0" xfId="0" applyNumberFormat="1"/>
    <xf numFmtId="0" fontId="0" fillId="0" borderId="0" xfId="0"/>
    <xf numFmtId="164" fontId="0" fillId="4" borderId="1" xfId="0" applyNumberFormat="1" applyFill="1" applyBorder="1" applyAlignment="1">
      <alignment horizontal="center"/>
    </xf>
    <xf numFmtId="15" fontId="0" fillId="6" borderId="3" xfId="0" applyNumberFormat="1" applyFill="1" applyBorder="1" applyAlignment="1">
      <alignment horizontal="center"/>
    </xf>
    <xf numFmtId="0" fontId="8" fillId="2" borderId="0" xfId="1" applyFont="1" applyFill="1"/>
    <xf numFmtId="15" fontId="0" fillId="0" borderId="0" xfId="0" applyNumberFormat="1"/>
    <xf numFmtId="165" fontId="0" fillId="6" borderId="3" xfId="0" applyNumberFormat="1" applyFill="1" applyBorder="1" applyAlignment="1">
      <alignment horizontal="center"/>
    </xf>
    <xf numFmtId="166" fontId="0" fillId="6" borderId="3" xfId="0" applyNumberFormat="1" applyFill="1" applyBorder="1" applyAlignment="1">
      <alignment horizontal="center"/>
    </xf>
    <xf numFmtId="167" fontId="0" fillId="6" borderId="3" xfId="0" applyNumberFormat="1" applyFill="1" applyBorder="1" applyAlignment="1">
      <alignment horizontal="center"/>
    </xf>
    <xf numFmtId="168" fontId="0" fillId="6" borderId="3" xfId="0" applyNumberFormat="1" applyFill="1" applyBorder="1" applyAlignment="1">
      <alignment horizontal="center"/>
    </xf>
    <xf numFmtId="1" fontId="0" fillId="4" borderId="0" xfId="0" applyNumberFormat="1" applyFill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3" fontId="0" fillId="4" borderId="1" xfId="0" applyNumberFormat="1" applyFill="1" applyBorder="1" applyAlignment="1">
      <alignment horizontal="left"/>
    </xf>
    <xf numFmtId="4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0" borderId="0" xfId="0" applyFont="1" applyFill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3" fontId="0" fillId="0" borderId="1" xfId="0" applyNumberFormat="1" applyFill="1" applyBorder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" fontId="0" fillId="4" borderId="0" xfId="0" applyNumberFormat="1" applyFill="1" applyAlignment="1">
      <alignment horizontal="center"/>
    </xf>
    <xf numFmtId="15" fontId="0" fillId="4" borderId="0" xfId="0" applyNumberFormat="1" applyFill="1" applyAlignment="1">
      <alignment horizontal="center"/>
    </xf>
    <xf numFmtId="3" fontId="0" fillId="4" borderId="0" xfId="0" applyNumberFormat="1" applyFill="1" applyAlignment="1">
      <alignment horizontal="left"/>
    </xf>
    <xf numFmtId="4" fontId="0" fillId="4" borderId="0" xfId="0" applyNumberFormat="1" applyFill="1" applyAlignment="1">
      <alignment horizontal="left"/>
    </xf>
    <xf numFmtId="15" fontId="0" fillId="4" borderId="0" xfId="0" applyNumberFormat="1" applyFill="1" applyAlignment="1">
      <alignment horizontal="left"/>
    </xf>
    <xf numFmtId="4" fontId="0" fillId="6" borderId="3" xfId="0" applyNumberFormat="1" applyFill="1" applyBorder="1" applyAlignment="1">
      <alignment horizontal="center"/>
    </xf>
    <xf numFmtId="0" fontId="0" fillId="0" borderId="0" xfId="0" quotePrefix="1"/>
    <xf numFmtId="4" fontId="0" fillId="3" borderId="0" xfId="0" applyNumberFormat="1" applyFill="1"/>
    <xf numFmtId="164" fontId="0" fillId="4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100"/>
      <color rgb="FF3B4B58"/>
      <color rgb="FFFFE5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c1066394fe78402db742926738641108">
      <tp>
        <v>-1</v>
        <stp/>
        <stp>5d0f56f9-f4c2-4c5a-94a9-2d1f0b6d93d4</stp>
        <tr r="M24" s="17"/>
      </tp>
      <tp>
        <v>-1</v>
        <stp/>
        <stp>1183e152-0db1-44a2-a5d6-a18c0f443034</stp>
        <tr r="M27" s="17"/>
      </tp>
    </main>
    <main first="rtdsrv.c1066394fe78402db742926738641108">
      <tp>
        <v>-1</v>
        <stp/>
        <stp>bef7f0fe-e638-4d05-a926-ffe23b5d107a</stp>
        <tr r="M31" s="17"/>
      </tp>
    </main>
    <main first="rtdsrv.c1066394fe78402db742926738641108">
      <tp>
        <v>-1</v>
        <stp/>
        <stp>640283b9-62e1-4a6d-8b5d-d69ea050db43</stp>
        <tr r="M28" s="17"/>
      </tp>
      <tp>
        <v>-1</v>
        <stp/>
        <stp>2526ca4f-0263-477c-9521-5b5773a5caba</stp>
        <tr r="I29" s="14"/>
        <tr r="K29" s="14"/>
        <tr r="F28" s="14"/>
        <tr r="G29" s="14"/>
        <tr r="F29" s="14"/>
        <tr r="I28" s="14"/>
        <tr r="F30" s="14"/>
        <tr r="I30" s="14"/>
        <tr r="J30" s="14"/>
        <tr r="H30" s="14"/>
        <tr r="H28" s="14"/>
        <tr r="J28" s="14"/>
        <tr r="J29" s="14"/>
        <tr r="G30" s="14"/>
        <tr r="K30" s="14"/>
        <tr r="K28" s="14"/>
        <tr r="H29" s="14"/>
        <tr r="G28" s="14"/>
      </tp>
      <tp>
        <v>-1</v>
        <stp/>
        <stp>af95614e-0f89-4823-9402-5d9724906193</stp>
        <tr r="N27" s="16"/>
      </tp>
    </main>
    <main first="rtdsrv.c1066394fe78402db742926738641108">
      <tp>
        <v>-1</v>
        <stp/>
        <stp>4e51a5a6-a497-4888-aa07-44dea3f77633</stp>
        <tr r="M23" s="17"/>
      </tp>
      <tp>
        <v>-1</v>
        <stp/>
        <stp>aa39ede4-dfc6-45d3-9eff-6d5cf8a2baeb</stp>
        <tr r="N25" s="16"/>
      </tp>
      <tp>
        <v>-1</v>
        <stp/>
        <stp>2fc6ccee-f557-489b-9057-b3af262e3af2</stp>
        <tr r="E29" s="11"/>
        <tr r="G22" s="11"/>
        <tr r="F28" s="11"/>
        <tr r="E26" s="11"/>
        <tr r="G20" s="11"/>
        <tr r="G24" s="11"/>
        <tr r="E19" s="11"/>
        <tr r="F18" s="11"/>
        <tr r="F21" s="11"/>
        <tr r="F26" s="11"/>
        <tr r="G23" s="11"/>
        <tr r="G17" s="11"/>
        <tr r="E22" s="11"/>
        <tr r="G29" s="11"/>
        <tr r="F29" s="11"/>
        <tr r="F23" s="11"/>
        <tr r="E24" s="11"/>
        <tr r="F27" s="11"/>
        <tr r="E28" s="11"/>
        <tr r="F17" s="11"/>
        <tr r="E18" s="11"/>
        <tr r="G28" s="11"/>
        <tr r="E25" s="11"/>
        <tr r="G18" s="11"/>
        <tr r="G21" s="11"/>
        <tr r="G26" s="11"/>
        <tr r="E23" s="11"/>
        <tr r="E20" s="11"/>
        <tr r="F19" s="11"/>
        <tr r="F25" s="11"/>
        <tr r="F22" s="11"/>
        <tr r="F20" s="11"/>
        <tr r="E27" s="11"/>
        <tr r="E21" s="11"/>
        <tr r="G27" s="11"/>
        <tr r="E17" s="11"/>
        <tr r="F24" s="11"/>
        <tr r="G19" s="11"/>
        <tr r="G25" s="11"/>
      </tp>
      <tp>
        <v>-1</v>
        <stp/>
        <stp>45bb2e96-88fc-40c9-b440-49dbe9bdc57a</stp>
        <tr r="F35" s="13"/>
        <tr r="I36" s="13"/>
        <tr r="G34" s="13"/>
        <tr r="I35" s="13"/>
        <tr r="H35" s="13"/>
        <tr r="H34" s="13"/>
        <tr r="G36" s="13"/>
        <tr r="F36" s="13"/>
        <tr r="G35" s="13"/>
        <tr r="J34" s="13"/>
        <tr r="H36" s="13"/>
        <tr r="F34" s="13"/>
        <tr r="K34" s="13"/>
        <tr r="J35" s="13"/>
        <tr r="K35" s="13"/>
        <tr r="I34" s="13"/>
        <tr r="J36" s="13"/>
        <tr r="K36" s="13"/>
      </tp>
    </main>
    <main first="rtdsrv.c1066394fe78402db742926738641108">
      <tp>
        <v>-1</v>
        <stp/>
        <stp>8f1191bb-f2f7-49b0-b69f-2e5f48e396fe</stp>
        <tr r="M29" s="17"/>
      </tp>
      <tp>
        <v>-1</v>
        <stp/>
        <stp>895f9df5-8a61-47b6-8d68-fecf2dee3704</stp>
        <tr r="N26" s="16"/>
      </tp>
      <tp>
        <v>-1</v>
        <stp/>
        <stp>cbe24929-60f5-416a-ae87-b19f15f26d9c</stp>
        <tr r="M25" s="17"/>
      </tp>
      <tp>
        <v>-1</v>
        <stp/>
        <stp>d51e9e18-460f-4650-8668-982376bb58d4</stp>
        <tr r="G21" s="10"/>
        <tr r="H21" s="10"/>
        <tr r="I30" s="10"/>
        <tr r="I31" s="10"/>
        <tr r="K23" s="10"/>
        <tr r="G28" s="10"/>
        <tr r="K28" s="10"/>
        <tr r="J25" s="10"/>
        <tr r="G23" s="10"/>
        <tr r="K22" s="10"/>
        <tr r="F23" s="10"/>
        <tr r="J22" s="10"/>
        <tr r="G31" s="10"/>
        <tr r="J28" s="10"/>
        <tr r="H26" s="10"/>
        <tr r="J26" s="10"/>
        <tr r="K26" s="10"/>
        <tr r="H27" s="10"/>
        <tr r="K30" s="10"/>
        <tr r="H29" s="10"/>
        <tr r="H23" s="10"/>
        <tr r="F21" s="10"/>
        <tr r="I21" s="10"/>
        <tr r="I24" s="10"/>
        <tr r="I29" s="10"/>
        <tr r="F30" s="10"/>
        <tr r="I23" s="10"/>
        <tr r="J30" s="10"/>
        <tr r="I25" s="10"/>
        <tr r="I22" s="10"/>
        <tr r="H22" s="10"/>
        <tr r="K29" s="10"/>
        <tr r="H30" s="10"/>
        <tr r="F24" s="10"/>
        <tr r="I26" s="10"/>
        <tr r="J23" s="10"/>
        <tr r="F29" s="10"/>
        <tr r="G25" s="10"/>
        <tr r="K25" s="10"/>
        <tr r="K27" s="10"/>
        <tr r="H28" s="10"/>
        <tr r="I28" s="10"/>
        <tr r="G26" s="10"/>
        <tr r="K31" s="10"/>
        <tr r="J24" s="10"/>
        <tr r="H31" s="10"/>
        <tr r="H24" s="10"/>
        <tr r="I27" s="10"/>
        <tr r="K21" s="10"/>
        <tr r="G29" s="10"/>
        <tr r="J31" s="10"/>
        <tr r="G30" s="10"/>
        <tr r="K24" s="10"/>
        <tr r="F31" s="10"/>
        <tr r="J27" s="10"/>
        <tr r="G24" s="10"/>
        <tr r="F28" s="10"/>
        <tr r="F22" s="10"/>
        <tr r="F26" s="10"/>
        <tr r="G22" s="10"/>
        <tr r="F27" s="10"/>
        <tr r="J21" s="10"/>
        <tr r="J29" s="10"/>
        <tr r="F25" s="10"/>
        <tr r="G27" s="10"/>
        <tr r="H25" s="10"/>
      </tp>
      <tp>
        <v>-1</v>
        <stp/>
        <stp>4228cb2a-3307-4856-90cc-d4503b20a467</stp>
        <tr r="M30" s="17"/>
      </tp>
      <tp>
        <v>-1</v>
        <stp/>
        <stp>a4edf342-50f5-4eef-aa2f-331fa2f8b221</stp>
        <tr r="M22" s="17"/>
        <tr r="N22" s="16"/>
      </tp>
    </main>
    <main first="rtdsrv.c1066394fe78402db742926738641108">
      <tp>
        <v>-1</v>
        <stp/>
        <stp>05f639ab-f941-49ea-9358-2e11e38b4054</stp>
        <tr r="M26" s="17"/>
      </tp>
      <tp>
        <v>-1</v>
        <stp/>
        <stp>1f6956f5-70ba-40c5-a2b8-95d9c9b5bdf3</stp>
        <tr r="N28" s="16"/>
      </tp>
      <tp>
        <v>-1</v>
        <stp/>
        <stp>be9da83e-258a-464f-bd50-93ef7b47b59d</stp>
        <tr r="N29" s="16"/>
      </tp>
      <tp>
        <v>-1</v>
        <stp/>
        <stp>684c7864-9e83-4d46-ad0b-56bc6c06a3f3</stp>
        <tr r="N30" s="16"/>
      </tp>
    </main>
    <main first="rtdsrv.c1066394fe78402db742926738641108">
      <tp>
        <v>-1</v>
        <stp/>
        <stp>990b63ef-1cdf-4a9f-ba60-4b34a2d1ba94</stp>
        <tr r="N24" s="16"/>
      </tp>
      <tp>
        <v>-1</v>
        <stp/>
        <stp>a1d2269c-2c6b-4a07-898a-ce1ed317e62b</stp>
        <tr r="E30" s="12"/>
        <tr r="G28" s="12"/>
        <tr r="G23" s="12"/>
        <tr r="G24" s="12"/>
        <tr r="F32" s="12"/>
        <tr r="F33" s="12"/>
        <tr r="F23" s="12"/>
        <tr r="G26" s="12"/>
        <tr r="E31" s="12"/>
        <tr r="G32" s="12"/>
        <tr r="F24" s="12"/>
        <tr r="E24" s="12"/>
        <tr r="G31" s="12"/>
        <tr r="E28" s="12"/>
        <tr r="E25" s="12"/>
        <tr r="F31" s="12"/>
        <tr r="E27" s="12"/>
        <tr r="E32" s="12"/>
        <tr r="F27" s="12"/>
        <tr r="G25" s="12"/>
        <tr r="E23" s="12"/>
        <tr r="F26" s="12"/>
        <tr r="E33" s="12"/>
        <tr r="E26" s="12"/>
        <tr r="G33" s="12"/>
        <tr r="F30" s="12"/>
        <tr r="F29" s="12"/>
        <tr r="G27" s="12"/>
        <tr r="G29" s="12"/>
        <tr r="G30" s="12"/>
        <tr r="F25" s="12"/>
        <tr r="F28" s="12"/>
        <tr r="E29" s="12"/>
      </tp>
      <tp>
        <v>-1</v>
        <stp/>
        <stp>2abd65be-3451-48d8-80c7-8ba41241f749</stp>
        <tr r="N23" s="16"/>
      </tp>
      <tp>
        <v>-1</v>
        <stp/>
        <stp>793d53bd-4596-4c68-a3a0-c593d641885a</stp>
        <tr r="I39" s="20"/>
        <tr r="F40" s="20"/>
        <tr r="I40" s="20"/>
        <tr r="J39" s="20"/>
        <tr r="H39" s="20"/>
        <tr r="F39" s="20"/>
        <tr r="J40" s="20"/>
        <tr r="H40" s="20"/>
        <tr r="L40" s="20"/>
        <tr r="K40" s="20"/>
        <tr r="G39" s="20"/>
        <tr r="G40" s="20"/>
        <tr r="K39" s="20"/>
        <tr r="L39" s="2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1378324</xdr:colOff>
      <xdr:row>0</xdr:row>
      <xdr:rowOff>324971</xdr:rowOff>
    </xdr:from>
    <xdr:to>
      <xdr:col>15</xdr:col>
      <xdr:colOff>33620</xdr:colOff>
      <xdr:row>7</xdr:row>
      <xdr:rowOff>40180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6C85DD34-7D92-485A-8C32-1AA5D0B93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4674" y="324971"/>
          <a:ext cx="2122396" cy="1277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851647</xdr:colOff>
      <xdr:row>1</xdr:row>
      <xdr:rowOff>100853</xdr:rowOff>
    </xdr:from>
    <xdr:to>
      <xdr:col>12</xdr:col>
      <xdr:colOff>15129</xdr:colOff>
      <xdr:row>7</xdr:row>
      <xdr:rowOff>164005</xdr:rowOff>
    </xdr:to>
    <xdr:pic>
      <xdr:nvPicPr>
        <xdr:cNvPr id="5" name="Picture 1" descr="Logo">
          <a:extLst>
            <a:ext uri="{FF2B5EF4-FFF2-40B4-BE49-F238E27FC236}">
              <a16:creationId xmlns:a16="http://schemas.microsoft.com/office/drawing/2014/main" id="{FA429427-3520-4FB2-8B39-CDC10B2EE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1235" y="448235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526677</xdr:colOff>
      <xdr:row>1</xdr:row>
      <xdr:rowOff>100853</xdr:rowOff>
    </xdr:from>
    <xdr:to>
      <xdr:col>10</xdr:col>
      <xdr:colOff>1411942</xdr:colOff>
      <xdr:row>7</xdr:row>
      <xdr:rowOff>163444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7760049B-9F86-4E33-8471-5A12DBAD3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4206" y="448235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862853</xdr:colOff>
      <xdr:row>1</xdr:row>
      <xdr:rowOff>145677</xdr:rowOff>
    </xdr:from>
    <xdr:to>
      <xdr:col>11</xdr:col>
      <xdr:colOff>280148</xdr:colOff>
      <xdr:row>8</xdr:row>
      <xdr:rowOff>17768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86345FB1-F3B4-4318-B1F5-35D27FF13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2441" y="493059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1042147</xdr:colOff>
      <xdr:row>1</xdr:row>
      <xdr:rowOff>56031</xdr:rowOff>
    </xdr:from>
    <xdr:to>
      <xdr:col>12</xdr:col>
      <xdr:colOff>212912</xdr:colOff>
      <xdr:row>7</xdr:row>
      <xdr:rowOff>118622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D105DF9A-394A-40F4-AC68-9EF06A14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3176" y="403413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1030942</xdr:colOff>
      <xdr:row>1</xdr:row>
      <xdr:rowOff>33619</xdr:rowOff>
    </xdr:from>
    <xdr:to>
      <xdr:col>12</xdr:col>
      <xdr:colOff>201707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5E385939-1AC7-42BB-8AD8-ACCDC81E9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1971" y="381001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1030942</xdr:colOff>
      <xdr:row>1</xdr:row>
      <xdr:rowOff>33619</xdr:rowOff>
    </xdr:from>
    <xdr:to>
      <xdr:col>12</xdr:col>
      <xdr:colOff>201708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ACFD42C9-5B0C-42A9-BBE2-ADFC8CE74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3567" y="386044"/>
          <a:ext cx="2104465" cy="1272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504265</xdr:colOff>
      <xdr:row>1</xdr:row>
      <xdr:rowOff>33619</xdr:rowOff>
    </xdr:from>
    <xdr:to>
      <xdr:col>14</xdr:col>
      <xdr:colOff>190502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25AB5AC1-D310-4AFF-A09E-1EA712BBD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8412" y="381001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632572</xdr:colOff>
      <xdr:row>1</xdr:row>
      <xdr:rowOff>78441</xdr:rowOff>
    </xdr:from>
    <xdr:to>
      <xdr:col>13</xdr:col>
      <xdr:colOff>195544</xdr:colOff>
      <xdr:row>7</xdr:row>
      <xdr:rowOff>141032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61DCC654-9024-4379-8D98-4D9E0432C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6719" y="425823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526676</xdr:colOff>
      <xdr:row>1</xdr:row>
      <xdr:rowOff>44824</xdr:rowOff>
    </xdr:from>
    <xdr:to>
      <xdr:col>14</xdr:col>
      <xdr:colOff>134472</xdr:colOff>
      <xdr:row>7</xdr:row>
      <xdr:rowOff>107415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A07D56AF-A6C2-43BC-8ABF-FC8D991E5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392206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627529</xdr:colOff>
      <xdr:row>1</xdr:row>
      <xdr:rowOff>78441</xdr:rowOff>
    </xdr:from>
    <xdr:to>
      <xdr:col>14</xdr:col>
      <xdr:colOff>235323</xdr:colOff>
      <xdr:row>7</xdr:row>
      <xdr:rowOff>141032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DB8A3EA-86CF-43DA-A93C-9EACABC5F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9353" y="425823"/>
          <a:ext cx="2106706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USID%20Excel%20-%20Setting%20up%20your%20IBOR%20template%20Global%20Equity%20Fu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time format"/>
      <sheetName val="View Scopes"/>
      <sheetName val="View Portfolios"/>
      <sheetName val="View Holdings"/>
      <sheetName val="Run Valuation"/>
      <sheetName val="View Transactions"/>
      <sheetName val="Perform a reconciliation"/>
      <sheetName val="Upload Transactions"/>
      <sheetName val="Set Holdings"/>
      <sheetName val="Create Portfolio"/>
      <sheetName val="Inp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7776-639F-42A4-B6AA-8D3309A3EB23}">
  <sheetPr>
    <tabColor theme="7" tint="0.79998168889431442"/>
  </sheetPr>
  <dimension ref="B1:T31"/>
  <sheetViews>
    <sheetView showGridLines="0" tabSelected="1" zoomScale="85" zoomScaleNormal="85" workbookViewId="0">
      <selection activeCell="E40" sqref="E40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50.42578125" style="23" bestFit="1" customWidth="1"/>
    <col min="6" max="6" width="24.7109375" style="23" customWidth="1"/>
    <col min="7" max="7" width="22" style="23" customWidth="1"/>
    <col min="8" max="8" width="40.7109375" style="23" customWidth="1"/>
    <col min="9" max="9" width="28.5703125" style="23" bestFit="1" customWidth="1"/>
    <col min="10" max="10" width="21.5703125" style="23" customWidth="1"/>
    <col min="11" max="11" width="22" style="23" customWidth="1"/>
    <col min="12" max="14" width="24.28515625" style="23" customWidth="1"/>
    <col min="15" max="15" width="3.42578125" style="23" customWidth="1"/>
    <col min="16" max="16" width="23.5703125" style="23" customWidth="1"/>
    <col min="17" max="17" width="29.7109375" style="23" bestFit="1" customWidth="1"/>
    <col min="18" max="18" width="24.7109375" style="23" bestFit="1" customWidth="1"/>
    <col min="19" max="19" width="11.7109375" style="23" bestFit="1" customWidth="1"/>
    <col min="20" max="20" width="9.85546875" style="23" bestFit="1" customWidth="1"/>
    <col min="21" max="16384" width="9.140625" style="23"/>
  </cols>
  <sheetData>
    <row r="1" spans="2:20" ht="27.75" customHeight="1" x14ac:dyDescent="0.25"/>
    <row r="2" spans="2:2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20" ht="27" customHeight="1" x14ac:dyDescent="0.25">
      <c r="B3" s="1"/>
      <c r="C3" s="1"/>
      <c r="D3" s="11" t="s">
        <v>252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20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20" x14ac:dyDescent="0.25">
      <c r="B5" s="1"/>
      <c r="C5" s="1"/>
      <c r="D5" s="3" t="s">
        <v>253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20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20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2:20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2:20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2:2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3" spans="2:20" x14ac:dyDescent="0.25">
      <c r="B13" s="2"/>
      <c r="C13" s="2"/>
      <c r="D13" s="2"/>
      <c r="E13" s="9" t="s">
        <v>321</v>
      </c>
      <c r="F13" s="9"/>
      <c r="G13" s="9"/>
      <c r="H13" s="9" t="s">
        <v>322</v>
      </c>
      <c r="I13" s="2"/>
      <c r="J13" s="2"/>
      <c r="K13" s="2"/>
      <c r="L13" s="2"/>
      <c r="M13" s="2"/>
      <c r="N13" s="2"/>
      <c r="O13" s="2"/>
    </row>
    <row r="14" spans="2:20" x14ac:dyDescent="0.25">
      <c r="B14" s="2"/>
      <c r="C14" s="2"/>
      <c r="D14" s="2"/>
      <c r="E14" s="9"/>
      <c r="F14" s="9"/>
      <c r="G14" s="9"/>
      <c r="H14" s="9"/>
      <c r="I14" s="2"/>
      <c r="J14" s="2"/>
      <c r="K14" s="2"/>
      <c r="L14" s="2"/>
      <c r="M14" s="2"/>
      <c r="N14" s="2"/>
      <c r="O14" s="2"/>
    </row>
    <row r="15" spans="2:20" x14ac:dyDescent="0.25">
      <c r="B15" s="2"/>
      <c r="C15" s="2"/>
      <c r="D15" s="2"/>
      <c r="E15" s="9" t="s">
        <v>323</v>
      </c>
      <c r="F15" s="9"/>
      <c r="G15" s="9"/>
      <c r="H15" s="9" t="s">
        <v>324</v>
      </c>
      <c r="I15" s="2"/>
      <c r="J15" s="2"/>
      <c r="K15" s="2"/>
      <c r="L15" s="2"/>
      <c r="M15" s="2"/>
      <c r="N15" s="2"/>
      <c r="O15" s="2"/>
      <c r="T15" s="27"/>
    </row>
    <row r="16" spans="2:20" ht="15.75" thickBot="1" x14ac:dyDescent="0.3">
      <c r="B16" s="2"/>
      <c r="C16" s="2"/>
      <c r="D16" s="2"/>
      <c r="E16" s="9"/>
      <c r="F16" s="9"/>
      <c r="G16" s="9"/>
      <c r="H16" s="9"/>
      <c r="I16" s="2"/>
      <c r="J16" s="2"/>
      <c r="K16" s="2"/>
      <c r="L16" s="2"/>
      <c r="M16" s="2"/>
      <c r="N16" s="2"/>
      <c r="O16" s="2"/>
      <c r="T16" s="27"/>
    </row>
    <row r="17" spans="2:20" ht="12.75" customHeight="1" thickBot="1" x14ac:dyDescent="0.3">
      <c r="B17" s="2"/>
      <c r="C17" s="2"/>
      <c r="D17" s="2"/>
      <c r="E17" s="2" t="s">
        <v>258</v>
      </c>
      <c r="F17" s="25">
        <v>43565</v>
      </c>
      <c r="G17" s="2"/>
      <c r="H17" s="2" t="s">
        <v>325</v>
      </c>
      <c r="I17" s="25" t="s">
        <v>308</v>
      </c>
      <c r="J17" s="2" t="s">
        <v>309</v>
      </c>
      <c r="K17" s="2"/>
      <c r="L17" s="2"/>
      <c r="M17" s="2"/>
      <c r="N17" s="2"/>
      <c r="O17" s="2"/>
      <c r="T17" s="27"/>
    </row>
    <row r="18" spans="2:20" ht="15.75" thickBo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T18" s="27"/>
    </row>
    <row r="19" spans="2:20" ht="15.75" thickBot="1" x14ac:dyDescent="0.3">
      <c r="B19" s="2"/>
      <c r="C19" s="2"/>
      <c r="D19" s="2"/>
      <c r="E19" s="2" t="s">
        <v>259</v>
      </c>
      <c r="F19" s="28">
        <f>F17</f>
        <v>43565</v>
      </c>
      <c r="G19" s="2"/>
      <c r="H19" s="2" t="s">
        <v>326</v>
      </c>
      <c r="I19" s="25" t="str">
        <f>TEXT(F23,"yyyy-mm-dd")&amp;"T"&amp;TEXT(F23," hh:mm:ss.00Z")</f>
        <v>2019-04-10T 13:30:45.55Z</v>
      </c>
      <c r="J19" s="2"/>
      <c r="K19" s="2"/>
      <c r="L19" s="2"/>
      <c r="M19" s="2"/>
      <c r="N19" s="2"/>
      <c r="O19" s="2"/>
      <c r="T19" s="27"/>
    </row>
    <row r="20" spans="2:20" ht="15.75" thickBo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T20" s="27"/>
    </row>
    <row r="21" spans="2:20" ht="14.25" customHeight="1" thickBot="1" x14ac:dyDescent="0.3">
      <c r="B21" s="2"/>
      <c r="C21" s="2"/>
      <c r="D21" s="2"/>
      <c r="E21" s="2" t="s">
        <v>260</v>
      </c>
      <c r="F21" s="29">
        <v>0.56302719907407406</v>
      </c>
      <c r="G21" s="2"/>
      <c r="H21" s="2" t="s">
        <v>327</v>
      </c>
      <c r="I21" s="25" t="s">
        <v>328</v>
      </c>
      <c r="J21" s="51"/>
      <c r="K21" s="2"/>
      <c r="L21" s="2"/>
      <c r="M21" s="2"/>
      <c r="N21" s="2"/>
      <c r="O21" s="2"/>
      <c r="T21" s="27"/>
    </row>
    <row r="22" spans="2:20" ht="14.25" customHeight="1" thickBot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T22" s="27"/>
    </row>
    <row r="23" spans="2:20" ht="14.25" customHeight="1" thickBot="1" x14ac:dyDescent="0.3">
      <c r="B23" s="2"/>
      <c r="C23" s="2"/>
      <c r="D23" s="2"/>
      <c r="E23" s="2" t="s">
        <v>261</v>
      </c>
      <c r="F23" s="30">
        <f>F17 + F21</f>
        <v>43565.563027199074</v>
      </c>
      <c r="G23" s="2"/>
      <c r="H23" s="2" t="s">
        <v>329</v>
      </c>
      <c r="I23" s="25" t="str">
        <f>TEXT(F23,"yyyy-mm-dd")&amp;"NSingaporeClose"</f>
        <v>2019-04-10NSingaporeClose</v>
      </c>
      <c r="J23" s="2"/>
      <c r="K23" s="2"/>
      <c r="L23" s="2"/>
      <c r="M23" s="2"/>
      <c r="N23" s="2"/>
      <c r="O23" s="2"/>
    </row>
    <row r="24" spans="2:20" ht="14.25" customHeight="1" thickBo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20" ht="14.25" customHeight="1" thickBot="1" x14ac:dyDescent="0.3">
      <c r="B25" s="2"/>
      <c r="C25" s="2"/>
      <c r="D25" s="2"/>
      <c r="E25" s="2" t="s">
        <v>262</v>
      </c>
      <c r="F25" s="31">
        <f>F23</f>
        <v>43565.563027199074</v>
      </c>
      <c r="G25" s="2"/>
      <c r="H25" s="2"/>
      <c r="I25" s="2"/>
      <c r="J25" s="2"/>
      <c r="K25" s="2"/>
      <c r="L25" s="2"/>
      <c r="M25" s="2"/>
      <c r="N25" s="2"/>
      <c r="O25" s="2"/>
    </row>
    <row r="26" spans="2:20" ht="15.75" thickBot="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20" ht="12.75" customHeight="1" thickBot="1" x14ac:dyDescent="0.3">
      <c r="B27" s="2"/>
      <c r="C27" s="2"/>
      <c r="D27" s="2"/>
      <c r="E27" s="2" t="s">
        <v>330</v>
      </c>
      <c r="F27" s="30">
        <f>F23+1/24</f>
        <v>43565.604693865738</v>
      </c>
      <c r="G27" s="2"/>
      <c r="H27" s="2"/>
      <c r="I27" s="2"/>
      <c r="J27" s="2"/>
      <c r="K27" s="2"/>
      <c r="L27" s="2"/>
      <c r="M27" s="2"/>
      <c r="N27" s="2"/>
      <c r="O27" s="2"/>
    </row>
    <row r="28" spans="2:20" ht="15.75" thickBot="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20" ht="15.75" thickBot="1" x14ac:dyDescent="0.3">
      <c r="B29" s="2"/>
      <c r="C29" s="2"/>
      <c r="D29" s="2"/>
      <c r="E29" s="2" t="s">
        <v>331</v>
      </c>
      <c r="F29" s="30">
        <f>F27-1/1440</f>
        <v>43565.603999421292</v>
      </c>
      <c r="G29" s="2"/>
      <c r="H29" s="2"/>
      <c r="I29" s="2"/>
      <c r="J29" s="2"/>
      <c r="K29" s="2"/>
      <c r="L29" s="2"/>
      <c r="M29" s="2"/>
      <c r="N29" s="2"/>
      <c r="O29" s="2"/>
    </row>
    <row r="30" spans="2:20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0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</sheetData>
  <hyperlinks>
    <hyperlink ref="E7" r:id="rId1" xr:uid="{04DB46FB-6D1A-463C-9BFC-4C724D357CC3}"/>
    <hyperlink ref="E8" r:id="rId2" xr:uid="{08DD694B-05A4-451E-93AA-55AB189623A1}"/>
    <hyperlink ref="E9" r:id="rId3" xr:uid="{7B4C5A5A-871F-47CA-B31D-9ED04244001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B1AB-1AF4-45EA-835E-6D4DF3302CC8}">
  <sheetPr>
    <tabColor theme="7" tint="0.79998168889431442"/>
  </sheetPr>
  <dimension ref="B1:R30"/>
  <sheetViews>
    <sheetView showGridLines="0" zoomScale="85" zoomScaleNormal="85" workbookViewId="0">
      <selection activeCell="F38" sqref="F38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7.85546875" style="23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3.85546875" style="23" customWidth="1"/>
    <col min="13" max="13" width="9.140625" style="23"/>
    <col min="14" max="14" width="28.85546875" style="23" bestFit="1" customWidth="1"/>
    <col min="15" max="15" width="17.140625" style="23" bestFit="1" customWidth="1"/>
    <col min="16" max="16" width="18.5703125" style="23" bestFit="1" customWidth="1"/>
    <col min="17" max="17" width="19.85546875" style="23" bestFit="1" customWidth="1"/>
    <col min="18" max="18" width="23" style="23" bestFit="1" customWidth="1"/>
    <col min="19" max="19" width="11.28515625" style="23" bestFit="1" customWidth="1"/>
    <col min="20" max="20" width="18" style="23" bestFit="1" customWidth="1"/>
    <col min="21" max="24" width="9.28515625" style="23" bestFit="1" customWidth="1"/>
    <col min="25" max="16384" width="9.140625" style="23"/>
  </cols>
  <sheetData>
    <row r="1" spans="2:18" ht="27.75" customHeight="1" x14ac:dyDescent="0.25"/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8" ht="27" customHeight="1" x14ac:dyDescent="0.25">
      <c r="B3" s="1"/>
      <c r="C3" s="1"/>
      <c r="D3" s="11" t="s">
        <v>231</v>
      </c>
      <c r="E3" s="1"/>
      <c r="F3" s="1"/>
      <c r="G3" s="1"/>
      <c r="H3" s="1"/>
      <c r="I3" s="1"/>
      <c r="J3" s="1"/>
      <c r="K3" s="1"/>
      <c r="L3" s="1"/>
    </row>
    <row r="4" spans="2:18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8" x14ac:dyDescent="0.25">
      <c r="B5" s="1"/>
      <c r="C5" s="1"/>
      <c r="D5" s="3" t="s">
        <v>232</v>
      </c>
      <c r="E5" s="1"/>
      <c r="F5" s="1"/>
      <c r="G5" s="1"/>
      <c r="H5" s="1"/>
      <c r="I5" s="1"/>
      <c r="J5" s="1"/>
      <c r="K5" s="1"/>
      <c r="L5" s="1"/>
    </row>
    <row r="6" spans="2:18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</row>
    <row r="7" spans="2:18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</row>
    <row r="8" spans="2:18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</row>
    <row r="9" spans="2:18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</row>
    <row r="10" spans="2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8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P11" s="19"/>
      <c r="Q11" s="19"/>
      <c r="R11" s="19"/>
    </row>
    <row r="12" spans="2:18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P12" s="19"/>
      <c r="Q12" s="19"/>
      <c r="R12" s="19"/>
    </row>
    <row r="13" spans="2:18" ht="21" x14ac:dyDescent="0.35">
      <c r="B13" s="2"/>
      <c r="C13" s="10" t="s">
        <v>267</v>
      </c>
      <c r="D13" s="2"/>
      <c r="E13" s="2"/>
      <c r="F13" s="2"/>
      <c r="G13" s="2"/>
      <c r="H13" s="2"/>
      <c r="I13" s="2"/>
      <c r="J13" s="2"/>
      <c r="K13" s="2"/>
      <c r="L13" s="2"/>
    </row>
    <row r="14" spans="2:18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8" ht="15.75" thickBot="1" x14ac:dyDescent="0.3">
      <c r="B15" s="2"/>
      <c r="C15" s="2"/>
      <c r="D15" s="2"/>
      <c r="E15" s="9" t="s">
        <v>203</v>
      </c>
      <c r="F15" s="14" t="s">
        <v>204</v>
      </c>
      <c r="G15" s="2"/>
      <c r="H15" s="2"/>
      <c r="I15" s="2"/>
      <c r="J15" s="2"/>
      <c r="K15" s="2"/>
      <c r="L15" s="2"/>
    </row>
    <row r="16" spans="2:18" x14ac:dyDescent="0.25">
      <c r="B16" s="2"/>
      <c r="C16" s="2"/>
      <c r="D16" s="2"/>
      <c r="E16" s="9"/>
      <c r="F16" s="2"/>
      <c r="G16" s="2"/>
      <c r="H16" s="2"/>
      <c r="I16" s="2"/>
      <c r="J16" s="2"/>
      <c r="K16" s="2"/>
      <c r="L16" s="2"/>
    </row>
    <row r="17" spans="2:18" x14ac:dyDescent="0.25">
      <c r="B17" s="2"/>
      <c r="C17" s="2"/>
      <c r="D17" s="2"/>
      <c r="E17" s="33" t="str">
        <f t="array" ref="E17:G29">_xll.flInstrumentTypesGet()</f>
        <v>IdentifierType</v>
      </c>
      <c r="F17" s="33" t="str">
        <v>PropertyKey</v>
      </c>
      <c r="G17" s="33" t="str">
        <v>IsUniqueIdentifierType</v>
      </c>
      <c r="H17" s="2"/>
      <c r="I17" s="2"/>
      <c r="J17" s="2"/>
      <c r="K17" s="2"/>
      <c r="L17" s="2"/>
      <c r="P17" s="19"/>
      <c r="Q17" s="19"/>
      <c r="R17" s="19"/>
    </row>
    <row r="18" spans="2:18" x14ac:dyDescent="0.25">
      <c r="B18" s="2"/>
      <c r="C18" s="2"/>
      <c r="D18" s="9"/>
      <c r="E18" s="18" t="str">
        <v>LusidInstrumentId</v>
      </c>
      <c r="F18" s="18" t="str">
        <v>Instrument/default/LusidInstrumentId</v>
      </c>
      <c r="G18" s="18" t="b">
        <v>1</v>
      </c>
      <c r="H18" s="2"/>
      <c r="I18" s="2"/>
      <c r="J18" s="2"/>
      <c r="K18" s="2"/>
      <c r="L18" s="2"/>
      <c r="P18" s="19"/>
      <c r="Q18" s="19"/>
      <c r="R18" s="19"/>
    </row>
    <row r="19" spans="2:18" x14ac:dyDescent="0.25">
      <c r="B19" s="2"/>
      <c r="C19" s="2"/>
      <c r="D19" s="9"/>
      <c r="E19" s="37" t="str">
        <v>Figi</v>
      </c>
      <c r="F19" s="18" t="str">
        <v>Instrument/default/Figi</v>
      </c>
      <c r="G19" s="18" t="b">
        <v>1</v>
      </c>
      <c r="H19" s="2"/>
      <c r="I19" s="2"/>
      <c r="J19" s="2"/>
      <c r="K19" s="2"/>
      <c r="L19" s="2"/>
      <c r="P19" s="19"/>
      <c r="Q19" s="19"/>
      <c r="R19" s="19"/>
    </row>
    <row r="20" spans="2:18" x14ac:dyDescent="0.25">
      <c r="B20" s="2"/>
      <c r="C20" s="2"/>
      <c r="D20" s="9"/>
      <c r="E20" s="37" t="str">
        <v>RIC</v>
      </c>
      <c r="F20" s="18" t="str">
        <v>Instrument/default/RIC</v>
      </c>
      <c r="G20" s="18" t="b">
        <v>0</v>
      </c>
      <c r="H20" s="2"/>
      <c r="I20" s="2"/>
      <c r="J20" s="2"/>
      <c r="K20" s="2"/>
      <c r="L20" s="2"/>
      <c r="P20" s="19"/>
      <c r="Q20" s="19"/>
      <c r="R20" s="19"/>
    </row>
    <row r="21" spans="2:18" x14ac:dyDescent="0.25">
      <c r="B21" s="2"/>
      <c r="C21" s="2"/>
      <c r="D21" s="9"/>
      <c r="E21" s="37" t="str">
        <v>Cusip</v>
      </c>
      <c r="F21" s="18" t="str">
        <v>Instrument/default/Cusip</v>
      </c>
      <c r="G21" s="18" t="b">
        <v>0</v>
      </c>
      <c r="H21" s="2"/>
      <c r="I21" s="2"/>
      <c r="J21" s="2"/>
      <c r="K21" s="2"/>
      <c r="L21" s="2"/>
      <c r="P21" s="19"/>
      <c r="Q21" s="19"/>
      <c r="R21" s="19"/>
    </row>
    <row r="22" spans="2:18" x14ac:dyDescent="0.25">
      <c r="B22" s="2"/>
      <c r="C22" s="2"/>
      <c r="D22" s="9"/>
      <c r="E22" s="37" t="str">
        <v>Ticker</v>
      </c>
      <c r="F22" s="18" t="str">
        <v>Instrument/default/Ticker</v>
      </c>
      <c r="G22" s="18" t="b">
        <v>0</v>
      </c>
      <c r="H22" s="2"/>
      <c r="I22" s="2"/>
      <c r="J22" s="2"/>
      <c r="K22" s="2"/>
      <c r="L22" s="2"/>
      <c r="P22" s="19"/>
      <c r="Q22" s="19"/>
      <c r="R22" s="19"/>
    </row>
    <row r="23" spans="2:18" x14ac:dyDescent="0.25">
      <c r="B23" s="2"/>
      <c r="C23" s="2"/>
      <c r="D23" s="9"/>
      <c r="E23" s="37" t="str">
        <v>Isin</v>
      </c>
      <c r="F23" s="18" t="str">
        <v>Instrument/default/Isin</v>
      </c>
      <c r="G23" s="18" t="b">
        <v>0</v>
      </c>
      <c r="H23" s="2"/>
      <c r="I23" s="2"/>
      <c r="J23" s="2"/>
      <c r="K23" s="2"/>
      <c r="L23" s="2"/>
      <c r="P23" s="19"/>
      <c r="Q23" s="19"/>
      <c r="R23" s="19"/>
    </row>
    <row r="24" spans="2:18" x14ac:dyDescent="0.25">
      <c r="B24" s="2"/>
      <c r="C24" s="2"/>
      <c r="D24" s="9"/>
      <c r="E24" s="37" t="str">
        <v>Wertpapier</v>
      </c>
      <c r="F24" s="18" t="str">
        <v>Instrument/default/Wertpapier</v>
      </c>
      <c r="G24" s="18" t="b">
        <v>0</v>
      </c>
      <c r="H24" s="2"/>
      <c r="I24" s="2"/>
      <c r="J24" s="2"/>
      <c r="K24" s="2"/>
      <c r="L24" s="2"/>
      <c r="Q24" s="19"/>
      <c r="R24" s="19"/>
    </row>
    <row r="25" spans="2:18" x14ac:dyDescent="0.25">
      <c r="B25" s="2"/>
      <c r="C25" s="2"/>
      <c r="D25" s="9"/>
      <c r="E25" s="37" t="str">
        <v>QuotePermId</v>
      </c>
      <c r="F25" s="18" t="str">
        <v>Instrument/default/QuotePermId</v>
      </c>
      <c r="G25" s="18" t="b">
        <v>1</v>
      </c>
      <c r="H25" s="2"/>
      <c r="I25" s="2"/>
      <c r="J25" s="2"/>
      <c r="K25" s="2"/>
      <c r="L25" s="2"/>
    </row>
    <row r="26" spans="2:18" x14ac:dyDescent="0.25">
      <c r="B26" s="2"/>
      <c r="C26" s="2"/>
      <c r="D26" s="9"/>
      <c r="E26" s="37" t="str">
        <v>ShareClassFigi</v>
      </c>
      <c r="F26" s="18" t="str">
        <v>Instrument/default/ShareClassFigi</v>
      </c>
      <c r="G26" s="18" t="b">
        <v>0</v>
      </c>
      <c r="H26" s="2"/>
      <c r="I26" s="2"/>
      <c r="J26" s="2"/>
      <c r="K26" s="2"/>
      <c r="L26" s="2"/>
    </row>
    <row r="27" spans="2:18" x14ac:dyDescent="0.25">
      <c r="B27" s="2"/>
      <c r="C27" s="2"/>
      <c r="D27" s="9"/>
      <c r="E27" s="37" t="str">
        <v>CompositeFigi</v>
      </c>
      <c r="F27" s="18" t="str">
        <v>Instrument/default/CompositeFigi</v>
      </c>
      <c r="G27" s="18" t="b">
        <v>0</v>
      </c>
      <c r="H27" s="2"/>
      <c r="I27" s="2"/>
      <c r="J27" s="2"/>
      <c r="K27" s="2"/>
      <c r="L27" s="2"/>
    </row>
    <row r="28" spans="2:18" x14ac:dyDescent="0.25">
      <c r="B28" s="2"/>
      <c r="C28" s="2"/>
      <c r="D28" s="2"/>
      <c r="E28" s="37" t="str">
        <v>ClientInternal</v>
      </c>
      <c r="F28" s="18" t="str">
        <v>Instrument/default/ClientInternal</v>
      </c>
      <c r="G28" s="18" t="b">
        <v>1</v>
      </c>
      <c r="H28" s="2"/>
      <c r="I28" s="2"/>
      <c r="J28" s="2"/>
      <c r="K28" s="2"/>
      <c r="L28" s="2"/>
    </row>
    <row r="29" spans="2:18" x14ac:dyDescent="0.25">
      <c r="B29" s="2"/>
      <c r="C29" s="2"/>
      <c r="D29" s="2"/>
      <c r="E29" s="37" t="str">
        <v>Sedol</v>
      </c>
      <c r="F29" s="18" t="str">
        <v>Instrument/default/Sedol</v>
      </c>
      <c r="G29" s="18" t="b">
        <v>0</v>
      </c>
      <c r="H29" s="2"/>
      <c r="I29" s="2"/>
      <c r="J29" s="2"/>
      <c r="K29" s="2"/>
      <c r="L29" s="2"/>
    </row>
    <row r="30" spans="2:1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dataValidations disablePrompts="1" count="10">
    <dataValidation allowBlank="1" showInputMessage="1" showErrorMessage="1" prompt="Domain" sqref="N28" xr:uid="{D87ED574-4C09-4534-AC17-B600BCAE2B53}"/>
    <dataValidation allowBlank="1" showInputMessage="1" showErrorMessage="1" prompt="Scope" sqref="O28" xr:uid="{0611250B-811C-4910-8B71-EC03EBE09D2D}"/>
    <dataValidation allowBlank="1" showInputMessage="1" showErrorMessage="1" prompt="Code" sqref="P28" xr:uid="{54AB31F7-F5F3-41C8-9818-E3F50594ECA1}"/>
    <dataValidation allowBlank="1" showInputMessage="1" showErrorMessage="1" prompt="ValueRequired" sqref="Q28" xr:uid="{A3FD5BBB-C8E5-4139-BE1D-EEFDBE8458CC}"/>
    <dataValidation allowBlank="1" showInputMessage="1" showErrorMessage="1" prompt="DisplayName" sqref="R28" xr:uid="{A58F140B-56AE-47D2-8430-B3AE90F77340}"/>
    <dataValidation allowBlank="1" showInputMessage="1" showErrorMessage="1" prompt="DataTypeId" sqref="S28" xr:uid="{FDAF6250-6A18-49EA-9703-BFAB4478E2EB}"/>
    <dataValidation allowBlank="1" showInputMessage="1" showErrorMessage="1" prompt="LifeTime" sqref="T28" xr:uid="{7C055859-F49F-4022-8F6C-F3C04962235E}"/>
    <dataValidation allowBlank="1" showInputMessage="1" showErrorMessage="1" prompt="Type" sqref="U28" xr:uid="{07D97EAF-75A2-488B-9E1B-87320F3BB2F0}"/>
    <dataValidation allowBlank="1" showInputMessage="1" showErrorMessage="1" prompt="SecurityUid" sqref="N24" xr:uid="{8BB72B98-F11A-4D88-B135-050BD77493B5}"/>
    <dataValidation allowBlank="1" showInputMessage="1" showErrorMessage="1" prompt="EffectiveFrom" sqref="O24" xr:uid="{08DC02F0-CC30-465B-97FF-E9D5221D7A67}"/>
  </dataValidations>
  <hyperlinks>
    <hyperlink ref="E7" r:id="rId1" xr:uid="{00F35590-08CF-4B7E-939D-E59F98B483C5}"/>
    <hyperlink ref="E8" r:id="rId2" xr:uid="{CD911483-5003-43B4-A3A4-B60DD08AB5BC}"/>
    <hyperlink ref="E9" r:id="rId3" xr:uid="{14AAAA08-C2E6-4250-9451-6FB748E59786}"/>
  </hyperlink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8868-ECA6-4756-93EB-49FFC19C09EC}">
  <sheetPr>
    <tabColor theme="7" tint="0.79998168889431442"/>
  </sheetPr>
  <dimension ref="B1:K34"/>
  <sheetViews>
    <sheetView showGridLines="0" zoomScale="85" zoomScaleNormal="85" workbookViewId="0">
      <selection activeCell="E23" sqref="E23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3.42578125" style="23" customWidth="1"/>
    <col min="6" max="6" width="22" style="23" bestFit="1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9.140625" style="23"/>
    <col min="13" max="13" width="28.85546875" style="23" bestFit="1" customWidth="1"/>
    <col min="14" max="14" width="17.140625" style="23" bestFit="1" customWidth="1"/>
    <col min="15" max="15" width="18.5703125" style="23" bestFit="1" customWidth="1"/>
    <col min="16" max="16" width="19.85546875" style="23" bestFit="1" customWidth="1"/>
    <col min="17" max="17" width="23" style="23" bestFit="1" customWidth="1"/>
    <col min="18" max="18" width="11.28515625" style="23" bestFit="1" customWidth="1"/>
    <col min="19" max="19" width="18" style="23" bestFit="1" customWidth="1"/>
    <col min="20" max="23" width="9.28515625" style="23" bestFit="1" customWidth="1"/>
    <col min="24" max="16384" width="9.140625" style="23"/>
  </cols>
  <sheetData>
    <row r="1" spans="2:11" ht="27.75" customHeight="1" x14ac:dyDescent="0.25"/>
    <row r="2" spans="2:11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27" customHeight="1" x14ac:dyDescent="0.25">
      <c r="B3" s="1"/>
      <c r="C3" s="1"/>
      <c r="D3" s="11" t="s">
        <v>233</v>
      </c>
      <c r="E3" s="1"/>
      <c r="F3" s="1"/>
      <c r="G3" s="1"/>
      <c r="H3" s="1"/>
      <c r="I3" s="1"/>
      <c r="J3" s="1"/>
      <c r="K3" s="1"/>
    </row>
    <row r="4" spans="2:11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1"/>
      <c r="C5" s="1"/>
      <c r="D5" s="3" t="s">
        <v>234</v>
      </c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</row>
    <row r="7" spans="2:11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</row>
    <row r="8" spans="2:11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</row>
    <row r="9" spans="2:11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ht="21" x14ac:dyDescent="0.35">
      <c r="B14" s="2"/>
      <c r="C14" s="10" t="s">
        <v>266</v>
      </c>
      <c r="D14" s="2"/>
      <c r="E14" s="2"/>
      <c r="F14" s="2"/>
      <c r="G14" s="2"/>
      <c r="H14" s="2"/>
      <c r="I14" s="2"/>
      <c r="J14" s="2"/>
      <c r="K14" s="2"/>
    </row>
    <row r="15" spans="2:11" ht="15.75" customHeight="1" x14ac:dyDescent="0.35">
      <c r="B15" s="2"/>
      <c r="C15" s="10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/>
      <c r="C16" s="2"/>
      <c r="D16" s="2"/>
      <c r="E16" s="2" t="s">
        <v>226</v>
      </c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 t="s">
        <v>228</v>
      </c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 t="s">
        <v>235</v>
      </c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9"/>
      <c r="F19" s="2"/>
      <c r="G19" s="2"/>
      <c r="H19" s="2"/>
      <c r="I19" s="2"/>
      <c r="J19" s="2"/>
      <c r="K19" s="2"/>
    </row>
    <row r="20" spans="2:11" ht="15.75" thickBot="1" x14ac:dyDescent="0.3">
      <c r="B20" s="2"/>
      <c r="C20" s="2"/>
      <c r="D20" s="2"/>
      <c r="E20" s="33" t="s">
        <v>227</v>
      </c>
      <c r="F20" s="33" t="s">
        <v>198</v>
      </c>
      <c r="G20" s="33" t="s">
        <v>313</v>
      </c>
      <c r="H20" s="2"/>
      <c r="I20" s="2"/>
      <c r="J20" s="2"/>
      <c r="K20" s="2"/>
    </row>
    <row r="21" spans="2:11" ht="15.75" thickBot="1" x14ac:dyDescent="0.3">
      <c r="B21" s="2"/>
      <c r="C21" s="2"/>
      <c r="D21" s="9"/>
      <c r="E21" s="25">
        <f ca="1">NOW()</f>
        <v>43711.710300231483</v>
      </c>
      <c r="F21" s="25">
        <v>43697</v>
      </c>
      <c r="G21" s="49">
        <v>5</v>
      </c>
      <c r="H21" s="2"/>
      <c r="I21" s="2"/>
      <c r="J21" s="2"/>
      <c r="K21" s="2"/>
    </row>
    <row r="22" spans="2:11" x14ac:dyDescent="0.25">
      <c r="B22" s="2"/>
      <c r="C22" s="2"/>
      <c r="D22" s="9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33" t="str">
        <f t="array" ref="E23:G33" ca="1">_xll.flInstrumentsGetAll(E21,F21,G21)</f>
        <v>State</v>
      </c>
      <c r="F23" s="33" t="str">
        <f ca="1"/>
        <v>LusidInstrumentId</v>
      </c>
      <c r="G23" s="33" t="str">
        <f ca="1"/>
        <v>Name</v>
      </c>
      <c r="H23" s="2"/>
      <c r="I23" s="2"/>
      <c r="J23" s="2"/>
      <c r="K23" s="2"/>
    </row>
    <row r="24" spans="2:11" x14ac:dyDescent="0.25">
      <c r="B24" s="2"/>
      <c r="C24" s="2"/>
      <c r="D24" s="2">
        <v>1</v>
      </c>
      <c r="E24" s="18" t="str">
        <f ca="1"/>
        <v>Active</v>
      </c>
      <c r="F24" s="18" t="str">
        <f ca="1"/>
        <v>LUID_0E6TTHI3</v>
      </c>
      <c r="G24" s="18" t="str">
        <f ca="1"/>
        <v>Whitebread_LondonStockEx_WTB</v>
      </c>
      <c r="H24" s="2"/>
      <c r="I24" s="2"/>
      <c r="J24" s="2"/>
      <c r="K24" s="2"/>
    </row>
    <row r="25" spans="2:11" x14ac:dyDescent="0.25">
      <c r="B25" s="2"/>
      <c r="C25" s="2"/>
      <c r="D25" s="2">
        <v>2</v>
      </c>
      <c r="E25" s="37" t="str">
        <f ca="1"/>
        <v>Active</v>
      </c>
      <c r="F25" s="18" t="str">
        <f ca="1"/>
        <v>LUID_0UK37N0H</v>
      </c>
      <c r="G25" s="18" t="str">
        <f ca="1"/>
        <v>Softbank</v>
      </c>
      <c r="H25" s="2"/>
      <c r="I25" s="2"/>
      <c r="J25" s="2"/>
      <c r="K25" s="2"/>
    </row>
    <row r="26" spans="2:11" x14ac:dyDescent="0.25">
      <c r="B26" s="2"/>
      <c r="C26" s="2"/>
      <c r="D26" s="2">
        <v>3</v>
      </c>
      <c r="E26" s="37" t="str">
        <f ca="1"/>
        <v>Active</v>
      </c>
      <c r="F26" s="18" t="str">
        <f ca="1"/>
        <v>LUID_121GQ8BO</v>
      </c>
      <c r="G26" s="18" t="str">
        <f ca="1"/>
        <v>EKFDiagnostics_LondonStockEx_EKF</v>
      </c>
      <c r="H26" s="2"/>
      <c r="I26" s="2"/>
      <c r="J26" s="2"/>
      <c r="K26" s="2"/>
    </row>
    <row r="27" spans="2:11" x14ac:dyDescent="0.25">
      <c r="B27" s="2"/>
      <c r="C27" s="2"/>
      <c r="D27" s="2">
        <v>4</v>
      </c>
      <c r="E27" s="37" t="str">
        <f ca="1"/>
        <v>Active</v>
      </c>
      <c r="F27" s="18" t="str">
        <f ca="1"/>
        <v>LUID_1S3BM6W6</v>
      </c>
      <c r="G27" s="18" t="str">
        <f ca="1"/>
        <v>WHITBREAD</v>
      </c>
      <c r="H27" s="2"/>
      <c r="I27" s="2"/>
      <c r="J27" s="2"/>
      <c r="K27" s="2"/>
    </row>
    <row r="28" spans="2:11" x14ac:dyDescent="0.25">
      <c r="B28" s="2"/>
      <c r="C28" s="2"/>
      <c r="D28" s="2">
        <v>5</v>
      </c>
      <c r="E28" s="37" t="str">
        <f ca="1"/>
        <v>Active</v>
      </c>
      <c r="F28" s="18" t="str">
        <f ca="1"/>
        <v>LUID_29EPTT74</v>
      </c>
      <c r="G28" s="18" t="str">
        <f ca="1"/>
        <v>CVS 5.05% Mar 25, 2048</v>
      </c>
      <c r="H28" s="2"/>
      <c r="I28" s="2"/>
      <c r="J28" s="2"/>
      <c r="K28" s="2"/>
    </row>
    <row r="29" spans="2:11" x14ac:dyDescent="0.25">
      <c r="B29" s="2"/>
      <c r="C29" s="2"/>
      <c r="D29" s="2">
        <v>6</v>
      </c>
      <c r="E29" s="37" t="e">
        <f ca="1"/>
        <v>#N/A</v>
      </c>
      <c r="F29" s="18" t="e">
        <f ca="1"/>
        <v>#N/A</v>
      </c>
      <c r="G29" s="18" t="e">
        <f ca="1"/>
        <v>#N/A</v>
      </c>
      <c r="H29" s="2"/>
      <c r="I29" s="2"/>
      <c r="J29" s="2"/>
      <c r="K29" s="2"/>
    </row>
    <row r="30" spans="2:11" x14ac:dyDescent="0.25">
      <c r="B30" s="2"/>
      <c r="C30" s="2"/>
      <c r="D30" s="2">
        <v>7</v>
      </c>
      <c r="E30" s="37" t="e">
        <f ca="1"/>
        <v>#N/A</v>
      </c>
      <c r="F30" s="18" t="e">
        <f ca="1"/>
        <v>#N/A</v>
      </c>
      <c r="G30" s="18" t="e">
        <f ca="1"/>
        <v>#N/A</v>
      </c>
      <c r="H30" s="2"/>
      <c r="I30" s="2"/>
      <c r="J30" s="2"/>
      <c r="K30" s="2"/>
    </row>
    <row r="31" spans="2:11" x14ac:dyDescent="0.25">
      <c r="B31" s="2"/>
      <c r="C31" s="2"/>
      <c r="D31" s="2">
        <v>8</v>
      </c>
      <c r="E31" s="37" t="e">
        <f ca="1"/>
        <v>#N/A</v>
      </c>
      <c r="F31" s="18" t="e">
        <f ca="1"/>
        <v>#N/A</v>
      </c>
      <c r="G31" s="18" t="e">
        <f ca="1"/>
        <v>#N/A</v>
      </c>
      <c r="H31" s="2"/>
      <c r="I31" s="2"/>
      <c r="J31" s="2"/>
      <c r="K31" s="2"/>
    </row>
    <row r="32" spans="2:11" x14ac:dyDescent="0.25">
      <c r="B32" s="2"/>
      <c r="C32" s="2"/>
      <c r="D32" s="2">
        <v>9</v>
      </c>
      <c r="E32" s="37" t="e">
        <f ca="1"/>
        <v>#N/A</v>
      </c>
      <c r="F32" s="18" t="e">
        <f ca="1"/>
        <v>#N/A</v>
      </c>
      <c r="G32" s="18" t="e">
        <f ca="1"/>
        <v>#N/A</v>
      </c>
      <c r="H32" s="2"/>
      <c r="I32" s="2"/>
      <c r="J32" s="2"/>
      <c r="K32" s="2"/>
    </row>
    <row r="33" spans="2:11" x14ac:dyDescent="0.25">
      <c r="B33" s="2"/>
      <c r="C33" s="2"/>
      <c r="D33" s="2">
        <v>10</v>
      </c>
      <c r="E33" s="37" t="e">
        <f ca="1"/>
        <v>#N/A</v>
      </c>
      <c r="F33" s="18" t="e">
        <f ca="1"/>
        <v>#N/A</v>
      </c>
      <c r="G33" s="18" t="e">
        <f ca="1"/>
        <v>#N/A</v>
      </c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</sheetData>
  <hyperlinks>
    <hyperlink ref="E7" r:id="rId1" xr:uid="{343CD314-7673-4DD6-9FB8-1B2E20678278}"/>
    <hyperlink ref="E8" r:id="rId2" xr:uid="{28A57378-2FE5-4155-B278-9E7E0CECB69D}"/>
    <hyperlink ref="E9" r:id="rId3" xr:uid="{70B447D3-CC2C-4818-95BE-E470AA2B44D3}"/>
  </hyperlinks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6953-3586-485E-AE4E-5ACBF22899B0}">
  <sheetPr>
    <tabColor theme="7" tint="0.79998168889431442"/>
  </sheetPr>
  <dimension ref="B1:R32"/>
  <sheetViews>
    <sheetView showGridLines="0" zoomScale="85" zoomScaleNormal="85" workbookViewId="0">
      <selection activeCell="H37" sqref="H37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5.85546875" style="23" customWidth="1"/>
    <col min="13" max="13" width="9.140625" style="23"/>
    <col min="14" max="14" width="28.85546875" style="23" bestFit="1" customWidth="1"/>
    <col min="15" max="15" width="17.140625" style="23" bestFit="1" customWidth="1"/>
    <col min="16" max="16" width="18.5703125" style="23" bestFit="1" customWidth="1"/>
    <col min="17" max="17" width="19.85546875" style="23" bestFit="1" customWidth="1"/>
    <col min="18" max="18" width="23" style="23" bestFit="1" customWidth="1"/>
    <col min="19" max="19" width="11.28515625" style="23" bestFit="1" customWidth="1"/>
    <col min="20" max="20" width="18" style="23" bestFit="1" customWidth="1"/>
    <col min="21" max="24" width="9.28515625" style="23" bestFit="1" customWidth="1"/>
    <col min="25" max="16384" width="9.140625" style="23"/>
  </cols>
  <sheetData>
    <row r="1" spans="2:18" ht="27.75" customHeight="1" x14ac:dyDescent="0.25"/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8" ht="27" customHeight="1" x14ac:dyDescent="0.25">
      <c r="B3" s="1"/>
      <c r="C3" s="1"/>
      <c r="D3" s="11" t="s">
        <v>236</v>
      </c>
      <c r="E3" s="1"/>
      <c r="F3" s="1"/>
      <c r="G3" s="1"/>
      <c r="H3" s="1"/>
      <c r="I3" s="1"/>
      <c r="J3" s="1"/>
      <c r="K3" s="1"/>
      <c r="L3" s="1"/>
    </row>
    <row r="4" spans="2:18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8" x14ac:dyDescent="0.25">
      <c r="B5" s="1"/>
      <c r="C5" s="1"/>
      <c r="D5" s="3" t="s">
        <v>237</v>
      </c>
      <c r="E5" s="1"/>
      <c r="F5" s="1"/>
      <c r="G5" s="1"/>
      <c r="H5" s="1"/>
      <c r="I5" s="1"/>
      <c r="J5" s="1"/>
      <c r="K5" s="1"/>
      <c r="L5" s="1"/>
    </row>
    <row r="6" spans="2:18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</row>
    <row r="7" spans="2:18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</row>
    <row r="8" spans="2:18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</row>
    <row r="9" spans="2:18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</row>
    <row r="10" spans="2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2" spans="2:18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P12" s="19"/>
      <c r="Q12" s="19"/>
      <c r="R12" s="19"/>
    </row>
    <row r="13" spans="2:18" ht="21" x14ac:dyDescent="0.35">
      <c r="B13" s="2"/>
      <c r="C13" s="10" t="s">
        <v>265</v>
      </c>
      <c r="D13" s="2"/>
      <c r="E13" s="2"/>
      <c r="F13" s="2"/>
      <c r="G13" s="2"/>
      <c r="H13" s="2"/>
      <c r="I13" s="2"/>
      <c r="J13" s="2"/>
      <c r="K13" s="2"/>
      <c r="L13" s="2"/>
    </row>
    <row r="14" spans="2:18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8" x14ac:dyDescent="0.25">
      <c r="B15" s="2"/>
      <c r="C15" s="2"/>
      <c r="D15" s="2"/>
      <c r="E15" s="2" t="s">
        <v>230</v>
      </c>
      <c r="F15" s="2"/>
      <c r="G15" s="2"/>
      <c r="H15" s="2"/>
      <c r="I15" s="2"/>
      <c r="J15" s="2"/>
      <c r="K15" s="2"/>
      <c r="L15" s="2"/>
    </row>
    <row r="16" spans="2:18" x14ac:dyDescent="0.25">
      <c r="B16" s="2"/>
      <c r="C16" s="2"/>
      <c r="D16" s="2"/>
      <c r="E16" s="2" t="s">
        <v>238</v>
      </c>
      <c r="F16" s="2"/>
      <c r="G16" s="2"/>
      <c r="H16" s="2"/>
      <c r="I16" s="2"/>
      <c r="J16" s="2"/>
      <c r="K16" s="2"/>
      <c r="L16" s="2"/>
    </row>
    <row r="17" spans="2:18" x14ac:dyDescent="0.25">
      <c r="B17" s="2"/>
      <c r="C17" s="2"/>
      <c r="D17" s="2"/>
      <c r="E17" s="2" t="s">
        <v>239</v>
      </c>
      <c r="F17" s="2"/>
      <c r="G17" s="2"/>
      <c r="H17" s="2"/>
      <c r="I17" s="2"/>
      <c r="J17" s="2"/>
      <c r="K17" s="2"/>
      <c r="L17" s="2"/>
    </row>
    <row r="18" spans="2:18" ht="15.75" thickBo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8" ht="15.75" thickBot="1" x14ac:dyDescent="0.3">
      <c r="B19" s="2"/>
      <c r="C19" s="2"/>
      <c r="D19" s="2"/>
      <c r="E19" s="9" t="s">
        <v>203</v>
      </c>
      <c r="F19" s="14" t="s">
        <v>204</v>
      </c>
      <c r="G19" s="2"/>
      <c r="H19" s="2"/>
      <c r="I19" s="2"/>
      <c r="J19" s="2"/>
      <c r="K19" s="2"/>
      <c r="L19" s="2"/>
    </row>
    <row r="20" spans="2:1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8" x14ac:dyDescent="0.25">
      <c r="B21" s="2"/>
      <c r="C21" s="2"/>
      <c r="D21" s="2"/>
      <c r="E21" s="33" t="s">
        <v>202</v>
      </c>
      <c r="F21" s="33" t="str">
        <f t="array" ref="F21:K31">_xll.flInstrumentsLookup(F19,E22:E31)</f>
        <v>State</v>
      </c>
      <c r="G21" s="33" t="str">
        <v>LusidInstrumentId</v>
      </c>
      <c r="H21" s="34" t="str">
        <v>Name</v>
      </c>
      <c r="I21" s="33" t="str">
        <v>Figi</v>
      </c>
      <c r="J21" s="33" t="str">
        <v>ClientInternal</v>
      </c>
      <c r="K21" s="33" t="e">
        <v>#N/A</v>
      </c>
      <c r="L21" s="2"/>
      <c r="P21" s="19"/>
      <c r="Q21" s="19"/>
      <c r="R21" s="19"/>
    </row>
    <row r="22" spans="2:18" x14ac:dyDescent="0.25">
      <c r="B22" s="2"/>
      <c r="C22" s="2"/>
      <c r="D22" s="9">
        <v>1</v>
      </c>
      <c r="E22" s="18" t="s">
        <v>188</v>
      </c>
      <c r="F22" s="18" t="str">
        <v>Active</v>
      </c>
      <c r="G22" s="18" t="str">
        <v>LUID_RVXW0J4Z</v>
      </c>
      <c r="H22" s="35" t="str">
        <v>Apple</v>
      </c>
      <c r="I22" s="35" t="str">
        <v>BBG000B9XRY4</v>
      </c>
      <c r="J22" s="36" t="str">
        <v>ExcelID1</v>
      </c>
      <c r="K22" s="36" t="e">
        <v>#N/A</v>
      </c>
      <c r="L22" s="2"/>
      <c r="P22" s="19"/>
      <c r="Q22" s="19"/>
      <c r="R22" s="19"/>
    </row>
    <row r="23" spans="2:18" x14ac:dyDescent="0.25">
      <c r="B23" s="2"/>
      <c r="C23" s="2"/>
      <c r="D23" s="9">
        <v>2</v>
      </c>
      <c r="E23" s="37" t="s">
        <v>189</v>
      </c>
      <c r="F23" s="18" t="str">
        <v>Active</v>
      </c>
      <c r="G23" s="18" t="str">
        <v>LUID_T2QB43BD</v>
      </c>
      <c r="H23" s="35" t="str">
        <v>JPMorgan Chase</v>
      </c>
      <c r="I23" s="35" t="str">
        <v>BBG000DMBXR2</v>
      </c>
      <c r="J23" s="36">
        <v>0</v>
      </c>
      <c r="K23" s="36" t="e">
        <v>#N/A</v>
      </c>
      <c r="L23" s="2"/>
      <c r="P23" s="19"/>
      <c r="Q23" s="19"/>
      <c r="R23" s="19"/>
    </row>
    <row r="24" spans="2:18" x14ac:dyDescent="0.25">
      <c r="B24" s="2"/>
      <c r="C24" s="2"/>
      <c r="D24" s="9">
        <v>3</v>
      </c>
      <c r="E24" s="37" t="s">
        <v>190</v>
      </c>
      <c r="F24" s="18" t="str">
        <v>Active</v>
      </c>
      <c r="G24" s="18" t="str">
        <v>LUID_XUE1ELEX</v>
      </c>
      <c r="H24" s="35" t="str">
        <v>BP</v>
      </c>
      <c r="I24" s="35" t="str">
        <v>BBG000C059M6</v>
      </c>
      <c r="J24" s="36">
        <v>0</v>
      </c>
      <c r="K24" s="36" t="e">
        <v>#N/A</v>
      </c>
      <c r="L24" s="2"/>
      <c r="P24" s="19"/>
      <c r="Q24" s="19"/>
      <c r="R24" s="19"/>
    </row>
    <row r="25" spans="2:18" x14ac:dyDescent="0.25">
      <c r="B25" s="2"/>
      <c r="C25" s="2"/>
      <c r="D25" s="9">
        <v>4</v>
      </c>
      <c r="E25" s="37" t="s">
        <v>191</v>
      </c>
      <c r="F25" s="18" t="str">
        <v>Active</v>
      </c>
      <c r="G25" s="18" t="str">
        <v>LUID_DDZQNCD6</v>
      </c>
      <c r="H25" s="35" t="str">
        <v>Anheuser-Busch InBev</v>
      </c>
      <c r="I25" s="35" t="str">
        <v>BBG00DQ4YZ36</v>
      </c>
      <c r="J25" s="36">
        <v>0</v>
      </c>
      <c r="K25" s="36" t="e">
        <v>#N/A</v>
      </c>
      <c r="L25" s="2"/>
      <c r="P25" s="19"/>
      <c r="Q25" s="19"/>
      <c r="R25" s="19"/>
    </row>
    <row r="26" spans="2:18" x14ac:dyDescent="0.25">
      <c r="B26" s="2"/>
      <c r="C26" s="2"/>
      <c r="D26" s="9">
        <v>5</v>
      </c>
      <c r="E26" s="37" t="s">
        <v>192</v>
      </c>
      <c r="F26" s="18" t="str">
        <v>Active</v>
      </c>
      <c r="G26" s="18" t="str">
        <v>LUID_BVE0REZ5</v>
      </c>
      <c r="H26" s="35" t="str">
        <v>Toyota Motor</v>
      </c>
      <c r="I26" s="35" t="str">
        <v>BBG000BCM915</v>
      </c>
      <c r="J26" s="36">
        <v>0</v>
      </c>
      <c r="K26" s="36" t="e">
        <v>#N/A</v>
      </c>
      <c r="L26" s="2"/>
      <c r="P26" s="19"/>
      <c r="Q26" s="19"/>
      <c r="R26" s="19"/>
    </row>
    <row r="27" spans="2:18" x14ac:dyDescent="0.25">
      <c r="B27" s="2"/>
      <c r="C27" s="2"/>
      <c r="D27" s="9">
        <v>6</v>
      </c>
      <c r="E27" s="37" t="s">
        <v>193</v>
      </c>
      <c r="F27" s="18" t="str">
        <v>Active</v>
      </c>
      <c r="G27" s="18" t="str">
        <v>LUID_UX4RG8N5</v>
      </c>
      <c r="H27" s="35" t="str">
        <v>Volkswagen</v>
      </c>
      <c r="I27" s="35" t="str">
        <v>BBG000BCH458</v>
      </c>
      <c r="J27" s="36">
        <v>0</v>
      </c>
      <c r="K27" s="36" t="e">
        <v>#N/A</v>
      </c>
      <c r="L27" s="2"/>
      <c r="P27" s="19"/>
      <c r="Q27" s="19"/>
      <c r="R27" s="19"/>
    </row>
    <row r="28" spans="2:18" x14ac:dyDescent="0.25">
      <c r="B28" s="2"/>
      <c r="C28" s="2"/>
      <c r="D28" s="9">
        <v>7</v>
      </c>
      <c r="E28" s="37" t="s">
        <v>194</v>
      </c>
      <c r="F28" s="18" t="str">
        <v>Active</v>
      </c>
      <c r="G28" s="18" t="str">
        <v>LUID_HP2NME8I</v>
      </c>
      <c r="H28" s="35" t="str">
        <v>HSBC Holdings</v>
      </c>
      <c r="I28" s="35" t="str">
        <v>BBG000BS1MT4</v>
      </c>
      <c r="J28" s="36">
        <v>0</v>
      </c>
      <c r="K28" s="36" t="e">
        <v>#N/A</v>
      </c>
      <c r="L28" s="2"/>
      <c r="Q28" s="19"/>
      <c r="R28" s="19"/>
    </row>
    <row r="29" spans="2:18" x14ac:dyDescent="0.25">
      <c r="B29" s="2"/>
      <c r="C29" s="2"/>
      <c r="D29" s="9">
        <v>8</v>
      </c>
      <c r="E29" s="37" t="s">
        <v>195</v>
      </c>
      <c r="F29" s="18" t="str">
        <v>Active</v>
      </c>
      <c r="G29" s="18" t="str">
        <v>LUID_9SBVLHHA</v>
      </c>
      <c r="H29" s="35" t="str">
        <v>Walt Disney</v>
      </c>
      <c r="I29" s="35" t="str">
        <v>BBG000BH4R78</v>
      </c>
      <c r="J29" s="36" t="str">
        <v>ExcelID22</v>
      </c>
      <c r="K29" s="36" t="e">
        <v>#N/A</v>
      </c>
      <c r="L29" s="2"/>
    </row>
    <row r="30" spans="2:18" x14ac:dyDescent="0.25">
      <c r="B30" s="2"/>
      <c r="C30" s="2"/>
      <c r="D30" s="9">
        <v>9</v>
      </c>
      <c r="E30" s="37" t="s">
        <v>196</v>
      </c>
      <c r="F30" s="18" t="str">
        <v>Active</v>
      </c>
      <c r="G30" s="18" t="str">
        <v>LUID_JFJASSYO</v>
      </c>
      <c r="H30" s="35" t="str">
        <v>Microsoft</v>
      </c>
      <c r="I30" s="35" t="str">
        <v>BBG000BPH459</v>
      </c>
      <c r="J30" s="36">
        <v>0</v>
      </c>
      <c r="K30" s="36" t="e">
        <v>#N/A</v>
      </c>
      <c r="L30" s="2"/>
    </row>
    <row r="31" spans="2:18" x14ac:dyDescent="0.25">
      <c r="B31" s="2"/>
      <c r="C31" s="2"/>
      <c r="D31" s="9">
        <v>10</v>
      </c>
      <c r="E31" s="37" t="s">
        <v>197</v>
      </c>
      <c r="F31" s="18" t="str">
        <v>Active</v>
      </c>
      <c r="G31" s="18" t="str">
        <v>LUID_0UK37N0H</v>
      </c>
      <c r="H31" s="35" t="str">
        <v>Softbank</v>
      </c>
      <c r="I31" s="35" t="str">
        <v>BBG000CLY2D3</v>
      </c>
      <c r="J31" s="36">
        <v>0</v>
      </c>
      <c r="K31" s="36" t="e">
        <v>#N/A</v>
      </c>
      <c r="L31" s="2"/>
    </row>
    <row r="32" spans="2:1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dataValidations disablePrompts="1" count="10">
    <dataValidation allowBlank="1" showInputMessage="1" showErrorMessage="1" prompt="EffectiveFrom" sqref="O28" xr:uid="{8DBD6495-E6B3-4798-B2D4-65DF685D8559}"/>
    <dataValidation allowBlank="1" showInputMessage="1" showErrorMessage="1" prompt="SecurityUid" sqref="N28" xr:uid="{30765A14-F3A0-422E-8E01-85DD572F2990}"/>
    <dataValidation allowBlank="1" showInputMessage="1" showErrorMessage="1" prompt="Type" sqref="U32" xr:uid="{5E46A82F-434A-47A0-8803-D308C39B1EEA}"/>
    <dataValidation allowBlank="1" showInputMessage="1" showErrorMessage="1" prompt="LifeTime" sqref="T32" xr:uid="{2FE7DE67-8CB8-45CC-ADCA-B67C1148CFF0}"/>
    <dataValidation allowBlank="1" showInputMessage="1" showErrorMessage="1" prompt="DataTypeId" sqref="S32" xr:uid="{FEF297A1-58B7-4B75-BDB5-197CA03BE8E7}"/>
    <dataValidation allowBlank="1" showInputMessage="1" showErrorMessage="1" prompt="DisplayName" sqref="R32" xr:uid="{8E6C38D9-4A96-43C5-A6E2-E8F86A621745}"/>
    <dataValidation allowBlank="1" showInputMessage="1" showErrorMessage="1" prompt="ValueRequired" sqref="Q32" xr:uid="{790A1D7F-CCB2-4B3B-82FB-4D32A2C7A73B}"/>
    <dataValidation allowBlank="1" showInputMessage="1" showErrorMessage="1" prompt="Code" sqref="P32" xr:uid="{77F18632-69FF-465A-9ECC-650870AAC1D5}"/>
    <dataValidation allowBlank="1" showInputMessage="1" showErrorMessage="1" prompt="Scope" sqref="O32" xr:uid="{73317782-AF14-4681-B312-0CA5974FEAB0}"/>
    <dataValidation allowBlank="1" showInputMessage="1" showErrorMessage="1" prompt="Domain" sqref="N32" xr:uid="{747C42CD-7726-4A61-863B-71718EAE491C}"/>
  </dataValidations>
  <hyperlinks>
    <hyperlink ref="E7" r:id="rId1" xr:uid="{B2BA7E87-1C92-465C-B8C2-A226BFEDEE0A}"/>
    <hyperlink ref="E8" r:id="rId2" xr:uid="{BBA7396C-102A-4F84-899B-C70E46F02BA3}"/>
    <hyperlink ref="E9" r:id="rId3" xr:uid="{C8C3AA75-8FF3-4E2F-9EC8-AAF9FB4790CB}"/>
  </hyperlinks>
  <pageMargins left="0.7" right="0.7" top="0.75" bottom="0.75" header="0.3" footer="0.3"/>
  <pageSetup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8739-6AB7-47EA-A310-2823CA667B4D}">
  <sheetPr>
    <tabColor theme="7" tint="0.79998168889431442"/>
  </sheetPr>
  <dimension ref="B1:S48"/>
  <sheetViews>
    <sheetView showGridLines="0" topLeftCell="A4" zoomScale="85" zoomScaleNormal="85" workbookViewId="0">
      <selection activeCell="I46" sqref="I46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2" width="22" style="23" bestFit="1" customWidth="1"/>
    <col min="13" max="13" width="4.710937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9" ht="27.75" customHeight="1" x14ac:dyDescent="0.25"/>
    <row r="2" spans="2:19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9" ht="27" customHeight="1" x14ac:dyDescent="0.25">
      <c r="B3" s="1"/>
      <c r="C3" s="1"/>
      <c r="D3" s="11" t="s">
        <v>244</v>
      </c>
      <c r="E3" s="1"/>
      <c r="F3" s="1"/>
      <c r="G3" s="1"/>
      <c r="H3" s="1"/>
      <c r="I3" s="1"/>
      <c r="J3" s="1"/>
      <c r="K3" s="1"/>
      <c r="L3" s="1"/>
      <c r="M3" s="1"/>
    </row>
    <row r="4" spans="2:19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9" x14ac:dyDescent="0.25">
      <c r="B5" s="1"/>
      <c r="C5" s="1"/>
      <c r="D5" s="3" t="s">
        <v>245</v>
      </c>
      <c r="E5" s="1"/>
      <c r="F5" s="1"/>
      <c r="G5" s="1"/>
      <c r="H5" s="1"/>
      <c r="I5" s="1"/>
      <c r="J5" s="1"/>
      <c r="K5" s="1"/>
      <c r="L5" s="1"/>
      <c r="M5" s="1"/>
    </row>
    <row r="6" spans="2:19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</row>
    <row r="7" spans="2:19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</row>
    <row r="8" spans="2:19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</row>
    <row r="9" spans="2:19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</row>
    <row r="10" spans="2:19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9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Q11" s="19"/>
      <c r="R11" s="19"/>
      <c r="S11" s="19"/>
    </row>
    <row r="12" spans="2:19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9" ht="21" x14ac:dyDescent="0.35">
      <c r="B13" s="2"/>
      <c r="C13" s="10" t="s">
        <v>246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9" ht="16.5" customHeight="1" x14ac:dyDescent="0.35">
      <c r="B14" s="2"/>
      <c r="C14" s="10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9" ht="21" x14ac:dyDescent="0.35">
      <c r="B15" s="2"/>
      <c r="C15" s="10"/>
      <c r="D15" s="2"/>
      <c r="E15" s="21" t="s">
        <v>206</v>
      </c>
      <c r="F15" s="2"/>
      <c r="G15" s="2"/>
      <c r="H15" s="2"/>
      <c r="I15" s="2"/>
      <c r="J15" s="2"/>
      <c r="K15" s="2"/>
      <c r="L15" s="2"/>
      <c r="M15" s="2"/>
    </row>
    <row r="16" spans="2:19" ht="16.5" customHeight="1" x14ac:dyDescent="0.35">
      <c r="B16" s="2"/>
      <c r="C16" s="10"/>
      <c r="D16" s="2"/>
      <c r="E16" s="2" t="s">
        <v>318</v>
      </c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8" t="str">
        <f>_xll.flInstrumentsAdd_Template()</f>
        <v>OK</v>
      </c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2"/>
      <c r="E18" s="8" t="s">
        <v>314</v>
      </c>
      <c r="F18" s="8" t="s">
        <v>310</v>
      </c>
      <c r="G18" s="7" t="s">
        <v>311</v>
      </c>
      <c r="H18" s="8" t="s">
        <v>218</v>
      </c>
      <c r="I18" s="8" t="s">
        <v>315</v>
      </c>
      <c r="J18" s="6" t="s">
        <v>316</v>
      </c>
      <c r="K18" s="8"/>
      <c r="L18" s="2"/>
      <c r="M18" s="2"/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/>
      <c r="C20" s="2"/>
      <c r="D20" s="2"/>
      <c r="E20" s="8" t="s">
        <v>314</v>
      </c>
      <c r="F20" s="8" t="s">
        <v>310</v>
      </c>
      <c r="G20" s="7" t="s">
        <v>311</v>
      </c>
      <c r="H20" s="8" t="s">
        <v>218</v>
      </c>
      <c r="I20" s="8" t="s">
        <v>315</v>
      </c>
      <c r="J20" s="6" t="s">
        <v>316</v>
      </c>
      <c r="K20" s="8" t="s">
        <v>221</v>
      </c>
      <c r="L20" s="2"/>
      <c r="M20" s="2"/>
    </row>
    <row r="21" spans="2:13" x14ac:dyDescent="0.25">
      <c r="B21" s="2"/>
      <c r="C21" s="2"/>
      <c r="D21" s="9"/>
      <c r="E21" s="13" t="s">
        <v>220</v>
      </c>
      <c r="F21" s="13" t="s">
        <v>204</v>
      </c>
      <c r="G21" s="16" t="s">
        <v>188</v>
      </c>
      <c r="H21" s="16"/>
      <c r="I21" s="17" t="s">
        <v>317</v>
      </c>
      <c r="J21" s="15"/>
      <c r="K21" s="15" t="str">
        <f>_xll.flInstrumentsAdd(E20:J21)</f>
        <v>LUID_RVXW0J4Z</v>
      </c>
      <c r="L21" s="2"/>
      <c r="M21" s="2"/>
    </row>
    <row r="22" spans="2:13" x14ac:dyDescent="0.25">
      <c r="B22" s="2"/>
      <c r="C22" s="2"/>
      <c r="D22" s="9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9"/>
      <c r="E23" s="8" t="s">
        <v>314</v>
      </c>
      <c r="F23" s="8" t="s">
        <v>310</v>
      </c>
      <c r="G23" s="7" t="s">
        <v>311</v>
      </c>
      <c r="H23" s="8" t="s">
        <v>218</v>
      </c>
      <c r="I23" s="8" t="s">
        <v>315</v>
      </c>
      <c r="J23" s="6" t="s">
        <v>316</v>
      </c>
      <c r="K23" s="8" t="s">
        <v>221</v>
      </c>
      <c r="L23" s="2"/>
      <c r="M23" s="2"/>
    </row>
    <row r="24" spans="2:13" x14ac:dyDescent="0.25">
      <c r="B24" s="2"/>
      <c r="C24" s="2"/>
      <c r="D24" s="9"/>
      <c r="E24" s="16" t="s">
        <v>222</v>
      </c>
      <c r="F24" s="13" t="s">
        <v>204</v>
      </c>
      <c r="G24" s="12" t="s">
        <v>195</v>
      </c>
      <c r="H24" s="16"/>
      <c r="I24" s="17" t="s">
        <v>317</v>
      </c>
      <c r="J24" s="15"/>
      <c r="K24" s="15" t="str">
        <f>_xll.flInstrumentsAdd(E23:J24)</f>
        <v>LUID_9SBVLHHA</v>
      </c>
      <c r="L24" s="2"/>
      <c r="M24" s="2"/>
    </row>
    <row r="25" spans="2:13" x14ac:dyDescent="0.25">
      <c r="B25" s="2"/>
      <c r="C25" s="2"/>
      <c r="D25" s="9"/>
      <c r="E25" s="2"/>
      <c r="F25" s="2"/>
      <c r="G25" s="2"/>
      <c r="H25" s="2"/>
      <c r="I25" s="2"/>
      <c r="J25" s="2"/>
      <c r="K25" s="2"/>
      <c r="L25" s="2"/>
      <c r="M25" s="2"/>
    </row>
    <row r="27" spans="2:1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21" x14ac:dyDescent="0.35">
      <c r="B28" s="2"/>
      <c r="C28" s="10" t="s">
        <v>247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ht="15" customHeight="1" x14ac:dyDescent="0.35">
      <c r="B29" s="2"/>
      <c r="C29" s="10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2"/>
      <c r="C30" s="2"/>
      <c r="D30" s="2"/>
      <c r="E30" s="2" t="s">
        <v>225</v>
      </c>
      <c r="F30" s="2"/>
      <c r="G30" s="2"/>
      <c r="H30" s="2"/>
      <c r="I30" s="2"/>
      <c r="J30" s="2"/>
      <c r="K30" s="2"/>
      <c r="L30" s="2"/>
      <c r="M30" s="2"/>
    </row>
    <row r="31" spans="2:13" ht="15.75" thickBo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ht="15.75" thickBot="1" x14ac:dyDescent="0.3">
      <c r="B32" s="2"/>
      <c r="C32" s="2"/>
      <c r="D32" s="2"/>
      <c r="E32" s="9" t="s">
        <v>203</v>
      </c>
      <c r="F32" s="14" t="s">
        <v>204</v>
      </c>
      <c r="G32" s="2"/>
      <c r="H32" s="2"/>
      <c r="I32" s="2"/>
      <c r="J32" s="2"/>
      <c r="K32" s="2"/>
      <c r="L32" s="2"/>
      <c r="M32" s="2"/>
    </row>
    <row r="33" spans="2:13" x14ac:dyDescent="0.25">
      <c r="B33" s="2"/>
      <c r="C33" s="2"/>
      <c r="D33" s="2"/>
      <c r="E33" s="9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2"/>
      <c r="C34" s="2"/>
      <c r="D34" s="2"/>
      <c r="E34" s="8" t="s">
        <v>202</v>
      </c>
      <c r="F34" s="8" t="str">
        <f t="array" ref="F34:K36">_xll.flInstrumentsLookup(F32,E35:E36)</f>
        <v>State</v>
      </c>
      <c r="G34" s="8" t="str">
        <v>LusidInstrumentId</v>
      </c>
      <c r="H34" s="7" t="str">
        <v>Name</v>
      </c>
      <c r="I34" s="8" t="str">
        <v>Figi</v>
      </c>
      <c r="J34" s="8" t="str">
        <v>ClientInternal</v>
      </c>
      <c r="K34" s="8" t="e">
        <v>#N/A</v>
      </c>
      <c r="L34" s="2"/>
      <c r="M34" s="2"/>
    </row>
    <row r="35" spans="2:13" x14ac:dyDescent="0.25">
      <c r="B35" s="2"/>
      <c r="C35" s="2"/>
      <c r="D35" s="9"/>
      <c r="E35" s="16" t="str">
        <f>G21</f>
        <v>BBG000B9XRY4</v>
      </c>
      <c r="F35" s="13" t="str">
        <v>Active</v>
      </c>
      <c r="G35" s="13" t="str">
        <v>LUID_RVXW0J4Z</v>
      </c>
      <c r="H35" s="16" t="str">
        <v>Apple</v>
      </c>
      <c r="I35" s="16" t="str">
        <v>BBG000B9XRY4</v>
      </c>
      <c r="J35" s="17" t="str">
        <v>ExcelID1</v>
      </c>
      <c r="K35" s="17" t="e">
        <v>#N/A</v>
      </c>
      <c r="L35" s="2"/>
      <c r="M35" s="2"/>
    </row>
    <row r="36" spans="2:13" x14ac:dyDescent="0.25">
      <c r="B36" s="2"/>
      <c r="C36" s="2"/>
      <c r="D36" s="9"/>
      <c r="E36" s="12" t="str">
        <f>G24</f>
        <v>BBG000BH4R78</v>
      </c>
      <c r="F36" s="13" t="str">
        <v>Active</v>
      </c>
      <c r="G36" s="13" t="str">
        <v>LUID_9SBVLHHA</v>
      </c>
      <c r="H36" s="16" t="str">
        <v>Walt Disney</v>
      </c>
      <c r="I36" s="16" t="str">
        <v>BBG000BH4R78</v>
      </c>
      <c r="J36" s="17" t="str">
        <v>ExcelID22</v>
      </c>
      <c r="K36" s="17" t="e">
        <v>#N/A</v>
      </c>
      <c r="L36" s="2"/>
      <c r="M36" s="2"/>
    </row>
    <row r="37" spans="2:13" x14ac:dyDescent="0.25">
      <c r="B37" s="2"/>
      <c r="C37" s="2"/>
      <c r="D37" s="9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5">
      <c r="B38" s="5"/>
      <c r="C38" s="5"/>
      <c r="D38" s="38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25">
      <c r="B39"/>
      <c r="C39"/>
      <c r="D39"/>
      <c r="E39"/>
      <c r="F39"/>
      <c r="G39"/>
      <c r="H39"/>
      <c r="I39"/>
      <c r="J39"/>
      <c r="K39"/>
      <c r="L39"/>
      <c r="M39"/>
    </row>
    <row r="40" spans="2:13" x14ac:dyDescent="0.25">
      <c r="B40"/>
      <c r="C40"/>
      <c r="D40"/>
      <c r="E40"/>
      <c r="F40"/>
      <c r="G40"/>
      <c r="H40"/>
      <c r="I40"/>
      <c r="J40"/>
      <c r="K40"/>
      <c r="L40"/>
      <c r="M40"/>
    </row>
    <row r="41" spans="2:13" ht="14.25" customHeight="1" x14ac:dyDescent="0.25">
      <c r="B41"/>
      <c r="C41"/>
      <c r="D41"/>
      <c r="E41"/>
      <c r="F41"/>
      <c r="G41"/>
      <c r="H41"/>
      <c r="I41"/>
      <c r="J41"/>
      <c r="K41"/>
      <c r="L41"/>
      <c r="M41"/>
    </row>
    <row r="42" spans="2:13" x14ac:dyDescent="0.25">
      <c r="B42"/>
      <c r="C42"/>
      <c r="D42"/>
      <c r="E42"/>
      <c r="F42"/>
      <c r="G42"/>
      <c r="H42"/>
      <c r="I42"/>
      <c r="J42"/>
      <c r="K42"/>
      <c r="L42"/>
      <c r="M42"/>
    </row>
    <row r="43" spans="2:13" x14ac:dyDescent="0.25">
      <c r="B43"/>
      <c r="C43"/>
      <c r="D43"/>
      <c r="E43"/>
      <c r="F43"/>
      <c r="G43"/>
      <c r="H43"/>
      <c r="I43"/>
      <c r="J43"/>
      <c r="K43"/>
      <c r="L43"/>
      <c r="M43"/>
    </row>
    <row r="44" spans="2:13" x14ac:dyDescent="0.25">
      <c r="B44"/>
      <c r="C44"/>
      <c r="D44"/>
      <c r="E44"/>
      <c r="F44"/>
      <c r="G44"/>
      <c r="H44"/>
      <c r="I44"/>
      <c r="J44"/>
      <c r="K44"/>
      <c r="L44"/>
      <c r="M44"/>
    </row>
    <row r="45" spans="2:13" x14ac:dyDescent="0.25">
      <c r="B45"/>
      <c r="C45"/>
      <c r="D45"/>
      <c r="E45"/>
      <c r="F45"/>
      <c r="G45"/>
      <c r="H45"/>
      <c r="I45"/>
      <c r="J45"/>
      <c r="K45"/>
      <c r="L45"/>
      <c r="M45"/>
    </row>
    <row r="46" spans="2:13" x14ac:dyDescent="0.25">
      <c r="B46"/>
      <c r="C46"/>
      <c r="D46"/>
      <c r="E46"/>
      <c r="F46"/>
      <c r="G46"/>
      <c r="H46"/>
      <c r="I46"/>
      <c r="J46"/>
      <c r="K46"/>
      <c r="L46"/>
      <c r="M46"/>
    </row>
    <row r="47" spans="2:13" x14ac:dyDescent="0.25">
      <c r="B47"/>
      <c r="C47"/>
      <c r="D47"/>
      <c r="E47"/>
      <c r="F47"/>
      <c r="G47"/>
      <c r="H47"/>
      <c r="I47"/>
      <c r="J47"/>
      <c r="K47"/>
      <c r="L47"/>
      <c r="M47"/>
    </row>
    <row r="48" spans="2:13" x14ac:dyDescent="0.25">
      <c r="B48" s="5"/>
      <c r="C48" s="5"/>
      <c r="D48" s="38"/>
      <c r="E48" s="5"/>
      <c r="F48" s="5"/>
      <c r="G48" s="5"/>
      <c r="H48" s="5"/>
      <c r="I48" s="5"/>
      <c r="J48" s="5"/>
      <c r="K48" s="5"/>
      <c r="L48" s="5"/>
      <c r="M48" s="5"/>
    </row>
  </sheetData>
  <dataValidations count="15">
    <dataValidation allowBlank="1" showInputMessage="1" showErrorMessage="1" prompt="SecurityUid" sqref="O30" xr:uid="{4B4A8862-9F3F-484C-AD3B-D9994E6E1646}"/>
    <dataValidation allowBlank="1" showInputMessage="1" showErrorMessage="1" prompt="EffectiveFrom" sqref="P30" xr:uid="{EA9D5602-F103-4BF6-8EFD-4BD0B1866D48}"/>
    <dataValidation allowBlank="1" showInputMessage="1" showErrorMessage="1" prompt="Client supplied instrument Id" sqref="O21" xr:uid="{ED30620E-7CEF-462E-811B-ACC65C22BB31}"/>
    <dataValidation allowBlank="1" showInputMessage="1" showErrorMessage="1" prompt="Instrument name" sqref="E23 E20 P21" xr:uid="{A6C4ED67-9886-417C-986E-ED6190697469}"/>
    <dataValidation allowBlank="1" showInputMessage="1" showErrorMessage="1" prompt="Instrument Id Type" sqref="F23 F20 Q21" xr:uid="{66E988C8-E0B7-46CA-B0FF-B4B5CF27ADC1}"/>
    <dataValidation allowBlank="1" showInputMessage="1" showErrorMessage="1" prompt="Instrument Id Value" sqref="G23 G20 R21" xr:uid="{1C556209-C8CB-4574-86B3-12411DCEFBAB}"/>
    <dataValidation allowBlank="1" showInputMessage="1" showErrorMessage="1" prompt="LookThroughPortfolioId" sqref="H23 H20 S21" xr:uid="{889CF774-BCB3-4851-BF9A-F7B840700AE5}"/>
    <dataValidation allowBlank="1" showInputMessage="1" showErrorMessage="1" prompt="Instrument" sqref="I23 I20 T21" xr:uid="{7E26BAF9-5EB4-47B8-B1C7-9F5BF377033A}"/>
    <dataValidation allowBlank="1" showInputMessage="1" showErrorMessage="1" prompt="InstrumentFormat" sqref="J23 J20 U21:U22" xr:uid="{950F3E37-94B7-4EA0-883F-415FDEFA298C}"/>
    <dataValidation allowBlank="1" showInputMessage="1" showErrorMessage="1" prompt="The name of the instrument." sqref="O22 E18" xr:uid="{A06CEF42-E5C6-40F5-96F1-7A32447C8E88}"/>
    <dataValidation allowBlank="1" showInputMessage="1" showErrorMessage="1" prompt="Instrument identifier types as single value or comma delimited list" sqref="P22 F18" xr:uid="{FABAB38A-6EAC-47A8-BA5E-22ED59601A23}"/>
    <dataValidation allowBlank="1" showInputMessage="1" showErrorMessage="1" prompt="Instrument identifiers as single value or comma delimited list" sqref="Q22 G18" xr:uid="{30E732D2-AB87-4E8A-B071-B08F90BE0289}"/>
    <dataValidation allowBlank="1" showInputMessage="1" showErrorMessage="1" prompt="The identifier of the portfolio that has been securitised to create this instrument." sqref="R22 H18" xr:uid="{4FFDA6E3-5F55-4F11-8EDB-19172A2B5F37}"/>
    <dataValidation allowBlank="1" showInputMessage="1" showErrorMessage="1" prompt="The format of the expanded definition." sqref="S22 I18" xr:uid="{CEF7DE31-0843-4F08-A508-6AEC1F27CA74}"/>
    <dataValidation allowBlank="1" showInputMessage="1" showErrorMessage="1" prompt="The content of the expanded definition. There is no validation on the format of this." sqref="T22 J18" xr:uid="{4E1C415C-9681-4E94-8876-62B30875A137}"/>
  </dataValidations>
  <hyperlinks>
    <hyperlink ref="E7" r:id="rId1" xr:uid="{0FFE3C7A-AB4E-40FA-95C5-0A9146CFD80F}"/>
    <hyperlink ref="E8" r:id="rId2" xr:uid="{7C72DE25-829F-422B-9F70-0BC5329C0745}"/>
    <hyperlink ref="E9" r:id="rId3" xr:uid="{51F2004F-D844-4CD1-891B-4EF41B7364F9}"/>
  </hyperlinks>
  <pageMargins left="0.7" right="0.7" top="0.75" bottom="0.75" header="0.3" footer="0.3"/>
  <pageSetup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BD84-2EEC-4ACA-920E-2310C08F8061}">
  <sheetPr>
    <tabColor theme="7" tint="0.79998168889431442"/>
  </sheetPr>
  <dimension ref="B1:M31"/>
  <sheetViews>
    <sheetView showGridLines="0" zoomScale="85" zoomScaleNormal="85" workbookViewId="0">
      <selection activeCell="G35" sqref="G35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2" width="22" style="23" bestFit="1" customWidth="1"/>
    <col min="13" max="13" width="5.570312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3" ht="27.75" customHeight="1" x14ac:dyDescent="0.25"/>
    <row r="2" spans="2:1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27" customHeight="1" x14ac:dyDescent="0.25">
      <c r="B3" s="1"/>
      <c r="C3" s="1"/>
      <c r="D3" s="11" t="s">
        <v>292</v>
      </c>
      <c r="E3" s="1"/>
      <c r="F3" s="1"/>
      <c r="G3" s="1"/>
      <c r="H3" s="1"/>
      <c r="I3" s="1"/>
      <c r="J3" s="1"/>
      <c r="K3" s="1"/>
      <c r="L3" s="1"/>
      <c r="M3" s="1"/>
    </row>
    <row r="4" spans="2:13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/>
      <c r="C5" s="1"/>
      <c r="D5" s="3" t="s">
        <v>291</v>
      </c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</row>
    <row r="8" spans="2:13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2" spans="2:1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21" x14ac:dyDescent="0.35">
      <c r="B13" s="2"/>
      <c r="C13" s="10" t="s">
        <v>240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2"/>
      <c r="C14" s="2"/>
      <c r="D14" s="2"/>
      <c r="E14" s="2" t="s">
        <v>241</v>
      </c>
      <c r="F14" s="2"/>
      <c r="G14" s="2"/>
      <c r="H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5">
      <c r="B16" s="2"/>
      <c r="C16" s="2"/>
      <c r="D16" s="2"/>
      <c r="E16" s="9" t="s">
        <v>206</v>
      </c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9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9"/>
      <c r="E18" s="8" t="s">
        <v>314</v>
      </c>
      <c r="F18" s="8" t="s">
        <v>310</v>
      </c>
      <c r="G18" s="8" t="s">
        <v>311</v>
      </c>
      <c r="H18" s="7" t="s">
        <v>218</v>
      </c>
      <c r="I18" s="8" t="s">
        <v>315</v>
      </c>
      <c r="J18" s="8" t="s">
        <v>316</v>
      </c>
      <c r="K18" s="6" t="s">
        <v>221</v>
      </c>
      <c r="L18" s="2"/>
      <c r="M18" s="2"/>
    </row>
    <row r="19" spans="2:13" x14ac:dyDescent="0.25">
      <c r="B19" s="2"/>
      <c r="C19" s="2"/>
      <c r="D19" s="9"/>
      <c r="E19" s="13" t="s">
        <v>223</v>
      </c>
      <c r="F19" s="13" t="s">
        <v>204</v>
      </c>
      <c r="G19" s="12" t="s">
        <v>224</v>
      </c>
      <c r="H19" s="12"/>
      <c r="I19" s="16"/>
      <c r="J19" s="17"/>
      <c r="K19" s="32" t="str">
        <f>_xll.flInstrumentsAdd(E18:J19)</f>
        <v>LUID_A9RLV8U6</v>
      </c>
      <c r="L19" s="2"/>
      <c r="M19" s="2"/>
    </row>
    <row r="20" spans="2:13" x14ac:dyDescent="0.25">
      <c r="B20" s="2"/>
      <c r="C20" s="2"/>
      <c r="D20" s="9"/>
      <c r="E20" s="2"/>
      <c r="F20" s="2"/>
      <c r="G20" s="2"/>
      <c r="H20" s="2"/>
      <c r="I20" s="2"/>
      <c r="J20" s="2"/>
      <c r="K20" s="2"/>
      <c r="L20" s="2"/>
      <c r="M20" s="2"/>
    </row>
    <row r="22" spans="2:1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21" x14ac:dyDescent="0.35">
      <c r="B23" s="2"/>
      <c r="C23" s="10" t="s">
        <v>242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25">
      <c r="B24" s="2"/>
      <c r="C24" s="2"/>
      <c r="D24" s="2"/>
      <c r="E24" s="2" t="s">
        <v>243</v>
      </c>
      <c r="F24" s="2"/>
      <c r="G24" s="2"/>
      <c r="H24" s="2"/>
      <c r="I24" s="2"/>
      <c r="J24" s="2"/>
      <c r="K24" s="2"/>
      <c r="L24" s="2"/>
      <c r="M24" s="2"/>
    </row>
    <row r="25" spans="2:13" ht="15.75" thickBot="1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ht="15.75" thickBot="1" x14ac:dyDescent="0.3">
      <c r="B26" s="2"/>
      <c r="C26" s="2"/>
      <c r="D26" s="2"/>
      <c r="E26" s="9" t="s">
        <v>203</v>
      </c>
      <c r="F26" s="14" t="s">
        <v>204</v>
      </c>
      <c r="G26" s="2"/>
      <c r="H26" s="2"/>
      <c r="I26" s="2"/>
      <c r="J26" s="2"/>
      <c r="K26" s="2"/>
      <c r="L26" s="2"/>
      <c r="M26" s="2"/>
    </row>
    <row r="27" spans="2:13" x14ac:dyDescent="0.25">
      <c r="B27" s="2"/>
      <c r="C27" s="2"/>
      <c r="D27" s="2"/>
      <c r="E27" s="9"/>
      <c r="F27" s="2"/>
      <c r="G27" s="2"/>
      <c r="H27" s="2"/>
      <c r="I27" s="2"/>
      <c r="J27" s="2"/>
      <c r="K27" s="2"/>
      <c r="L27" s="2"/>
      <c r="M27" s="2"/>
    </row>
    <row r="28" spans="2:13" x14ac:dyDescent="0.25">
      <c r="B28" s="2"/>
      <c r="C28" s="2"/>
      <c r="D28" s="2"/>
      <c r="E28" s="8" t="s">
        <v>202</v>
      </c>
      <c r="F28" s="8" t="str">
        <f t="array" ref="F28:K30">_xll.flInstrumentsLookup(F26,E29,"Instrument/default/Ticker")</f>
        <v>State</v>
      </c>
      <c r="G28" s="8" t="str">
        <v>LusidInstrumentId</v>
      </c>
      <c r="H28" s="7" t="str">
        <v>Name</v>
      </c>
      <c r="I28" s="8" t="str">
        <v>Ticker</v>
      </c>
      <c r="J28" s="8" t="str">
        <v>Figi</v>
      </c>
      <c r="K28" s="8" t="str">
        <v>ClientInternal</v>
      </c>
      <c r="L28" s="2"/>
      <c r="M28" s="2"/>
    </row>
    <row r="29" spans="2:13" x14ac:dyDescent="0.25">
      <c r="B29" s="2"/>
      <c r="C29" s="2"/>
      <c r="D29" s="9"/>
      <c r="E29" s="12" t="str">
        <f>G19</f>
        <v>BBG007FAKECO</v>
      </c>
      <c r="F29" s="13" t="str">
        <v>Active</v>
      </c>
      <c r="G29" s="13" t="str">
        <v>LUID_A9RLV8U6</v>
      </c>
      <c r="H29" s="16" t="str">
        <v>Spectre</v>
      </c>
      <c r="I29" s="16">
        <v>0</v>
      </c>
      <c r="J29" s="17" t="str">
        <v>BBG007FAKECO</v>
      </c>
      <c r="K29" s="17" t="str">
        <v>NewInst14</v>
      </c>
      <c r="L29" s="2"/>
      <c r="M29" s="2"/>
    </row>
    <row r="30" spans="2:13" x14ac:dyDescent="0.25">
      <c r="B30" s="2"/>
      <c r="C30" s="2"/>
      <c r="D30" s="9"/>
      <c r="E30" s="2"/>
      <c r="F30" s="2" t="e">
        <v>#N/A</v>
      </c>
      <c r="G30" s="2" t="e">
        <v>#N/A</v>
      </c>
      <c r="H30" s="2" t="e">
        <v>#N/A</v>
      </c>
      <c r="I30" s="2" t="e">
        <v>#N/A</v>
      </c>
      <c r="J30" s="2" t="e">
        <v>#N/A</v>
      </c>
      <c r="K30" s="2" t="e">
        <v>#N/A</v>
      </c>
      <c r="L30" s="2"/>
      <c r="M30" s="2"/>
    </row>
    <row r="31" spans="2:13" x14ac:dyDescent="0.25">
      <c r="F31" s="50"/>
      <c r="G31" s="50"/>
      <c r="H31" s="50"/>
      <c r="I31" s="50"/>
      <c r="J31" s="50"/>
      <c r="K31" s="50"/>
      <c r="L31" s="50"/>
    </row>
  </sheetData>
  <dataValidations count="18">
    <dataValidation allowBlank="1" showInputMessage="1" showErrorMessage="1" prompt="Client supplied instrument Id" sqref="O17 O24" xr:uid="{00DDB5B9-AB50-4EB6-A9D1-57ADC0761B97}"/>
    <dataValidation allowBlank="1" showInputMessage="1" showErrorMessage="1" prompt="Instrument name" sqref="P17 P24" xr:uid="{12ED80DD-1447-4270-897B-A4131EB9C93A}"/>
    <dataValidation allowBlank="1" showInputMessage="1" showErrorMessage="1" prompt="Instrument Id Type" sqref="Q17" xr:uid="{02C3AC28-C26B-4014-94BB-541E43E04CCA}"/>
    <dataValidation allowBlank="1" showInputMessage="1" showErrorMessage="1" prompt="Instrument Id Value" sqref="R17" xr:uid="{BB83D246-D049-41E7-8A4A-21D4D5B601CE}"/>
    <dataValidation allowBlank="1" showInputMessage="1" showErrorMessage="1" prompt="LookThroughPortfolioId" sqref="S17 S24" xr:uid="{BE565093-3BD0-4D57-A6F0-95E6F03F627F}"/>
    <dataValidation allowBlank="1" showInputMessage="1" showErrorMessage="1" prompt="Instrument" sqref="T17 T24" xr:uid="{012D3FA2-E529-4317-9B4D-54C65A23E065}"/>
    <dataValidation allowBlank="1" showInputMessage="1" showErrorMessage="1" prompt="InstrumentFormat" sqref="U17 U24" xr:uid="{8C893F67-F766-4144-807D-4BB9A96DE91F}"/>
    <dataValidation allowBlank="1" showInputMessage="1" showErrorMessage="1" prompt="SecurityUid" sqref="G42" xr:uid="{CD6E6EDD-C227-4E49-B235-4E8C4C4860DA}"/>
    <dataValidation allowBlank="1" showInputMessage="1" showErrorMessage="1" prompt="EffectiveFrom" sqref="H42" xr:uid="{20E9B2D9-02FA-4F06-AA7E-07FE87207BAD}"/>
    <dataValidation allowBlank="1" showInputMessage="1" showErrorMessage="1" prompt="Domain" sqref="G38" xr:uid="{9E1ADA39-E005-4717-8D28-7F7024052208}"/>
    <dataValidation allowBlank="1" showInputMessage="1" showErrorMessage="1" prompt="Scope" sqref="H38" xr:uid="{09078DE3-1B25-4983-99D9-CBCA9F130A6B}"/>
    <dataValidation allowBlank="1" showInputMessage="1" showErrorMessage="1" prompt="Code" sqref="I38" xr:uid="{E20C1C50-B14E-4F1A-830A-3FD269C3AA94}"/>
    <dataValidation allowBlank="1" showInputMessage="1" showErrorMessage="1" prompt="ValueRequired" sqref="J38" xr:uid="{E801642E-6317-452C-87E6-8F535E9782F1}"/>
    <dataValidation allowBlank="1" showInputMessage="1" showErrorMessage="1" prompt="DisplayName" sqref="K38" xr:uid="{035262ED-4BF8-4022-BA01-5D9747342E69}"/>
    <dataValidation allowBlank="1" showInputMessage="1" showErrorMessage="1" prompt="DataTypeId" sqref="L38" xr:uid="{4110053A-E9CE-4B10-AC90-A8B61F85164D}"/>
    <dataValidation allowBlank="1" showInputMessage="1" showErrorMessage="1" prompt="LifeTime" sqref="M38" xr:uid="{F1AE0204-328D-4BF4-A12F-009061ADB5D4}"/>
    <dataValidation allowBlank="1" showInputMessage="1" showErrorMessage="1" prompt="Instrument identifier types as single value or comma delimited list" sqref="Q24" xr:uid="{411E7768-FA4B-40E9-BCCB-274628D9D780}"/>
    <dataValidation allowBlank="1" showInputMessage="1" showErrorMessage="1" prompt="Instrument identifiers as single value or comma delimited list" sqref="R24" xr:uid="{D002671C-F0E8-46D6-811E-359F1AAE6C2D}"/>
  </dataValidations>
  <hyperlinks>
    <hyperlink ref="E7" r:id="rId1" xr:uid="{41BFECE5-EE07-4DE2-9C4D-056AF4CFE804}"/>
    <hyperlink ref="E8" r:id="rId2" xr:uid="{74786D08-CCFA-48E8-BA7D-A40BB5A94337}"/>
    <hyperlink ref="E9" r:id="rId3" xr:uid="{D35B6A4D-41D6-420D-9EDD-9D04D0DA4377}"/>
  </hyperlinks>
  <pageMargins left="0.7" right="0.7" top="0.75" bottom="0.75" header="0.3" footer="0.3"/>
  <pageSetup orientation="portrait" r:id="rId4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1514-57CF-4A4E-8D52-D591B5A5C793}">
  <sheetPr>
    <tabColor theme="7" tint="0.79998168889431442"/>
  </sheetPr>
  <dimension ref="B1:N43"/>
  <sheetViews>
    <sheetView showGridLines="0" zoomScale="85" zoomScaleNormal="85" workbookViewId="0"/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42.140625" style="23" bestFit="1" customWidth="1"/>
    <col min="8" max="9" width="18.28515625" style="23" customWidth="1"/>
    <col min="10" max="10" width="19.42578125" style="23" bestFit="1" customWidth="1"/>
    <col min="11" max="12" width="22" style="23" bestFit="1" customWidth="1"/>
    <col min="13" max="13" width="5.570312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4" ht="27.75" customHeight="1" x14ac:dyDescent="0.25"/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4" ht="27" customHeight="1" x14ac:dyDescent="0.25">
      <c r="B3" s="1"/>
      <c r="C3" s="1"/>
      <c r="D3" s="11" t="s">
        <v>293</v>
      </c>
      <c r="E3" s="1"/>
      <c r="F3" s="1"/>
      <c r="G3" s="1"/>
      <c r="H3" s="1"/>
      <c r="I3" s="1"/>
      <c r="J3" s="1"/>
      <c r="K3" s="1"/>
      <c r="L3" s="1"/>
      <c r="M3" s="1"/>
    </row>
    <row r="4" spans="2:14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4" x14ac:dyDescent="0.25">
      <c r="B5" s="1"/>
      <c r="C5" s="1"/>
      <c r="D5" s="3" t="s">
        <v>294</v>
      </c>
      <c r="E5" s="1"/>
      <c r="F5" s="1"/>
      <c r="G5" s="1"/>
      <c r="H5" s="1"/>
      <c r="I5" s="1"/>
      <c r="J5" s="1"/>
      <c r="K5" s="1"/>
      <c r="L5" s="1"/>
      <c r="M5" s="1"/>
    </row>
    <row r="6" spans="2:14" x14ac:dyDescent="0.25">
      <c r="B6" s="1"/>
      <c r="C6" s="1"/>
      <c r="D6" s="3" t="s">
        <v>279</v>
      </c>
      <c r="E6" s="1"/>
      <c r="F6" s="1"/>
      <c r="G6" s="1"/>
      <c r="H6" s="1"/>
      <c r="I6" s="1"/>
      <c r="J6" s="1"/>
      <c r="K6" s="1"/>
      <c r="L6" s="1"/>
      <c r="M6" s="1"/>
    </row>
    <row r="7" spans="2:14" x14ac:dyDescent="0.25">
      <c r="B7" s="1"/>
      <c r="C7" s="1"/>
      <c r="D7" s="3" t="s">
        <v>280</v>
      </c>
      <c r="E7" s="1"/>
      <c r="F7" s="1"/>
      <c r="G7" s="1"/>
      <c r="H7" s="1"/>
      <c r="I7" s="1"/>
      <c r="J7" s="1"/>
      <c r="K7" s="1"/>
      <c r="L7" s="1"/>
      <c r="M7" s="1"/>
    </row>
    <row r="8" spans="2:14" x14ac:dyDescent="0.25">
      <c r="B8" s="1"/>
      <c r="C8" s="1"/>
      <c r="D8" s="1"/>
      <c r="E8" s="26" t="s">
        <v>255</v>
      </c>
      <c r="F8" s="1"/>
      <c r="G8" s="1"/>
      <c r="H8" s="1"/>
      <c r="I8" s="1"/>
      <c r="J8" s="1"/>
      <c r="K8" s="1"/>
      <c r="L8" s="1"/>
      <c r="M8" s="1"/>
    </row>
    <row r="9" spans="2:14" x14ac:dyDescent="0.25">
      <c r="B9" s="1"/>
      <c r="C9" s="1"/>
      <c r="D9" s="1"/>
      <c r="E9" s="26" t="s">
        <v>256</v>
      </c>
      <c r="F9" s="1"/>
      <c r="G9" s="1"/>
      <c r="H9" s="1"/>
      <c r="I9" s="1"/>
      <c r="J9" s="1"/>
      <c r="K9" s="1"/>
      <c r="L9" s="1"/>
      <c r="M9" s="1"/>
    </row>
    <row r="10" spans="2:14" x14ac:dyDescent="0.25">
      <c r="B10" s="1"/>
      <c r="C10" s="1"/>
      <c r="D10" s="1"/>
      <c r="E10" s="26" t="s">
        <v>257</v>
      </c>
      <c r="F10" s="1"/>
      <c r="G10" s="1"/>
      <c r="H10" s="1"/>
      <c r="I10" s="1"/>
      <c r="J10" s="1"/>
      <c r="K10" s="1"/>
      <c r="L10" s="1"/>
      <c r="M10" s="1"/>
    </row>
    <row r="12" spans="2:14" x14ac:dyDescent="0.25">
      <c r="B12" s="2"/>
      <c r="C12" s="2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21" x14ac:dyDescent="0.35">
      <c r="B13" s="2"/>
      <c r="C13" s="10" t="s">
        <v>295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x14ac:dyDescent="0.25">
      <c r="B14" s="2"/>
      <c r="C14" s="2"/>
      <c r="D14" s="2" t="s">
        <v>306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B15" s="2"/>
      <c r="C15" s="2"/>
      <c r="D15" s="9"/>
      <c r="E15" s="8" t="s">
        <v>281</v>
      </c>
      <c r="F15" s="8" t="s">
        <v>282</v>
      </c>
      <c r="G15" s="8" t="s">
        <v>283</v>
      </c>
      <c r="H15" s="7" t="s">
        <v>284</v>
      </c>
      <c r="I15" s="8" t="s">
        <v>285</v>
      </c>
      <c r="J15" s="8" t="s">
        <v>286</v>
      </c>
      <c r="K15" s="6" t="s">
        <v>287</v>
      </c>
      <c r="L15" s="6" t="str">
        <f t="array" ref="L15:L17">_xll.flPropertiesAdd(E15:K17)</f>
        <v>Keys</v>
      </c>
      <c r="M15" s="8"/>
    </row>
    <row r="16" spans="2:14" x14ac:dyDescent="0.25">
      <c r="B16" s="2"/>
      <c r="C16" s="2"/>
      <c r="D16" s="9"/>
      <c r="E16" s="13" t="s">
        <v>219</v>
      </c>
      <c r="F16" s="16" t="s">
        <v>296</v>
      </c>
      <c r="G16" s="13" t="s">
        <v>297</v>
      </c>
      <c r="H16" s="12" t="b">
        <v>0</v>
      </c>
      <c r="I16" s="16" t="str">
        <f>G16</f>
        <v>PlanType</v>
      </c>
      <c r="J16" s="17" t="s">
        <v>288</v>
      </c>
      <c r="K16" s="15" t="s">
        <v>289</v>
      </c>
      <c r="L16" s="32" t="str">
        <v>Error creating Property Definition 'Instrument/FinbourneBondVillains/PlanType' because it already exists.</v>
      </c>
      <c r="M16" s="15"/>
    </row>
    <row r="17" spans="2:14" x14ac:dyDescent="0.25">
      <c r="B17" s="2"/>
      <c r="C17" s="2"/>
      <c r="D17" s="9"/>
      <c r="E17" s="13" t="s">
        <v>219</v>
      </c>
      <c r="F17" s="16" t="s">
        <v>296</v>
      </c>
      <c r="G17" s="13" t="s">
        <v>298</v>
      </c>
      <c r="H17" s="43" t="b">
        <v>0</v>
      </c>
      <c r="I17" s="42" t="s">
        <v>299</v>
      </c>
      <c r="J17" s="44" t="s">
        <v>290</v>
      </c>
      <c r="K17" s="15" t="s">
        <v>289</v>
      </c>
      <c r="L17" s="32" t="str">
        <v>Error creating Property Definition 'Instrument/FinbourneBondVillains/TakeOverWorldDate' because it already exists.</v>
      </c>
      <c r="M17" s="15"/>
    </row>
    <row r="18" spans="2:14" x14ac:dyDescent="0.25">
      <c r="B18" s="2"/>
      <c r="C18" s="2"/>
      <c r="D18" s="9"/>
      <c r="E18" s="13"/>
      <c r="F18" s="42"/>
      <c r="G18" s="13"/>
      <c r="H18" s="43"/>
      <c r="I18" s="42"/>
      <c r="J18" s="44"/>
      <c r="K18" s="15"/>
      <c r="L18" s="15"/>
      <c r="M18" s="15"/>
      <c r="N18" s="2"/>
    </row>
    <row r="19" spans="2:14" x14ac:dyDescent="0.25">
      <c r="B19" s="2"/>
      <c r="C19" s="2"/>
      <c r="D19" s="9"/>
      <c r="E19" s="13"/>
      <c r="F19" s="42"/>
      <c r="G19" s="13"/>
      <c r="H19" s="43"/>
      <c r="I19" s="42"/>
      <c r="J19" s="44"/>
      <c r="K19" s="15"/>
      <c r="L19" s="15"/>
      <c r="M19" s="15"/>
      <c r="N19" s="2"/>
    </row>
    <row r="20" spans="2:14" x14ac:dyDescent="0.25">
      <c r="B20" s="2"/>
      <c r="C20" s="2"/>
      <c r="D20" s="9"/>
      <c r="E20" s="13"/>
      <c r="F20" s="42"/>
      <c r="G20" s="13"/>
      <c r="H20" s="43"/>
      <c r="I20" s="42"/>
      <c r="J20" s="44"/>
      <c r="K20" s="15"/>
      <c r="L20" s="15"/>
      <c r="M20" s="15"/>
      <c r="N20" s="2"/>
    </row>
    <row r="21" spans="2:14" x14ac:dyDescent="0.25">
      <c r="B21" s="2"/>
      <c r="C21" s="2"/>
      <c r="D21" s="9"/>
      <c r="E21" s="13"/>
      <c r="F21" s="42"/>
      <c r="G21" s="13"/>
      <c r="H21" s="43"/>
      <c r="I21" s="42"/>
      <c r="J21" s="44"/>
      <c r="K21" s="15"/>
      <c r="L21" s="15"/>
      <c r="M21" s="15"/>
      <c r="N21" s="2"/>
    </row>
    <row r="22" spans="2:14" x14ac:dyDescent="0.25">
      <c r="B22" s="2"/>
      <c r="C22" s="2"/>
      <c r="D22" s="9"/>
      <c r="E22" s="13"/>
      <c r="F22" s="42"/>
      <c r="G22" s="13"/>
      <c r="H22" s="43"/>
      <c r="I22" s="42"/>
      <c r="J22" s="44"/>
      <c r="K22" s="15"/>
      <c r="L22" s="15"/>
      <c r="M22" s="15"/>
      <c r="N22" s="2"/>
    </row>
    <row r="23" spans="2:14" x14ac:dyDescent="0.25">
      <c r="B23" s="2"/>
      <c r="C23" s="2"/>
      <c r="D23" s="9"/>
      <c r="E23" s="2"/>
      <c r="F23" s="2"/>
      <c r="G23" s="2"/>
      <c r="H23" s="2"/>
      <c r="I23" s="2"/>
      <c r="J23" s="2"/>
      <c r="K23" s="2"/>
      <c r="L23" s="2"/>
      <c r="M23" s="2"/>
      <c r="N23" s="2"/>
    </row>
    <row r="25" spans="2:14" ht="21" x14ac:dyDescent="0.35">
      <c r="B25" s="2"/>
      <c r="C25" s="10" t="s">
        <v>304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5">
      <c r="B26" s="2"/>
      <c r="C26" s="2"/>
      <c r="D26" s="2" t="s">
        <v>305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25">
      <c r="B27" s="2"/>
      <c r="C27" s="2"/>
      <c r="D27" s="2"/>
      <c r="E27" s="8" t="s">
        <v>221</v>
      </c>
      <c r="F27" s="8" t="s">
        <v>319</v>
      </c>
      <c r="G27" s="33" t="s">
        <v>300</v>
      </c>
      <c r="H27" s="33" t="s">
        <v>301</v>
      </c>
      <c r="I27" s="8"/>
      <c r="J27" s="8"/>
      <c r="K27" s="2"/>
      <c r="L27" s="2"/>
      <c r="M27" s="2"/>
      <c r="N27" s="2"/>
    </row>
    <row r="28" spans="2:14" x14ac:dyDescent="0.25">
      <c r="B28" s="2"/>
      <c r="C28" s="2"/>
      <c r="D28" s="9">
        <v>1</v>
      </c>
      <c r="E28" s="15" t="str">
        <f>'Add instrument'!G29</f>
        <v>LUID_A9RLV8U6</v>
      </c>
      <c r="F28" s="48">
        <v>43101</v>
      </c>
      <c r="G28" s="43" t="s">
        <v>302</v>
      </c>
      <c r="H28" s="46" t="s">
        <v>320</v>
      </c>
      <c r="I28" s="42"/>
      <c r="J28" s="47" t="str">
        <f>_xll.flInstrumentPropertiesAdd(E27:H28)</f>
        <v>OK</v>
      </c>
      <c r="K28" s="2"/>
      <c r="L28" s="2"/>
      <c r="M28" s="2"/>
      <c r="N28" s="2"/>
    </row>
    <row r="29" spans="2:14" x14ac:dyDescent="0.25">
      <c r="B29" s="2"/>
      <c r="C29" s="2"/>
      <c r="D29" s="9">
        <v>2</v>
      </c>
      <c r="E29" s="15"/>
      <c r="F29" s="45"/>
      <c r="G29" s="43"/>
      <c r="H29" s="46"/>
      <c r="I29" s="42"/>
      <c r="J29" s="44"/>
      <c r="K29" s="2"/>
      <c r="L29" s="2"/>
      <c r="M29" s="2"/>
      <c r="N29" s="2"/>
    </row>
    <row r="30" spans="2:14" x14ac:dyDescent="0.25">
      <c r="B30" s="2"/>
      <c r="C30" s="2"/>
      <c r="D30" s="9">
        <v>3</v>
      </c>
      <c r="E30" s="15"/>
      <c r="F30" s="45"/>
      <c r="G30" s="43"/>
      <c r="H30" s="46"/>
      <c r="I30" s="42"/>
      <c r="J30" s="44"/>
      <c r="K30" s="2"/>
      <c r="L30" s="2"/>
      <c r="M30" s="2"/>
      <c r="N30" s="2"/>
    </row>
    <row r="31" spans="2:14" x14ac:dyDescent="0.25">
      <c r="B31" s="2"/>
      <c r="C31" s="2"/>
      <c r="D31" s="9"/>
      <c r="E31" s="43"/>
      <c r="F31" s="43"/>
      <c r="G31" s="43"/>
      <c r="H31" s="42"/>
      <c r="I31" s="42"/>
      <c r="J31" s="44"/>
      <c r="K31" s="2"/>
      <c r="L31" s="2"/>
      <c r="M31" s="2"/>
      <c r="N31" s="2"/>
    </row>
    <row r="32" spans="2:14" x14ac:dyDescent="0.25">
      <c r="B32" s="2"/>
      <c r="C32" s="2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ht="21" x14ac:dyDescent="0.35">
      <c r="B34" s="2"/>
      <c r="C34" s="10" t="s">
        <v>303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25">
      <c r="B35" s="2"/>
      <c r="C35" s="2"/>
      <c r="D35" s="2" t="s">
        <v>307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ht="15.75" thickBot="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15.75" thickBot="1" x14ac:dyDescent="0.3">
      <c r="B37" s="2"/>
      <c r="C37" s="2"/>
      <c r="D37" s="2"/>
      <c r="E37" s="9" t="s">
        <v>203</v>
      </c>
      <c r="F37" s="14" t="s">
        <v>221</v>
      </c>
      <c r="G37" s="2"/>
      <c r="H37" s="2"/>
      <c r="I37" s="2"/>
      <c r="J37" s="2"/>
      <c r="K37" s="2"/>
      <c r="L37" s="2"/>
      <c r="M37" s="2"/>
      <c r="N37" s="2"/>
    </row>
    <row r="38" spans="2:14" x14ac:dyDescent="0.25">
      <c r="B38" s="2"/>
      <c r="C38" s="2"/>
      <c r="D38" s="2"/>
      <c r="E38" s="9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25">
      <c r="B39" s="2"/>
      <c r="C39" s="2"/>
      <c r="D39" s="2"/>
      <c r="E39" s="8" t="s">
        <v>202</v>
      </c>
      <c r="F39" s="8" t="str">
        <f t="array" ref="F39:L40">_xll.flInstrumentsLookup(F37,E40:E41,G27&amp;","&amp;H27)</f>
        <v>State</v>
      </c>
      <c r="G39" s="8" t="str">
        <v>LusidInstrumentId</v>
      </c>
      <c r="H39" s="8" t="str">
        <v>Name</v>
      </c>
      <c r="I39" s="8" t="str">
        <v>TakeOverDate</v>
      </c>
      <c r="J39" s="8" t="str">
        <v>PlanType</v>
      </c>
      <c r="K39" s="8" t="str">
        <v>Figi</v>
      </c>
      <c r="L39" s="8" t="str">
        <v>ClientInternal</v>
      </c>
      <c r="M39" s="2"/>
      <c r="N39" s="2"/>
    </row>
    <row r="40" spans="2:14" x14ac:dyDescent="0.25">
      <c r="B40" s="2"/>
      <c r="C40" s="2"/>
      <c r="D40" s="9"/>
      <c r="E40" s="15" t="str">
        <f>E28</f>
        <v>LUID_A9RLV8U6</v>
      </c>
      <c r="F40" s="43" t="str">
        <v>Active</v>
      </c>
      <c r="G40" s="43" t="str">
        <v>LUID_A9RLV8U6</v>
      </c>
      <c r="H40" s="42" t="str">
        <v>Spectre</v>
      </c>
      <c r="I40" s="42" t="str">
        <v>2028/12/01T00:00:00.00</v>
      </c>
      <c r="J40" s="42" t="str">
        <v>Laser from satellite</v>
      </c>
      <c r="K40" s="42" t="str">
        <v>BBG007FAKECO</v>
      </c>
      <c r="L40" s="42" t="str">
        <v>NewInst14</v>
      </c>
      <c r="M40" s="2"/>
      <c r="N40" s="2"/>
    </row>
    <row r="41" spans="2:14" x14ac:dyDescent="0.25">
      <c r="B41" s="2"/>
      <c r="C41" s="2"/>
      <c r="D41" s="9"/>
      <c r="E41" s="15"/>
      <c r="F41" s="43"/>
      <c r="G41" s="43"/>
      <c r="H41" s="42"/>
      <c r="I41" s="42"/>
      <c r="J41" s="44"/>
      <c r="K41" s="44"/>
      <c r="L41" s="44"/>
      <c r="M41" s="2"/>
      <c r="N41" s="2"/>
    </row>
    <row r="42" spans="2:14" x14ac:dyDescent="0.25">
      <c r="B42" s="2"/>
      <c r="C42" s="2"/>
      <c r="D42" s="9"/>
      <c r="E42" s="43"/>
      <c r="F42" s="43"/>
      <c r="G42" s="43"/>
      <c r="H42" s="42"/>
      <c r="I42" s="42"/>
      <c r="J42" s="44"/>
      <c r="K42" s="44"/>
      <c r="L42" s="44"/>
      <c r="M42" s="2"/>
      <c r="N42" s="2"/>
    </row>
    <row r="43" spans="2:14" x14ac:dyDescent="0.25">
      <c r="B43" s="2"/>
      <c r="C43" s="2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</row>
  </sheetData>
  <dataValidations count="12">
    <dataValidation allowBlank="1" showInputMessage="1" showErrorMessage="1" prompt="LifeTime" sqref="K15" xr:uid="{E7540E92-E5BE-4552-BF9C-DBFEE096FB3D}"/>
    <dataValidation allowBlank="1" showInputMessage="1" showErrorMessage="1" prompt="DataTypeId" sqref="J15" xr:uid="{9DF3B153-0F3B-469A-9200-5B6DE7B37C11}"/>
    <dataValidation allowBlank="1" showInputMessage="1" showErrorMessage="1" prompt="DisplayName" sqref="I15" xr:uid="{B4F6905F-0F6E-454B-8D5A-DE90891032B9}"/>
    <dataValidation allowBlank="1" showInputMessage="1" showErrorMessage="1" prompt="ValueRequired" sqref="H15" xr:uid="{7DD8BA18-A28C-4E41-A74B-A6C2DAB47D7E}"/>
    <dataValidation allowBlank="1" showInputMessage="1" showErrorMessage="1" prompt="Code" sqref="G15" xr:uid="{4B063AB7-7753-4C5D-8D43-C8FF9EF43328}"/>
    <dataValidation allowBlank="1" showInputMessage="1" showErrorMessage="1" prompt="Scope" sqref="F15" xr:uid="{7B2DCFD6-DE2A-4DD9-91A8-A03CF34D8212}"/>
    <dataValidation allowBlank="1" showInputMessage="1" showErrorMessage="1" prompt="Domain" sqref="E15" xr:uid="{D6668F53-E37A-4C9A-8F06-9EFDC70FF4B2}"/>
    <dataValidation allowBlank="1" showInputMessage="1" showErrorMessage="1" prompt="EffectiveFrom" sqref="Q16" xr:uid="{24A97234-1260-44ED-B57D-A9A5CDFE549A}"/>
    <dataValidation allowBlank="1" showInputMessage="1" showErrorMessage="1" prompt="SecurityUid" sqref="P16" xr:uid="{98DF1528-AB19-418D-8363-FCCF64C101A6}"/>
    <dataValidation allowBlank="1" showInputMessage="1" showErrorMessage="1" prompt="The unique Lusid Instrument Identifier (LUID) of the instrument to update or insert properties on." sqref="L32 O33" xr:uid="{5F7002E7-75EE-451D-8512-06F52438E5BA}"/>
    <dataValidation allowBlank="1" showInputMessage="1" showErrorMessage="1" prompt="The effective datetime from which the property is valid" sqref="M32 P33" xr:uid="{5461AD21-5889-4A6D-9EF8-C2F9E2313963}"/>
    <dataValidation allowBlank="1" showInputMessage="1" showErrorMessage="1" prompt="Replace this with your custom properties; here and in the columns to the right [Set of unique instrument properties and associated values to store with the instrument. Each property must be from the 'Instrument' domain.]" sqref="N32 Q33" xr:uid="{2A9A010A-6017-49BD-AEE0-081D3CADD4D4}"/>
  </dataValidations>
  <hyperlinks>
    <hyperlink ref="E8" r:id="rId1" xr:uid="{D5E1FEFA-AE04-4FB3-8E4A-D3598E42A3B1}"/>
    <hyperlink ref="E9" r:id="rId2" xr:uid="{F00D5F8C-4C8E-4747-B124-1436C569A0D9}"/>
    <hyperlink ref="E10" r:id="rId3" xr:uid="{DBEF2619-BA05-433D-AC28-7CA5DF2550CF}"/>
  </hyperlinks>
  <pageMargins left="0.7" right="0.7" top="0.75" bottom="0.75" header="0.3" footer="0.3"/>
  <pageSetup orientation="portrait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67E4-8190-45C1-BDE2-5F21D895D4C6}">
  <sheetPr>
    <tabColor theme="4" tint="0.39997558519241921"/>
  </sheetPr>
  <dimension ref="B1:V37"/>
  <sheetViews>
    <sheetView showGridLines="0" topLeftCell="A13" zoomScale="85" zoomScaleNormal="85" workbookViewId="0">
      <selection activeCell="N24" sqref="N24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3.28515625" style="23" customWidth="1"/>
    <col min="7" max="10" width="18.28515625" style="23" customWidth="1"/>
    <col min="11" max="11" width="22.7109375" style="23" bestFit="1" customWidth="1"/>
    <col min="12" max="12" width="13.5703125" style="23" bestFit="1" customWidth="1"/>
    <col min="13" max="13" width="11.42578125" style="23" customWidth="1"/>
    <col min="14" max="14" width="11.28515625" style="23" customWidth="1"/>
    <col min="15" max="15" width="15.28515625" style="23" bestFit="1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21" ht="27.75" customHeight="1" x14ac:dyDescent="0.25"/>
    <row r="2" spans="2:2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1" ht="27" customHeight="1" x14ac:dyDescent="0.25">
      <c r="B3" s="1"/>
      <c r="C3" s="1"/>
      <c r="D3" s="11" t="s">
        <v>249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2:21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21" x14ac:dyDescent="0.25">
      <c r="B5" s="1"/>
      <c r="C5" s="1"/>
      <c r="D5" s="3" t="s">
        <v>250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21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2:21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</row>
    <row r="8" spans="2:21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</row>
    <row r="9" spans="2:21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/>
      <c r="P9"/>
      <c r="Q9"/>
      <c r="R9"/>
      <c r="S9"/>
      <c r="T9"/>
      <c r="U9"/>
    </row>
    <row r="10" spans="2:2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/>
      <c r="P10"/>
      <c r="Q10"/>
      <c r="R10"/>
      <c r="S10"/>
      <c r="T10"/>
      <c r="U10"/>
    </row>
    <row r="11" spans="2:21" x14ac:dyDescent="0.25">
      <c r="M11"/>
      <c r="N11"/>
      <c r="O11"/>
      <c r="P11"/>
      <c r="Q11"/>
      <c r="R11"/>
      <c r="S11"/>
      <c r="T11"/>
      <c r="U11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/>
      <c r="P12"/>
      <c r="Q12"/>
      <c r="R12"/>
      <c r="S12"/>
      <c r="T12"/>
      <c r="U12"/>
    </row>
    <row r="13" spans="2:21" ht="21" x14ac:dyDescent="0.3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/>
      <c r="P13"/>
      <c r="Q13"/>
      <c r="R13"/>
      <c r="S13"/>
      <c r="T13"/>
      <c r="U13"/>
    </row>
    <row r="14" spans="2:21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/>
      <c r="P14"/>
      <c r="Q14"/>
      <c r="R14"/>
      <c r="S14"/>
      <c r="T14"/>
      <c r="U14"/>
    </row>
    <row r="15" spans="2:21" ht="15.75" thickBot="1" x14ac:dyDescent="0.3">
      <c r="B15" s="2"/>
      <c r="C15" s="2"/>
      <c r="D15" s="2"/>
      <c r="E15" s="9" t="s">
        <v>184</v>
      </c>
      <c r="F15" s="14" t="s">
        <v>278</v>
      </c>
      <c r="G15" s="2" t="s">
        <v>183</v>
      </c>
      <c r="H15" s="2"/>
      <c r="I15" s="2"/>
      <c r="J15" s="2"/>
      <c r="K15" s="2"/>
      <c r="L15" s="2"/>
      <c r="M15" s="2"/>
      <c r="N15" s="2"/>
      <c r="O15"/>
      <c r="P15"/>
      <c r="Q15"/>
      <c r="R15"/>
      <c r="S15"/>
      <c r="T15"/>
      <c r="U15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/>
      <c r="P16"/>
      <c r="Q16"/>
      <c r="R16"/>
      <c r="S16"/>
      <c r="T16"/>
      <c r="U16"/>
    </row>
    <row r="17" spans="2:22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/>
      <c r="N17"/>
      <c r="O17"/>
      <c r="P17"/>
      <c r="Q17"/>
      <c r="R17"/>
      <c r="S17"/>
      <c r="T17"/>
      <c r="U17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/>
      <c r="P18"/>
      <c r="Q18"/>
      <c r="R18"/>
      <c r="S18"/>
      <c r="T18"/>
      <c r="U18"/>
    </row>
    <row r="19" spans="2:22" ht="21" x14ac:dyDescent="0.35">
      <c r="B19" s="2"/>
      <c r="C19" s="10" t="s">
        <v>217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/>
      <c r="P19"/>
      <c r="Q19"/>
      <c r="R19"/>
      <c r="S19"/>
      <c r="T19"/>
      <c r="U19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/>
      <c r="P20"/>
      <c r="Q20"/>
      <c r="R20"/>
      <c r="S20"/>
      <c r="T20"/>
      <c r="U20"/>
    </row>
    <row r="21" spans="2:22" x14ac:dyDescent="0.25">
      <c r="B21" s="2"/>
      <c r="C21" s="2"/>
      <c r="D21" s="2"/>
      <c r="E21" s="8" t="s">
        <v>207</v>
      </c>
      <c r="F21" s="8" t="s">
        <v>208</v>
      </c>
      <c r="G21" s="7" t="s">
        <v>210</v>
      </c>
      <c r="H21" s="8" t="s">
        <v>209</v>
      </c>
      <c r="I21" s="8" t="s">
        <v>211</v>
      </c>
      <c r="J21" s="8" t="s">
        <v>212</v>
      </c>
      <c r="K21" s="8" t="s">
        <v>198</v>
      </c>
      <c r="L21" s="8" t="s">
        <v>208</v>
      </c>
      <c r="M21" s="8" t="s">
        <v>216</v>
      </c>
      <c r="N21" s="8" t="s">
        <v>248</v>
      </c>
      <c r="O21" s="2"/>
      <c r="P21"/>
      <c r="Q21"/>
      <c r="R21"/>
      <c r="S21"/>
      <c r="T21" s="19"/>
      <c r="U21" s="19"/>
      <c r="V21" s="19"/>
    </row>
    <row r="22" spans="2:22" x14ac:dyDescent="0.25">
      <c r="B22" s="2"/>
      <c r="C22" s="2"/>
      <c r="D22" s="9"/>
      <c r="E22" s="13" t="s">
        <v>213</v>
      </c>
      <c r="F22" s="18"/>
      <c r="G22" s="16" t="s">
        <v>204</v>
      </c>
      <c r="H22" s="13" t="s">
        <v>188</v>
      </c>
      <c r="I22" s="16" t="s">
        <v>186</v>
      </c>
      <c r="J22" s="17" t="s">
        <v>205</v>
      </c>
      <c r="K22" s="20">
        <v>43570</v>
      </c>
      <c r="L22" s="20"/>
      <c r="M22" s="20"/>
      <c r="N22" s="52">
        <f>_xll.flQuoteGetForDate($F$15,E22,G22,H22,I22,J22,K22,L22,M22)</f>
        <v>100</v>
      </c>
      <c r="O22" s="2"/>
      <c r="P22"/>
      <c r="Q22"/>
      <c r="R22"/>
      <c r="S22"/>
      <c r="T22" s="19"/>
      <c r="U22" s="19"/>
      <c r="V22" s="19"/>
    </row>
    <row r="23" spans="2:22" x14ac:dyDescent="0.25">
      <c r="B23" s="2"/>
      <c r="C23" s="2"/>
      <c r="D23" s="9"/>
      <c r="E23" s="13" t="s">
        <v>213</v>
      </c>
      <c r="F23" s="18"/>
      <c r="G23" s="16" t="s">
        <v>204</v>
      </c>
      <c r="H23" s="13" t="s">
        <v>188</v>
      </c>
      <c r="I23" s="16" t="s">
        <v>186</v>
      </c>
      <c r="J23" s="17" t="s">
        <v>205</v>
      </c>
      <c r="K23" s="20">
        <f>K22+1</f>
        <v>43571</v>
      </c>
      <c r="L23" s="20"/>
      <c r="M23" s="20"/>
      <c r="N23" s="52">
        <f>_xll.flQuoteGetForDate($F$15,E23,G23,H23,I23,J23,K23,L23,M23)</f>
        <v>199.25</v>
      </c>
      <c r="O23" s="2"/>
      <c r="P23"/>
      <c r="Q23"/>
      <c r="R23"/>
      <c r="S23"/>
      <c r="T23" s="19"/>
      <c r="U23" s="19"/>
      <c r="V23" s="19"/>
    </row>
    <row r="24" spans="2:22" x14ac:dyDescent="0.25">
      <c r="B24" s="2"/>
      <c r="C24" s="2"/>
      <c r="D24" s="9"/>
      <c r="E24" s="13" t="s">
        <v>213</v>
      </c>
      <c r="F24" s="18"/>
      <c r="G24" s="16" t="s">
        <v>204</v>
      </c>
      <c r="H24" s="13" t="s">
        <v>188</v>
      </c>
      <c r="I24" s="16" t="s">
        <v>186</v>
      </c>
      <c r="J24" s="17" t="s">
        <v>205</v>
      </c>
      <c r="K24" s="20">
        <f t="shared" ref="K24:K30" si="0">K23+1</f>
        <v>43572</v>
      </c>
      <c r="L24" s="20"/>
      <c r="M24" s="20"/>
      <c r="N24" s="52">
        <f>_xll.flQuoteGetForDate($F$15,E24,G24,H24,I24,J24,K24,L24,M24)</f>
        <v>203.13</v>
      </c>
      <c r="O24" s="2"/>
      <c r="P24"/>
      <c r="Q24"/>
      <c r="R24"/>
      <c r="S24"/>
      <c r="T24" s="19"/>
      <c r="U24" s="19"/>
      <c r="V24" s="19"/>
    </row>
    <row r="25" spans="2:22" x14ac:dyDescent="0.25">
      <c r="B25" s="2"/>
      <c r="C25" s="2"/>
      <c r="D25" s="9"/>
      <c r="E25" s="13" t="s">
        <v>213</v>
      </c>
      <c r="F25" s="18"/>
      <c r="G25" s="16" t="s">
        <v>204</v>
      </c>
      <c r="H25" s="13" t="s">
        <v>188</v>
      </c>
      <c r="I25" s="16" t="s">
        <v>186</v>
      </c>
      <c r="J25" s="17" t="s">
        <v>205</v>
      </c>
      <c r="K25" s="20">
        <f t="shared" si="0"/>
        <v>43573</v>
      </c>
      <c r="L25" s="20"/>
      <c r="M25" s="20"/>
      <c r="N25" s="52">
        <f>_xll.flQuoteGetForDate($F$15,E25,G25,H25,I25,J25,K25,L25,M25)</f>
        <v>203.86</v>
      </c>
      <c r="O25" s="2"/>
      <c r="P25"/>
      <c r="Q25"/>
      <c r="R25"/>
      <c r="S25"/>
      <c r="T25" s="19"/>
      <c r="U25" s="19"/>
      <c r="V25" s="19"/>
    </row>
    <row r="26" spans="2:22" x14ac:dyDescent="0.25">
      <c r="B26" s="2"/>
      <c r="C26" s="2"/>
      <c r="D26" s="9"/>
      <c r="E26" s="13" t="s">
        <v>213</v>
      </c>
      <c r="F26" s="18"/>
      <c r="G26" s="16" t="s">
        <v>204</v>
      </c>
      <c r="H26" s="13" t="s">
        <v>188</v>
      </c>
      <c r="I26" s="16" t="s">
        <v>186</v>
      </c>
      <c r="J26" s="17" t="s">
        <v>205</v>
      </c>
      <c r="K26" s="20">
        <f t="shared" si="0"/>
        <v>43574</v>
      </c>
      <c r="L26" s="20"/>
      <c r="M26" s="20"/>
      <c r="N26" s="52">
        <f>_xll.flQuoteGetForDate($F$15,E26,G26,H26,I26,J26,K26,L26,M26)</f>
        <v>203.86</v>
      </c>
      <c r="O26" s="2"/>
      <c r="P26"/>
      <c r="Q26"/>
      <c r="R26"/>
      <c r="S26"/>
    </row>
    <row r="27" spans="2:22" x14ac:dyDescent="0.25">
      <c r="B27" s="2"/>
      <c r="C27" s="2"/>
      <c r="D27" s="9"/>
      <c r="E27" s="13" t="s">
        <v>213</v>
      </c>
      <c r="F27" s="18"/>
      <c r="G27" s="16" t="s">
        <v>204</v>
      </c>
      <c r="H27" s="13" t="s">
        <v>188</v>
      </c>
      <c r="I27" s="16" t="s">
        <v>186</v>
      </c>
      <c r="J27" s="17" t="s">
        <v>205</v>
      </c>
      <c r="K27" s="20">
        <f t="shared" si="0"/>
        <v>43575</v>
      </c>
      <c r="L27" s="20"/>
      <c r="M27" s="20"/>
      <c r="N27" s="52">
        <f>_xll.flQuoteGetForDate($F$15,E27,G27,H27,I27,J27,K27,L27,M27)</f>
        <v>203.86</v>
      </c>
      <c r="O27" s="2"/>
      <c r="P27"/>
      <c r="Q27"/>
      <c r="R27"/>
      <c r="S27"/>
    </row>
    <row r="28" spans="2:22" x14ac:dyDescent="0.25">
      <c r="B28" s="2"/>
      <c r="C28" s="2"/>
      <c r="D28" s="9"/>
      <c r="E28" s="13" t="s">
        <v>213</v>
      </c>
      <c r="F28" s="18"/>
      <c r="G28" s="16" t="s">
        <v>204</v>
      </c>
      <c r="H28" s="13" t="s">
        <v>188</v>
      </c>
      <c r="I28" s="16" t="s">
        <v>186</v>
      </c>
      <c r="J28" s="17" t="s">
        <v>205</v>
      </c>
      <c r="K28" s="20">
        <f t="shared" si="0"/>
        <v>43576</v>
      </c>
      <c r="L28" s="20"/>
      <c r="M28" s="20"/>
      <c r="N28" s="52">
        <f>_xll.flQuoteGetForDate($F$15,E28,G28,H28,I28,J28,K28,L28,M28)</f>
        <v>203.86</v>
      </c>
      <c r="O28" s="2"/>
      <c r="P28"/>
      <c r="Q28"/>
      <c r="R28"/>
      <c r="S28"/>
    </row>
    <row r="29" spans="2:22" x14ac:dyDescent="0.25">
      <c r="B29" s="2"/>
      <c r="C29" s="2"/>
      <c r="D29" s="9"/>
      <c r="E29" s="13" t="s">
        <v>213</v>
      </c>
      <c r="F29" s="18"/>
      <c r="G29" s="16" t="s">
        <v>204</v>
      </c>
      <c r="H29" s="13" t="s">
        <v>188</v>
      </c>
      <c r="I29" s="16" t="s">
        <v>186</v>
      </c>
      <c r="J29" s="17" t="s">
        <v>205</v>
      </c>
      <c r="K29" s="20">
        <f t="shared" si="0"/>
        <v>43577</v>
      </c>
      <c r="L29" s="20"/>
      <c r="M29" s="20"/>
      <c r="N29" s="52">
        <f>_xll.flQuoteGetForDate($F$15,E29,G29,H29,I29,J29,K29,L29,M29)</f>
        <v>204.53</v>
      </c>
      <c r="O29" s="2"/>
      <c r="P29"/>
      <c r="Q29"/>
      <c r="R29"/>
      <c r="S29"/>
    </row>
    <row r="30" spans="2:22" x14ac:dyDescent="0.25">
      <c r="B30" s="2"/>
      <c r="C30" s="2"/>
      <c r="D30" s="9"/>
      <c r="E30" s="13" t="s">
        <v>213</v>
      </c>
      <c r="F30" s="18"/>
      <c r="G30" s="16" t="s">
        <v>204</v>
      </c>
      <c r="H30" s="13" t="s">
        <v>188</v>
      </c>
      <c r="I30" s="16" t="s">
        <v>186</v>
      </c>
      <c r="J30" s="17" t="s">
        <v>205</v>
      </c>
      <c r="K30" s="20">
        <f t="shared" si="0"/>
        <v>43578</v>
      </c>
      <c r="L30" s="20"/>
      <c r="M30" s="20"/>
      <c r="N30" s="52">
        <f>_xll.flQuoteGetForDate($F$15,E30,G30,H30,I30,J30,K30,L30,M30)</f>
        <v>207.48</v>
      </c>
      <c r="O30" s="2"/>
      <c r="P30"/>
      <c r="Q30"/>
      <c r="R30"/>
      <c r="S30"/>
    </row>
    <row r="31" spans="2:22" x14ac:dyDescent="0.25">
      <c r="B31" s="2"/>
      <c r="C31" s="2"/>
      <c r="D31" s="9"/>
      <c r="E31" s="13"/>
      <c r="F31" s="18"/>
      <c r="G31" s="13"/>
      <c r="H31" s="13"/>
      <c r="I31" s="16"/>
      <c r="J31" s="17"/>
      <c r="K31" s="20"/>
      <c r="L31" s="17"/>
      <c r="M31" s="17"/>
      <c r="N31" s="24"/>
      <c r="O31" s="2"/>
      <c r="P31"/>
      <c r="Q31"/>
      <c r="R31"/>
      <c r="S31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/>
      <c r="Q32"/>
      <c r="R32"/>
      <c r="S32"/>
    </row>
    <row r="34" spans="13:16" x14ac:dyDescent="0.25">
      <c r="M34"/>
      <c r="N34"/>
      <c r="O34"/>
      <c r="P34"/>
    </row>
    <row r="35" spans="13:16" x14ac:dyDescent="0.25">
      <c r="M35"/>
      <c r="N35"/>
      <c r="O35"/>
      <c r="P35"/>
    </row>
    <row r="36" spans="13:16" x14ac:dyDescent="0.25">
      <c r="M36"/>
      <c r="N36"/>
      <c r="O36"/>
      <c r="P36"/>
    </row>
    <row r="37" spans="13:16" x14ac:dyDescent="0.25">
      <c r="M37"/>
      <c r="N37"/>
      <c r="O37"/>
      <c r="P37"/>
    </row>
  </sheetData>
  <hyperlinks>
    <hyperlink ref="E7" r:id="rId1" xr:uid="{63B4821F-1A5F-467F-A991-7201F4E134FE}"/>
    <hyperlink ref="E8" r:id="rId2" xr:uid="{DF065A03-5E9A-4249-A9DB-D81564FCA8DF}"/>
    <hyperlink ref="E9" r:id="rId3" xr:uid="{8B3B4A55-5C2B-4DAE-88F7-1C34CCAA398B}"/>
  </hyperlinks>
  <pageMargins left="0.7" right="0.7" top="0.75" bottom="0.75" header="0.3" footer="0.3"/>
  <pageSetup orientation="portrait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E152-64CB-4843-AF1F-6B64F46D7CB7}">
  <sheetPr>
    <tabColor theme="4" tint="0.39997558519241921"/>
  </sheetPr>
  <dimension ref="B1:V34"/>
  <sheetViews>
    <sheetView showGridLines="0" zoomScale="85" zoomScaleNormal="85" workbookViewId="0">
      <selection activeCell="M22" sqref="M22:M31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0.85546875" style="23" customWidth="1"/>
    <col min="7" max="10" width="18.28515625" style="23" customWidth="1"/>
    <col min="11" max="11" width="22.7109375" style="23" bestFit="1" customWidth="1"/>
    <col min="12" max="12" width="16.140625" style="23" customWidth="1"/>
    <col min="13" max="13" width="22" style="23" bestFit="1" customWidth="1"/>
    <col min="14" max="14" width="4.5703125" style="23" customWidth="1"/>
    <col min="15" max="15" width="15.28515625" style="23" bestFit="1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14" ht="27.75" customHeight="1" x14ac:dyDescent="0.25"/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27" customHeight="1" x14ac:dyDescent="0.25">
      <c r="B3" s="1"/>
      <c r="C3" s="1"/>
      <c r="D3" s="11" t="s">
        <v>249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/>
      <c r="C5" s="1"/>
      <c r="D5" s="3" t="s">
        <v>251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21" x14ac:dyDescent="0.3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ht="15.75" thickBot="1" x14ac:dyDescent="0.3">
      <c r="B15" s="2"/>
      <c r="C15" s="2"/>
      <c r="D15" s="2"/>
      <c r="E15" s="9" t="s">
        <v>184</v>
      </c>
      <c r="F15" s="14" t="s">
        <v>278</v>
      </c>
      <c r="G15" s="2" t="s">
        <v>183</v>
      </c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22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22" ht="21" x14ac:dyDescent="0.35">
      <c r="B19" s="2"/>
      <c r="C19" s="10" t="s">
        <v>217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22" x14ac:dyDescent="0.25">
      <c r="B21" s="2"/>
      <c r="C21" s="2"/>
      <c r="D21" s="2"/>
      <c r="E21" s="8" t="s">
        <v>207</v>
      </c>
      <c r="F21" s="8" t="s">
        <v>208</v>
      </c>
      <c r="G21" s="7" t="s">
        <v>210</v>
      </c>
      <c r="H21" s="8" t="s">
        <v>209</v>
      </c>
      <c r="I21" s="8" t="s">
        <v>211</v>
      </c>
      <c r="J21" s="8" t="s">
        <v>212</v>
      </c>
      <c r="K21" s="8" t="s">
        <v>198</v>
      </c>
      <c r="L21" s="8" t="s">
        <v>216</v>
      </c>
      <c r="M21" s="8" t="s">
        <v>248</v>
      </c>
      <c r="N21" s="2"/>
      <c r="T21" s="19"/>
      <c r="U21" s="19"/>
      <c r="V21" s="19"/>
    </row>
    <row r="22" spans="2:22" x14ac:dyDescent="0.25">
      <c r="B22" s="2"/>
      <c r="C22" s="2"/>
      <c r="D22" s="9"/>
      <c r="E22" s="13" t="s">
        <v>213</v>
      </c>
      <c r="F22" s="18"/>
      <c r="G22" s="16" t="s">
        <v>204</v>
      </c>
      <c r="H22" s="13" t="s">
        <v>188</v>
      </c>
      <c r="I22" s="16" t="s">
        <v>186</v>
      </c>
      <c r="J22" s="17" t="s">
        <v>205</v>
      </c>
      <c r="K22" s="20">
        <v>43570</v>
      </c>
      <c r="L22" s="20"/>
      <c r="M22" s="17">
        <f>_xll.flQuoteGetForDate($F$15,E22,G22,H22,I22,J22,K22,F22,L22)</f>
        <v>100</v>
      </c>
      <c r="N22" s="2"/>
      <c r="T22" s="19"/>
      <c r="U22" s="19"/>
      <c r="V22" s="19"/>
    </row>
    <row r="23" spans="2:22" x14ac:dyDescent="0.25">
      <c r="B23" s="2"/>
      <c r="C23" s="2"/>
      <c r="D23" s="9"/>
      <c r="E23" s="13" t="s">
        <v>213</v>
      </c>
      <c r="F23" s="18"/>
      <c r="G23" s="16" t="s">
        <v>204</v>
      </c>
      <c r="H23" s="13" t="s">
        <v>189</v>
      </c>
      <c r="I23" s="16" t="s">
        <v>186</v>
      </c>
      <c r="J23" s="17" t="s">
        <v>205</v>
      </c>
      <c r="K23" s="20">
        <v>43571</v>
      </c>
      <c r="L23" s="17"/>
      <c r="M23" s="17">
        <f>_xll.flQuoteGetForDate($F$15,E23,G23,H23,I23,J23,K23,F23,L23)</f>
        <v>111.1</v>
      </c>
      <c r="N23" s="2"/>
      <c r="T23" s="19"/>
      <c r="U23" s="19"/>
      <c r="V23" s="19"/>
    </row>
    <row r="24" spans="2:22" x14ac:dyDescent="0.25">
      <c r="B24" s="2"/>
      <c r="C24" s="2"/>
      <c r="D24" s="9"/>
      <c r="E24" s="13" t="s">
        <v>213</v>
      </c>
      <c r="F24" s="18"/>
      <c r="G24" s="16" t="s">
        <v>204</v>
      </c>
      <c r="H24" s="13" t="s">
        <v>191</v>
      </c>
      <c r="I24" s="16" t="s">
        <v>186</v>
      </c>
      <c r="J24" s="17" t="s">
        <v>205</v>
      </c>
      <c r="K24" s="20">
        <v>43572</v>
      </c>
      <c r="L24" s="17"/>
      <c r="M24" s="17">
        <f>_xll.flQuoteGetForDate($F$15,E24,G24,H24,I24,J24,K24,F24,L24)</f>
        <v>78.36</v>
      </c>
      <c r="N24" s="2"/>
      <c r="T24" s="19"/>
      <c r="U24" s="19"/>
      <c r="V24" s="19"/>
    </row>
    <row r="25" spans="2:22" x14ac:dyDescent="0.25">
      <c r="B25" s="2"/>
      <c r="C25" s="2"/>
      <c r="D25" s="9"/>
      <c r="E25" s="13" t="s">
        <v>213</v>
      </c>
      <c r="F25" s="18"/>
      <c r="G25" s="16" t="s">
        <v>204</v>
      </c>
      <c r="H25" s="13" t="s">
        <v>193</v>
      </c>
      <c r="I25" s="16" t="s">
        <v>186</v>
      </c>
      <c r="J25" s="17" t="s">
        <v>205</v>
      </c>
      <c r="K25" s="20">
        <v>43573</v>
      </c>
      <c r="L25" s="17"/>
      <c r="M25" s="17">
        <f>_xll.flQuoteGetForDate($F$15,E25,G25,H25,I25,J25,K25,F25,L25)</f>
        <v>166.6</v>
      </c>
      <c r="N25" s="2"/>
      <c r="P25"/>
      <c r="T25" s="19"/>
      <c r="U25" s="19"/>
      <c r="V25" s="19"/>
    </row>
    <row r="26" spans="2:22" x14ac:dyDescent="0.25">
      <c r="B26" s="2"/>
      <c r="C26" s="2"/>
      <c r="D26" s="9"/>
      <c r="E26" s="13" t="s">
        <v>213</v>
      </c>
      <c r="F26" s="18"/>
      <c r="G26" s="16" t="s">
        <v>204</v>
      </c>
      <c r="H26" s="13" t="s">
        <v>194</v>
      </c>
      <c r="I26" s="16" t="s">
        <v>186</v>
      </c>
      <c r="J26" s="17" t="s">
        <v>205</v>
      </c>
      <c r="K26" s="20">
        <v>43574</v>
      </c>
      <c r="L26" s="17"/>
      <c r="M26" s="17">
        <f>_xll.flQuoteGetForDate($F$15,E26,G26,H26,I26,J26,K26,F26,L26)</f>
        <v>666.5</v>
      </c>
      <c r="N26" s="2"/>
      <c r="P26"/>
    </row>
    <row r="27" spans="2:22" x14ac:dyDescent="0.25">
      <c r="B27" s="2"/>
      <c r="C27" s="2"/>
      <c r="D27" s="9"/>
      <c r="E27" s="13" t="s">
        <v>213</v>
      </c>
      <c r="F27" s="18"/>
      <c r="G27" s="16" t="s">
        <v>204</v>
      </c>
      <c r="H27" s="13" t="s">
        <v>195</v>
      </c>
      <c r="I27" s="16" t="s">
        <v>186</v>
      </c>
      <c r="J27" s="17" t="s">
        <v>205</v>
      </c>
      <c r="K27" s="20">
        <v>43575</v>
      </c>
      <c r="L27" s="17"/>
      <c r="M27" s="17">
        <f>_xll.flQuoteGetForDate($F$15,E27,G27,H27,I27,J27,K27,F27,L27)</f>
        <v>132.44999999999999</v>
      </c>
      <c r="N27" s="2"/>
      <c r="P27"/>
    </row>
    <row r="28" spans="2:22" x14ac:dyDescent="0.25">
      <c r="B28" s="2"/>
      <c r="C28" s="2"/>
      <c r="D28" s="9"/>
      <c r="E28" s="13" t="s">
        <v>213</v>
      </c>
      <c r="F28" s="18"/>
      <c r="G28" s="16" t="s">
        <v>204</v>
      </c>
      <c r="H28" s="13" t="s">
        <v>196</v>
      </c>
      <c r="I28" s="16" t="s">
        <v>186</v>
      </c>
      <c r="J28" s="17" t="s">
        <v>205</v>
      </c>
      <c r="K28" s="20">
        <v>43576</v>
      </c>
      <c r="L28" s="17"/>
      <c r="M28" s="17">
        <f>_xll.flQuoteGetForDate($F$15,E28,G28,H28,I28,J28,K28,F28,L28)</f>
        <v>123.37</v>
      </c>
      <c r="N28" s="2"/>
      <c r="P28"/>
    </row>
    <row r="29" spans="2:22" x14ac:dyDescent="0.25">
      <c r="B29" s="2"/>
      <c r="C29" s="2"/>
      <c r="D29" s="9"/>
      <c r="E29" s="13" t="s">
        <v>213</v>
      </c>
      <c r="F29" s="18"/>
      <c r="G29" s="16" t="s">
        <v>204</v>
      </c>
      <c r="H29" s="13" t="s">
        <v>192</v>
      </c>
      <c r="I29" s="16" t="s">
        <v>186</v>
      </c>
      <c r="J29" s="17" t="s">
        <v>205</v>
      </c>
      <c r="K29" s="20">
        <v>43577</v>
      </c>
      <c r="L29" s="17"/>
      <c r="M29" s="17">
        <f>_xll.flQuoteGetForDate($F$15,E29,G29,H29,I29,J29,K29,F29,L29)</f>
        <v>6963</v>
      </c>
      <c r="N29" s="2"/>
      <c r="P29"/>
    </row>
    <row r="30" spans="2:22" x14ac:dyDescent="0.25">
      <c r="B30" s="2"/>
      <c r="C30" s="2"/>
      <c r="D30" s="9"/>
      <c r="E30" s="13" t="s">
        <v>213</v>
      </c>
      <c r="F30" s="18"/>
      <c r="G30" s="16" t="s">
        <v>204</v>
      </c>
      <c r="H30" s="13" t="s">
        <v>190</v>
      </c>
      <c r="I30" s="16" t="s">
        <v>186</v>
      </c>
      <c r="J30" s="17" t="s">
        <v>205</v>
      </c>
      <c r="K30" s="20">
        <v>43578</v>
      </c>
      <c r="L30" s="17"/>
      <c r="M30" s="17">
        <f>_xll.flQuoteGetForDate($F$15,E30,G30,H30,I30,J30,K30,F30,L30)</f>
        <v>582.5</v>
      </c>
      <c r="N30" s="2"/>
      <c r="P30"/>
    </row>
    <row r="31" spans="2:22" x14ac:dyDescent="0.25">
      <c r="B31" s="2"/>
      <c r="C31" s="2"/>
      <c r="D31" s="9"/>
      <c r="E31" s="13" t="s">
        <v>213</v>
      </c>
      <c r="F31" s="18"/>
      <c r="G31" s="16" t="s">
        <v>204</v>
      </c>
      <c r="H31" s="13" t="s">
        <v>197</v>
      </c>
      <c r="I31" s="16" t="s">
        <v>186</v>
      </c>
      <c r="J31" s="17" t="s">
        <v>205</v>
      </c>
      <c r="K31" s="20">
        <v>43579</v>
      </c>
      <c r="L31" s="17"/>
      <c r="M31" s="17">
        <f>_xll.flQuoteGetForDate($F$15,E31,G31,H31,I31,J31,K31,F31,L31)</f>
        <v>11550</v>
      </c>
      <c r="N31" s="2"/>
      <c r="P31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/>
    </row>
    <row r="33" spans="16:16" x14ac:dyDescent="0.25">
      <c r="P33"/>
    </row>
    <row r="34" spans="16:16" x14ac:dyDescent="0.25">
      <c r="P34"/>
    </row>
  </sheetData>
  <hyperlinks>
    <hyperlink ref="E7" r:id="rId1" xr:uid="{B959B21F-38AC-4897-8EF9-4BDE464A0AE3}"/>
    <hyperlink ref="E8" r:id="rId2" xr:uid="{A576D5ED-E430-491E-BC50-E45829555009}"/>
    <hyperlink ref="E9" r:id="rId3" xr:uid="{676919FC-0CCE-47C5-9A4B-86FE1FB911D0}"/>
  </hyperlinks>
  <pageMargins left="0.7" right="0.7" top="0.75" bottom="0.75" header="0.3" footer="0.3"/>
  <pageSetup orientation="portrait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65F0-F398-4747-93C8-B75C89756AA3}">
  <sheetPr>
    <tabColor theme="4" tint="0.39997558519241921"/>
  </sheetPr>
  <dimension ref="A1:AD55"/>
  <sheetViews>
    <sheetView showGridLines="0" zoomScale="85" zoomScaleNormal="85" workbookViewId="0">
      <selection activeCell="P24" sqref="P24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2.42578125" style="23" customWidth="1"/>
    <col min="7" max="11" width="18.28515625" style="23" customWidth="1"/>
    <col min="12" max="12" width="13.5703125" style="23" bestFit="1" customWidth="1"/>
    <col min="13" max="13" width="22" style="23" bestFit="1" customWidth="1"/>
    <col min="14" max="14" width="15.42578125" style="23" bestFit="1" customWidth="1"/>
    <col min="15" max="15" width="6" style="23" customWidth="1"/>
    <col min="16" max="16" width="17.42578125" style="23" bestFit="1" customWidth="1"/>
    <col min="17" max="17" width="17.42578125" style="23" customWidth="1"/>
    <col min="18" max="19" width="19.42578125" style="23" bestFit="1" customWidth="1"/>
    <col min="20" max="20" width="15.42578125" style="23" bestFit="1" customWidth="1"/>
    <col min="21" max="21" width="13.42578125" style="23" bestFit="1" customWidth="1"/>
    <col min="22" max="25" width="9.28515625" style="23" bestFit="1" customWidth="1"/>
    <col min="26" max="26" width="9.5703125" style="23" bestFit="1" customWidth="1"/>
    <col min="27" max="16384" width="9.140625" style="23"/>
  </cols>
  <sheetData>
    <row r="1" spans="2:22" ht="27.75" customHeight="1" x14ac:dyDescent="0.25"/>
    <row r="2" spans="2:2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2" ht="27" customHeight="1" x14ac:dyDescent="0.25">
      <c r="B3" s="1"/>
      <c r="C3" s="1"/>
      <c r="D3" s="11" t="s">
        <v>263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2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2" x14ac:dyDescent="0.25">
      <c r="B5" s="1"/>
      <c r="C5" s="1"/>
      <c r="D5" s="3" t="s">
        <v>264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2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2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2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2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/>
      <c r="S10"/>
      <c r="T10"/>
      <c r="U10"/>
      <c r="V10"/>
    </row>
    <row r="11" spans="2:22" x14ac:dyDescent="0.25">
      <c r="M11"/>
      <c r="N11"/>
      <c r="O11"/>
      <c r="R11"/>
      <c r="S11"/>
      <c r="T11"/>
      <c r="U11"/>
      <c r="V11"/>
    </row>
    <row r="12" spans="2:2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</row>
    <row r="13" spans="2:22" ht="21" x14ac:dyDescent="0.3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</row>
    <row r="14" spans="2:22" ht="14.25" customHeight="1" thickBot="1" x14ac:dyDescent="0.3">
      <c r="B14" s="2"/>
      <c r="C14" s="2"/>
      <c r="D14" s="2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</row>
    <row r="15" spans="2:22" ht="15.75" thickBot="1" x14ac:dyDescent="0.3">
      <c r="B15" s="2"/>
      <c r="C15" s="2"/>
      <c r="D15" s="2"/>
      <c r="E15" s="9" t="s">
        <v>184</v>
      </c>
      <c r="F15" s="14" t="s">
        <v>278</v>
      </c>
      <c r="G15" s="2" t="s">
        <v>183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/>
      <c r="S15"/>
      <c r="T15"/>
      <c r="U15"/>
      <c r="V15"/>
    </row>
    <row r="16" spans="2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</row>
    <row r="17" spans="2:30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/>
      <c r="N17"/>
      <c r="O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2:30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2:30" ht="21" x14ac:dyDescent="0.35">
      <c r="B19" s="2"/>
      <c r="C19" s="10" t="s">
        <v>270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2:30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2:30" x14ac:dyDescent="0.25">
      <c r="B21" s="2"/>
      <c r="C21" s="2"/>
      <c r="D21" s="2"/>
      <c r="E21" s="9" t="s">
        <v>1</v>
      </c>
      <c r="F21" s="2"/>
      <c r="G21" s="2" t="s">
        <v>199</v>
      </c>
      <c r="H21" s="2" t="s">
        <v>200</v>
      </c>
      <c r="I21" s="2" t="s">
        <v>201</v>
      </c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2:30" x14ac:dyDescent="0.25">
      <c r="B22" s="2"/>
      <c r="C22" s="2"/>
      <c r="D22" s="2"/>
      <c r="E22" s="8" t="s">
        <v>207</v>
      </c>
      <c r="F22" s="8" t="s">
        <v>208</v>
      </c>
      <c r="G22" s="8" t="s">
        <v>272</v>
      </c>
      <c r="H22" s="7" t="s">
        <v>209</v>
      </c>
      <c r="I22" s="8" t="s">
        <v>211</v>
      </c>
      <c r="J22" s="8" t="s">
        <v>212</v>
      </c>
      <c r="K22" s="8" t="s">
        <v>187</v>
      </c>
      <c r="L22" s="6" t="s">
        <v>185</v>
      </c>
      <c r="M22" s="6" t="s">
        <v>273</v>
      </c>
      <c r="N22" s="6" t="s">
        <v>227</v>
      </c>
      <c r="O22" s="6" t="s">
        <v>274</v>
      </c>
      <c r="P22" s="6" t="s">
        <v>275</v>
      </c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2:30" x14ac:dyDescent="0.25">
      <c r="B23" s="2"/>
      <c r="C23" s="2"/>
      <c r="D23" s="9"/>
      <c r="E23" s="13" t="s">
        <v>213</v>
      </c>
      <c r="F23" s="18" t="s">
        <v>332</v>
      </c>
      <c r="G23" s="13" t="s">
        <v>204</v>
      </c>
      <c r="H23" s="13" t="s">
        <v>188</v>
      </c>
      <c r="I23" s="16" t="s">
        <v>186</v>
      </c>
      <c r="J23" s="16" t="s">
        <v>205</v>
      </c>
      <c r="K23" s="17">
        <v>100</v>
      </c>
      <c r="L23" s="15" t="s">
        <v>6</v>
      </c>
      <c r="M23" s="20">
        <v>43570</v>
      </c>
      <c r="N23" s="48"/>
      <c r="O23" s="32"/>
      <c r="P23" s="32" t="str">
        <f>_xll.flQuotesAdd(F15,E22:O23)</f>
        <v>Added 1 quote(s) as at time 2019-09-03 16:02:48Z</v>
      </c>
      <c r="Q23" s="2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 x14ac:dyDescent="0.25">
      <c r="B24" s="2"/>
      <c r="C24" s="2"/>
      <c r="D24" s="9"/>
      <c r="E24" s="12"/>
      <c r="F24" s="18"/>
      <c r="G24" s="13"/>
      <c r="H24" s="16"/>
      <c r="I24" s="16"/>
      <c r="J24" s="16"/>
      <c r="K24" s="17"/>
      <c r="L24" s="15"/>
      <c r="M24" s="15"/>
      <c r="N24" s="15"/>
      <c r="O24" s="15"/>
      <c r="P24" s="15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 x14ac:dyDescent="0.25">
      <c r="B25" s="2"/>
      <c r="C25" s="2"/>
      <c r="D25" s="9"/>
      <c r="E25" s="12"/>
      <c r="F25" s="18"/>
      <c r="G25" s="13"/>
      <c r="H25" s="16"/>
      <c r="I25" s="16"/>
      <c r="J25" s="16"/>
      <c r="K25" s="17"/>
      <c r="L25" s="15"/>
      <c r="M25" s="15"/>
      <c r="N25" s="15"/>
      <c r="O25" s="15"/>
      <c r="P25" s="15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2:30" x14ac:dyDescent="0.25">
      <c r="B26" s="2"/>
      <c r="C26" s="2"/>
      <c r="D26" s="9"/>
      <c r="E26" s="12"/>
      <c r="F26" s="18"/>
      <c r="G26" s="13"/>
      <c r="H26" s="16"/>
      <c r="I26" s="16"/>
      <c r="J26" s="16"/>
      <c r="K26" s="17"/>
      <c r="L26" s="15"/>
      <c r="M26" s="15"/>
      <c r="N26" s="15"/>
      <c r="O26" s="15"/>
      <c r="P26" s="15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2:30" x14ac:dyDescent="0.25">
      <c r="B27" s="2"/>
      <c r="C27" s="2"/>
      <c r="D27" s="9"/>
      <c r="E27" s="12"/>
      <c r="F27" s="18"/>
      <c r="G27" s="13"/>
      <c r="H27" s="16"/>
      <c r="I27" s="16"/>
      <c r="J27" s="16"/>
      <c r="K27" s="17"/>
      <c r="L27" s="15"/>
      <c r="M27" s="15"/>
      <c r="N27" s="15"/>
      <c r="O27" s="15"/>
      <c r="P27" s="15"/>
      <c r="Q27" s="2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2:30" x14ac:dyDescent="0.25">
      <c r="B28" s="2"/>
      <c r="C28" s="2"/>
      <c r="D28" s="9"/>
      <c r="E28" s="12"/>
      <c r="F28" s="18"/>
      <c r="G28" s="13"/>
      <c r="H28" s="16"/>
      <c r="I28" s="16"/>
      <c r="J28" s="16"/>
      <c r="K28" s="17"/>
      <c r="L28" s="15"/>
      <c r="M28" s="15"/>
      <c r="N28" s="15"/>
      <c r="O28" s="15"/>
      <c r="P28" s="15"/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2:30" x14ac:dyDescent="0.25">
      <c r="B29" s="2"/>
      <c r="C29" s="2"/>
      <c r="D29" s="9"/>
      <c r="E29" s="12"/>
      <c r="F29" s="18"/>
      <c r="G29" s="13"/>
      <c r="H29" s="16"/>
      <c r="I29" s="16"/>
      <c r="J29" s="16"/>
      <c r="K29" s="17"/>
      <c r="L29" s="15"/>
      <c r="M29" s="15"/>
      <c r="N29" s="15"/>
      <c r="O29" s="15"/>
      <c r="P29" s="15"/>
      <c r="Q29" s="2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2:30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2:30" x14ac:dyDescent="0.25">
      <c r="B31" s="5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2:30" x14ac:dyDescent="0.25">
      <c r="L32"/>
      <c r="M32"/>
      <c r="N32"/>
      <c r="O32"/>
      <c r="P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5"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9"/>
      <c r="O34" s="40"/>
      <c r="P34" s="41"/>
      <c r="Q34" s="41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5"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5"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5"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5"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8:30" x14ac:dyDescent="0.25"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8:30" x14ac:dyDescent="0.25"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8:30" x14ac:dyDescent="0.25"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8:30" x14ac:dyDescent="0.25"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8:30" x14ac:dyDescent="0.25"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8:30" x14ac:dyDescent="0.25"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8:30" x14ac:dyDescent="0.25">
      <c r="R55"/>
      <c r="S55"/>
      <c r="T55"/>
      <c r="U55"/>
      <c r="V55"/>
      <c r="W55"/>
      <c r="X55"/>
      <c r="Y55"/>
      <c r="Z55"/>
      <c r="AA55"/>
      <c r="AB55"/>
      <c r="AC55"/>
      <c r="AD55"/>
    </row>
  </sheetData>
  <dataValidations count="12">
    <dataValidation allowBlank="1" showInputMessage="1" showErrorMessage="1" prompt="MetricValue" sqref="P38:Q38" xr:uid="{81EB0E13-3F3D-4330-AE65-C5A107E6AC49}"/>
    <dataValidation allowBlank="1" showInputMessage="1" showErrorMessage="1" prompt="PriceSource" sqref="P42:Q42 O33 F37" xr:uid="{EACB3B34-D225-4D84-8CDF-D30065F6A05C}"/>
    <dataValidation allowBlank="1" showInputMessage="1" showErrorMessage="1" prompt="Provider" sqref="N33 E37" xr:uid="{C2840839-2C4B-466C-9F6B-ABFC89044DD1}"/>
    <dataValidation allowBlank="1" showInputMessage="1" showErrorMessage="1" prompt="InstrumentType" sqref="P33:Q33 G37" xr:uid="{0330A82C-32C2-4B1C-BB8B-87D97C029AB5}"/>
    <dataValidation allowBlank="1" showInputMessage="1" showErrorMessage="1" prompt="InstrumentId" sqref="H37" xr:uid="{CF9310A9-E4B5-4E97-9DC7-02493E6CB5F2}"/>
    <dataValidation allowBlank="1" showInputMessage="1" showErrorMessage="1" prompt="QuoteType" sqref="I37" xr:uid="{4CAADE0F-9B80-4391-A646-185E3AAE36B6}"/>
    <dataValidation allowBlank="1" showInputMessage="1" showErrorMessage="1" prompt="PriceSide" sqref="J37" xr:uid="{A13CCB05-6A0E-4724-B162-A5F946FD3985}"/>
    <dataValidation allowBlank="1" showInputMessage="1" showErrorMessage="1" prompt="Value" sqref="K37" xr:uid="{B08C9FA9-307E-4316-AD35-CDA53221EE53}"/>
    <dataValidation allowBlank="1" showInputMessage="1" showErrorMessage="1" prompt="Currency" sqref="L37" xr:uid="{BA3A5960-4F47-48D1-8363-5C8C3F9B77D9}"/>
    <dataValidation allowBlank="1" showInputMessage="1" showErrorMessage="1" prompt="EffectiveAt" sqref="M37" xr:uid="{5D484330-3012-4F2F-ABB0-EDF6FACD3BA1}"/>
    <dataValidation allowBlank="1" showInputMessage="1" showErrorMessage="1" prompt="AsAt" sqref="N37" xr:uid="{B50E4943-84BE-4174-A2C0-CEBCE75C5083}"/>
    <dataValidation allowBlank="1" showInputMessage="1" showErrorMessage="1" prompt="Lineage" sqref="O37" xr:uid="{A3359A92-FAFB-401D-BFBB-8D831E9B930A}"/>
  </dataValidations>
  <hyperlinks>
    <hyperlink ref="E7" r:id="rId1" xr:uid="{C7A28DB7-D6C8-4ED0-94CE-56A30525E262}"/>
    <hyperlink ref="E8" r:id="rId2" xr:uid="{924AA6AA-37AF-4CCA-B7B4-82DD4C273D02}"/>
    <hyperlink ref="E9" r:id="rId3" xr:uid="{EAF7F577-6161-4735-9446-AE7F9D6DA48C}"/>
  </hyperlinks>
  <pageMargins left="0.7" right="0.7" top="0.75" bottom="0.75" header="0.3" footer="0.3"/>
  <pageSetup orientation="portrait" r:id="rId4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BA6B-09CB-4238-BCEB-DCC7237C58E4}">
  <sheetPr>
    <tabColor theme="4" tint="0.39997558519241921"/>
  </sheetPr>
  <dimension ref="B1:Y43"/>
  <sheetViews>
    <sheetView showGridLines="0" zoomScale="85" zoomScaleNormal="85" workbookViewId="0">
      <selection activeCell="P25" sqref="P25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19.5703125" style="23" bestFit="1" customWidth="1"/>
    <col min="7" max="11" width="18.28515625" style="23" customWidth="1"/>
    <col min="12" max="12" width="13.5703125" style="23" bestFit="1" customWidth="1"/>
    <col min="13" max="13" width="22" style="23" bestFit="1" customWidth="1"/>
    <col min="14" max="14" width="15.42578125" style="23" bestFit="1" customWidth="1"/>
    <col min="15" max="15" width="5.5703125" style="23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25" ht="27.75" customHeight="1" x14ac:dyDescent="0.25"/>
    <row r="2" spans="2:25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5" ht="27" customHeight="1" x14ac:dyDescent="0.25">
      <c r="B3" s="1"/>
      <c r="C3" s="1"/>
      <c r="D3" s="11" t="s">
        <v>268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5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5" x14ac:dyDescent="0.25">
      <c r="B5" s="1"/>
      <c r="C5" s="1"/>
      <c r="D5" s="3" t="s">
        <v>269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5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5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5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5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2" spans="2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</row>
    <row r="13" spans="2:25" ht="21" x14ac:dyDescent="0.3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</row>
    <row r="14" spans="2:25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</row>
    <row r="15" spans="2:25" ht="15.75" thickBot="1" x14ac:dyDescent="0.3">
      <c r="B15" s="2"/>
      <c r="C15" s="2"/>
      <c r="D15" s="2"/>
      <c r="E15" s="9" t="s">
        <v>184</v>
      </c>
      <c r="F15" s="14" t="s">
        <v>278</v>
      </c>
      <c r="G15" s="2" t="s">
        <v>183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/>
      <c r="S15"/>
      <c r="T15"/>
      <c r="U15"/>
      <c r="V15"/>
      <c r="W15"/>
      <c r="X15"/>
      <c r="Y15"/>
    </row>
    <row r="16" spans="2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</row>
    <row r="17" spans="2:25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R17"/>
      <c r="S17"/>
      <c r="T17"/>
      <c r="U17"/>
      <c r="V17"/>
      <c r="W17"/>
      <c r="X17"/>
      <c r="Y17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</row>
    <row r="19" spans="2:25" ht="21" x14ac:dyDescent="0.35">
      <c r="B19" s="2"/>
      <c r="C19" s="10" t="s">
        <v>271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</row>
    <row r="20" spans="2:25" ht="21" x14ac:dyDescent="0.35">
      <c r="B20" s="2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25" x14ac:dyDescent="0.25">
      <c r="B21" s="2"/>
      <c r="C21" s="2"/>
      <c r="D21" s="2"/>
      <c r="E21" s="2" t="s">
        <v>277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</row>
    <row r="22" spans="2:25" x14ac:dyDescent="0.25">
      <c r="B22" s="2"/>
      <c r="C22" s="2"/>
      <c r="D22" s="2"/>
      <c r="E22" s="9" t="s">
        <v>1</v>
      </c>
      <c r="F22" s="2"/>
      <c r="G22" s="2" t="s">
        <v>199</v>
      </c>
      <c r="H22" s="2" t="s">
        <v>200</v>
      </c>
      <c r="I22" s="2" t="s">
        <v>201</v>
      </c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</row>
    <row r="23" spans="2:25" x14ac:dyDescent="0.25">
      <c r="B23" s="2"/>
      <c r="C23" s="2"/>
      <c r="D23" s="2"/>
      <c r="E23" s="8" t="s">
        <v>207</v>
      </c>
      <c r="F23" s="8" t="s">
        <v>208</v>
      </c>
      <c r="G23" s="8" t="s">
        <v>272</v>
      </c>
      <c r="H23" s="7" t="s">
        <v>209</v>
      </c>
      <c r="I23" s="8" t="s">
        <v>211</v>
      </c>
      <c r="J23" s="8" t="s">
        <v>212</v>
      </c>
      <c r="K23" s="8" t="s">
        <v>187</v>
      </c>
      <c r="L23" s="6" t="s">
        <v>185</v>
      </c>
      <c r="M23" s="6" t="s">
        <v>273</v>
      </c>
      <c r="N23" s="6" t="s">
        <v>227</v>
      </c>
      <c r="O23" s="6" t="s">
        <v>274</v>
      </c>
      <c r="P23" s="6" t="s">
        <v>275</v>
      </c>
      <c r="Q23" s="2"/>
      <c r="R23"/>
      <c r="S23"/>
      <c r="T23"/>
      <c r="U23"/>
      <c r="V23"/>
      <c r="W23"/>
      <c r="X23"/>
      <c r="Y23"/>
    </row>
    <row r="24" spans="2:25" x14ac:dyDescent="0.25">
      <c r="B24" s="2"/>
      <c r="C24" s="2"/>
      <c r="D24" s="9"/>
      <c r="E24" s="13" t="s">
        <v>312</v>
      </c>
      <c r="F24" s="18" t="s">
        <v>276</v>
      </c>
      <c r="G24" s="13" t="s">
        <v>215</v>
      </c>
      <c r="H24" s="13" t="s">
        <v>214</v>
      </c>
      <c r="I24" s="16" t="s">
        <v>186</v>
      </c>
      <c r="J24" s="16" t="s">
        <v>205</v>
      </c>
      <c r="K24" s="17">
        <v>1.3</v>
      </c>
      <c r="L24" s="15" t="s">
        <v>67</v>
      </c>
      <c r="M24" s="20">
        <v>43617</v>
      </c>
      <c r="N24" s="32"/>
      <c r="O24" s="32"/>
      <c r="P24" s="32" t="str">
        <f>_xll.flQuotesAdd(F15,E23:O27)</f>
        <v>Added 4 quote(s) as at time 2019-09-03 16:02:48Z</v>
      </c>
      <c r="Q24" s="2"/>
      <c r="R24"/>
      <c r="S24"/>
      <c r="T24"/>
      <c r="U24"/>
      <c r="V24"/>
      <c r="W24"/>
      <c r="X24"/>
      <c r="Y24"/>
    </row>
    <row r="25" spans="2:25" x14ac:dyDescent="0.25">
      <c r="B25" s="2"/>
      <c r="C25" s="2"/>
      <c r="D25" s="9"/>
      <c r="E25" s="13" t="s">
        <v>312</v>
      </c>
      <c r="F25" s="18" t="s">
        <v>276</v>
      </c>
      <c r="G25" s="13" t="s">
        <v>215</v>
      </c>
      <c r="H25" s="13" t="s">
        <v>214</v>
      </c>
      <c r="I25" s="16" t="s">
        <v>186</v>
      </c>
      <c r="J25" s="16" t="s">
        <v>205</v>
      </c>
      <c r="K25" s="17">
        <v>1.29</v>
      </c>
      <c r="L25" s="15" t="s">
        <v>67</v>
      </c>
      <c r="M25" s="20">
        <f>M24+1</f>
        <v>43618</v>
      </c>
      <c r="N25" s="15"/>
      <c r="O25" s="15"/>
      <c r="P25" s="15"/>
      <c r="Q25" s="2"/>
      <c r="R25"/>
      <c r="S25"/>
      <c r="T25"/>
      <c r="U25"/>
      <c r="V25"/>
      <c r="W25"/>
      <c r="X25"/>
      <c r="Y25"/>
    </row>
    <row r="26" spans="2:25" x14ac:dyDescent="0.25">
      <c r="B26" s="2"/>
      <c r="C26" s="2"/>
      <c r="D26" s="9"/>
      <c r="E26" s="13" t="s">
        <v>312</v>
      </c>
      <c r="F26" s="18" t="s">
        <v>276</v>
      </c>
      <c r="G26" s="13" t="s">
        <v>215</v>
      </c>
      <c r="H26" s="13" t="s">
        <v>214</v>
      </c>
      <c r="I26" s="16" t="s">
        <v>186</v>
      </c>
      <c r="J26" s="16" t="s">
        <v>205</v>
      </c>
      <c r="K26" s="17">
        <v>1.28</v>
      </c>
      <c r="L26" s="15" t="s">
        <v>67</v>
      </c>
      <c r="M26" s="20">
        <f t="shared" ref="M26:M27" si="0">M25+1</f>
        <v>43619</v>
      </c>
      <c r="N26" s="15"/>
      <c r="O26" s="15"/>
      <c r="P26" s="15"/>
      <c r="Q26" s="2"/>
      <c r="R26"/>
      <c r="S26"/>
      <c r="T26"/>
      <c r="U26"/>
      <c r="V26"/>
      <c r="W26"/>
      <c r="X26"/>
      <c r="Y26"/>
    </row>
    <row r="27" spans="2:25" x14ac:dyDescent="0.25">
      <c r="B27" s="2"/>
      <c r="C27" s="2"/>
      <c r="D27" s="9"/>
      <c r="E27" s="13" t="s">
        <v>312</v>
      </c>
      <c r="F27" s="18" t="s">
        <v>276</v>
      </c>
      <c r="G27" s="13" t="s">
        <v>215</v>
      </c>
      <c r="H27" s="13" t="s">
        <v>214</v>
      </c>
      <c r="I27" s="16" t="s">
        <v>186</v>
      </c>
      <c r="J27" s="16" t="s">
        <v>205</v>
      </c>
      <c r="K27" s="17">
        <v>1.27</v>
      </c>
      <c r="L27" s="15" t="s">
        <v>67</v>
      </c>
      <c r="M27" s="20">
        <f t="shared" si="0"/>
        <v>43620</v>
      </c>
      <c r="N27" s="15"/>
      <c r="O27" s="15"/>
      <c r="P27" s="15"/>
      <c r="Q27" s="2"/>
      <c r="R27"/>
      <c r="S27"/>
      <c r="T27"/>
      <c r="U27"/>
      <c r="V27"/>
      <c r="W27"/>
      <c r="X27"/>
      <c r="Y27"/>
    </row>
    <row r="28" spans="2:25" x14ac:dyDescent="0.25">
      <c r="B28" s="2"/>
      <c r="C28" s="2"/>
      <c r="D28" s="9"/>
      <c r="E28" s="12"/>
      <c r="F28" s="18"/>
      <c r="G28" s="13"/>
      <c r="H28" s="16"/>
      <c r="I28" s="16"/>
      <c r="J28" s="16"/>
      <c r="K28" s="17"/>
      <c r="L28" s="15"/>
      <c r="M28" s="15"/>
      <c r="N28" s="15"/>
      <c r="O28" s="15"/>
      <c r="P28" s="15"/>
      <c r="Q28" s="2"/>
      <c r="R28"/>
      <c r="S28"/>
      <c r="T28"/>
      <c r="U28"/>
      <c r="V28"/>
      <c r="W28"/>
      <c r="X28"/>
      <c r="Y28"/>
    </row>
    <row r="29" spans="2:25" x14ac:dyDescent="0.25">
      <c r="B29" s="2"/>
      <c r="C29" s="2"/>
      <c r="D29" s="9"/>
      <c r="E29" s="12"/>
      <c r="F29" s="18"/>
      <c r="G29" s="13"/>
      <c r="H29" s="16"/>
      <c r="I29" s="16"/>
      <c r="J29" s="16"/>
      <c r="K29" s="17"/>
      <c r="L29" s="15"/>
      <c r="M29" s="15"/>
      <c r="N29" s="15"/>
      <c r="O29" s="15"/>
      <c r="P29" s="15"/>
      <c r="Q29" s="2"/>
      <c r="R29"/>
      <c r="S29"/>
      <c r="T29"/>
      <c r="U29"/>
      <c r="V29"/>
      <c r="W29"/>
      <c r="X29"/>
      <c r="Y29"/>
    </row>
    <row r="30" spans="2:25" x14ac:dyDescent="0.25">
      <c r="B30" s="2"/>
      <c r="C30" s="2"/>
      <c r="D30" s="9"/>
      <c r="E30" s="12"/>
      <c r="F30" s="18"/>
      <c r="G30" s="13"/>
      <c r="H30" s="16"/>
      <c r="I30" s="16"/>
      <c r="J30" s="16"/>
      <c r="K30" s="17"/>
      <c r="L30" s="15"/>
      <c r="M30" s="15"/>
      <c r="N30" s="15"/>
      <c r="O30" s="15"/>
      <c r="P30" s="15"/>
      <c r="Q30" s="2"/>
      <c r="R30"/>
      <c r="S30"/>
      <c r="T30"/>
      <c r="U30"/>
      <c r="V30"/>
      <c r="W30"/>
      <c r="X30"/>
      <c r="Y30"/>
    </row>
    <row r="31" spans="2:25" x14ac:dyDescent="0.25">
      <c r="B31" s="2"/>
      <c r="C31" s="2"/>
      <c r="D31" s="9"/>
      <c r="E31" s="12"/>
      <c r="F31" s="18"/>
      <c r="G31" s="13"/>
      <c r="H31" s="16"/>
      <c r="I31" s="16"/>
      <c r="J31" s="16"/>
      <c r="K31" s="17"/>
      <c r="L31" s="15"/>
      <c r="M31" s="15"/>
      <c r="N31" s="15"/>
      <c r="O31" s="15"/>
      <c r="P31" s="15"/>
      <c r="Q31" s="2"/>
      <c r="R31"/>
      <c r="S31"/>
      <c r="T31"/>
      <c r="U31"/>
      <c r="V31"/>
      <c r="W31"/>
      <c r="X31"/>
      <c r="Y31"/>
    </row>
    <row r="32" spans="2:25" x14ac:dyDescent="0.25">
      <c r="B32" s="2"/>
      <c r="C32" s="2"/>
      <c r="D32" s="9"/>
      <c r="E32" s="12"/>
      <c r="F32" s="18"/>
      <c r="G32" s="13"/>
      <c r="H32" s="16"/>
      <c r="I32" s="16"/>
      <c r="J32" s="16"/>
      <c r="K32" s="17"/>
      <c r="L32" s="15"/>
      <c r="M32" s="15"/>
      <c r="N32" s="15"/>
      <c r="O32" s="15"/>
      <c r="P32" s="15"/>
      <c r="Q32" s="2"/>
      <c r="R32"/>
      <c r="S32"/>
      <c r="T32"/>
      <c r="U32"/>
      <c r="V32"/>
      <c r="W32"/>
      <c r="X32"/>
      <c r="Y32"/>
    </row>
    <row r="33" spans="2:25" x14ac:dyDescent="0.25">
      <c r="B33" s="2"/>
      <c r="C33" s="2"/>
      <c r="D33" s="9"/>
      <c r="E33" s="12"/>
      <c r="F33" s="18"/>
      <c r="G33" s="13"/>
      <c r="H33" s="16"/>
      <c r="I33" s="16"/>
      <c r="J33" s="16"/>
      <c r="K33" s="17"/>
      <c r="L33" s="15"/>
      <c r="M33" s="15"/>
      <c r="N33" s="15"/>
      <c r="O33" s="15"/>
      <c r="P33" s="15"/>
      <c r="Q33" s="2"/>
      <c r="R33"/>
      <c r="S33"/>
      <c r="T33"/>
      <c r="U33"/>
      <c r="V33"/>
      <c r="W33"/>
      <c r="X33"/>
      <c r="Y33"/>
    </row>
    <row r="34" spans="2:2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</row>
    <row r="35" spans="2:25" x14ac:dyDescent="0.25">
      <c r="B35" s="5"/>
      <c r="R35"/>
      <c r="S35"/>
      <c r="T35"/>
      <c r="U35"/>
      <c r="V35"/>
      <c r="W35"/>
      <c r="X35"/>
      <c r="Y35"/>
    </row>
    <row r="36" spans="2:25" x14ac:dyDescent="0.25">
      <c r="R36"/>
      <c r="S36"/>
      <c r="T36"/>
      <c r="U36"/>
      <c r="V36"/>
      <c r="W36"/>
      <c r="X36"/>
      <c r="Y36"/>
    </row>
    <row r="43" spans="2:25" x14ac:dyDescent="0.25">
      <c r="Q43" s="22"/>
    </row>
  </sheetData>
  <dataValidations count="13">
    <dataValidation allowBlank="1" showInputMessage="1" showErrorMessage="1" prompt="PriceSource" sqref="P46 F37 S28" xr:uid="{5C9615C0-4AF5-4FC6-86B5-1E8B2CBEDED4}"/>
    <dataValidation allowBlank="1" showInputMessage="1" showErrorMessage="1" prompt="InstrumentId" sqref="Q46 H37 U28" xr:uid="{77E4CD2D-2084-4DA2-8C8B-651C40CBBC6C}"/>
    <dataValidation allowBlank="1" showInputMessage="1" showErrorMessage="1" prompt="InstrumentIdType" sqref="R46" xr:uid="{75DF64B6-73CB-4B9F-BFA1-C2F593290C56}"/>
    <dataValidation allowBlank="1" showInputMessage="1" showErrorMessage="1" prompt="QuoteType" sqref="S46 I37 V28" xr:uid="{1A88DE78-C764-45F4-A25A-3435A2B0DC62}"/>
    <dataValidation allowBlank="1" showInputMessage="1" showErrorMessage="1" prompt="PriceSide" sqref="T46 J37 W28" xr:uid="{5A102EB4-D8DE-4458-85C9-5A68C160FE68}"/>
    <dataValidation allowBlank="1" showInputMessage="1" showErrorMessage="1" prompt="MetricValue" sqref="P42" xr:uid="{9C80CB85-4A9E-478C-9961-46B40E05CBBC}"/>
    <dataValidation allowBlank="1" showInputMessage="1" showErrorMessage="1" prompt="EffectiveAt" sqref="Q42 M37 Z28" xr:uid="{3B1509A2-796C-4B3F-9404-44F9BE4D8D82}"/>
    <dataValidation allowBlank="1" showInputMessage="1" showErrorMessage="1" prompt="Lineage" sqref="R42 O37 AB28" xr:uid="{8BB01395-9E98-4449-A93F-37252989CB2F}"/>
    <dataValidation allowBlank="1" showInputMessage="1" showErrorMessage="1" prompt="Provider" sqref="E37" xr:uid="{AC3CA1B1-C1BC-45C6-8F33-77D85D3BBD17}"/>
    <dataValidation allowBlank="1" showInputMessage="1" showErrorMessage="1" prompt="InstrumentType" sqref="T28 G37" xr:uid="{ADB4ECA3-6F56-4375-98BE-E99FA8BCB76B}"/>
    <dataValidation allowBlank="1" showInputMessage="1" showErrorMessage="1" prompt="Value" sqref="X28 K37" xr:uid="{B4FFCC6C-7650-4202-9FEF-C1866C977BDD}"/>
    <dataValidation allowBlank="1" showInputMessage="1" showErrorMessage="1" prompt="Currency" sqref="Y28 L37" xr:uid="{D75CA86E-6A3B-459E-B488-82E141E77A37}"/>
    <dataValidation allowBlank="1" showInputMessage="1" showErrorMessage="1" prompt="AsAt" sqref="AA28 N37" xr:uid="{2A23BE34-1096-4F0A-BBE3-4F490F8BE380}"/>
  </dataValidations>
  <hyperlinks>
    <hyperlink ref="E7" r:id="rId1" xr:uid="{132C31C3-960C-49B0-B31C-228729E2A547}"/>
    <hyperlink ref="E8" r:id="rId2" xr:uid="{9912CE3C-CF04-4363-9D49-4A66CD31C33B}"/>
    <hyperlink ref="E9" r:id="rId3" xr:uid="{468E4159-D80C-486E-AC2F-2F87D3F5A980}"/>
  </hyperlinks>
  <pageMargins left="0.7" right="0.7" top="0.75" bottom="0.75" header="0.3" footer="0.3"/>
  <pageSetup orientation="portrait" r:id="rId4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E7D4-FF99-48DB-ACD5-AAFD91F75881}">
  <sheetPr codeName="Sheet6"/>
  <dimension ref="B2:D180"/>
  <sheetViews>
    <sheetView workbookViewId="0">
      <selection activeCell="E28" sqref="E28"/>
    </sheetView>
  </sheetViews>
  <sheetFormatPr defaultRowHeight="15" x14ac:dyDescent="0.25"/>
  <cols>
    <col min="2" max="2" width="13.5703125" bestFit="1" customWidth="1"/>
    <col min="4" max="4" width="16.7109375" customWidth="1"/>
  </cols>
  <sheetData>
    <row r="2" spans="2:4" x14ac:dyDescent="0.25">
      <c r="B2" s="4" t="s">
        <v>0</v>
      </c>
      <c r="D2" s="4" t="s">
        <v>181</v>
      </c>
    </row>
    <row r="3" spans="2:4" x14ac:dyDescent="0.25">
      <c r="B3" t="s">
        <v>2</v>
      </c>
      <c r="D3" t="s">
        <v>180</v>
      </c>
    </row>
    <row r="4" spans="2:4" x14ac:dyDescent="0.25">
      <c r="B4" t="s">
        <v>3</v>
      </c>
      <c r="D4" t="s">
        <v>182</v>
      </c>
    </row>
    <row r="5" spans="2:4" x14ac:dyDescent="0.25">
      <c r="B5" t="s">
        <v>4</v>
      </c>
    </row>
    <row r="6" spans="2:4" x14ac:dyDescent="0.25">
      <c r="B6" t="s">
        <v>5</v>
      </c>
    </row>
    <row r="7" spans="2:4" x14ac:dyDescent="0.25">
      <c r="B7" t="s">
        <v>6</v>
      </c>
    </row>
    <row r="8" spans="2:4" x14ac:dyDescent="0.25">
      <c r="B8" t="s">
        <v>7</v>
      </c>
    </row>
    <row r="9" spans="2:4" x14ac:dyDescent="0.25">
      <c r="B9" t="s">
        <v>8</v>
      </c>
    </row>
    <row r="10" spans="2:4" x14ac:dyDescent="0.25">
      <c r="B10" t="s">
        <v>9</v>
      </c>
    </row>
    <row r="11" spans="2:4" x14ac:dyDescent="0.25">
      <c r="B11" t="s">
        <v>10</v>
      </c>
    </row>
    <row r="12" spans="2:4" x14ac:dyDescent="0.25">
      <c r="B12" t="s">
        <v>11</v>
      </c>
    </row>
    <row r="13" spans="2:4" x14ac:dyDescent="0.25">
      <c r="B13" t="s">
        <v>12</v>
      </c>
    </row>
    <row r="14" spans="2:4" x14ac:dyDescent="0.25">
      <c r="B14" t="s">
        <v>13</v>
      </c>
    </row>
    <row r="15" spans="2:4" x14ac:dyDescent="0.25">
      <c r="B15" t="s">
        <v>14</v>
      </c>
    </row>
    <row r="16" spans="2:4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108</v>
      </c>
    </row>
    <row r="110" spans="2:2" x14ac:dyDescent="0.25">
      <c r="B110" t="s">
        <v>109</v>
      </c>
    </row>
    <row r="111" spans="2:2" x14ac:dyDescent="0.25">
      <c r="B111" t="s">
        <v>110</v>
      </c>
    </row>
    <row r="112" spans="2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  <row r="117" spans="2:2" x14ac:dyDescent="0.25">
      <c r="B117" t="s">
        <v>116</v>
      </c>
    </row>
    <row r="118" spans="2:2" x14ac:dyDescent="0.25">
      <c r="B118" t="s">
        <v>117</v>
      </c>
    </row>
    <row r="119" spans="2:2" x14ac:dyDescent="0.25">
      <c r="B119" t="s">
        <v>118</v>
      </c>
    </row>
    <row r="120" spans="2:2" x14ac:dyDescent="0.25">
      <c r="B120" t="s">
        <v>119</v>
      </c>
    </row>
    <row r="121" spans="2:2" x14ac:dyDescent="0.25">
      <c r="B121" t="s">
        <v>120</v>
      </c>
    </row>
    <row r="122" spans="2:2" x14ac:dyDescent="0.25">
      <c r="B122" t="s">
        <v>121</v>
      </c>
    </row>
    <row r="123" spans="2:2" x14ac:dyDescent="0.25">
      <c r="B123" t="s">
        <v>122</v>
      </c>
    </row>
    <row r="124" spans="2:2" x14ac:dyDescent="0.25">
      <c r="B124" t="s">
        <v>123</v>
      </c>
    </row>
    <row r="125" spans="2:2" x14ac:dyDescent="0.25">
      <c r="B125" t="s">
        <v>124</v>
      </c>
    </row>
    <row r="126" spans="2:2" x14ac:dyDescent="0.25">
      <c r="B126" t="s">
        <v>125</v>
      </c>
    </row>
    <row r="127" spans="2:2" x14ac:dyDescent="0.25">
      <c r="B127" t="s">
        <v>126</v>
      </c>
    </row>
    <row r="128" spans="2:2" x14ac:dyDescent="0.25">
      <c r="B128" t="s">
        <v>127</v>
      </c>
    </row>
    <row r="129" spans="2:2" x14ac:dyDescent="0.25">
      <c r="B129" t="s">
        <v>128</v>
      </c>
    </row>
    <row r="130" spans="2:2" x14ac:dyDescent="0.25">
      <c r="B130" t="s">
        <v>129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134</v>
      </c>
    </row>
    <row r="136" spans="2:2" x14ac:dyDescent="0.25">
      <c r="B136" t="s">
        <v>135</v>
      </c>
    </row>
    <row r="137" spans="2:2" x14ac:dyDescent="0.25">
      <c r="B137" t="s">
        <v>136</v>
      </c>
    </row>
    <row r="138" spans="2:2" x14ac:dyDescent="0.25">
      <c r="B138" t="s">
        <v>137</v>
      </c>
    </row>
    <row r="139" spans="2:2" x14ac:dyDescent="0.25">
      <c r="B139" t="s">
        <v>138</v>
      </c>
    </row>
    <row r="140" spans="2:2" x14ac:dyDescent="0.25">
      <c r="B140" t="s">
        <v>139</v>
      </c>
    </row>
    <row r="141" spans="2:2" x14ac:dyDescent="0.25">
      <c r="B141" t="s">
        <v>140</v>
      </c>
    </row>
    <row r="142" spans="2:2" x14ac:dyDescent="0.25">
      <c r="B142" t="s">
        <v>141</v>
      </c>
    </row>
    <row r="143" spans="2:2" x14ac:dyDescent="0.25">
      <c r="B143" t="s">
        <v>142</v>
      </c>
    </row>
    <row r="144" spans="2:2" x14ac:dyDescent="0.25">
      <c r="B144" t="s">
        <v>143</v>
      </c>
    </row>
    <row r="145" spans="2:2" x14ac:dyDescent="0.25">
      <c r="B145" t="s">
        <v>144</v>
      </c>
    </row>
    <row r="146" spans="2:2" x14ac:dyDescent="0.25">
      <c r="B146" t="s">
        <v>145</v>
      </c>
    </row>
    <row r="147" spans="2:2" x14ac:dyDescent="0.25">
      <c r="B147" t="s">
        <v>146</v>
      </c>
    </row>
    <row r="148" spans="2:2" x14ac:dyDescent="0.25">
      <c r="B148" t="s">
        <v>147</v>
      </c>
    </row>
    <row r="149" spans="2:2" x14ac:dyDescent="0.25">
      <c r="B149" t="s">
        <v>148</v>
      </c>
    </row>
    <row r="150" spans="2:2" x14ac:dyDescent="0.25">
      <c r="B150" t="s">
        <v>149</v>
      </c>
    </row>
    <row r="151" spans="2:2" x14ac:dyDescent="0.25">
      <c r="B151" t="s">
        <v>150</v>
      </c>
    </row>
    <row r="152" spans="2:2" x14ac:dyDescent="0.25">
      <c r="B152" t="s">
        <v>151</v>
      </c>
    </row>
    <row r="153" spans="2:2" x14ac:dyDescent="0.25">
      <c r="B153" t="s">
        <v>152</v>
      </c>
    </row>
    <row r="154" spans="2:2" x14ac:dyDescent="0.25">
      <c r="B154" t="s">
        <v>153</v>
      </c>
    </row>
    <row r="155" spans="2:2" x14ac:dyDescent="0.25">
      <c r="B155" t="s">
        <v>154</v>
      </c>
    </row>
    <row r="156" spans="2:2" x14ac:dyDescent="0.25">
      <c r="B156" t="s">
        <v>155</v>
      </c>
    </row>
    <row r="157" spans="2:2" x14ac:dyDescent="0.25">
      <c r="B157" t="s">
        <v>156</v>
      </c>
    </row>
    <row r="158" spans="2:2" x14ac:dyDescent="0.25">
      <c r="B158" t="s">
        <v>157</v>
      </c>
    </row>
    <row r="159" spans="2:2" x14ac:dyDescent="0.25">
      <c r="B159" t="s">
        <v>158</v>
      </c>
    </row>
    <row r="160" spans="2:2" x14ac:dyDescent="0.25">
      <c r="B160" t="s">
        <v>159</v>
      </c>
    </row>
    <row r="161" spans="2:2" x14ac:dyDescent="0.25">
      <c r="B161" t="s">
        <v>160</v>
      </c>
    </row>
    <row r="162" spans="2:2" x14ac:dyDescent="0.25">
      <c r="B162" t="s">
        <v>161</v>
      </c>
    </row>
    <row r="163" spans="2:2" x14ac:dyDescent="0.25">
      <c r="B163" t="s">
        <v>162</v>
      </c>
    </row>
    <row r="164" spans="2:2" x14ac:dyDescent="0.25">
      <c r="B164" t="s">
        <v>163</v>
      </c>
    </row>
    <row r="165" spans="2:2" x14ac:dyDescent="0.25">
      <c r="B165" t="s">
        <v>164</v>
      </c>
    </row>
    <row r="166" spans="2:2" x14ac:dyDescent="0.25">
      <c r="B166" t="s">
        <v>165</v>
      </c>
    </row>
    <row r="167" spans="2:2" x14ac:dyDescent="0.25">
      <c r="B167" t="s">
        <v>166</v>
      </c>
    </row>
    <row r="168" spans="2:2" x14ac:dyDescent="0.25">
      <c r="B168" t="s">
        <v>167</v>
      </c>
    </row>
    <row r="169" spans="2:2" x14ac:dyDescent="0.25">
      <c r="B169" t="s">
        <v>168</v>
      </c>
    </row>
    <row r="170" spans="2:2" x14ac:dyDescent="0.25">
      <c r="B170" t="s">
        <v>169</v>
      </c>
    </row>
    <row r="171" spans="2:2" x14ac:dyDescent="0.25">
      <c r="B171" t="s">
        <v>170</v>
      </c>
    </row>
    <row r="172" spans="2:2" x14ac:dyDescent="0.25">
      <c r="B172" t="s">
        <v>171</v>
      </c>
    </row>
    <row r="173" spans="2:2" x14ac:dyDescent="0.25">
      <c r="B173" t="s">
        <v>172</v>
      </c>
    </row>
    <row r="174" spans="2:2" x14ac:dyDescent="0.25">
      <c r="B174" t="s">
        <v>173</v>
      </c>
    </row>
    <row r="175" spans="2:2" x14ac:dyDescent="0.25">
      <c r="B175" t="s">
        <v>174</v>
      </c>
    </row>
    <row r="176" spans="2:2" x14ac:dyDescent="0.25">
      <c r="B176" t="s">
        <v>175</v>
      </c>
    </row>
    <row r="177" spans="2:2" x14ac:dyDescent="0.25">
      <c r="B177" t="s">
        <v>176</v>
      </c>
    </row>
    <row r="178" spans="2:2" x14ac:dyDescent="0.25">
      <c r="B178" t="s">
        <v>177</v>
      </c>
    </row>
    <row r="179" spans="2:2" x14ac:dyDescent="0.25">
      <c r="B179" t="s">
        <v>178</v>
      </c>
    </row>
    <row r="180" spans="2:2" x14ac:dyDescent="0.25">
      <c r="B180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4F0FA1AC8B142BA5BFAEE01329AF1" ma:contentTypeVersion="13" ma:contentTypeDescription="Create a new document." ma:contentTypeScope="" ma:versionID="51d44e6750016a81140edd9302933050">
  <xsd:schema xmlns:xsd="http://www.w3.org/2001/XMLSchema" xmlns:xs="http://www.w3.org/2001/XMLSchema" xmlns:p="http://schemas.microsoft.com/office/2006/metadata/properties" xmlns:ns1="http://schemas.microsoft.com/sharepoint/v3" xmlns:ns2="7f1325bc-d786-4e92-924e-74ffe34b2b40" xmlns:ns3="655d3dbc-e9a1-4c85-8bc4-391e75a6cf80" targetNamespace="http://schemas.microsoft.com/office/2006/metadata/properties" ma:root="true" ma:fieldsID="fbbf5b69800df541767d824f3fbf5177" ns1:_="" ns2:_="" ns3:_="">
    <xsd:import namespace="http://schemas.microsoft.com/sharepoint/v3"/>
    <xsd:import namespace="7f1325bc-d786-4e92-924e-74ffe34b2b40"/>
    <xsd:import namespace="655d3dbc-e9a1-4c85-8bc4-391e75a6cf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325bc-d786-4e92-924e-74ffe34b2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d3dbc-e9a1-4c85-8bc4-391e75a6cf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20" nillable="true" ma:displayName="Sign-off status" ma:internalName="_x0024_Resources_x003a_core_x002c_Signoff_Status_x003b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655d3dbc-e9a1-4c85-8bc4-391e75a6cf8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06B5E61-CB82-4E98-BB90-ED4847D777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EDF347-3168-4BEB-9A6E-9322773C0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f1325bc-d786-4e92-924e-74ffe34b2b40"/>
    <ds:schemaRef ds:uri="655d3dbc-e9a1-4c85-8bc4-391e75a6cf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7F7B26-A8FB-44CC-BC1A-494CF9683469}">
  <ds:schemaRefs>
    <ds:schemaRef ds:uri="7f1325bc-d786-4e92-924e-74ffe34b2b4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655d3dbc-e9a1-4c85-8bc4-391e75a6cf80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Datetime format</vt:lpstr>
      <vt:lpstr>List identifiers</vt:lpstr>
      <vt:lpstr>List instruments</vt:lpstr>
      <vt:lpstr>Get instrument definition</vt:lpstr>
      <vt:lpstr>Edit instrument</vt:lpstr>
      <vt:lpstr>Add instrument</vt:lpstr>
      <vt:lpstr>Add property definition</vt:lpstr>
      <vt:lpstr>List prices 1</vt:lpstr>
      <vt:lpstr>List prices 2</vt:lpstr>
      <vt:lpstr>Update prices</vt:lpstr>
      <vt:lpstr>Create prices</vt:lpstr>
      <vt:lpstr>Inputs</vt:lpstr>
      <vt:lpstr>'Create prices'!fbnHoldings_Template_ref</vt:lpstr>
      <vt:lpstr>'Update prices'!fbnHoldings_Template_ref</vt:lpstr>
      <vt:lpstr>'Add instrument'!fbnInstrumentProperties_Template_ref</vt:lpstr>
      <vt:lpstr>'Add property definition'!fbnInstrumentProperties_Template_ref</vt:lpstr>
      <vt:lpstr>'Edit instrument'!fbnInstrumentProperties_Template_ref</vt:lpstr>
      <vt:lpstr>'Add instrument'!fbnInstruments_Template_ref</vt:lpstr>
      <vt:lpstr>'Edit instrument'!fbnInstruments_Template_ref</vt:lpstr>
      <vt:lpstr>'Add instrument'!fbnPropertiesAdd_Template_ref</vt:lpstr>
      <vt:lpstr>'Add property definition'!fbnPropertiesAdd_Template_ref</vt:lpstr>
      <vt:lpstr>'Get instrument definition'!fbnPropertiesAdd_Template_ref</vt:lpstr>
      <vt:lpstr>'List identifiers'!fbnPropertiesAdd_Template_ref</vt:lpstr>
      <vt:lpstr>'Update prices'!fbnQuoteAdd_Template_ref</vt:lpstr>
      <vt:lpstr>'Create prices'!fbnQuoteId_Template_ref</vt:lpstr>
      <vt:lpstr>'Update prices'!fbnQuoteId_Template_ref</vt:lpstr>
      <vt:lpstr>'Create prices'!fbnQuotesAdd_Template_ref</vt:lpstr>
      <vt:lpstr>'Update prices'!fbnQuotesAdd_Template_ref</vt:lpstr>
      <vt:lpstr>'Create prices'!fbnSecurities_Template_ref</vt:lpstr>
      <vt:lpstr>'Update prices'!fbnSecurities_Template_ref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Wong</dc:creator>
  <cp:lastModifiedBy>Gus Sekhon</cp:lastModifiedBy>
  <dcterms:created xsi:type="dcterms:W3CDTF">2019-03-20T09:26:45Z</dcterms:created>
  <dcterms:modified xsi:type="dcterms:W3CDTF">2019-09-03T16:02:51Z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0x01010005F4F0FA1AC8B142BA5BFAEE01329AF1</vt:lpwstr>
  </property>
  <property fmtid="{D5CDD505-2E9C-101B-9397-08002B2CF9AE}" pid="3" name="AuthorIds_UIVersion_18432">
    <vt:lpwstr>184</vt:lpwstr>
  </property>
</Properties>
</file>