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https://finbourne.sharepoint.com/Shared Documents/Product/CustomerProposition/Getting started tutorials/"/>
    </mc:Choice>
  </mc:AlternateContent>
  <xr:revisionPtr revIDLastSave="396" documentId="8_{8DF15D9D-1F89-43FB-A900-090326162575}" xr6:coauthVersionLast="43" xr6:coauthVersionMax="43" xr10:uidLastSave="{61E20F8C-4288-445E-AA76-EA93E37A11D3}"/>
  <bookViews>
    <workbookView xWindow="-120" yWindow="-120" windowWidth="29040" windowHeight="15840" tabRatio="798" firstSheet="3" activeTab="7" xr2:uid="{AE1F34B8-DE16-4837-B47E-A2CAD3EC07DA}"/>
  </bookViews>
  <sheets>
    <sheet name="Datetime format" sheetId="11" r:id="rId1"/>
    <sheet name="Create Portfolio" sheetId="1" r:id="rId2"/>
    <sheet name="Introduction" sheetId="14" r:id="rId3"/>
    <sheet name="Create your instrument universe" sheetId="15" r:id="rId4"/>
    <sheet name="Add your take on balances" sheetId="12" r:id="rId5"/>
    <sheet name="Create your test environment" sheetId="16" r:id="rId6"/>
    <sheet name="Make live trades in production" sheetId="4" r:id="rId7"/>
    <sheet name="Add some test transactions" sheetId="17" r:id="rId8"/>
    <sheet name="Inputs" sheetId="3" state="hidden" r:id="rId9"/>
  </sheets>
  <definedNames>
    <definedName name="AsAtDate" localSheetId="3">#REF!</definedName>
    <definedName name="AsAtDate">#REF!</definedName>
    <definedName name="EffectiveDate" localSheetId="3">#REF!</definedName>
    <definedName name="EffectiveDate">#REF!</definedName>
    <definedName name="fbnAggregationParameters_Template_ref" localSheetId="3">'Create your instrument universe'!#REF!</definedName>
    <definedName name="fbnHoldings_Template_ref" localSheetId="4">'Add your take on balances'!#REF!</definedName>
    <definedName name="fbnHoldings_Template_ref" localSheetId="3">'Create your instrument universe'!#REF!</definedName>
    <definedName name="fbnInstrumentProperties_Template_ref" localSheetId="3">'Create your instrument universe'!$G$85:$H$85</definedName>
    <definedName name="fbnInstruments_Template_ref" localSheetId="3">'Create your instrument universe'!$O$22:$U$22</definedName>
    <definedName name="fbnPortfoliosAdd_Template_ref" localSheetId="1">'Create Portfolio'!#REF!</definedName>
    <definedName name="fbnPortfoliosAdd_Template_ref" localSheetId="5">'Create your test environment'!#REF!</definedName>
    <definedName name="fbnPropertiesAdd_Template_ref" localSheetId="3">'Create your instrument universe'!$G$81:$M$81</definedName>
    <definedName name="fbnSecurities_Template_ref" localSheetId="3">'Create your instrument universe'!#REF!</definedName>
    <definedName name="fbnTransactionsAdd_Template_ref" localSheetId="7">'Add some test transactions'!$E$47:$P$47</definedName>
    <definedName name="fbnTransactionsAdd_Template_ref" localSheetId="6">'Make live trades in production'!$E$44:$P$44</definedName>
    <definedName name="Portfolio" localSheetId="7">#REF!</definedName>
    <definedName name="Portfolio" localSheetId="3">#REF!</definedName>
    <definedName name="Portfolio" localSheetId="5">#REF!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6" i="17" l="1"/>
  <c r="I28" i="17" s="1"/>
  <c r="L28" i="17" s="1"/>
  <c r="I31" i="17" s="1"/>
  <c r="L31" i="17"/>
  <c r="I25" i="4"/>
  <c r="L25" i="4" s="1"/>
  <c r="I30" i="4" s="1"/>
  <c r="I23" i="4"/>
  <c r="L23" i="4" s="1"/>
  <c r="H28" i="4" s="1"/>
  <c r="E55" i="17" a="1"/>
  <c r="L24" i="17"/>
  <c r="E82" i="17" a="1"/>
  <c r="E52" i="4" a="1"/>
  <c r="L26" i="17" l="1"/>
  <c r="H31" i="17" s="1"/>
  <c r="H30" i="4"/>
  <c r="H29" i="4"/>
  <c r="I29" i="4"/>
  <c r="I28" i="4"/>
  <c r="L29" i="4"/>
  <c r="L30" i="4"/>
  <c r="L28" i="4"/>
  <c r="L28" i="16"/>
  <c r="I34" i="12"/>
  <c r="G34" i="12"/>
  <c r="G35" i="12"/>
  <c r="I35" i="12" s="1"/>
  <c r="G36" i="12"/>
  <c r="I36" i="12" s="1"/>
  <c r="G37" i="12"/>
  <c r="I37" i="12" s="1"/>
  <c r="G38" i="12"/>
  <c r="I38" i="12" s="1"/>
  <c r="G39" i="12"/>
  <c r="I39" i="12" s="1"/>
  <c r="G40" i="12"/>
  <c r="I40" i="12" s="1"/>
  <c r="G41" i="12"/>
  <c r="I41" i="12" s="1"/>
  <c r="G42" i="12"/>
  <c r="I42" i="12" s="1"/>
  <c r="G33" i="12"/>
  <c r="I33" i="12" s="1"/>
  <c r="E55" i="17"/>
  <c r="I57" i="17"/>
  <c r="M59" i="17"/>
  <c r="Q61" i="17"/>
  <c r="U63" i="17"/>
  <c r="Y65" i="17"/>
  <c r="AC67" i="17"/>
  <c r="AG69" i="17"/>
  <c r="G72" i="17"/>
  <c r="F55" i="17"/>
  <c r="J57" i="17"/>
  <c r="AE55" i="17"/>
  <c r="E58" i="17"/>
  <c r="I60" i="17"/>
  <c r="M62" i="17"/>
  <c r="Q64" i="17"/>
  <c r="U66" i="17"/>
  <c r="Y68" i="17"/>
  <c r="AC70" i="17"/>
  <c r="AG72" i="17"/>
  <c r="J56" i="17"/>
  <c r="N58" i="17"/>
  <c r="X58" i="17"/>
  <c r="T61" i="17"/>
  <c r="N64" i="17"/>
  <c r="J67" i="17"/>
  <c r="F70" i="17"/>
  <c r="AD72" i="17"/>
  <c r="M57" i="17"/>
  <c r="T60" i="17"/>
  <c r="P63" i="17"/>
  <c r="J66" i="17"/>
  <c r="F69" i="17"/>
  <c r="AF71" i="17"/>
  <c r="AG66" i="17"/>
  <c r="K71" i="17"/>
  <c r="Y66" i="17"/>
  <c r="X59" i="17"/>
  <c r="T68" i="17"/>
  <c r="L56" i="17"/>
  <c r="AD59" i="17"/>
  <c r="Y62" i="17"/>
  <c r="AE65" i="17"/>
  <c r="N66" i="17"/>
  <c r="P73" i="17"/>
  <c r="Z61" i="17"/>
  <c r="AA67" i="17"/>
  <c r="U57" i="17"/>
  <c r="N65" i="17"/>
  <c r="R55" i="17"/>
  <c r="AE57" i="17"/>
  <c r="AH60" i="17"/>
  <c r="AB63" i="17"/>
  <c r="AH66" i="17"/>
  <c r="X71" i="17"/>
  <c r="V59" i="17"/>
  <c r="AH65" i="17"/>
  <c r="E57" i="17"/>
  <c r="AH64" i="17"/>
  <c r="H73" i="17"/>
  <c r="K68" i="17"/>
  <c r="J61" i="17"/>
  <c r="U72" i="17"/>
  <c r="AF72" i="17"/>
  <c r="AE61" i="17"/>
  <c r="G65" i="17"/>
  <c r="M64" i="17"/>
  <c r="G70" i="17"/>
  <c r="V67" i="17"/>
  <c r="AB70" i="17"/>
  <c r="AA60" i="17"/>
  <c r="AG67" i="17"/>
  <c r="W69" i="17"/>
  <c r="AA64" i="17"/>
  <c r="Z65" i="17"/>
  <c r="AD71" i="17"/>
  <c r="AD67" i="17"/>
  <c r="H60" i="17"/>
  <c r="AB67" i="17"/>
  <c r="T73" i="17"/>
  <c r="S56" i="17"/>
  <c r="AA59" i="17"/>
  <c r="AE62" i="17"/>
  <c r="M55" i="17"/>
  <c r="Q57" i="17"/>
  <c r="U59" i="17"/>
  <c r="Y61" i="17"/>
  <c r="AC63" i="17"/>
  <c r="AG65" i="17"/>
  <c r="G68" i="17"/>
  <c r="K70" i="17"/>
  <c r="O72" i="17"/>
  <c r="N55" i="17"/>
  <c r="R57" i="17"/>
  <c r="I56" i="17"/>
  <c r="M58" i="17"/>
  <c r="Q60" i="17"/>
  <c r="U62" i="17"/>
  <c r="Y64" i="17"/>
  <c r="AC66" i="17"/>
  <c r="AG68" i="17"/>
  <c r="G71" i="17"/>
  <c r="K73" i="17"/>
  <c r="R56" i="17"/>
  <c r="V58" i="17"/>
  <c r="AH58" i="17"/>
  <c r="AD61" i="17"/>
  <c r="Z64" i="17"/>
  <c r="T67" i="17"/>
  <c r="P70" i="17"/>
  <c r="L73" i="17"/>
  <c r="AC57" i="17"/>
  <c r="AD60" i="17"/>
  <c r="Z63" i="17"/>
  <c r="V66" i="17"/>
  <c r="P69" i="17"/>
  <c r="L72" i="17"/>
  <c r="N67" i="17"/>
  <c r="V71" i="17"/>
  <c r="H68" i="17"/>
  <c r="P61" i="17"/>
  <c r="V69" i="17"/>
  <c r="AB56" i="17"/>
  <c r="K60" i="17"/>
  <c r="F63" i="17"/>
  <c r="W66" i="17"/>
  <c r="F68" i="17"/>
  <c r="AB55" i="17"/>
  <c r="AB62" i="17"/>
  <c r="AC68" i="17"/>
  <c r="T58" i="17"/>
  <c r="P66" i="17"/>
  <c r="T56" i="17"/>
  <c r="Q58" i="17"/>
  <c r="N61" i="17"/>
  <c r="J64" i="17"/>
  <c r="P67" i="17"/>
  <c r="N72" i="17"/>
  <c r="M60" i="17"/>
  <c r="Q67" i="17"/>
  <c r="G58" i="17"/>
  <c r="F66" i="17"/>
  <c r="H58" i="17"/>
  <c r="W62" i="17"/>
  <c r="AH73" i="17"/>
  <c r="V56" i="17"/>
  <c r="O69" i="17"/>
  <c r="AG58" i="17"/>
  <c r="F56" i="17"/>
  <c r="K72" i="17"/>
  <c r="U55" i="17"/>
  <c r="Y57" i="17"/>
  <c r="AC59" i="17"/>
  <c r="AG61" i="17"/>
  <c r="G64" i="17"/>
  <c r="K66" i="17"/>
  <c r="O68" i="17"/>
  <c r="S70" i="17"/>
  <c r="W72" i="17"/>
  <c r="V55" i="17"/>
  <c r="Z57" i="17"/>
  <c r="Q56" i="17"/>
  <c r="U58" i="17"/>
  <c r="Y60" i="17"/>
  <c r="AC62" i="17"/>
  <c r="AG64" i="17"/>
  <c r="G67" i="17"/>
  <c r="K69" i="17"/>
  <c r="O71" i="17"/>
  <c r="S73" i="17"/>
  <c r="Z56" i="17"/>
  <c r="S55" i="17"/>
  <c r="P59" i="17"/>
  <c r="J62" i="17"/>
  <c r="F65" i="17"/>
  <c r="AF67" i="17"/>
  <c r="Z70" i="17"/>
  <c r="V73" i="17"/>
  <c r="O58" i="17"/>
  <c r="L61" i="17"/>
  <c r="F64" i="17"/>
  <c r="AF66" i="17"/>
  <c r="AB69" i="17"/>
  <c r="V72" i="17"/>
  <c r="E68" i="17"/>
  <c r="AG71" i="17"/>
  <c r="J69" i="17"/>
  <c r="R62" i="17"/>
  <c r="X70" i="17"/>
  <c r="N57" i="17"/>
  <c r="U60" i="17"/>
  <c r="Q63" i="17"/>
  <c r="Y67" i="17"/>
  <c r="H69" i="17"/>
  <c r="P57" i="17"/>
  <c r="S63" i="17"/>
  <c r="AE69" i="17"/>
  <c r="L59" i="17"/>
  <c r="R67" i="17"/>
  <c r="F57" i="17"/>
  <c r="AD58" i="17"/>
  <c r="X61" i="17"/>
  <c r="T64" i="17"/>
  <c r="Z67" i="17"/>
  <c r="F73" i="17"/>
  <c r="O61" i="17"/>
  <c r="S68" i="17"/>
  <c r="AF58" i="17"/>
  <c r="H67" i="17"/>
  <c r="Y59" i="17"/>
  <c r="F71" i="17"/>
  <c r="E64" i="17"/>
  <c r="AC72" i="17"/>
  <c r="P60" i="17"/>
  <c r="Q70" i="17"/>
  <c r="W73" i="17"/>
  <c r="I67" i="17"/>
  <c r="AC61" i="17"/>
  <c r="N59" i="17"/>
  <c r="E69" i="17"/>
  <c r="Z55" i="17"/>
  <c r="AE58" i="17"/>
  <c r="S71" i="17"/>
  <c r="Y63" i="17"/>
  <c r="AC55" i="17"/>
  <c r="AG57" i="17"/>
  <c r="G60" i="17"/>
  <c r="K62" i="17"/>
  <c r="O64" i="17"/>
  <c r="S66" i="17"/>
  <c r="W68" i="17"/>
  <c r="AA70" i="17"/>
  <c r="AE72" i="17"/>
  <c r="AD55" i="17"/>
  <c r="AH57" i="17"/>
  <c r="Y56" i="17"/>
  <c r="AC58" i="17"/>
  <c r="AG60" i="17"/>
  <c r="G63" i="17"/>
  <c r="K65" i="17"/>
  <c r="O67" i="17"/>
  <c r="S69" i="17"/>
  <c r="W71" i="17"/>
  <c r="AA73" i="17"/>
  <c r="AH56" i="17"/>
  <c r="E56" i="17"/>
  <c r="Z59" i="17"/>
  <c r="V62" i="17"/>
  <c r="P65" i="17"/>
  <c r="L68" i="17"/>
  <c r="H71" i="17"/>
  <c r="AF73" i="17"/>
  <c r="Z58" i="17"/>
  <c r="V61" i="17"/>
  <c r="R64" i="17"/>
  <c r="L67" i="17"/>
  <c r="H70" i="17"/>
  <c r="AH72" i="17"/>
  <c r="P68" i="17"/>
  <c r="M72" i="17"/>
  <c r="L70" i="17"/>
  <c r="T63" i="17"/>
  <c r="Z71" i="17"/>
  <c r="AD57" i="17"/>
  <c r="AF60" i="17"/>
  <c r="AA63" i="17"/>
  <c r="AA68" i="17"/>
  <c r="AD69" i="17"/>
  <c r="R58" i="17"/>
  <c r="AD63" i="17"/>
  <c r="W70" i="17"/>
  <c r="AH59" i="17"/>
  <c r="AD68" i="17"/>
  <c r="K55" i="17"/>
  <c r="J59" i="17"/>
  <c r="F62" i="17"/>
  <c r="AD64" i="17"/>
  <c r="R68" i="17"/>
  <c r="AB73" i="17"/>
  <c r="G62" i="17"/>
  <c r="U69" i="17"/>
  <c r="N60" i="17"/>
  <c r="J68" i="17"/>
  <c r="G61" i="17"/>
  <c r="S72" i="17"/>
  <c r="R65" i="17"/>
  <c r="Y58" i="17"/>
  <c r="K63" i="17"/>
  <c r="V57" i="17"/>
  <c r="AH55" i="17"/>
  <c r="U68" i="17"/>
  <c r="X64" i="17"/>
  <c r="E65" i="17"/>
  <c r="X68" i="17"/>
  <c r="I62" i="17"/>
  <c r="AE66" i="17"/>
  <c r="V63" i="17"/>
  <c r="AH69" i="17"/>
  <c r="Y70" i="17"/>
  <c r="M69" i="17"/>
  <c r="P64" i="17"/>
  <c r="Q71" i="17"/>
  <c r="Q59" i="17"/>
  <c r="Y69" i="17"/>
  <c r="Q68" i="17"/>
  <c r="AF55" i="17"/>
  <c r="H61" i="17"/>
  <c r="X69" i="17"/>
  <c r="J60" i="17"/>
  <c r="T71" i="17"/>
  <c r="Q55" i="17"/>
  <c r="U65" i="17"/>
  <c r="E61" i="17"/>
  <c r="O57" i="17"/>
  <c r="X66" i="17"/>
  <c r="R72" i="17"/>
  <c r="AC60" i="17"/>
  <c r="T66" i="17"/>
  <c r="G56" i="17"/>
  <c r="K58" i="17"/>
  <c r="O60" i="17"/>
  <c r="S62" i="17"/>
  <c r="W64" i="17"/>
  <c r="AA66" i="17"/>
  <c r="AE68" i="17"/>
  <c r="E71" i="17"/>
  <c r="I73" i="17"/>
  <c r="H56" i="17"/>
  <c r="L58" i="17"/>
  <c r="AG56" i="17"/>
  <c r="G59" i="17"/>
  <c r="K61" i="17"/>
  <c r="O63" i="17"/>
  <c r="S65" i="17"/>
  <c r="W67" i="17"/>
  <c r="AA69" i="17"/>
  <c r="AE71" i="17"/>
  <c r="H55" i="17"/>
  <c r="L57" i="17"/>
  <c r="U56" i="17"/>
  <c r="F60" i="17"/>
  <c r="AF62" i="17"/>
  <c r="AB65" i="17"/>
  <c r="V68" i="17"/>
  <c r="R71" i="17"/>
  <c r="I55" i="17"/>
  <c r="H59" i="17"/>
  <c r="AF61" i="17"/>
  <c r="AB64" i="17"/>
  <c r="X67" i="17"/>
  <c r="R70" i="17"/>
  <c r="N73" i="17"/>
  <c r="G69" i="17"/>
  <c r="E73" i="17"/>
  <c r="N71" i="17"/>
  <c r="V64" i="17"/>
  <c r="AB72" i="17"/>
  <c r="P58" i="17"/>
  <c r="M61" i="17"/>
  <c r="H64" i="17"/>
  <c r="AC69" i="17"/>
  <c r="V70" i="17"/>
  <c r="K59" i="17"/>
  <c r="AF64" i="17"/>
  <c r="E72" i="17"/>
  <c r="Z60" i="17"/>
  <c r="AF69" i="17"/>
  <c r="AA55" i="17"/>
  <c r="T59" i="17"/>
  <c r="P62" i="17"/>
  <c r="L65" i="17"/>
  <c r="AB68" i="17"/>
  <c r="L55" i="17"/>
  <c r="Q62" i="17"/>
  <c r="AG70" i="17"/>
  <c r="F61" i="17"/>
  <c r="L69" i="17"/>
  <c r="T62" i="17"/>
  <c r="AE73" i="17"/>
  <c r="U61" i="17"/>
  <c r="G66" i="17"/>
  <c r="W58" i="17"/>
  <c r="S67" i="17"/>
  <c r="O70" i="17"/>
  <c r="Q66" i="17"/>
  <c r="S60" i="17"/>
  <c r="AG73" i="17"/>
  <c r="AH63" i="17"/>
  <c r="AH62" i="17"/>
  <c r="K64" i="17"/>
  <c r="Z73" i="17"/>
  <c r="AG55" i="17"/>
  <c r="AF70" i="17"/>
  <c r="I71" i="17"/>
  <c r="N63" i="17"/>
  <c r="O56" i="17"/>
  <c r="S58" i="17"/>
  <c r="W60" i="17"/>
  <c r="AA62" i="17"/>
  <c r="AE64" i="17"/>
  <c r="E67" i="17"/>
  <c r="I69" i="17"/>
  <c r="M71" i="17"/>
  <c r="Q73" i="17"/>
  <c r="P56" i="17"/>
  <c r="G55" i="17"/>
  <c r="K57" i="17"/>
  <c r="O59" i="17"/>
  <c r="S61" i="17"/>
  <c r="W63" i="17"/>
  <c r="AA65" i="17"/>
  <c r="AE67" i="17"/>
  <c r="E70" i="17"/>
  <c r="I72" i="17"/>
  <c r="P55" i="17"/>
  <c r="T57" i="17"/>
  <c r="G57" i="17"/>
  <c r="R60" i="17"/>
  <c r="L63" i="17"/>
  <c r="H66" i="17"/>
  <c r="AH68" i="17"/>
  <c r="AB71" i="17"/>
  <c r="Y55" i="17"/>
  <c r="R59" i="17"/>
  <c r="N62" i="17"/>
  <c r="H65" i="17"/>
  <c r="AH67" i="17"/>
  <c r="AD70" i="17"/>
  <c r="X73" i="17"/>
  <c r="R69" i="17"/>
  <c r="O73" i="17"/>
  <c r="P72" i="17"/>
  <c r="X65" i="17"/>
  <c r="AD73" i="17"/>
  <c r="AB58" i="17"/>
  <c r="W61" i="17"/>
  <c r="AC64" i="17"/>
  <c r="AE70" i="17"/>
  <c r="L71" i="17"/>
  <c r="AG59" i="17"/>
  <c r="W65" i="17"/>
  <c r="G73" i="17"/>
  <c r="H62" i="17"/>
  <c r="AH70" i="17"/>
  <c r="M56" i="17"/>
  <c r="AF59" i="17"/>
  <c r="Z62" i="17"/>
  <c r="V65" i="17"/>
  <c r="T69" i="17"/>
  <c r="AD56" i="17"/>
  <c r="I63" i="17"/>
  <c r="Y71" i="17"/>
  <c r="AB61" i="17"/>
  <c r="N70" i="17"/>
  <c r="AG63" i="17"/>
  <c r="T55" i="17"/>
  <c r="M68" i="17"/>
  <c r="AF68" i="17"/>
  <c r="E60" i="17"/>
  <c r="AA71" i="17"/>
  <c r="U73" i="17"/>
  <c r="AF56" i="17"/>
  <c r="I58" i="17"/>
  <c r="T72" i="17"/>
  <c r="AD65" i="17"/>
  <c r="L66" i="17"/>
  <c r="S59" i="17"/>
  <c r="F67" i="17"/>
  <c r="V60" i="17"/>
  <c r="M65" i="17"/>
  <c r="AB66" i="17"/>
  <c r="AC65" i="17"/>
  <c r="W56" i="17"/>
  <c r="AA58" i="17"/>
  <c r="AE60" i="17"/>
  <c r="E63" i="17"/>
  <c r="I65" i="17"/>
  <c r="M67" i="17"/>
  <c r="Q69" i="17"/>
  <c r="U71" i="17"/>
  <c r="Y73" i="17"/>
  <c r="X56" i="17"/>
  <c r="O55" i="17"/>
  <c r="S57" i="17"/>
  <c r="W59" i="17"/>
  <c r="AA61" i="17"/>
  <c r="AE63" i="17"/>
  <c r="E66" i="17"/>
  <c r="I68" i="17"/>
  <c r="M70" i="17"/>
  <c r="Q72" i="17"/>
  <c r="X55" i="17"/>
  <c r="AB57" i="17"/>
  <c r="W57" i="17"/>
  <c r="AB60" i="17"/>
  <c r="X63" i="17"/>
  <c r="R66" i="17"/>
  <c r="N69" i="17"/>
  <c r="J72" i="17"/>
  <c r="K56" i="17"/>
  <c r="AB59" i="17"/>
  <c r="X62" i="17"/>
  <c r="T65" i="17"/>
  <c r="N68" i="17"/>
  <c r="J71" i="17"/>
  <c r="S64" i="17"/>
  <c r="I70" i="17"/>
  <c r="N56" i="17"/>
  <c r="R73" i="17"/>
  <c r="Z66" i="17"/>
  <c r="J55" i="17"/>
  <c r="I59" i="17"/>
  <c r="AH61" i="17"/>
  <c r="J65" i="17"/>
  <c r="X72" i="17"/>
  <c r="AH71" i="17"/>
  <c r="X60" i="17"/>
  <c r="O66" i="17"/>
  <c r="AC73" i="17"/>
  <c r="J63" i="17"/>
  <c r="F72" i="17"/>
  <c r="AC56" i="17"/>
  <c r="L60" i="17"/>
  <c r="H63" i="17"/>
  <c r="AF65" i="17"/>
  <c r="J70" i="17"/>
  <c r="AF57" i="17"/>
  <c r="U64" i="17"/>
  <c r="AA72" i="17"/>
  <c r="AD62" i="17"/>
  <c r="P71" i="17"/>
  <c r="O65" i="17"/>
  <c r="J58" i="17"/>
  <c r="Z69" i="17"/>
  <c r="K67" i="17"/>
  <c r="J73" i="17"/>
  <c r="H72" i="17"/>
  <c r="R61" i="17"/>
  <c r="AG62" i="17"/>
  <c r="F59" i="17"/>
  <c r="L62" i="17"/>
  <c r="I66" i="17"/>
  <c r="X57" i="17"/>
  <c r="AE56" i="17"/>
  <c r="E59" i="17"/>
  <c r="I61" i="17"/>
  <c r="M63" i="17"/>
  <c r="Q65" i="17"/>
  <c r="U67" i="17"/>
  <c r="AC71" i="17"/>
  <c r="W55" i="17"/>
  <c r="AA57" i="17"/>
  <c r="AE59" i="17"/>
  <c r="E62" i="17"/>
  <c r="I64" i="17"/>
  <c r="M66" i="17"/>
  <c r="U70" i="17"/>
  <c r="Y72" i="17"/>
  <c r="F58" i="17"/>
  <c r="AD66" i="17"/>
  <c r="AA56" i="17"/>
  <c r="Z68" i="17"/>
  <c r="T70" i="17"/>
  <c r="O62" i="17"/>
  <c r="Z72" i="17"/>
  <c r="L64" i="17"/>
  <c r="R63" i="17"/>
  <c r="AF63" i="17"/>
  <c r="H57" i="17"/>
  <c r="M73" i="17"/>
  <c r="M99" i="17"/>
  <c r="I93" i="17"/>
  <c r="E87" i="17"/>
  <c r="N87" i="17"/>
  <c r="N94" i="17"/>
  <c r="J88" i="17"/>
  <c r="F82" i="17"/>
  <c r="L93" i="17"/>
  <c r="H87" i="17"/>
  <c r="I98" i="17"/>
  <c r="L96" i="17"/>
  <c r="L84" i="17"/>
  <c r="M94" i="17"/>
  <c r="E82" i="17"/>
  <c r="J87" i="17"/>
  <c r="F95" i="17"/>
  <c r="I91" i="17"/>
  <c r="N91" i="17"/>
  <c r="K89" i="17"/>
  <c r="I83" i="17"/>
  <c r="E99" i="17"/>
  <c r="K92" i="17"/>
  <c r="G86" i="17"/>
  <c r="N83" i="17"/>
  <c r="F94" i="17"/>
  <c r="L87" i="17"/>
  <c r="H99" i="17"/>
  <c r="N92" i="17"/>
  <c r="J86" i="17"/>
  <c r="K97" i="17"/>
  <c r="G87" i="17"/>
  <c r="N95" i="17"/>
  <c r="H82" i="17"/>
  <c r="E94" i="17"/>
  <c r="K87" i="17"/>
  <c r="J99" i="17"/>
  <c r="F93" i="17"/>
  <c r="L86" i="17"/>
  <c r="E97" i="17"/>
  <c r="G84" i="17"/>
  <c r="M89" i="17"/>
  <c r="G98" i="17"/>
  <c r="M91" i="17"/>
  <c r="I85" i="17"/>
  <c r="L99" i="17"/>
  <c r="H93" i="17"/>
  <c r="N86" i="17"/>
  <c r="J98" i="17"/>
  <c r="F92" i="17"/>
  <c r="L85" i="17"/>
  <c r="M96" i="17"/>
  <c r="K85" i="17"/>
  <c r="H94" i="17"/>
  <c r="K99" i="17"/>
  <c r="G93" i="17"/>
  <c r="M86" i="17"/>
  <c r="L98" i="17"/>
  <c r="H92" i="17"/>
  <c r="N85" i="17"/>
  <c r="G96" i="17"/>
  <c r="I97" i="17"/>
  <c r="E91" i="17"/>
  <c r="K84" i="17"/>
  <c r="N98" i="17"/>
  <c r="J92" i="17"/>
  <c r="F86" i="17"/>
  <c r="L97" i="17"/>
  <c r="H91" i="17"/>
  <c r="N84" i="17"/>
  <c r="G95" i="17"/>
  <c r="E84" i="17"/>
  <c r="L92" i="17"/>
  <c r="M98" i="17"/>
  <c r="I92" i="17"/>
  <c r="E86" i="17"/>
  <c r="N97" i="17"/>
  <c r="J91" i="17"/>
  <c r="F85" i="17"/>
  <c r="E88" i="17"/>
  <c r="F87" i="17"/>
  <c r="I95" i="17"/>
  <c r="E89" i="17"/>
  <c r="K82" i="17"/>
  <c r="E98" i="17"/>
  <c r="G85" i="17"/>
  <c r="L90" i="17"/>
  <c r="I86" i="17"/>
  <c r="K94" i="17"/>
  <c r="K96" i="17"/>
  <c r="G90" i="17"/>
  <c r="M83" i="17"/>
  <c r="F98" i="17"/>
  <c r="L91" i="17"/>
  <c r="H85" i="17"/>
  <c r="N96" i="17"/>
  <c r="J90" i="17"/>
  <c r="F84" i="17"/>
  <c r="I94" i="17"/>
  <c r="I82" i="17"/>
  <c r="F91" i="17"/>
  <c r="K91" i="17"/>
  <c r="F97" i="17"/>
  <c r="H84" i="17"/>
  <c r="J85" i="17"/>
  <c r="G88" i="17"/>
  <c r="J83" i="17"/>
  <c r="M93" i="17"/>
  <c r="I99" i="17"/>
  <c r="M95" i="17"/>
  <c r="I89" i="17"/>
  <c r="E83" i="17"/>
  <c r="H97" i="17"/>
  <c r="N90" i="17"/>
  <c r="J84" i="17"/>
  <c r="F96" i="17"/>
  <c r="L89" i="17"/>
  <c r="H83" i="17"/>
  <c r="K93" i="17"/>
  <c r="N99" i="17"/>
  <c r="H90" i="17"/>
  <c r="G97" i="17"/>
  <c r="M90" i="17"/>
  <c r="I84" i="17"/>
  <c r="H96" i="17"/>
  <c r="N89" i="17"/>
  <c r="M84" i="17"/>
  <c r="F83" i="17"/>
  <c r="I87" i="17"/>
  <c r="E93" i="17"/>
  <c r="E95" i="17"/>
  <c r="K88" i="17"/>
  <c r="G82" i="17"/>
  <c r="J96" i="17"/>
  <c r="F90" i="17"/>
  <c r="L83" i="17"/>
  <c r="H95" i="17"/>
  <c r="N88" i="17"/>
  <c r="J82" i="17"/>
  <c r="E92" i="17"/>
  <c r="H98" i="17"/>
  <c r="L88" i="17"/>
  <c r="I96" i="17"/>
  <c r="E90" i="17"/>
  <c r="K83" i="17"/>
  <c r="J95" i="17"/>
  <c r="F89" i="17"/>
  <c r="L82" i="17"/>
  <c r="G83" i="17"/>
  <c r="K86" i="17"/>
  <c r="G94" i="17"/>
  <c r="M87" i="17"/>
  <c r="J93" i="17"/>
  <c r="L95" i="17"/>
  <c r="H89" i="17"/>
  <c r="N82" i="17"/>
  <c r="J94" i="17"/>
  <c r="F88" i="17"/>
  <c r="G99" i="17"/>
  <c r="I90" i="17"/>
  <c r="J97" i="17"/>
  <c r="H86" i="17"/>
  <c r="K95" i="17"/>
  <c r="G89" i="17"/>
  <c r="M82" i="17"/>
  <c r="L94" i="17"/>
  <c r="H88" i="17"/>
  <c r="E96" i="17"/>
  <c r="F99" i="17"/>
  <c r="K98" i="17"/>
  <c r="G92" i="17"/>
  <c r="M85" i="17"/>
  <c r="M88" i="17"/>
  <c r="I88" i="17"/>
  <c r="N93" i="17"/>
  <c r="M92" i="17"/>
  <c r="M97" i="17"/>
  <c r="E85" i="17"/>
  <c r="G91" i="17"/>
  <c r="K90" i="17"/>
  <c r="J89" i="17"/>
  <c r="E42" i="17"/>
  <c r="E52" i="4"/>
  <c r="E54" i="4"/>
  <c r="E56" i="4"/>
  <c r="E58" i="4"/>
  <c r="E60" i="4"/>
  <c r="E62" i="4"/>
  <c r="E64" i="4"/>
  <c r="E66" i="4"/>
  <c r="E68" i="4"/>
  <c r="G53" i="4"/>
  <c r="G55" i="4"/>
  <c r="F53" i="4"/>
  <c r="F55" i="4"/>
  <c r="F57" i="4"/>
  <c r="F59" i="4"/>
  <c r="F61" i="4"/>
  <c r="F63" i="4"/>
  <c r="F65" i="4"/>
  <c r="F67" i="4"/>
  <c r="H52" i="4"/>
  <c r="L55" i="4"/>
  <c r="G58" i="4"/>
  <c r="AA60" i="4"/>
  <c r="Q63" i="4"/>
  <c r="G66" i="4"/>
  <c r="AA68" i="4"/>
  <c r="AI54" i="4"/>
  <c r="AE57" i="4"/>
  <c r="S60" i="4"/>
  <c r="I63" i="4"/>
  <c r="AE65" i="4"/>
  <c r="S68" i="4"/>
  <c r="Y54" i="4"/>
  <c r="T57" i="4"/>
  <c r="J60" i="4"/>
  <c r="AF62" i="4"/>
  <c r="T65" i="4"/>
  <c r="J68" i="4"/>
  <c r="L54" i="4"/>
  <c r="K57" i="4"/>
  <c r="AG59" i="4"/>
  <c r="AA52" i="4"/>
  <c r="AH55" i="4"/>
  <c r="X58" i="4"/>
  <c r="L61" i="4"/>
  <c r="AH63" i="4"/>
  <c r="X66" i="4"/>
  <c r="Q52" i="4"/>
  <c r="X55" i="4"/>
  <c r="O58" i="4"/>
  <c r="AI60" i="4"/>
  <c r="Y63" i="4"/>
  <c r="H58" i="4"/>
  <c r="H66" i="4"/>
  <c r="AJ56" i="4"/>
  <c r="W65" i="4"/>
  <c r="R58" i="4"/>
  <c r="AI66" i="4"/>
  <c r="Z57" i="4"/>
  <c r="R60" i="4"/>
  <c r="AG62" i="4"/>
  <c r="P60" i="4"/>
  <c r="P61" i="4"/>
  <c r="Z67" i="4"/>
  <c r="H60" i="4"/>
  <c r="AB67" i="4"/>
  <c r="R56" i="4"/>
  <c r="Z56" i="4"/>
  <c r="R62" i="4"/>
  <c r="AF54" i="4"/>
  <c r="AG54" i="4"/>
  <c r="T62" i="4"/>
  <c r="T55" i="4"/>
  <c r="AH68" i="4"/>
  <c r="AG64" i="4"/>
  <c r="AJ59" i="4"/>
  <c r="M52" i="4"/>
  <c r="M54" i="4"/>
  <c r="M56" i="4"/>
  <c r="M58" i="4"/>
  <c r="M60" i="4"/>
  <c r="M62" i="4"/>
  <c r="M64" i="4"/>
  <c r="M66" i="4"/>
  <c r="M68" i="4"/>
  <c r="O53" i="4"/>
  <c r="O55" i="4"/>
  <c r="N53" i="4"/>
  <c r="N55" i="4"/>
  <c r="N57" i="4"/>
  <c r="N59" i="4"/>
  <c r="N61" i="4"/>
  <c r="N63" i="4"/>
  <c r="N65" i="4"/>
  <c r="N67" i="4"/>
  <c r="S52" i="4"/>
  <c r="Z55" i="4"/>
  <c r="Q58" i="4"/>
  <c r="G61" i="4"/>
  <c r="AA63" i="4"/>
  <c r="Q66" i="4"/>
  <c r="J52" i="4"/>
  <c r="Q55" i="4"/>
  <c r="I58" i="4"/>
  <c r="AE60" i="4"/>
  <c r="S63" i="4"/>
  <c r="I66" i="4"/>
  <c r="AE68" i="4"/>
  <c r="AJ54" i="4"/>
  <c r="AF57" i="4"/>
  <c r="T60" i="4"/>
  <c r="J63" i="4"/>
  <c r="AF65" i="4"/>
  <c r="T68" i="4"/>
  <c r="Z54" i="4"/>
  <c r="W57" i="4"/>
  <c r="K60" i="4"/>
  <c r="I53" i="4"/>
  <c r="L56" i="4"/>
  <c r="AH58" i="4"/>
  <c r="X61" i="4"/>
  <c r="L64" i="4"/>
  <c r="AH66" i="4"/>
  <c r="AB52" i="4"/>
  <c r="AI55" i="4"/>
  <c r="Y58" i="4"/>
  <c r="O61" i="4"/>
  <c r="AI63" i="4"/>
  <c r="R59" i="4"/>
  <c r="AB66" i="4"/>
  <c r="P58" i="4"/>
  <c r="K66" i="4"/>
  <c r="AB59" i="4"/>
  <c r="Y67" i="4"/>
  <c r="Z61" i="4"/>
  <c r="AB62" i="4"/>
  <c r="Z64" i="4"/>
  <c r="AG65" i="4"/>
  <c r="P68" i="4"/>
  <c r="R61" i="4"/>
  <c r="H59" i="4"/>
  <c r="P59" i="4"/>
  <c r="AD62" i="4"/>
  <c r="AF67" i="4"/>
  <c r="X63" i="4"/>
  <c r="AB56" i="4"/>
  <c r="AB57" i="4"/>
  <c r="P53" i="4"/>
  <c r="U52" i="4"/>
  <c r="U54" i="4"/>
  <c r="U56" i="4"/>
  <c r="U58" i="4"/>
  <c r="U60" i="4"/>
  <c r="U62" i="4"/>
  <c r="U64" i="4"/>
  <c r="U66" i="4"/>
  <c r="U68" i="4"/>
  <c r="W53" i="4"/>
  <c r="W55" i="4"/>
  <c r="V53" i="4"/>
  <c r="V55" i="4"/>
  <c r="V57" i="4"/>
  <c r="V59" i="4"/>
  <c r="V61" i="4"/>
  <c r="V63" i="4"/>
  <c r="V65" i="4"/>
  <c r="V67" i="4"/>
  <c r="AG52" i="4"/>
  <c r="G56" i="4"/>
  <c r="AA58" i="4"/>
  <c r="Q61" i="4"/>
  <c r="G64" i="4"/>
  <c r="AA66" i="4"/>
  <c r="X52" i="4"/>
  <c r="AB55" i="4"/>
  <c r="S58" i="4"/>
  <c r="I61" i="4"/>
  <c r="AE63" i="4"/>
  <c r="S66" i="4"/>
  <c r="K52" i="4"/>
  <c r="R55" i="4"/>
  <c r="J58" i="4"/>
  <c r="AF60" i="4"/>
  <c r="T63" i="4"/>
  <c r="J66" i="4"/>
  <c r="AF68" i="4"/>
  <c r="H55" i="4"/>
  <c r="AG57" i="4"/>
  <c r="W60" i="4"/>
  <c r="T53" i="4"/>
  <c r="X56" i="4"/>
  <c r="L59" i="4"/>
  <c r="AH61" i="4"/>
  <c r="X64" i="4"/>
  <c r="L67" i="4"/>
  <c r="J53" i="4"/>
  <c r="O56" i="4"/>
  <c r="AI58" i="4"/>
  <c r="Y61" i="4"/>
  <c r="O64" i="4"/>
  <c r="AB60" i="4"/>
  <c r="R67" i="4"/>
  <c r="Z59" i="4"/>
  <c r="AG66" i="4"/>
  <c r="H61" i="4"/>
  <c r="O68" i="4"/>
  <c r="W63" i="4"/>
  <c r="W64" i="4"/>
  <c r="AJ65" i="4"/>
  <c r="AF52" i="4"/>
  <c r="P63" i="4"/>
  <c r="AJ68" i="4"/>
  <c r="W62" i="4"/>
  <c r="AJ58" i="4"/>
  <c r="AB61" i="4"/>
  <c r="AJ61" i="4"/>
  <c r="AD68" i="4"/>
  <c r="J65" i="4"/>
  <c r="AH60" i="4"/>
  <c r="R65" i="4"/>
  <c r="Z60" i="4"/>
  <c r="K55" i="4"/>
  <c r="AC52" i="4"/>
  <c r="AC54" i="4"/>
  <c r="AC56" i="4"/>
  <c r="AC58" i="4"/>
  <c r="AC60" i="4"/>
  <c r="AC62" i="4"/>
  <c r="AC64" i="4"/>
  <c r="AC66" i="4"/>
  <c r="AC68" i="4"/>
  <c r="AE53" i="4"/>
  <c r="AE55" i="4"/>
  <c r="AD53" i="4"/>
  <c r="AD55" i="4"/>
  <c r="AD57" i="4"/>
  <c r="AD59" i="4"/>
  <c r="AD61" i="4"/>
  <c r="AD63" i="4"/>
  <c r="AD65" i="4"/>
  <c r="AD67" i="4"/>
  <c r="L53" i="4"/>
  <c r="Q56" i="4"/>
  <c r="G59" i="4"/>
  <c r="AA61" i="4"/>
  <c r="Q64" i="4"/>
  <c r="G67" i="4"/>
  <c r="AI52" i="4"/>
  <c r="I56" i="4"/>
  <c r="AE58" i="4"/>
  <c r="S61" i="4"/>
  <c r="I64" i="4"/>
  <c r="AE66" i="4"/>
  <c r="Y52" i="4"/>
  <c r="AF55" i="4"/>
  <c r="T58" i="4"/>
  <c r="J61" i="4"/>
  <c r="AF63" i="4"/>
  <c r="T66" i="4"/>
  <c r="L52" i="4"/>
  <c r="S55" i="4"/>
  <c r="K58" i="4"/>
  <c r="AG60" i="4"/>
  <c r="AH53" i="4"/>
  <c r="AH56" i="4"/>
  <c r="X59" i="4"/>
  <c r="L62" i="4"/>
  <c r="AH64" i="4"/>
  <c r="X67" i="4"/>
  <c r="X53" i="4"/>
  <c r="Y56" i="4"/>
  <c r="O59" i="4"/>
  <c r="AI61" i="4"/>
  <c r="Y64" i="4"/>
  <c r="H62" i="4"/>
  <c r="H68" i="4"/>
  <c r="AJ60" i="4"/>
  <c r="W67" i="4"/>
  <c r="P62" i="4"/>
  <c r="AI68" i="4"/>
  <c r="K65" i="4"/>
  <c r="AI65" i="4"/>
  <c r="P67" i="4"/>
  <c r="R54" i="4"/>
  <c r="K64" i="4"/>
  <c r="AH52" i="4"/>
  <c r="R63" i="4"/>
  <c r="Z62" i="4"/>
  <c r="Z63" i="4"/>
  <c r="AB63" i="4"/>
  <c r="K67" i="4"/>
  <c r="AJ55" i="4"/>
  <c r="T54" i="4"/>
  <c r="P64" i="4"/>
  <c r="O65" i="4"/>
  <c r="P57" i="4"/>
  <c r="H65" i="4"/>
  <c r="Y66" i="4"/>
  <c r="AC55" i="4"/>
  <c r="AE52" i="4"/>
  <c r="AD54" i="4"/>
  <c r="AD58" i="4"/>
  <c r="AD64" i="4"/>
  <c r="G63" i="4"/>
  <c r="X54" i="4"/>
  <c r="S65" i="4"/>
  <c r="J57" i="4"/>
  <c r="AG56" i="4"/>
  <c r="L66" i="4"/>
  <c r="O63" i="4"/>
  <c r="P56" i="4"/>
  <c r="R66" i="4"/>
  <c r="E53" i="4"/>
  <c r="E55" i="4"/>
  <c r="E57" i="4"/>
  <c r="E59" i="4"/>
  <c r="E61" i="4"/>
  <c r="E63" i="4"/>
  <c r="E65" i="4"/>
  <c r="E67" i="4"/>
  <c r="G52" i="4"/>
  <c r="G54" i="4"/>
  <c r="F52" i="4"/>
  <c r="F54" i="4"/>
  <c r="F56" i="4"/>
  <c r="F58" i="4"/>
  <c r="F60" i="4"/>
  <c r="F62" i="4"/>
  <c r="F64" i="4"/>
  <c r="F66" i="4"/>
  <c r="F68" i="4"/>
  <c r="Z53" i="4"/>
  <c r="AA56" i="4"/>
  <c r="Q59" i="4"/>
  <c r="G62" i="4"/>
  <c r="AA64" i="4"/>
  <c r="Q67" i="4"/>
  <c r="Q53" i="4"/>
  <c r="S56" i="4"/>
  <c r="I59" i="4"/>
  <c r="AE61" i="4"/>
  <c r="S64" i="4"/>
  <c r="I67" i="4"/>
  <c r="AJ52" i="4"/>
  <c r="J56" i="4"/>
  <c r="AF58" i="4"/>
  <c r="T61" i="4"/>
  <c r="J64" i="4"/>
  <c r="AF66" i="4"/>
  <c r="Z52" i="4"/>
  <c r="AG55" i="4"/>
  <c r="W58" i="4"/>
  <c r="K61" i="4"/>
  <c r="P54" i="4"/>
  <c r="L57" i="4"/>
  <c r="AH59" i="4"/>
  <c r="X62" i="4"/>
  <c r="L65" i="4"/>
  <c r="AH67" i="4"/>
  <c r="AI53" i="4"/>
  <c r="AI56" i="4"/>
  <c r="Y59" i="4"/>
  <c r="O62" i="4"/>
  <c r="I52" i="4"/>
  <c r="AJ62" i="4"/>
  <c r="AB68" i="4"/>
  <c r="K62" i="4"/>
  <c r="K68" i="4"/>
  <c r="K63" i="4"/>
  <c r="H67" i="4"/>
  <c r="O67" i="4"/>
  <c r="Z68" i="4"/>
  <c r="AJ64" i="4"/>
  <c r="R64" i="4"/>
  <c r="P65" i="4"/>
  <c r="H56" i="4"/>
  <c r="Z66" i="4"/>
  <c r="AC57" i="4"/>
  <c r="AA57" i="4"/>
  <c r="S57" i="4"/>
  <c r="I68" i="4"/>
  <c r="W59" i="4"/>
  <c r="AI57" i="4"/>
  <c r="H57" i="4"/>
  <c r="AB58" i="4"/>
  <c r="M53" i="4"/>
  <c r="M55" i="4"/>
  <c r="M57" i="4"/>
  <c r="M59" i="4"/>
  <c r="M61" i="4"/>
  <c r="M63" i="4"/>
  <c r="M65" i="4"/>
  <c r="M67" i="4"/>
  <c r="O52" i="4"/>
  <c r="O54" i="4"/>
  <c r="N52" i="4"/>
  <c r="N54" i="4"/>
  <c r="N56" i="4"/>
  <c r="N58" i="4"/>
  <c r="N60" i="4"/>
  <c r="N62" i="4"/>
  <c r="N64" i="4"/>
  <c r="N66" i="4"/>
  <c r="N68" i="4"/>
  <c r="H54" i="4"/>
  <c r="G57" i="4"/>
  <c r="AA59" i="4"/>
  <c r="Q62" i="4"/>
  <c r="G65" i="4"/>
  <c r="AA67" i="4"/>
  <c r="AB53" i="4"/>
  <c r="AE56" i="4"/>
  <c r="S59" i="4"/>
  <c r="I62" i="4"/>
  <c r="AE64" i="4"/>
  <c r="S67" i="4"/>
  <c r="R53" i="4"/>
  <c r="T56" i="4"/>
  <c r="J59" i="4"/>
  <c r="AF61" i="4"/>
  <c r="T64" i="4"/>
  <c r="J67" i="4"/>
  <c r="H53" i="4"/>
  <c r="K56" i="4"/>
  <c r="AG58" i="4"/>
  <c r="W61" i="4"/>
  <c r="AA54" i="4"/>
  <c r="X57" i="4"/>
  <c r="L60" i="4"/>
  <c r="AH62" i="4"/>
  <c r="X65" i="4"/>
  <c r="L68" i="4"/>
  <c r="Q54" i="4"/>
  <c r="O57" i="4"/>
  <c r="AI59" i="4"/>
  <c r="Y62" i="4"/>
  <c r="AA53" i="4"/>
  <c r="AG63" i="4"/>
  <c r="R52" i="4"/>
  <c r="H63" i="4"/>
  <c r="AG68" i="4"/>
  <c r="AI64" i="4"/>
  <c r="R68" i="4"/>
  <c r="W68" i="4"/>
  <c r="Y53" i="4"/>
  <c r="T52" i="4"/>
  <c r="Z65" i="4"/>
  <c r="W66" i="4"/>
  <c r="AC59" i="4"/>
  <c r="AD66" i="4"/>
  <c r="AA65" i="4"/>
  <c r="AE62" i="4"/>
  <c r="AF59" i="4"/>
  <c r="P52" i="4"/>
  <c r="J55" i="4"/>
  <c r="Y55" i="4"/>
  <c r="H64" i="4"/>
  <c r="AI67" i="4"/>
  <c r="U53" i="4"/>
  <c r="U55" i="4"/>
  <c r="U57" i="4"/>
  <c r="U59" i="4"/>
  <c r="U61" i="4"/>
  <c r="U63" i="4"/>
  <c r="U65" i="4"/>
  <c r="U67" i="4"/>
  <c r="W52" i="4"/>
  <c r="W54" i="4"/>
  <c r="V52" i="4"/>
  <c r="V54" i="4"/>
  <c r="V56" i="4"/>
  <c r="V58" i="4"/>
  <c r="V60" i="4"/>
  <c r="V62" i="4"/>
  <c r="V64" i="4"/>
  <c r="V66" i="4"/>
  <c r="V68" i="4"/>
  <c r="S54" i="4"/>
  <c r="Q57" i="4"/>
  <c r="G60" i="4"/>
  <c r="AA62" i="4"/>
  <c r="Q65" i="4"/>
  <c r="G68" i="4"/>
  <c r="J54" i="4"/>
  <c r="I57" i="4"/>
  <c r="AE59" i="4"/>
  <c r="S62" i="4"/>
  <c r="I65" i="4"/>
  <c r="AE67" i="4"/>
  <c r="AF53" i="4"/>
  <c r="AF56" i="4"/>
  <c r="T59" i="4"/>
  <c r="J62" i="4"/>
  <c r="AF64" i="4"/>
  <c r="T67" i="4"/>
  <c r="S53" i="4"/>
  <c r="W56" i="4"/>
  <c r="K59" i="4"/>
  <c r="AG61" i="4"/>
  <c r="I55" i="4"/>
  <c r="AH57" i="4"/>
  <c r="X60" i="4"/>
  <c r="L63" i="4"/>
  <c r="AH65" i="4"/>
  <c r="X68" i="4"/>
  <c r="AB54" i="4"/>
  <c r="Y57" i="4"/>
  <c r="O60" i="4"/>
  <c r="AI62" i="4"/>
  <c r="P55" i="4"/>
  <c r="AB64" i="4"/>
  <c r="AJ53" i="4"/>
  <c r="AJ63" i="4"/>
  <c r="I54" i="4"/>
  <c r="Y65" i="4"/>
  <c r="K53" i="4"/>
  <c r="AH54" i="4"/>
  <c r="AJ57" i="4"/>
  <c r="AA55" i="4"/>
  <c r="Z58" i="4"/>
  <c r="P66" i="4"/>
  <c r="R57" i="4"/>
  <c r="AB65" i="4"/>
  <c r="AG67" i="4"/>
  <c r="Y68" i="4"/>
  <c r="AJ67" i="4"/>
  <c r="AC53" i="4"/>
  <c r="AC61" i="4"/>
  <c r="AC63" i="4"/>
  <c r="AC65" i="4"/>
  <c r="AC67" i="4"/>
  <c r="AE54" i="4"/>
  <c r="AD52" i="4"/>
  <c r="AD56" i="4"/>
  <c r="AD60" i="4"/>
  <c r="Q60" i="4"/>
  <c r="Q68" i="4"/>
  <c r="I60" i="4"/>
  <c r="K54" i="4"/>
  <c r="AG53" i="4"/>
  <c r="L58" i="4"/>
  <c r="Y60" i="4"/>
  <c r="O66" i="4"/>
  <c r="AJ66" i="4"/>
  <c r="E39" i="4"/>
  <c r="M28" i="16"/>
  <c r="E26" i="16" a="1"/>
  <c r="E44" i="12"/>
  <c r="E26" i="16" l="1"/>
  <c r="H28" i="1"/>
  <c r="M28" i="1"/>
  <c r="L24" i="15" a="1"/>
  <c r="F52" i="15" a="1"/>
  <c r="F29" i="12" l="1"/>
  <c r="I50" i="16"/>
  <c r="H52" i="15"/>
  <c r="G53" i="15"/>
  <c r="F54" i="15"/>
  <c r="N54" i="15"/>
  <c r="M55" i="15"/>
  <c r="L56" i="15"/>
  <c r="K57" i="15"/>
  <c r="J58" i="15"/>
  <c r="I59" i="15"/>
  <c r="H60" i="15"/>
  <c r="G61" i="15"/>
  <c r="F62" i="15"/>
  <c r="N62" i="15"/>
  <c r="M63" i="15"/>
  <c r="L64" i="15"/>
  <c r="K65" i="15"/>
  <c r="J66" i="15"/>
  <c r="I67" i="15"/>
  <c r="H68" i="15"/>
  <c r="G69" i="15"/>
  <c r="F70" i="15"/>
  <c r="N70" i="15"/>
  <c r="M71" i="15"/>
  <c r="L72" i="15"/>
  <c r="I52" i="15"/>
  <c r="H53" i="15"/>
  <c r="G54" i="15"/>
  <c r="F55" i="15"/>
  <c r="N55" i="15"/>
  <c r="M56" i="15"/>
  <c r="L57" i="15"/>
  <c r="K58" i="15"/>
  <c r="J59" i="15"/>
  <c r="I60" i="15"/>
  <c r="H61" i="15"/>
  <c r="G62" i="15"/>
  <c r="F63" i="15"/>
  <c r="N63" i="15"/>
  <c r="M64" i="15"/>
  <c r="L65" i="15"/>
  <c r="K66" i="15"/>
  <c r="J67" i="15"/>
  <c r="I68" i="15"/>
  <c r="H69" i="15"/>
  <c r="G70" i="15"/>
  <c r="F71" i="15"/>
  <c r="N71" i="15"/>
  <c r="M72" i="15"/>
  <c r="M66" i="15"/>
  <c r="J69" i="15"/>
  <c r="H71" i="15"/>
  <c r="J52" i="15"/>
  <c r="I53" i="15"/>
  <c r="H54" i="15"/>
  <c r="G55" i="15"/>
  <c r="F56" i="15"/>
  <c r="N56" i="15"/>
  <c r="M57" i="15"/>
  <c r="L58" i="15"/>
  <c r="K59" i="15"/>
  <c r="J60" i="15"/>
  <c r="I61" i="15"/>
  <c r="H62" i="15"/>
  <c r="G63" i="15"/>
  <c r="F64" i="15"/>
  <c r="N64" i="15"/>
  <c r="M65" i="15"/>
  <c r="L66" i="15"/>
  <c r="K67" i="15"/>
  <c r="J68" i="15"/>
  <c r="I69" i="15"/>
  <c r="H70" i="15"/>
  <c r="G71" i="15"/>
  <c r="F72" i="15"/>
  <c r="N72" i="15"/>
  <c r="K52" i="15"/>
  <c r="J53" i="15"/>
  <c r="I54" i="15"/>
  <c r="H55" i="15"/>
  <c r="G56" i="15"/>
  <c r="F57" i="15"/>
  <c r="N57" i="15"/>
  <c r="M58" i="15"/>
  <c r="L59" i="15"/>
  <c r="K60" i="15"/>
  <c r="J61" i="15"/>
  <c r="I62" i="15"/>
  <c r="H63" i="15"/>
  <c r="G64" i="15"/>
  <c r="F65" i="15"/>
  <c r="N65" i="15"/>
  <c r="L67" i="15"/>
  <c r="K68" i="15"/>
  <c r="I70" i="15"/>
  <c r="G72" i="15"/>
  <c r="M52" i="15"/>
  <c r="L53" i="15"/>
  <c r="K54" i="15"/>
  <c r="J55" i="15"/>
  <c r="I56" i="15"/>
  <c r="H57" i="15"/>
  <c r="G58" i="15"/>
  <c r="F59" i="15"/>
  <c r="N59" i="15"/>
  <c r="M60" i="15"/>
  <c r="L61" i="15"/>
  <c r="K62" i="15"/>
  <c r="J63" i="15"/>
  <c r="I64" i="15"/>
  <c r="H65" i="15"/>
  <c r="G66" i="15"/>
  <c r="F67" i="15"/>
  <c r="N67" i="15"/>
  <c r="M68" i="15"/>
  <c r="L69" i="15"/>
  <c r="K70" i="15"/>
  <c r="J71" i="15"/>
  <c r="I72" i="15"/>
  <c r="F52" i="15"/>
  <c r="N52" i="15"/>
  <c r="M53" i="15"/>
  <c r="L54" i="15"/>
  <c r="K55" i="15"/>
  <c r="J56" i="15"/>
  <c r="I57" i="15"/>
  <c r="H58" i="15"/>
  <c r="G59" i="15"/>
  <c r="N60" i="15"/>
  <c r="M61" i="15"/>
  <c r="L62" i="15"/>
  <c r="F60" i="15"/>
  <c r="K63" i="15"/>
  <c r="L52" i="15"/>
  <c r="K53" i="15"/>
  <c r="J54" i="15"/>
  <c r="I55" i="15"/>
  <c r="H56" i="15"/>
  <c r="G57" i="15"/>
  <c r="F58" i="15"/>
  <c r="N58" i="15"/>
  <c r="M59" i="15"/>
  <c r="L60" i="15"/>
  <c r="K61" i="15"/>
  <c r="J62" i="15"/>
  <c r="I63" i="15"/>
  <c r="H64" i="15"/>
  <c r="G65" i="15"/>
  <c r="F66" i="15"/>
  <c r="N66" i="15"/>
  <c r="M67" i="15"/>
  <c r="L68" i="15"/>
  <c r="K69" i="15"/>
  <c r="J70" i="15"/>
  <c r="I71" i="15"/>
  <c r="H72" i="15"/>
  <c r="M54" i="15"/>
  <c r="N61" i="15"/>
  <c r="I66" i="15"/>
  <c r="N69" i="15"/>
  <c r="L55" i="15"/>
  <c r="M62" i="15"/>
  <c r="G67" i="15"/>
  <c r="L70" i="15"/>
  <c r="K56" i="15"/>
  <c r="L63" i="15"/>
  <c r="H67" i="15"/>
  <c r="M70" i="15"/>
  <c r="J57" i="15"/>
  <c r="J64" i="15"/>
  <c r="F68" i="15"/>
  <c r="K71" i="15"/>
  <c r="I58" i="15"/>
  <c r="K64" i="15"/>
  <c r="G68" i="15"/>
  <c r="L71" i="15"/>
  <c r="G52" i="15"/>
  <c r="H59" i="15"/>
  <c r="I65" i="15"/>
  <c r="N68" i="15"/>
  <c r="J72" i="15"/>
  <c r="F53" i="15"/>
  <c r="G60" i="15"/>
  <c r="J65" i="15"/>
  <c r="F69" i="15"/>
  <c r="N53" i="15"/>
  <c r="F61" i="15"/>
  <c r="M69" i="15"/>
  <c r="H66" i="15"/>
  <c r="K72" i="15"/>
  <c r="L28" i="15"/>
  <c r="L36" i="15"/>
  <c r="L29" i="15"/>
  <c r="L37" i="15"/>
  <c r="L30" i="15"/>
  <c r="L38" i="15"/>
  <c r="L31" i="15"/>
  <c r="L39" i="15"/>
  <c r="L33" i="15"/>
  <c r="L41" i="15"/>
  <c r="L25" i="15"/>
  <c r="L24" i="15"/>
  <c r="L32" i="15"/>
  <c r="L40" i="15"/>
  <c r="L27" i="15"/>
  <c r="L34" i="15"/>
  <c r="L35" i="15"/>
  <c r="L42" i="15"/>
  <c r="L43" i="15"/>
  <c r="L26" i="15"/>
  <c r="F26" i="11"/>
  <c r="F28" i="11" s="1"/>
  <c r="E52" i="16" a="1"/>
  <c r="E59" i="16"/>
  <c r="L55" i="16"/>
  <c r="J62" i="16"/>
  <c r="F58" i="16"/>
  <c r="L52" i="16"/>
  <c r="J59" i="16"/>
  <c r="E52" i="16"/>
  <c r="F54" i="16"/>
  <c r="E57" i="16"/>
  <c r="K59" i="16"/>
  <c r="L61" i="16"/>
  <c r="I62" i="16"/>
  <c r="I54" i="16"/>
  <c r="H57" i="16"/>
  <c r="G60" i="16"/>
  <c r="G52" i="16"/>
  <c r="J58" i="16"/>
  <c r="K55" i="16"/>
  <c r="J54" i="16"/>
  <c r="K60" i="16"/>
  <c r="I55" i="16"/>
  <c r="G53" i="16"/>
  <c r="F59" i="16"/>
  <c r="E62" i="16"/>
  <c r="E53" i="16"/>
  <c r="K58" i="16"/>
  <c r="L59" i="16"/>
  <c r="I61" i="16"/>
  <c r="I53" i="16"/>
  <c r="H56" i="16"/>
  <c r="G59" i="16"/>
  <c r="L62" i="16"/>
  <c r="J57" i="16"/>
  <c r="H61" i="16"/>
  <c r="E61" i="16"/>
  <c r="G61" i="16"/>
  <c r="E60" i="16"/>
  <c r="E58" i="16"/>
  <c r="F60" i="16"/>
  <c r="K57" i="16"/>
  <c r="L57" i="16"/>
  <c r="I60" i="16"/>
  <c r="I52" i="16"/>
  <c r="H55" i="16"/>
  <c r="G58" i="16"/>
  <c r="L60" i="16"/>
  <c r="J56" i="16"/>
  <c r="F52" i="16"/>
  <c r="H53" i="16"/>
  <c r="E56" i="16"/>
  <c r="K52" i="16"/>
  <c r="H58" i="16"/>
  <c r="F55" i="16"/>
  <c r="E54" i="16"/>
  <c r="F56" i="16"/>
  <c r="K56" i="16"/>
  <c r="L56" i="16"/>
  <c r="I59" i="16"/>
  <c r="H62" i="16"/>
  <c r="H54" i="16"/>
  <c r="G57" i="16"/>
  <c r="L58" i="16"/>
  <c r="J55" i="16"/>
  <c r="F61" i="16"/>
  <c r="I58" i="16"/>
  <c r="G56" i="16"/>
  <c r="E55" i="16"/>
  <c r="F57" i="16"/>
  <c r="K62" i="16"/>
  <c r="K54" i="16"/>
  <c r="L54" i="16"/>
  <c r="I57" i="16"/>
  <c r="H60" i="16"/>
  <c r="H52" i="16"/>
  <c r="G55" i="16"/>
  <c r="J61" i="16"/>
  <c r="J53" i="16"/>
  <c r="F62" i="16"/>
  <c r="F53" i="16"/>
  <c r="K61" i="16"/>
  <c r="K53" i="16"/>
  <c r="L53" i="16"/>
  <c r="I56" i="16"/>
  <c r="H59" i="16"/>
  <c r="G62" i="16"/>
  <c r="G54" i="16"/>
  <c r="J60" i="16"/>
  <c r="J52" i="16"/>
  <c r="I69" i="16" l="1"/>
  <c r="E71" i="16" a="1"/>
  <c r="I72" i="16"/>
  <c r="E81" i="16"/>
  <c r="J73" i="16"/>
  <c r="F73" i="16"/>
  <c r="I79" i="16"/>
  <c r="H77" i="16"/>
  <c r="L71" i="16"/>
  <c r="L79" i="16"/>
  <c r="E77" i="16"/>
  <c r="F74" i="16"/>
  <c r="G71" i="16"/>
  <c r="G79" i="16"/>
  <c r="K76" i="16"/>
  <c r="J78" i="16"/>
  <c r="G75" i="16"/>
  <c r="H73" i="16"/>
  <c r="E76" i="16"/>
  <c r="K75" i="16"/>
  <c r="H78" i="16"/>
  <c r="J74" i="16"/>
  <c r="I74" i="16"/>
  <c r="H72" i="16"/>
  <c r="H81" i="16"/>
  <c r="J75" i="16"/>
  <c r="L72" i="16"/>
  <c r="L80" i="16"/>
  <c r="E78" i="16"/>
  <c r="F75" i="16"/>
  <c r="G72" i="16"/>
  <c r="G80" i="16"/>
  <c r="K77" i="16"/>
  <c r="L75" i="16"/>
  <c r="K80" i="16"/>
  <c r="I75" i="16"/>
  <c r="L78" i="16"/>
  <c r="G78" i="16"/>
  <c r="H76" i="16"/>
  <c r="J76" i="16"/>
  <c r="L73" i="16"/>
  <c r="E71" i="16"/>
  <c r="E79" i="16"/>
  <c r="F76" i="16"/>
  <c r="G73" i="16"/>
  <c r="G81" i="16"/>
  <c r="K78" i="16"/>
  <c r="H75" i="16"/>
  <c r="E73" i="16"/>
  <c r="K72" i="16"/>
  <c r="H74" i="16"/>
  <c r="J81" i="16"/>
  <c r="F81" i="16"/>
  <c r="I78" i="16"/>
  <c r="I73" i="16"/>
  <c r="H71" i="16"/>
  <c r="H80" i="16"/>
  <c r="I77" i="16"/>
  <c r="J77" i="16"/>
  <c r="L74" i="16"/>
  <c r="E72" i="16"/>
  <c r="E80" i="16"/>
  <c r="F77" i="16"/>
  <c r="G74" i="16"/>
  <c r="K71" i="16"/>
  <c r="K79" i="16"/>
  <c r="I81" i="16"/>
  <c r="F78" i="16"/>
  <c r="H79" i="16"/>
  <c r="I76" i="16"/>
  <c r="J71" i="16"/>
  <c r="J79" i="16"/>
  <c r="L76" i="16"/>
  <c r="E74" i="16"/>
  <c r="F71" i="16"/>
  <c r="F79" i="16"/>
  <c r="G76" i="16"/>
  <c r="K73" i="16"/>
  <c r="K81" i="16"/>
  <c r="I71" i="16"/>
  <c r="I80" i="16"/>
  <c r="J72" i="16"/>
  <c r="J80" i="16"/>
  <c r="L77" i="16"/>
  <c r="E75" i="16"/>
  <c r="F72" i="16"/>
  <c r="F80" i="16"/>
  <c r="G77" i="16"/>
  <c r="K74" i="16"/>
  <c r="L81" i="16"/>
  <c r="E26" i="1" l="1" a="1"/>
  <c r="E26" i="1" l="1"/>
  <c r="F22" i="11"/>
  <c r="F18" i="11"/>
  <c r="F24" i="11" l="1"/>
  <c r="I22" i="11"/>
  <c r="I20" i="11" l="1"/>
  <c r="I18" i="11"/>
  <c r="I24" i="11" l="1"/>
</calcChain>
</file>

<file path=xl/sharedStrings.xml><?xml version="1.0" encoding="utf-8"?>
<sst xmlns="http://schemas.openxmlformats.org/spreadsheetml/2006/main" count="542" uniqueCount="405">
  <si>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</si>
  <si>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</si>
  <si>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</si>
  <si>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</si>
  <si>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</si>
  <si>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</si>
  <si>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</si>
  <si>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</si>
  <si>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</si>
  <si>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</si>
  <si>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</si>
  <si>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</si>
  <si>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</si>
  <si>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</si>
  <si>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</si>
  <si>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</si>
  <si>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</si>
  <si>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</si>
  <si>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</si>
  <si>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</si>
  <si>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</si>
  <si>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</si>
  <si>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</si>
  <si>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</si>
  <si>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</si>
  <si>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</si>
  <si>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</si>
  <si>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</si>
  <si>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</si>
  <si>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</si>
  <si>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</si>
  <si>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</si>
  <si>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</si>
  <si>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</si>
  <si>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</si>
  <si>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</si>
  <si>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</si>
  <si>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</si>
  <si>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</si>
  <si>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</si>
  <si>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</si>
  <si>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</si>
  <si>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</si>
  <si>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</si>
  <si>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</si>
  <si>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</si>
  <si>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</si>
  <si>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</si>
  <si>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</si>
  <si>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</si>
  <si>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</si>
  <si>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</si>
  <si>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</si>
  <si>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</si>
  <si>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</si>
  <si>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</si>
  <si>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</si>
  <si>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</si>
  <si>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</si>
  <si>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</si>
  <si>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</si>
  <si>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</si>
  <si>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</si>
  <si>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</si>
  <si>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</si>
  <si>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</si>
  <si>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</si>
  <si>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</si>
  <si>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</si>
  <si>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</si>
  <si>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</si>
  <si>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</si>
  <si>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</si>
  <si>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</si>
  <si>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</si>
  <si>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</si>
  <si>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</si>
  <si>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</si>
  <si>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</si>
  <si>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</si>
  <si>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</si>
  <si>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</si>
  <si>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</si>
  <si>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</si>
  <si>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</si>
  <si>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</si>
  <si>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</si>
  <si>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</si>
  <si>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</si>
  <si>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</si>
  <si>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</si>
  <si>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</si>
  <si>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</si>
  <si>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</si>
  <si>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</si>
  <si>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</si>
  <si>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</si>
  <si>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</si>
  <si>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</si>
  <si>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</si>
  <si>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</si>
  <si>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</si>
  <si>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</si>
  <si>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</si>
  <si>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</si>
  <si>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</si>
  <si>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</si>
  <si>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</si>
  <si>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</si>
  <si>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</si>
  <si>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</si>
  <si>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</si>
  <si>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</si>
  <si>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</si>
  <si>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</si>
  <si>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</si>
  <si>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</si>
  <si>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</si>
  <si>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</si>
  <si>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</si>
  <si>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</si>
  <si>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</si>
  <si>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</si>
  <si>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</si>
  <si>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</si>
  <si>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</si>
  <si>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</si>
  <si>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</si>
  <si>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</si>
  <si>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</si>
  <si>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</si>
  <si>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</si>
  <si>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</si>
  <si>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</si>
  <si>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</si>
  <si>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</si>
  <si>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</si>
  <si>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</si>
  <si>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</si>
  <si>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</si>
  <si>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</si>
  <si>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</si>
  <si>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</si>
  <si>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</si>
  <si>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</si>
  <si>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</si>
  <si>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</si>
  <si>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</si>
  <si>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</si>
  <si>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</si>
  <si>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</si>
  <si>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</si>
  <si>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</si>
  <si>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</si>
  <si>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</si>
  <si>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</si>
  <si>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</si>
  <si>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</si>
  <si>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</si>
  <si>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</si>
  <si>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</si>
  <si>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</si>
  <si>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</si>
  <si>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</si>
  <si>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</si>
  <si>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</si>
  <si>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</si>
  <si>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</si>
  <si>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</si>
  <si>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</si>
  <si>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</si>
  <si>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</si>
  <si>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</si>
  <si>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</si>
  <si>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</si>
  <si>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</si>
  <si>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</si>
  <si>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</si>
  <si>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</si>
  <si>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</si>
  <si>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</si>
  <si>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</si>
  <si>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</si>
  <si>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</si>
  <si>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</si>
  <si>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</si>
  <si>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</si>
  <si>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</si>
  <si>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</si>
  <si>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</si>
  <si>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</si>
  <si>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</si>
  <si>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Effective date: </t>
  </si>
  <si>
    <t>Cost</t>
  </si>
  <si>
    <t>Instrument Identifiers</t>
  </si>
  <si>
    <t>Currency</t>
  </si>
  <si>
    <t>Portfolio Cost</t>
  </si>
  <si>
    <t>Price</t>
  </si>
  <si>
    <t>Purchase date</t>
  </si>
  <si>
    <t>DisplayName</t>
  </si>
  <si>
    <t>Created</t>
  </si>
  <si>
    <t>Buy</t>
  </si>
  <si>
    <t>Excel format</t>
  </si>
  <si>
    <t>LUSID format</t>
  </si>
  <si>
    <t>LUSID requires dates in the following format:</t>
  </si>
  <si>
    <t>"YYMMDD T HH:MM:SS.00"</t>
  </si>
  <si>
    <t>Convert into a string (no time component):</t>
  </si>
  <si>
    <t>This date has no time component</t>
  </si>
  <si>
    <t>Convert into a string (hidden time component):</t>
  </si>
  <si>
    <t>Enter the date to convert</t>
  </si>
  <si>
    <t>Specify time component</t>
  </si>
  <si>
    <t>Although the date can still appears without time</t>
  </si>
  <si>
    <t>Add to your date and display the complete datetime</t>
  </si>
  <si>
    <t>Convert into a string (time component):</t>
  </si>
  <si>
    <t>Figi</t>
  </si>
  <si>
    <t>Netting Set</t>
  </si>
  <si>
    <t>Getting Started tutorials</t>
  </si>
  <si>
    <t>Knowledge Base articles</t>
  </si>
  <si>
    <t>or Contact us</t>
  </si>
  <si>
    <t xml:space="preserve"> If you have any questions please visit our:</t>
  </si>
  <si>
    <t>Result</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</si>
  <si>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</si>
  <si>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</si>
  <si>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</si>
  <si>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</si>
  <si>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BaseCurrency</t>
  </si>
  <si>
    <t>CorporateActionSourceId</t>
  </si>
  <si>
    <t>AccountingMethod</t>
  </si>
  <si>
    <t>SubHoldingKeys</t>
  </si>
  <si>
    <t>TransactionId</t>
  </si>
  <si>
    <t>InstrumentIdentifiers</t>
  </si>
  <si>
    <t>TransactionDate</t>
  </si>
  <si>
    <t>SettlementDate</t>
  </si>
  <si>
    <t>TransactionPrice</t>
  </si>
  <si>
    <t>TotalConsideration</t>
  </si>
  <si>
    <t>ExchangeRate</t>
  </si>
  <si>
    <t>TransactionCurrency</t>
  </si>
  <si>
    <t>CounterpartyId</t>
  </si>
  <si>
    <t>Add an hour to your datetime</t>
  </si>
  <si>
    <t>Subtract a minute from your datetime</t>
  </si>
  <si>
    <t>The Challenge</t>
  </si>
  <si>
    <t>You are an asset manager who has recently secured a contract to work with a new small pension fund. The pension fund has decided to switch from their incumbent asset manager on the advice of consultants. The transition is being handled by a transition manager and you have just received the transition accounts with the final confirmed holdings that will make up the initial portfolio for the fund.</t>
  </si>
  <si>
    <t>As part of the investment agreement with the pension fund they would like to make some changes to the way that they receive their reporting. They would also like to start investing in some exotic over the counter instruments which our internal systems do not support. Therefore in addition to setting up a production portfolio with the initial holdings, you will also need to create a test environment to model these changes without affecting the live environment.</t>
  </si>
  <si>
    <t>The Solution</t>
  </si>
  <si>
    <t>Using LUSID you can mirror your live investment environment into a different segregated scope. This will allow you to continue trading business as usual and driving the best possible performance for your client while simultaneously building and testing our improved reporting and support for more exotic instruments. You can do this by:</t>
  </si>
  <si>
    <t>1) Creating your live production environment for your new client</t>
  </si>
  <si>
    <t>2) Creating your instrument universe</t>
  </si>
  <si>
    <t>3) Adding your take on balances for your client in this live environment</t>
  </si>
  <si>
    <t>4) Creating your test environment and using derived portfolios to mirror your production environment</t>
  </si>
  <si>
    <t>5) Making some trades for your client in your production environment and check that they propogate to your test environment</t>
  </si>
  <si>
    <t>6) Adding some transactions to your test environment and ensuring that they do not affect the live environment</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</si>
  <si>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</si>
  <si>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</si>
  <si>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</si>
  <si>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</si>
  <si>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</si>
  <si>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</si>
  <si>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</si>
  <si>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</si>
  <si>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</si>
  <si>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</si>
  <si>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</si>
  <si>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</si>
  <si>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Client supplied instrument Id</t>
  </si>
  <si>
    <t>Instrument name</t>
  </si>
  <si>
    <t>Instrument Id Type</t>
  </si>
  <si>
    <t>Instrument Id Value</t>
  </si>
  <si>
    <t>LookThroughPortfolioId</t>
  </si>
  <si>
    <t>Instrument</t>
  </si>
  <si>
    <t>InstrumentFormat</t>
  </si>
  <si>
    <t>LusidInstrumentId</t>
  </si>
  <si>
    <t>Here we can load our created instrument from LUSID</t>
  </si>
  <si>
    <t>Instrument ID</t>
  </si>
  <si>
    <t>Amazon_Nasdaq_AMZN</t>
  </si>
  <si>
    <t>imd_34634534</t>
  </si>
  <si>
    <t>BBG000BVPXP1</t>
  </si>
  <si>
    <t>Apple_Nasdaq_AAPL</t>
  </si>
  <si>
    <t>imd_35345345</t>
  </si>
  <si>
    <t>BBG000B9XVV8</t>
  </si>
  <si>
    <t>BP_LondonStockEx_BP</t>
  </si>
  <si>
    <t>imd_43535553</t>
  </si>
  <si>
    <t>BBG000C05BD1</t>
  </si>
  <si>
    <t>BurfordCapital_LondonStockEx_BUR</t>
  </si>
  <si>
    <t>imd_43534356</t>
  </si>
  <si>
    <t>BBG000PN88Q7</t>
  </si>
  <si>
    <t>EKFDiagnostics_LondonStockEx_EKF</t>
  </si>
  <si>
    <t>imd_34535355</t>
  </si>
  <si>
    <t>BBG000BVNBN3</t>
  </si>
  <si>
    <t>Glencore_LondonStockEx_GLEN</t>
  </si>
  <si>
    <t>imd_34534555</t>
  </si>
  <si>
    <t>BBG001MM1KV4</t>
  </si>
  <si>
    <t>JustEat_LondonStockEx_JE</t>
  </si>
  <si>
    <t>imd_35436366</t>
  </si>
  <si>
    <t>BBG0065YWM39</t>
  </si>
  <si>
    <t>Kingfisher_LondonStockEx_KGF</t>
  </si>
  <si>
    <t>imd_34535552</t>
  </si>
  <si>
    <t>BBG000BKH1W6</t>
  </si>
  <si>
    <t>MicroFocus_LondonStockEx_MCRO</t>
  </si>
  <si>
    <t>imd_34567338</t>
  </si>
  <si>
    <t>BBG000G4KKD2</t>
  </si>
  <si>
    <t>RELXGroup_LondonStockEx_REL</t>
  </si>
  <si>
    <t>imd_43532542</t>
  </si>
  <si>
    <t>BBG000D03XD4</t>
  </si>
  <si>
    <t>Sage_LondonStockEx_SGE</t>
  </si>
  <si>
    <t>imd_23536673</t>
  </si>
  <si>
    <t>BBG000BN0PP3</t>
  </si>
  <si>
    <t>TESCO_LondonStockEx_TSCO</t>
  </si>
  <si>
    <t>imd_34634673</t>
  </si>
  <si>
    <t>BBG000BF46Y8</t>
  </si>
  <si>
    <t>UKGiltTreasury_2.0_2025</t>
  </si>
  <si>
    <t>imd_34534536</t>
  </si>
  <si>
    <t>BBG0088JSC32</t>
  </si>
  <si>
    <t>UKGiltTreasury_3.5_2045</t>
  </si>
  <si>
    <t>imd_54234532</t>
  </si>
  <si>
    <t>BBG006N6HZM7</t>
  </si>
  <si>
    <t>UKGiltTreasury_3.75_2021</t>
  </si>
  <si>
    <t>imd_34643653</t>
  </si>
  <si>
    <t>BBG001KKJLR4</t>
  </si>
  <si>
    <t>UKGiltTreasury_4.5_2034</t>
  </si>
  <si>
    <t>imd_34534534</t>
  </si>
  <si>
    <t>BBG0000D14P3</t>
  </si>
  <si>
    <t>USTreasury_2.00_2021</t>
  </si>
  <si>
    <t>imd_34535347</t>
  </si>
  <si>
    <t>BBG00FN3B5K8</t>
  </si>
  <si>
    <t>USTreasury_6.875_2025</t>
  </si>
  <si>
    <t>imd_34534539</t>
  </si>
  <si>
    <t>BBG000DQQNJ8</t>
  </si>
  <si>
    <t>WPP_LondonStockEx_WPP</t>
  </si>
  <si>
    <t>imd_34536734</t>
  </si>
  <si>
    <t>BBG000BF6B57</t>
  </si>
  <si>
    <t>Whitebread_LondonStockEx_WTB</t>
  </si>
  <si>
    <t>imd_35349900</t>
  </si>
  <si>
    <t>BBG000BRVH05</t>
  </si>
  <si>
    <t>2) Create your Instrument Universe</t>
  </si>
  <si>
    <t xml:space="preserve">To take on your new client's assets you need to ensure that you have all the appropriate instruments loaded into your instrument universe. </t>
  </si>
  <si>
    <t>You can read more about instruments in LUSID here</t>
  </si>
  <si>
    <t>LUSID Knowledge Base: Instruments.</t>
  </si>
  <si>
    <t>In reality you would maintain a comprehensive instrument universe and are likely to already have the instruments</t>
  </si>
  <si>
    <t>that this asset manager holds in your instrument master rendering this step unnecessary.</t>
  </si>
  <si>
    <t>In this case you are going to load the instrumets into LUSID via the formula below</t>
  </si>
  <si>
    <t>View created instruments</t>
  </si>
  <si>
    <t>3) Add your Take on Balances</t>
  </si>
  <si>
    <t>Now that you have populated your instrument universe you can take on the holdings that will make up the new client's fund.</t>
  </si>
  <si>
    <t>The official transfer took place 2 days ago. You therefore want to load your holdings into your portfolio to be effective from this date.</t>
  </si>
  <si>
    <t>For further usage of the set holdings API call refer to:</t>
  </si>
  <si>
    <t>LUSID API Docs: Set Holdings</t>
  </si>
  <si>
    <t>Figi:BBG000BF6B57</t>
  </si>
  <si>
    <t>Figi:BBG006N6HZM7</t>
  </si>
  <si>
    <t>Figi:BBG0088JSC32</t>
  </si>
  <si>
    <t>Figi:BBG0000D14P3</t>
  </si>
  <si>
    <t>Figi:BBG001KKJLR4</t>
  </si>
  <si>
    <t>Figi:BBG000BKH1W6</t>
  </si>
  <si>
    <t>Figi:BBG0065YWM39</t>
  </si>
  <si>
    <t>Figi:BBG000D03XD4</t>
  </si>
  <si>
    <t>Figi:BBG000BF46Y8</t>
  </si>
  <si>
    <t>Figi:BBG000BRVH05</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</si>
  <si>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</si>
  <si>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</si>
  <si>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</si>
  <si>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</si>
  <si>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</si>
  <si>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</si>
  <si>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</si>
  <si>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</si>
  <si>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</si>
  <si>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</si>
  <si>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</si>
  <si>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</si>
  <si>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</si>
  <si>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</si>
  <si>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</si>
  <si>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</si>
  <si>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</si>
  <si>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</si>
  <si>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</si>
  <si>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</si>
  <si>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</si>
  <si>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</si>
  <si>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</si>
  <si>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</si>
  <si>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</si>
  <si>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</si>
  <si>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</si>
  <si>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</si>
  <si>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Figi:BBG001MM1KV4</t>
  </si>
  <si>
    <t>Client</t>
  </si>
  <si>
    <t>tid_35b77104</t>
  </si>
  <si>
    <t>As you have created a derived portfolio these trades will also appear in your test environment. You can check this by retrieving the transactions from your portfolio in the test environment.</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</si>
  <si>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</si>
  <si>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</si>
  <si>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</si>
  <si>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</si>
  <si>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</si>
  <si>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</si>
  <si>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</si>
  <si>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Figi:BBGSWAP0001</t>
  </si>
  <si>
    <t>TestSwap0001</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</si>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</sst>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5" formatCode="ddd\-dd\-mmm\-yy\ hh:mm:ss"/>
    <numFmt numFmtId="166" formatCode="dd/mm/yyyy\ hh:mm:ss.00"/>
    <numFmt numFmtId="167" formatCode="ddd\-dd\-mmm\-yy"/>
    <numFmt numFmtId="168" formatCode="[$-F400]h:mm:ss\ AM/PM"/>
    <numFmt numFmtId="169" formatCode="#,##0_ ;[Red]\-#,##0\ "/>
    <numFmt numFmtId="173" formatCode="#,##0.000_ ;[Red]\-#,##0.000\ "/>
    <numFmt numFmtId="174" formatCode="#,##0.00_ ;[Red]\-#,##0.00\ "/>
    <numFmt numFmtId="176" formatCode="dd\-mmm\-yy\ hh:mm:ss"/>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Arial"/>
      <family val="2"/>
    </font>
  </fonts>
  <fills count="7">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s>
  <borders count="4">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s>
  <cellStyleXfs count="2">
    <xf numFmtId="0" fontId="0" fillId="0" borderId="0"/>
    <xf numFmtId="0" fontId="8" fillId="0" borderId="0" applyNumberFormat="0" applyFill="0" applyBorder="0" applyAlignment="0" applyProtection="0"/>
  </cellStyleXfs>
  <cellXfs count="6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4" fontId="0" fillId="4" borderId="1" xfId="0" applyNumberFormat="1" applyFill="1" applyBorder="1" applyAlignment="1">
      <alignment horizontal="center"/>
    </xf>
    <xf numFmtId="15"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69" fontId="0" fillId="4" borderId="2" xfId="0" applyNumberFormat="1" applyFill="1" applyBorder="1"/>
    <xf numFmtId="173" fontId="0" fillId="4" borderId="2" xfId="0" applyNumberFormat="1" applyFill="1" applyBorder="1" applyAlignment="1">
      <alignment horizontal="center"/>
    </xf>
    <xf numFmtId="0" fontId="9" fillId="2" borderId="0" xfId="1" applyFont="1" applyFill="1"/>
    <xf numFmtId="0" fontId="1" fillId="5" borderId="2" xfId="0" applyFont="1" applyFill="1" applyBorder="1" applyAlignment="1">
      <alignment horizontal="left"/>
    </xf>
    <xf numFmtId="0" fontId="10" fillId="3" borderId="0" xfId="0" applyFont="1" applyFill="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76" fontId="0" fillId="4" borderId="2" xfId="0" applyNumberFormat="1" applyFill="1" applyBorder="1" applyAlignment="1">
      <alignment horizontal="center"/>
    </xf>
    <xf numFmtId="0" fontId="11" fillId="0" borderId="0" xfId="0" applyFont="1" applyAlignment="1">
      <alignment vertical="center" wrapText="1"/>
    </xf>
    <xf numFmtId="0" fontId="12" fillId="0" borderId="0" xfId="0" applyFont="1" applyAlignment="1">
      <alignment horizontal="left" vertical="center" wrapText="1"/>
    </xf>
    <xf numFmtId="0" fontId="11" fillId="0" borderId="0" xfId="0" applyFont="1" applyAlignment="1">
      <alignment vertical="center"/>
    </xf>
    <xf numFmtId="0" fontId="12" fillId="0" borderId="0" xfId="0" applyFont="1"/>
    <xf numFmtId="0" fontId="8" fillId="0" borderId="0" xfId="1"/>
    <xf numFmtId="1" fontId="0" fillId="4" borderId="0" xfId="0" applyNumberFormat="1" applyFill="1" applyAlignment="1">
      <alignment horizontal="center"/>
    </xf>
    <xf numFmtId="0" fontId="0" fillId="4" borderId="0" xfId="0" applyFill="1" applyBorder="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76" fontId="0" fillId="4" borderId="1" xfId="0" applyNumberFormat="1" applyFill="1" applyBorder="1" applyAlignment="1">
      <alignment horizontal="center"/>
    </xf>
    <xf numFmtId="3" fontId="8" fillId="4" borderId="1" xfId="1" applyNumberForma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537e964661af4318b18d0d730460e122">
      <tp>
        <v>-1</v>
        <stp/>
        <stp>80a698c5-016b-42bd-a900-4043f06c0c45</stp>
        <tr r="J89" s="17"/>
        <tr r="K90" s="17"/>
        <tr r="G91" s="17"/>
        <tr r="E85" s="17"/>
        <tr r="M97" s="17"/>
        <tr r="M92" s="17"/>
        <tr r="N93" s="17"/>
        <tr r="I88" s="17"/>
        <tr r="M88" s="17"/>
        <tr r="M85" s="17"/>
        <tr r="G92" s="17"/>
        <tr r="K98" s="17"/>
        <tr r="F99" s="17"/>
        <tr r="E96" s="17"/>
        <tr r="H88" s="17"/>
        <tr r="L94" s="17"/>
        <tr r="M82" s="17"/>
        <tr r="G89" s="17"/>
        <tr r="K95" s="17"/>
        <tr r="H86" s="17"/>
        <tr r="J97" s="17"/>
        <tr r="I90" s="17"/>
        <tr r="G99" s="17"/>
        <tr r="F88" s="17"/>
        <tr r="J94" s="17"/>
        <tr r="N82" s="17"/>
        <tr r="H89" s="17"/>
        <tr r="L95" s="17"/>
        <tr r="J93" s="17"/>
        <tr r="M87" s="17"/>
        <tr r="G94" s="17"/>
        <tr r="K86" s="17"/>
        <tr r="G83" s="17"/>
        <tr r="L82" s="17"/>
        <tr r="F89" s="17"/>
        <tr r="J95" s="17"/>
        <tr r="K83" s="17"/>
        <tr r="E90" s="17"/>
        <tr r="I96" s="17"/>
        <tr r="L88" s="17"/>
        <tr r="H98" s="17"/>
        <tr r="E92" s="17"/>
        <tr r="J82" s="17"/>
        <tr r="N88" s="17"/>
        <tr r="H95" s="17"/>
        <tr r="L83" s="17"/>
        <tr r="F90" s="17"/>
        <tr r="J96" s="17"/>
        <tr r="G82" s="17"/>
        <tr r="K88" s="17"/>
        <tr r="E95" s="17"/>
        <tr r="E93" s="17"/>
        <tr r="I87" s="17"/>
        <tr r="F83" s="17"/>
        <tr r="M84" s="17"/>
        <tr r="N89" s="17"/>
        <tr r="H96" s="17"/>
        <tr r="I84" s="17"/>
        <tr r="M90" s="17"/>
        <tr r="G97" s="17"/>
        <tr r="H90" s="17"/>
        <tr r="N99" s="17"/>
        <tr r="K93" s="17"/>
        <tr r="H83" s="17"/>
        <tr r="L89" s="17"/>
        <tr r="F96" s="17"/>
        <tr r="J84" s="17"/>
        <tr r="N90" s="17"/>
        <tr r="H97" s="17"/>
        <tr r="E83" s="17"/>
        <tr r="I89" s="17"/>
        <tr r="M95" s="17"/>
        <tr r="I99" s="17"/>
        <tr r="M93" s="17"/>
        <tr r="J83" s="17"/>
        <tr r="G88" s="17"/>
        <tr r="J85" s="17"/>
        <tr r="H84" s="17"/>
        <tr r="F97" s="17"/>
        <tr r="K91" s="17"/>
        <tr r="F91" s="17"/>
        <tr r="I82" s="17"/>
        <tr r="I94" s="17"/>
        <tr r="F84" s="17"/>
        <tr r="J90" s="17"/>
        <tr r="N96" s="17"/>
        <tr r="H85" s="17"/>
        <tr r="L91" s="17"/>
        <tr r="F98" s="17"/>
        <tr r="M83" s="17"/>
        <tr r="G90" s="17"/>
        <tr r="K96" s="17"/>
        <tr r="K94" s="17"/>
        <tr r="I86" s="17"/>
        <tr r="L90" s="17"/>
        <tr r="G85" s="17"/>
        <tr r="E98" s="17"/>
        <tr r="K82" s="17"/>
        <tr r="E89" s="17"/>
        <tr r="I95" s="17"/>
        <tr r="F87" s="17"/>
        <tr r="E88" s="17"/>
        <tr r="F85" s="17"/>
        <tr r="J91" s="17"/>
        <tr r="N97" s="17"/>
        <tr r="E86" s="17"/>
        <tr r="I92" s="17"/>
        <tr r="M98" s="17"/>
        <tr r="L92" s="17"/>
        <tr r="E84" s="17"/>
        <tr r="G95" s="17"/>
        <tr r="N84" s="17"/>
        <tr r="H91" s="17"/>
        <tr r="L97" s="17"/>
        <tr r="F86" s="17"/>
        <tr r="J92" s="17"/>
        <tr r="N98" s="17"/>
        <tr r="K84" s="17"/>
        <tr r="E91" s="17"/>
        <tr r="I97" s="17"/>
        <tr r="G96" s="17"/>
        <tr r="N85" s="17"/>
        <tr r="H92" s="17"/>
        <tr r="L98" s="17"/>
        <tr r="M86" s="17"/>
        <tr r="G93" s="17"/>
        <tr r="K99" s="17"/>
        <tr r="H94" s="17"/>
        <tr r="K85" s="17"/>
        <tr r="M96" s="17"/>
        <tr r="L85" s="17"/>
        <tr r="F92" s="17"/>
        <tr r="J98" s="17"/>
        <tr r="N86" s="17"/>
        <tr r="H93" s="17"/>
        <tr r="L99" s="17"/>
        <tr r="I85" s="17"/>
        <tr r="M91" s="17"/>
        <tr r="G98" s="17"/>
        <tr r="M89" s="17"/>
        <tr r="G84" s="17"/>
        <tr r="E97" s="17"/>
        <tr r="L86" s="17"/>
        <tr r="F93" s="17"/>
        <tr r="J99" s="17"/>
        <tr r="K87" s="17"/>
        <tr r="E94" s="17"/>
        <tr r="H82" s="17"/>
        <tr r="N95" s="17"/>
        <tr r="G87" s="17"/>
        <tr r="K97" s="17"/>
        <tr r="J86" s="17"/>
        <tr r="N92" s="17"/>
        <tr r="H99" s="17"/>
        <tr r="L87" s="17"/>
        <tr r="F94" s="17"/>
        <tr r="N83" s="17"/>
        <tr r="G86" s="17"/>
        <tr r="K92" s="17"/>
        <tr r="E99" s="17"/>
        <tr r="I83" s="17"/>
        <tr r="K89" s="17"/>
        <tr r="N91" s="17"/>
        <tr r="I91" s="17"/>
        <tr r="F95" s="17"/>
        <tr r="J87" s="17"/>
        <tr r="E82" s="17"/>
        <tr r="M94" s="17"/>
        <tr r="L84" s="17"/>
        <tr r="L96" s="17"/>
        <tr r="I98" s="17"/>
        <tr r="H87" s="17"/>
        <tr r="L93" s="17"/>
        <tr r="F82" s="17"/>
        <tr r="J88" s="17"/>
        <tr r="N94" s="17"/>
        <tr r="N87" s="17"/>
        <tr r="E87" s="17"/>
        <tr r="I93" s="17"/>
        <tr r="M99" s="17"/>
      </tp>
    </main>
    <main first="rtdsrv.537e964661af4318b18d0d730460e122">
      <tp>
        <v>-1</v>
        <stp/>
        <stp>20163bdf-1493-4f1e-8331-46c85d1259ef</stp>
        <tr r="L81" s="16"/>
        <tr r="K74" s="16"/>
        <tr r="G77" s="16"/>
        <tr r="F80" s="16"/>
        <tr r="F72" s="16"/>
        <tr r="E75" s="16"/>
        <tr r="L77" s="16"/>
        <tr r="J80" s="16"/>
        <tr r="J72" s="16"/>
        <tr r="I80" s="16"/>
        <tr r="I71" s="16"/>
        <tr r="K81" s="16"/>
        <tr r="K73" s="16"/>
        <tr r="G76" s="16"/>
        <tr r="F79" s="16"/>
        <tr r="F71" s="16"/>
        <tr r="E74" s="16"/>
        <tr r="L76" s="16"/>
        <tr r="J79" s="16"/>
        <tr r="J71" s="16"/>
        <tr r="I76" s="16"/>
        <tr r="H79" s="16"/>
        <tr r="F78" s="16"/>
        <tr r="I81" s="16"/>
        <tr r="K79" s="16"/>
        <tr r="K71" s="16"/>
        <tr r="G74" s="16"/>
        <tr r="F77" s="16"/>
        <tr r="E80" s="16"/>
        <tr r="E72" s="16"/>
        <tr r="L74" s="16"/>
        <tr r="J77" s="16"/>
        <tr r="I77" s="16"/>
        <tr r="H80" s="16"/>
        <tr r="H71" s="16"/>
        <tr r="I73" s="16"/>
        <tr r="I78" s="16"/>
        <tr r="F81" s="16"/>
        <tr r="J81" s="16"/>
        <tr r="H74" s="16"/>
        <tr r="K72" s="16"/>
        <tr r="E73" s="16"/>
        <tr r="H75" s="16"/>
        <tr r="K78" s="16"/>
        <tr r="G81" s="16"/>
        <tr r="G73" s="16"/>
        <tr r="F76" s="16"/>
        <tr r="E79" s="16"/>
        <tr r="E71" s="16"/>
        <tr r="L73" s="16"/>
        <tr r="J76" s="16"/>
        <tr r="H76" s="16"/>
        <tr r="G78" s="16"/>
        <tr r="L78" s="16"/>
        <tr r="I75" s="16"/>
        <tr r="K80" s="16"/>
        <tr r="L75" s="16"/>
        <tr r="K77" s="16"/>
        <tr r="G80" s="16"/>
        <tr r="G72" s="16"/>
        <tr r="F75" s="16"/>
        <tr r="E78" s="16"/>
        <tr r="L80" s="16"/>
        <tr r="L72" s="16"/>
        <tr r="J75" s="16"/>
        <tr r="H81" s="16"/>
        <tr r="H72" s="16"/>
        <tr r="I74" s="16"/>
        <tr r="J74" s="16"/>
        <tr r="H78" s="16"/>
        <tr r="K75" s="16"/>
        <tr r="E76" s="16"/>
        <tr r="H73" s="16"/>
        <tr r="G75" s="16"/>
        <tr r="J78" s="16"/>
        <tr r="K76" s="16"/>
        <tr r="G79" s="16"/>
        <tr r="G71" s="16"/>
        <tr r="F74" s="16"/>
        <tr r="E77" s="16"/>
        <tr r="L79" s="16"/>
        <tr r="L71" s="16"/>
        <tr r="H77" s="16"/>
        <tr r="I79" s="16"/>
        <tr r="F73" s="16"/>
        <tr r="J73" s="16"/>
        <tr r="E81" s="16"/>
        <tr r="I72" s="16"/>
      </tp>
    </main>
    <main first="rtdsrv.537e964661af4318b18d0d730460e122">
      <tp>
        <v>-1</v>
        <stp/>
        <stp>25f9dd0a-1b40-45dc-93d1-a67770cf299b</stp>
        <tr r="AJ66" s="4"/>
        <tr r="O66" s="4"/>
        <tr r="Y60" s="4"/>
        <tr r="L58" s="4"/>
        <tr r="AG53" s="4"/>
        <tr r="K54" s="4"/>
        <tr r="I60" s="4"/>
        <tr r="Q68" s="4"/>
        <tr r="Q60" s="4"/>
        <tr r="AD60" s="4"/>
        <tr r="AD56" s="4"/>
        <tr r="AD52" s="4"/>
        <tr r="AE54" s="4"/>
        <tr r="AC67" s="4"/>
        <tr r="AC65" s="4"/>
        <tr r="AC63" s="4"/>
        <tr r="AC61" s="4"/>
        <tr r="AC53" s="4"/>
        <tr r="AJ67" s="4"/>
        <tr r="Y68" s="4"/>
        <tr r="AG67" s="4"/>
        <tr r="AB65" s="4"/>
        <tr r="R57" s="4"/>
        <tr r="P66" s="4"/>
        <tr r="Z58" s="4"/>
        <tr r="AA55" s="4"/>
        <tr r="AJ57" s="4"/>
        <tr r="AH54" s="4"/>
        <tr r="K53" s="4"/>
        <tr r="Y65" s="4"/>
        <tr r="I54" s="4"/>
        <tr r="AJ63" s="4"/>
        <tr r="AJ53" s="4"/>
        <tr r="AB64" s="4"/>
        <tr r="P55" s="4"/>
        <tr r="AI62" s="4"/>
        <tr r="O60" s="4"/>
        <tr r="Y57" s="4"/>
        <tr r="AB54" s="4"/>
        <tr r="X68" s="4"/>
        <tr r="AH65" s="4"/>
        <tr r="L63" s="4"/>
        <tr r="X60" s="4"/>
        <tr r="AH57" s="4"/>
        <tr r="I55" s="4"/>
        <tr r="AG61" s="4"/>
        <tr r="K59" s="4"/>
        <tr r="W56" s="4"/>
        <tr r="S53" s="4"/>
        <tr r="T67" s="4"/>
        <tr r="AF64" s="4"/>
        <tr r="J62" s="4"/>
        <tr r="T59" s="4"/>
        <tr r="AF56" s="4"/>
        <tr r="AF53" s="4"/>
        <tr r="AE67" s="4"/>
        <tr r="I65" s="4"/>
        <tr r="S62" s="4"/>
        <tr r="AE59" s="4"/>
        <tr r="I57" s="4"/>
        <tr r="J54" s="4"/>
        <tr r="G68" s="4"/>
        <tr r="Q65" s="4"/>
        <tr r="AA62" s="4"/>
        <tr r="G60" s="4"/>
        <tr r="Q57" s="4"/>
        <tr r="S54" s="4"/>
        <tr r="V68" s="4"/>
        <tr r="V66" s="4"/>
        <tr r="V64" s="4"/>
        <tr r="V62" s="4"/>
        <tr r="V60" s="4"/>
        <tr r="V58" s="4"/>
        <tr r="V56" s="4"/>
        <tr r="V54" s="4"/>
        <tr r="V52" s="4"/>
        <tr r="W54" s="4"/>
        <tr r="W52" s="4"/>
        <tr r="U67" s="4"/>
        <tr r="U65" s="4"/>
        <tr r="U63" s="4"/>
        <tr r="U61" s="4"/>
        <tr r="U59" s="4"/>
        <tr r="U57" s="4"/>
        <tr r="U55" s="4"/>
        <tr r="U53" s="4"/>
        <tr r="AI67" s="4"/>
        <tr r="H64" s="4"/>
        <tr r="Y55" s="4"/>
        <tr r="J55" s="4"/>
        <tr r="P52" s="4"/>
        <tr r="AF59" s="4"/>
        <tr r="AE62" s="4"/>
        <tr r="AA65" s="4"/>
        <tr r="AD66" s="4"/>
        <tr r="AC59" s="4"/>
        <tr r="W66" s="4"/>
        <tr r="Z65" s="4"/>
        <tr r="T52" s="4"/>
        <tr r="Y53" s="4"/>
        <tr r="W68" s="4"/>
        <tr r="R68" s="4"/>
        <tr r="AI64" s="4"/>
        <tr r="AG68" s="4"/>
        <tr r="H63" s="4"/>
        <tr r="R52" s="4"/>
        <tr r="AG63" s="4"/>
        <tr r="AA53" s="4"/>
        <tr r="Y62" s="4"/>
        <tr r="AI59" s="4"/>
        <tr r="O57" s="4"/>
        <tr r="Q54" s="4"/>
        <tr r="L68" s="4"/>
        <tr r="X65" s="4"/>
        <tr r="AH62" s="4"/>
        <tr r="L60" s="4"/>
        <tr r="X57" s="4"/>
        <tr r="AA54" s="4"/>
        <tr r="W61" s="4"/>
        <tr r="AG58" s="4"/>
        <tr r="K56" s="4"/>
        <tr r="H53" s="4"/>
        <tr r="J67" s="4"/>
        <tr r="T64" s="4"/>
        <tr r="AF61" s="4"/>
        <tr r="J59" s="4"/>
        <tr r="T56" s="4"/>
        <tr r="R53" s="4"/>
        <tr r="S67" s="4"/>
        <tr r="AE64" s="4"/>
        <tr r="I62" s="4"/>
        <tr r="S59" s="4"/>
        <tr r="AE56" s="4"/>
        <tr r="AB53" s="4"/>
        <tr r="AA67" s="4"/>
        <tr r="G65" s="4"/>
        <tr r="Q62" s="4"/>
        <tr r="AA59" s="4"/>
        <tr r="G57" s="4"/>
        <tr r="H54" s="4"/>
        <tr r="N68" s="4"/>
        <tr r="N66" s="4"/>
        <tr r="N64" s="4"/>
        <tr r="N62" s="4"/>
        <tr r="N60" s="4"/>
        <tr r="N58" s="4"/>
        <tr r="N56" s="4"/>
        <tr r="N54" s="4"/>
        <tr r="N52" s="4"/>
        <tr r="O54" s="4"/>
        <tr r="O52" s="4"/>
        <tr r="M67" s="4"/>
        <tr r="M65" s="4"/>
        <tr r="M63" s="4"/>
        <tr r="M61" s="4"/>
        <tr r="M59" s="4"/>
        <tr r="M57" s="4"/>
        <tr r="M55" s="4"/>
        <tr r="M53" s="4"/>
        <tr r="AB58" s="4"/>
        <tr r="H57" s="4"/>
        <tr r="AI57" s="4"/>
        <tr r="W59" s="4"/>
        <tr r="I68" s="4"/>
        <tr r="S57" s="4"/>
        <tr r="AA57" s="4"/>
        <tr r="AC57" s="4"/>
        <tr r="Z66" s="4"/>
        <tr r="H56" s="4"/>
        <tr r="P65" s="4"/>
        <tr r="R64" s="4"/>
        <tr r="AJ64" s="4"/>
        <tr r="Z68" s="4"/>
        <tr r="O67" s="4"/>
        <tr r="H67" s="4"/>
        <tr r="K63" s="4"/>
        <tr r="K68" s="4"/>
        <tr r="K62" s="4"/>
        <tr r="AB68" s="4"/>
        <tr r="AJ62" s="4"/>
        <tr r="I52" s="4"/>
        <tr r="O62" s="4"/>
        <tr r="Y59" s="4"/>
        <tr r="AI56" s="4"/>
        <tr r="AI53" s="4"/>
        <tr r="AH67" s="4"/>
        <tr r="L65" s="4"/>
        <tr r="X62" s="4"/>
        <tr r="AH59" s="4"/>
        <tr r="L57" s="4"/>
        <tr r="P54" s="4"/>
        <tr r="K61" s="4"/>
        <tr r="W58" s="4"/>
        <tr r="AG55" s="4"/>
        <tr r="Z52" s="4"/>
        <tr r="AF66" s="4"/>
        <tr r="J64" s="4"/>
        <tr r="T61" s="4"/>
        <tr r="AF58" s="4"/>
        <tr r="J56" s="4"/>
        <tr r="AJ52" s="4"/>
        <tr r="I67" s="4"/>
        <tr r="S64" s="4"/>
        <tr r="AE61" s="4"/>
        <tr r="I59" s="4"/>
        <tr r="S56" s="4"/>
        <tr r="Q53" s="4"/>
        <tr r="Q67" s="4"/>
        <tr r="AA64" s="4"/>
        <tr r="G62" s="4"/>
        <tr r="Q59" s="4"/>
        <tr r="AA56" s="4"/>
        <tr r="Z53" s="4"/>
        <tr r="F68" s="4"/>
        <tr r="F66" s="4"/>
        <tr r="F64" s="4"/>
        <tr r="F62" s="4"/>
        <tr r="F60" s="4"/>
        <tr r="F58" s="4"/>
        <tr r="F56" s="4"/>
        <tr r="F54" s="4"/>
        <tr r="F52" s="4"/>
        <tr r="G54" s="4"/>
        <tr r="G52" s="4"/>
        <tr r="E67" s="4"/>
        <tr r="E65" s="4"/>
        <tr r="E63" s="4"/>
        <tr r="E61" s="4"/>
        <tr r="E59" s="4"/>
        <tr r="E57" s="4"/>
        <tr r="E55" s="4"/>
        <tr r="E53" s="4"/>
        <tr r="R66" s="4"/>
        <tr r="P56" s="4"/>
        <tr r="O63" s="4"/>
        <tr r="L66" s="4"/>
        <tr r="AG56" s="4"/>
        <tr r="J57" s="4"/>
        <tr r="S65" s="4"/>
        <tr r="X54" s="4"/>
        <tr r="G63" s="4"/>
        <tr r="AD64" s="4"/>
        <tr r="AD58" s="4"/>
        <tr r="AD54" s="4"/>
        <tr r="AE52" s="4"/>
        <tr r="AC55" s="4"/>
        <tr r="Y66" s="4"/>
        <tr r="H65" s="4"/>
        <tr r="P57" s="4"/>
        <tr r="O65" s="4"/>
        <tr r="P64" s="4"/>
        <tr r="T54" s="4"/>
        <tr r="AJ55" s="4"/>
        <tr r="K67" s="4"/>
        <tr r="AB63" s="4"/>
        <tr r="Z63" s="4"/>
        <tr r="Z62" s="4"/>
        <tr r="R63" s="4"/>
        <tr r="AH52" s="4"/>
        <tr r="K64" s="4"/>
        <tr r="R54" s="4"/>
        <tr r="P67" s="4"/>
        <tr r="AI65" s="4"/>
        <tr r="K65" s="4"/>
        <tr r="AI68" s="4"/>
        <tr r="P62" s="4"/>
        <tr r="W67" s="4"/>
        <tr r="AJ60" s="4"/>
        <tr r="H68" s="4"/>
        <tr r="H62" s="4"/>
        <tr r="Y64" s="4"/>
        <tr r="AI61" s="4"/>
        <tr r="O59" s="4"/>
        <tr r="Y56" s="4"/>
        <tr r="X53" s="4"/>
        <tr r="X67" s="4"/>
        <tr r="AH64" s="4"/>
        <tr r="L62" s="4"/>
        <tr r="X59" s="4"/>
        <tr r="AH56" s="4"/>
        <tr r="AH53" s="4"/>
        <tr r="AG60" s="4"/>
        <tr r="K58" s="4"/>
        <tr r="S55" s="4"/>
        <tr r="L52" s="4"/>
        <tr r="T66" s="4"/>
        <tr r="AF63" s="4"/>
        <tr r="J61" s="4"/>
        <tr r="T58" s="4"/>
        <tr r="AF55" s="4"/>
        <tr r="Y52" s="4"/>
        <tr r="AE66" s="4"/>
        <tr r="I64" s="4"/>
        <tr r="S61" s="4"/>
        <tr r="AE58" s="4"/>
        <tr r="I56" s="4"/>
        <tr r="AI52" s="4"/>
        <tr r="G67" s="4"/>
        <tr r="Q64" s="4"/>
        <tr r="AA61" s="4"/>
        <tr r="G59" s="4"/>
        <tr r="Q56" s="4"/>
        <tr r="L53" s="4"/>
        <tr r="AD67" s="4"/>
        <tr r="AD65" s="4"/>
        <tr r="AD63" s="4"/>
        <tr r="AD61" s="4"/>
        <tr r="AD59" s="4"/>
        <tr r="AD57" s="4"/>
        <tr r="AD55" s="4"/>
        <tr r="AD53" s="4"/>
        <tr r="AE55" s="4"/>
        <tr r="AE53" s="4"/>
        <tr r="AC68" s="4"/>
        <tr r="AC66" s="4"/>
        <tr r="AC64" s="4"/>
        <tr r="AC62" s="4"/>
        <tr r="AC60" s="4"/>
        <tr r="AC58" s="4"/>
        <tr r="AC56" s="4"/>
        <tr r="AC54" s="4"/>
        <tr r="AC52" s="4"/>
        <tr r="K55" s="4"/>
        <tr r="Z60" s="4"/>
        <tr r="R65" s="4"/>
        <tr r="AH60" s="4"/>
        <tr r="J65" s="4"/>
        <tr r="AD68" s="4"/>
        <tr r="AJ61" s="4"/>
        <tr r="AB61" s="4"/>
        <tr r="AJ58" s="4"/>
        <tr r="W62" s="4"/>
        <tr r="AJ68" s="4"/>
        <tr r="P63" s="4"/>
        <tr r="AF52" s="4"/>
        <tr r="AJ65" s="4"/>
        <tr r="W64" s="4"/>
        <tr r="W63" s="4"/>
        <tr r="O68" s="4"/>
        <tr r="H61" s="4"/>
        <tr r="AG66" s="4"/>
        <tr r="Z59" s="4"/>
        <tr r="R67" s="4"/>
        <tr r="AB60" s="4"/>
        <tr r="O64" s="4"/>
        <tr r="Y61" s="4"/>
        <tr r="AI58" s="4"/>
        <tr r="O56" s="4"/>
        <tr r="J53" s="4"/>
        <tr r="L67" s="4"/>
        <tr r="X64" s="4"/>
        <tr r="AH61" s="4"/>
        <tr r="L59" s="4"/>
        <tr r="X56" s="4"/>
        <tr r="T53" s="4"/>
        <tr r="W60" s="4"/>
        <tr r="AG57" s="4"/>
        <tr r="H55" s="4"/>
        <tr r="AF68" s="4"/>
        <tr r="J66" s="4"/>
        <tr r="T63" s="4"/>
        <tr r="AF60" s="4"/>
        <tr r="J58" s="4"/>
        <tr r="R55" s="4"/>
        <tr r="K52" s="4"/>
        <tr r="S66" s="4"/>
        <tr r="AE63" s="4"/>
        <tr r="I61" s="4"/>
        <tr r="S58" s="4"/>
        <tr r="AB55" s="4"/>
        <tr r="X52" s="4"/>
        <tr r="AA66" s="4"/>
        <tr r="G64" s="4"/>
        <tr r="Q61" s="4"/>
        <tr r="AA58" s="4"/>
        <tr r="G56" s="4"/>
        <tr r="AG52" s="4"/>
        <tr r="V67" s="4"/>
        <tr r="V65" s="4"/>
        <tr r="V63" s="4"/>
        <tr r="V61" s="4"/>
        <tr r="V59" s="4"/>
        <tr r="V57" s="4"/>
        <tr r="V55" s="4"/>
        <tr r="V53" s="4"/>
        <tr r="W55" s="4"/>
        <tr r="W53" s="4"/>
        <tr r="U68" s="4"/>
        <tr r="U66" s="4"/>
        <tr r="U64" s="4"/>
        <tr r="U62" s="4"/>
        <tr r="U60" s="4"/>
        <tr r="U58" s="4"/>
        <tr r="U56" s="4"/>
        <tr r="U54" s="4"/>
        <tr r="U52" s="4"/>
        <tr r="P53" s="4"/>
        <tr r="AB57" s="4"/>
        <tr r="AB56" s="4"/>
        <tr r="X63" s="4"/>
        <tr r="AF67" s="4"/>
        <tr r="AD62" s="4"/>
        <tr r="P59" s="4"/>
        <tr r="H59" s="4"/>
        <tr r="R61" s="4"/>
        <tr r="P68" s="4"/>
        <tr r="AG65" s="4"/>
        <tr r="Z64" s="4"/>
        <tr r="AB62" s="4"/>
        <tr r="Z61" s="4"/>
        <tr r="Y67" s="4"/>
        <tr r="AB59" s="4"/>
        <tr r="K66" s="4"/>
        <tr r="P58" s="4"/>
        <tr r="AB66" s="4"/>
        <tr r="R59" s="4"/>
        <tr r="AI63" s="4"/>
        <tr r="O61" s="4"/>
        <tr r="Y58" s="4"/>
        <tr r="AI55" s="4"/>
        <tr r="AB52" s="4"/>
        <tr r="AH66" s="4"/>
        <tr r="L64" s="4"/>
        <tr r="X61" s="4"/>
        <tr r="AH58" s="4"/>
        <tr r="L56" s="4"/>
        <tr r="I53" s="4"/>
        <tr r="K60" s="4"/>
        <tr r="W57" s="4"/>
        <tr r="Z54" s="4"/>
        <tr r="T68" s="4"/>
        <tr r="AF65" s="4"/>
        <tr r="J63" s="4"/>
        <tr r="T60" s="4"/>
        <tr r="AF57" s="4"/>
        <tr r="AJ54" s="4"/>
        <tr r="AE68" s="4"/>
        <tr r="I66" s="4"/>
        <tr r="S63" s="4"/>
        <tr r="AE60" s="4"/>
        <tr r="I58" s="4"/>
        <tr r="Q55" s="4"/>
        <tr r="J52" s="4"/>
        <tr r="Q66" s="4"/>
        <tr r="AA63" s="4"/>
        <tr r="G61" s="4"/>
        <tr r="Q58" s="4"/>
        <tr r="Z55" s="4"/>
        <tr r="S52" s="4"/>
        <tr r="N67" s="4"/>
        <tr r="N65" s="4"/>
        <tr r="N63" s="4"/>
        <tr r="N61" s="4"/>
        <tr r="N59" s="4"/>
        <tr r="N57" s="4"/>
        <tr r="N55" s="4"/>
        <tr r="N53" s="4"/>
        <tr r="O55" s="4"/>
        <tr r="O53" s="4"/>
        <tr r="M68" s="4"/>
        <tr r="M66" s="4"/>
        <tr r="M64" s="4"/>
        <tr r="M62" s="4"/>
        <tr r="M60" s="4"/>
        <tr r="M58" s="4"/>
        <tr r="M56" s="4"/>
        <tr r="M54" s="4"/>
        <tr r="M52" s="4"/>
        <tr r="AJ59" s="4"/>
        <tr r="AG64" s="4"/>
        <tr r="AH68" s="4"/>
        <tr r="T55" s="4"/>
        <tr r="T62" s="4"/>
        <tr r="AG54" s="4"/>
        <tr r="AF54" s="4"/>
        <tr r="R62" s="4"/>
        <tr r="Z56" s="4"/>
        <tr r="R56" s="4"/>
        <tr r="AB67" s="4"/>
        <tr r="H60" s="4"/>
        <tr r="Z67" s="4"/>
        <tr r="P61" s="4"/>
        <tr r="P60" s="4"/>
        <tr r="AG62" s="4"/>
        <tr r="R60" s="4"/>
        <tr r="Z57" s="4"/>
        <tr r="AI66" s="4"/>
        <tr r="R58" s="4"/>
        <tr r="W65" s="4"/>
        <tr r="AJ56" s="4"/>
        <tr r="H66" s="4"/>
        <tr r="H58" s="4"/>
        <tr r="Y63" s="4"/>
        <tr r="AI60" s="4"/>
        <tr r="O58" s="4"/>
        <tr r="X55" s="4"/>
        <tr r="Q52" s="4"/>
        <tr r="X66" s="4"/>
        <tr r="AH63" s="4"/>
        <tr r="L61" s="4"/>
        <tr r="X58" s="4"/>
        <tr r="AH55" s="4"/>
        <tr r="AA52" s="4"/>
        <tr r="AG59" s="4"/>
        <tr r="K57" s="4"/>
        <tr r="L54" s="4"/>
        <tr r="J68" s="4"/>
        <tr r="T65" s="4"/>
        <tr r="AF62" s="4"/>
        <tr r="J60" s="4"/>
        <tr r="T57" s="4"/>
        <tr r="Y54" s="4"/>
        <tr r="S68" s="4"/>
        <tr r="AE65" s="4"/>
        <tr r="I63" s="4"/>
        <tr r="S60" s="4"/>
        <tr r="AE57" s="4"/>
        <tr r="AI54" s="4"/>
        <tr r="AA68" s="4"/>
        <tr r="G66" s="4"/>
        <tr r="Q63" s="4"/>
        <tr r="AA60" s="4"/>
        <tr r="G58" s="4"/>
        <tr r="L55" s="4"/>
        <tr r="H52" s="4"/>
        <tr r="F67" s="4"/>
        <tr r="F65" s="4"/>
        <tr r="F63" s="4"/>
        <tr r="F61" s="4"/>
        <tr r="F59" s="4"/>
        <tr r="F57" s="4"/>
        <tr r="F55" s="4"/>
        <tr r="F53" s="4"/>
        <tr r="G55" s="4"/>
        <tr r="G53" s="4"/>
        <tr r="E68" s="4"/>
        <tr r="E66" s="4"/>
        <tr r="E64" s="4"/>
        <tr r="E62" s="4"/>
        <tr r="E60" s="4"/>
        <tr r="E58" s="4"/>
        <tr r="E56" s="4"/>
        <tr r="E54" s="4"/>
        <tr r="E52" s="4"/>
      </tp>
    </main>
    <main first="rtdsrv.537e964661af4318b18d0d730460e122">
      <tp>
        <v>-1</v>
        <stp/>
        <stp>0492f039-f82f-4086-8463-f5ecc1f8b4bc</stp>
        <tr r="M73" s="17"/>
        <tr r="H57" s="17"/>
        <tr r="AF63" s="17"/>
        <tr r="R63" s="17"/>
        <tr r="L64" s="17"/>
        <tr r="Z72" s="17"/>
        <tr r="O62" s="17"/>
        <tr r="T70" s="17"/>
        <tr r="Z68" s="17"/>
        <tr r="AA56" s="17"/>
        <tr r="AD66" s="17"/>
        <tr r="F58" s="17"/>
        <tr r="Y72" s="17"/>
        <tr r="U70" s="17"/>
        <tr r="M66" s="17"/>
        <tr r="I64" s="17"/>
        <tr r="E62" s="17"/>
        <tr r="AE59" s="17"/>
        <tr r="AA57" s="17"/>
        <tr r="W55" s="17"/>
        <tr r="AC71" s="17"/>
        <tr r="U67" s="17"/>
        <tr r="Q65" s="17"/>
        <tr r="M63" s="17"/>
        <tr r="I61" s="17"/>
        <tr r="E59" s="17"/>
        <tr r="AE56" s="17"/>
        <tr r="X57" s="17"/>
        <tr r="I66" s="17"/>
        <tr r="L62" s="17"/>
        <tr r="F59" s="17"/>
        <tr r="AG62" s="17"/>
        <tr r="R61" s="17"/>
        <tr r="H72" s="17"/>
        <tr r="J73" s="17"/>
        <tr r="K67" s="17"/>
        <tr r="Z69" s="17"/>
        <tr r="J58" s="17"/>
        <tr r="O65" s="17"/>
        <tr r="P71" s="17"/>
        <tr r="AD62" s="17"/>
        <tr r="AA72" s="17"/>
        <tr r="U64" s="17"/>
        <tr r="AF57" s="17"/>
        <tr r="J70" s="17"/>
        <tr r="AF65" s="17"/>
        <tr r="H63" s="17"/>
        <tr r="L60" s="17"/>
        <tr r="AC56" s="17"/>
        <tr r="F72" s="17"/>
        <tr r="J63" s="17"/>
        <tr r="AC73" s="17"/>
        <tr r="O66" s="17"/>
        <tr r="X60" s="17"/>
        <tr r="AH71" s="17"/>
        <tr r="X72" s="17"/>
        <tr r="J65" s="17"/>
        <tr r="AH61" s="17"/>
        <tr r="I59" s="17"/>
        <tr r="J55" s="17"/>
        <tr r="Z66" s="17"/>
        <tr r="R73" s="17"/>
        <tr r="N56" s="17"/>
        <tr r="I70" s="17"/>
        <tr r="S64" s="17"/>
        <tr r="J71" s="17"/>
        <tr r="N68" s="17"/>
        <tr r="T65" s="17"/>
        <tr r="X62" s="17"/>
        <tr r="AB59" s="17"/>
        <tr r="K56" s="17"/>
        <tr r="J72" s="17"/>
        <tr r="N69" s="17"/>
        <tr r="R66" s="17"/>
        <tr r="X63" s="17"/>
        <tr r="AB60" s="17"/>
        <tr r="W57" s="17"/>
        <tr r="AB57" s="17"/>
        <tr r="X55" s="17"/>
        <tr r="Q72" s="17"/>
        <tr r="M70" s="17"/>
        <tr r="I68" s="17"/>
        <tr r="E66" s="17"/>
        <tr r="AE63" s="17"/>
        <tr r="AA61" s="17"/>
        <tr r="W59" s="17"/>
        <tr r="S57" s="17"/>
        <tr r="O55" s="17"/>
        <tr r="X56" s="17"/>
        <tr r="Y73" s="17"/>
        <tr r="U71" s="17"/>
        <tr r="Q69" s="17"/>
        <tr r="M67" s="17"/>
        <tr r="I65" s="17"/>
        <tr r="E63" s="17"/>
        <tr r="AE60" s="17"/>
        <tr r="AA58" s="17"/>
        <tr r="W56" s="17"/>
        <tr r="AC65" s="17"/>
        <tr r="AB66" s="17"/>
        <tr r="M65" s="17"/>
        <tr r="V60" s="17"/>
        <tr r="F67" s="17"/>
        <tr r="S59" s="17"/>
        <tr r="L66" s="17"/>
        <tr r="AD65" s="17"/>
        <tr r="T72" s="17"/>
        <tr r="I58" s="17"/>
        <tr r="AF56" s="17"/>
        <tr r="U73" s="17"/>
        <tr r="AA71" s="17"/>
        <tr r="E60" s="17"/>
        <tr r="AF68" s="17"/>
        <tr r="M68" s="17"/>
        <tr r="T55" s="17"/>
        <tr r="AG63" s="17"/>
        <tr r="N70" s="17"/>
        <tr r="AB61" s="17"/>
        <tr r="Y71" s="17"/>
        <tr r="I63" s="17"/>
        <tr r="AD56" s="17"/>
        <tr r="T69" s="17"/>
        <tr r="V65" s="17"/>
        <tr r="Z62" s="17"/>
        <tr r="AF59" s="17"/>
        <tr r="M56" s="17"/>
        <tr r="AH70" s="17"/>
        <tr r="H62" s="17"/>
        <tr r="G73" s="17"/>
        <tr r="W65" s="17"/>
        <tr r="AG59" s="17"/>
        <tr r="L71" s="17"/>
        <tr r="AE70" s="17"/>
        <tr r="AC64" s="17"/>
        <tr r="W61" s="17"/>
        <tr r="AB58" s="17"/>
        <tr r="AD73" s="17"/>
        <tr r="X65" s="17"/>
        <tr r="P72" s="17"/>
        <tr r="O73" s="17"/>
        <tr r="R69" s="17"/>
        <tr r="X73" s="17"/>
        <tr r="AD70" s="17"/>
        <tr r="AH67" s="17"/>
        <tr r="H65" s="17"/>
        <tr r="N62" s="17"/>
        <tr r="R59" s="17"/>
        <tr r="Y55" s="17"/>
        <tr r="AB71" s="17"/>
        <tr r="AH68" s="17"/>
        <tr r="H66" s="17"/>
        <tr r="L63" s="17"/>
        <tr r="R60" s="17"/>
        <tr r="G57" s="17"/>
        <tr r="T57" s="17"/>
        <tr r="P55" s="17"/>
        <tr r="I72" s="17"/>
        <tr r="E70" s="17"/>
        <tr r="AE67" s="17"/>
        <tr r="AA65" s="17"/>
        <tr r="W63" s="17"/>
        <tr r="S61" s="17"/>
        <tr r="O59" s="17"/>
        <tr r="K57" s="17"/>
        <tr r="G55" s="17"/>
        <tr r="P56" s="17"/>
        <tr r="Q73" s="17"/>
        <tr r="M71" s="17"/>
        <tr r="I69" s="17"/>
        <tr r="E67" s="17"/>
        <tr r="AE64" s="17"/>
        <tr r="AA62" s="17"/>
        <tr r="W60" s="17"/>
        <tr r="S58" s="17"/>
        <tr r="O56" s="17"/>
        <tr r="N63" s="17"/>
        <tr r="I71" s="17"/>
        <tr r="AF70" s="17"/>
        <tr r="AG55" s="17"/>
        <tr r="Z73" s="17"/>
        <tr r="K64" s="17"/>
        <tr r="AH62" s="17"/>
        <tr r="AH63" s="17"/>
        <tr r="AG73" s="17"/>
        <tr r="S60" s="17"/>
        <tr r="Q66" s="17"/>
        <tr r="O70" s="17"/>
        <tr r="S67" s="17"/>
        <tr r="W58" s="17"/>
        <tr r="G66" s="17"/>
        <tr r="U61" s="17"/>
        <tr r="AE73" s="17"/>
        <tr r="T62" s="17"/>
        <tr r="L69" s="17"/>
        <tr r="F61" s="17"/>
        <tr r="AG70" s="17"/>
        <tr r="Q62" s="17"/>
        <tr r="L55" s="17"/>
        <tr r="AB68" s="17"/>
        <tr r="L65" s="17"/>
        <tr r="P62" s="17"/>
        <tr r="T59" s="17"/>
        <tr r="AA55" s="17"/>
        <tr r="AF69" s="17"/>
        <tr r="Z60" s="17"/>
        <tr r="E72" s="17"/>
        <tr r="AF64" s="17"/>
        <tr r="K59" s="17"/>
        <tr r="V70" s="17"/>
        <tr r="AC69" s="17"/>
        <tr r="H64" s="17"/>
        <tr r="M61" s="17"/>
        <tr r="P58" s="17"/>
        <tr r="AB72" s="17"/>
        <tr r="V64" s="17"/>
        <tr r="N71" s="17"/>
        <tr r="E73" s="17"/>
        <tr r="G69" s="17"/>
        <tr r="N73" s="17"/>
        <tr r="R70" s="17"/>
        <tr r="X67" s="17"/>
        <tr r="AB64" s="17"/>
        <tr r="AF61" s="17"/>
        <tr r="H59" s="17"/>
        <tr r="I55" s="17"/>
        <tr r="R71" s="17"/>
        <tr r="V68" s="17"/>
        <tr r="AB65" s="17"/>
        <tr r="AF62" s="17"/>
        <tr r="F60" s="17"/>
        <tr r="U56" s="17"/>
        <tr r="L57" s="17"/>
        <tr r="H55" s="17"/>
        <tr r="AE71" s="17"/>
        <tr r="AA69" s="17"/>
        <tr r="W67" s="17"/>
        <tr r="S65" s="17"/>
        <tr r="O63" s="17"/>
        <tr r="K61" s="17"/>
        <tr r="G59" s="17"/>
        <tr r="AG56" s="17"/>
        <tr r="L58" s="17"/>
        <tr r="H56" s="17"/>
        <tr r="I73" s="17"/>
        <tr r="E71" s="17"/>
        <tr r="AE68" s="17"/>
        <tr r="AA66" s="17"/>
        <tr r="W64" s="17"/>
        <tr r="S62" s="17"/>
        <tr r="O60" s="17"/>
        <tr r="K58" s="17"/>
        <tr r="G56" s="17"/>
        <tr r="T66" s="17"/>
        <tr r="AC60" s="17"/>
        <tr r="R72" s="17"/>
        <tr r="X66" s="17"/>
        <tr r="O57" s="17"/>
        <tr r="E61" s="17"/>
        <tr r="U65" s="17"/>
        <tr r="Q55" s="17"/>
        <tr r="T71" s="17"/>
        <tr r="J60" s="17"/>
        <tr r="X69" s="17"/>
        <tr r="H61" s="17"/>
        <tr r="AF55" s="17"/>
        <tr r="Q68" s="17"/>
        <tr r="Y69" s="17"/>
        <tr r="Q59" s="17"/>
        <tr r="Q71" s="17"/>
        <tr r="P64" s="17"/>
        <tr r="M69" s="17"/>
        <tr r="Y70" s="17"/>
        <tr r="AH69" s="17"/>
        <tr r="V63" s="17"/>
        <tr r="AE66" s="17"/>
        <tr r="I62" s="17"/>
        <tr r="X68" s="17"/>
        <tr r="E65" s="17"/>
        <tr r="X64" s="17"/>
        <tr r="U68" s="17"/>
        <tr r="AH55" s="17"/>
        <tr r="V57" s="17"/>
        <tr r="K63" s="17"/>
        <tr r="Y58" s="17"/>
        <tr r="R65" s="17"/>
        <tr r="S72" s="17"/>
        <tr r="G61" s="17"/>
        <tr r="J68" s="17"/>
        <tr r="N60" s="17"/>
        <tr r="U69" s="17"/>
        <tr r="G62" s="17"/>
        <tr r="AB73" s="17"/>
        <tr r="R68" s="17"/>
        <tr r="AD64" s="17"/>
        <tr r="F62" s="17"/>
        <tr r="J59" s="17"/>
        <tr r="K55" s="17"/>
        <tr r="AD68" s="17"/>
        <tr r="AH59" s="17"/>
        <tr r="W70" s="17"/>
        <tr r="AD63" s="17"/>
        <tr r="R58" s="17"/>
        <tr r="AD69" s="17"/>
        <tr r="AA68" s="17"/>
        <tr r="AA63" s="17"/>
        <tr r="AF60" s="17"/>
        <tr r="AD57" s="17"/>
        <tr r="Z71" s="17"/>
        <tr r="T63" s="17"/>
        <tr r="L70" s="17"/>
        <tr r="M72" s="17"/>
        <tr r="P68" s="17"/>
        <tr r="AH72" s="17"/>
        <tr r="H70" s="17"/>
        <tr r="L67" s="17"/>
        <tr r="R64" s="17"/>
        <tr r="V61" s="17"/>
        <tr r="Z58" s="17"/>
        <tr r="AF73" s="17"/>
        <tr r="H71" s="17"/>
        <tr r="L68" s="17"/>
        <tr r="P65" s="17"/>
        <tr r="V62" s="17"/>
        <tr r="Z59" s="17"/>
        <tr r="E56" s="17"/>
        <tr r="AH56" s="17"/>
        <tr r="AA73" s="17"/>
        <tr r="W71" s="17"/>
        <tr r="S69" s="17"/>
        <tr r="O67" s="17"/>
        <tr r="K65" s="17"/>
        <tr r="G63" s="17"/>
        <tr r="AG60" s="17"/>
        <tr r="AC58" s="17"/>
        <tr r="Y56" s="17"/>
        <tr r="AH57" s="17"/>
        <tr r="AD55" s="17"/>
        <tr r="AE72" s="17"/>
        <tr r="AA70" s="17"/>
        <tr r="W68" s="17"/>
        <tr r="S66" s="17"/>
        <tr r="O64" s="17"/>
        <tr r="K62" s="17"/>
        <tr r="G60" s="17"/>
        <tr r="AG57" s="17"/>
        <tr r="AC55" s="17"/>
        <tr r="Y63" s="17"/>
        <tr r="S71" s="17"/>
        <tr r="AE58" s="17"/>
        <tr r="Z55" s="17"/>
        <tr r="E69" s="17"/>
        <tr r="N59" s="17"/>
        <tr r="AC61" s="17"/>
        <tr r="I67" s="17"/>
        <tr r="W73" s="17"/>
        <tr r="Q70" s="17"/>
        <tr r="P60" s="17"/>
        <tr r="AC72" s="17"/>
        <tr r="E64" s="17"/>
        <tr r="F71" s="17"/>
        <tr r="Y59" s="17"/>
        <tr r="H67" s="17"/>
        <tr r="AF58" s="17"/>
        <tr r="S68" s="17"/>
        <tr r="O61" s="17"/>
        <tr r="F73" s="17"/>
        <tr r="Z67" s="17"/>
        <tr r="T64" s="17"/>
        <tr r="X61" s="17"/>
        <tr r="AD58" s="17"/>
        <tr r="F57" s="17"/>
        <tr r="R67" s="17"/>
        <tr r="L59" s="17"/>
        <tr r="AE69" s="17"/>
        <tr r="S63" s="17"/>
        <tr r="P57" s="17"/>
        <tr r="H69" s="17"/>
        <tr r="Y67" s="17"/>
        <tr r="Q63" s="17"/>
        <tr r="U60" s="17"/>
        <tr r="N57" s="17"/>
        <tr r="X70" s="17"/>
        <tr r="R62" s="17"/>
        <tr r="J69" s="17"/>
        <tr r="AG71" s="17"/>
        <tr r="E68" s="17"/>
        <tr r="V72" s="17"/>
        <tr r="AB69" s="17"/>
        <tr r="AF66" s="17"/>
        <tr r="F64" s="17"/>
        <tr r="L61" s="17"/>
        <tr r="O58" s="17"/>
        <tr r="V73" s="17"/>
        <tr r="Z70" s="17"/>
        <tr r="AF67" s="17"/>
        <tr r="F65" s="17"/>
        <tr r="J62" s="17"/>
        <tr r="P59" s="17"/>
        <tr r="S55" s="17"/>
        <tr r="Z56" s="17"/>
        <tr r="S73" s="17"/>
        <tr r="O71" s="17"/>
        <tr r="K69" s="17"/>
        <tr r="G67" s="17"/>
        <tr r="AG64" s="17"/>
        <tr r="AC62" s="17"/>
        <tr r="Y60" s="17"/>
        <tr r="U58" s="17"/>
        <tr r="Q56" s="17"/>
        <tr r="Z57" s="17"/>
        <tr r="V55" s="17"/>
        <tr r="W72" s="17"/>
        <tr r="S70" s="17"/>
        <tr r="O68" s="17"/>
        <tr r="K66" s="17"/>
        <tr r="G64" s="17"/>
        <tr r="AG61" s="17"/>
        <tr r="AC59" s="17"/>
        <tr r="Y57" s="17"/>
        <tr r="U55" s="17"/>
        <tr r="K72" s="17"/>
        <tr r="F56" s="17"/>
        <tr r="AG58" s="17"/>
        <tr r="O69" s="17"/>
        <tr r="V56" s="17"/>
        <tr r="AH73" s="17"/>
        <tr r="W62" s="17"/>
        <tr r="H58" s="17"/>
        <tr r="F66" s="17"/>
        <tr r="G58" s="17"/>
        <tr r="Q67" s="17"/>
        <tr r="M60" s="17"/>
        <tr r="N72" s="17"/>
        <tr r="P67" s="17"/>
        <tr r="J64" s="17"/>
        <tr r="N61" s="17"/>
        <tr r="Q58" s="17"/>
        <tr r="T56" s="17"/>
        <tr r="P66" s="17"/>
        <tr r="T58" s="17"/>
        <tr r="AC68" s="17"/>
        <tr r="AB62" s="17"/>
        <tr r="AB55" s="17"/>
        <tr r="F68" s="17"/>
        <tr r="W66" s="17"/>
        <tr r="F63" s="17"/>
        <tr r="K60" s="17"/>
        <tr r="AB56" s="17"/>
        <tr r="V69" s="17"/>
        <tr r="P61" s="17"/>
        <tr r="H68" s="17"/>
        <tr r="V71" s="17"/>
        <tr r="N67" s="17"/>
        <tr r="L72" s="17"/>
        <tr r="P69" s="17"/>
        <tr r="V66" s="17"/>
        <tr r="Z63" s="17"/>
        <tr r="AD60" s="17"/>
        <tr r="AC57" s="17"/>
        <tr r="L73" s="17"/>
        <tr r="P70" s="17"/>
        <tr r="T67" s="17"/>
        <tr r="Z64" s="17"/>
        <tr r="AD61" s="17"/>
        <tr r="AH58" s="17"/>
        <tr r="V58" s="17"/>
        <tr r="R56" s="17"/>
        <tr r="K73" s="17"/>
        <tr r="G71" s="17"/>
        <tr r="AG68" s="17"/>
        <tr r="AC66" s="17"/>
        <tr r="Y64" s="17"/>
        <tr r="U62" s="17"/>
        <tr r="Q60" s="17"/>
        <tr r="M58" s="17"/>
        <tr r="I56" s="17"/>
        <tr r="R57" s="17"/>
        <tr r="N55" s="17"/>
        <tr r="O72" s="17"/>
        <tr r="K70" s="17"/>
        <tr r="G68" s="17"/>
        <tr r="AG65" s="17"/>
        <tr r="AC63" s="17"/>
        <tr r="Y61" s="17"/>
        <tr r="U59" s="17"/>
        <tr r="Q57" s="17"/>
        <tr r="M55" s="17"/>
        <tr r="AE62" s="17"/>
        <tr r="AA59" s="17"/>
        <tr r="S56" s="17"/>
        <tr r="T73" s="17"/>
        <tr r="AB67" s="17"/>
        <tr r="H60" s="17"/>
        <tr r="AD67" s="17"/>
        <tr r="AD71" s="17"/>
        <tr r="Z65" s="17"/>
        <tr r="AA64" s="17"/>
        <tr r="W69" s="17"/>
        <tr r="AG67" s="17"/>
        <tr r="AA60" s="17"/>
        <tr r="AB70" s="17"/>
        <tr r="V67" s="17"/>
        <tr r="G70" s="17"/>
        <tr r="M64" s="17"/>
        <tr r="G65" s="17"/>
        <tr r="AE61" s="17"/>
        <tr r="AF72" s="17"/>
        <tr r="U72" s="17"/>
        <tr r="J61" s="17"/>
        <tr r="K68" s="17"/>
        <tr r="H73" s="17"/>
        <tr r="AH64" s="17"/>
        <tr r="E57" s="17"/>
        <tr r="AH65" s="17"/>
        <tr r="V59" s="17"/>
        <tr r="X71" s="17"/>
        <tr r="AH66" s="17"/>
        <tr r="AB63" s="17"/>
        <tr r="AH60" s="17"/>
        <tr r="AE57" s="17"/>
        <tr r="R55" s="17"/>
        <tr r="N65" s="17"/>
        <tr r="U57" s="17"/>
        <tr r="AA67" s="17"/>
        <tr r="Z61" s="17"/>
        <tr r="P73" s="17"/>
        <tr r="N66" s="17"/>
        <tr r="AE65" s="17"/>
        <tr r="Y62" s="17"/>
        <tr r="AD59" s="17"/>
        <tr r="L56" s="17"/>
        <tr r="T68" s="17"/>
        <tr r="X59" s="17"/>
        <tr r="Y66" s="17"/>
        <tr r="K71" s="17"/>
        <tr r="AG66" s="17"/>
        <tr r="AF71" s="17"/>
        <tr r="F69" s="17"/>
        <tr r="J66" s="17"/>
        <tr r="P63" s="17"/>
        <tr r="T60" s="17"/>
        <tr r="M57" s="17"/>
        <tr r="AD72" s="17"/>
        <tr r="F70" s="17"/>
        <tr r="J67" s="17"/>
        <tr r="N64" s="17"/>
        <tr r="T61" s="17"/>
        <tr r="X58" s="17"/>
        <tr r="N58" s="17"/>
        <tr r="J56" s="17"/>
        <tr r="AG72" s="17"/>
        <tr r="AC70" s="17"/>
        <tr r="Y68" s="17"/>
        <tr r="U66" s="17"/>
        <tr r="Q64" s="17"/>
        <tr r="M62" s="17"/>
        <tr r="I60" s="17"/>
        <tr r="E58" s="17"/>
        <tr r="AE55" s="17"/>
        <tr r="J57" s="17"/>
        <tr r="F55" s="17"/>
        <tr r="G72" s="17"/>
        <tr r="AG69" s="17"/>
        <tr r="AC67" s="17"/>
        <tr r="Y65" s="17"/>
        <tr r="U63" s="17"/>
        <tr r="Q61" s="17"/>
        <tr r="M59" s="17"/>
        <tr r="I57" s="17"/>
        <tr r="E55" s="17"/>
      </tp>
      <tp>
        <v>-1</v>
        <stp/>
        <stp>205a477c-e4ca-42f6-b5af-3fa6ebfa3c6f</stp>
        <tr r="J52" s="16"/>
        <tr r="J60" s="16"/>
        <tr r="G54" s="16"/>
        <tr r="G62" s="16"/>
        <tr r="H59" s="16"/>
        <tr r="I56" s="16"/>
        <tr r="L53" s="16"/>
        <tr r="K53" s="16"/>
        <tr r="K61" s="16"/>
        <tr r="F53" s="16"/>
        <tr r="F62" s="16"/>
        <tr r="J53" s="16"/>
        <tr r="J61" s="16"/>
        <tr r="G55" s="16"/>
        <tr r="H52" s="16"/>
        <tr r="H60" s="16"/>
        <tr r="I57" s="16"/>
        <tr r="L54" s="16"/>
        <tr r="K54" s="16"/>
        <tr r="K62" s="16"/>
        <tr r="F57" s="16"/>
        <tr r="E55" s="16"/>
        <tr r="G56" s="16"/>
        <tr r="I58" s="16"/>
        <tr r="F61" s="16"/>
        <tr r="J55" s="16"/>
        <tr r="L58" s="16"/>
        <tr r="G57" s="16"/>
        <tr r="H54" s="16"/>
        <tr r="H62" s="16"/>
        <tr r="I59" s="16"/>
        <tr r="L56" s="16"/>
        <tr r="K56" s="16"/>
        <tr r="F56" s="16"/>
        <tr r="E54" s="16"/>
        <tr r="F55" s="16"/>
        <tr r="H58" s="16"/>
        <tr r="K52" s="16"/>
        <tr r="E56" s="16"/>
        <tr r="H53" s="16"/>
        <tr r="F52" s="16"/>
        <tr r="J56" s="16"/>
        <tr r="L60" s="16"/>
        <tr r="G58" s="16"/>
        <tr r="H55" s="16"/>
        <tr r="I52" s="16"/>
        <tr r="I60" s="16"/>
        <tr r="L57" s="16"/>
        <tr r="K57" s="16"/>
        <tr r="F60" s="16"/>
        <tr r="E58" s="16"/>
        <tr r="E60" s="16"/>
        <tr r="G61" s="16"/>
        <tr r="E61" s="16"/>
        <tr r="H61" s="16"/>
        <tr r="J57" s="16"/>
        <tr r="L62" s="16"/>
        <tr r="G59" s="16"/>
        <tr r="H56" s="16"/>
        <tr r="I53" s="16"/>
        <tr r="I61" s="16"/>
        <tr r="L59" s="16"/>
        <tr r="K58" s="16"/>
        <tr r="E53" s="16"/>
        <tr r="E62" s="16"/>
        <tr r="F59" s="16"/>
        <tr r="G53" s="16"/>
        <tr r="I55" s="16"/>
        <tr r="K60" s="16"/>
        <tr r="J54" s="16"/>
        <tr r="K55" s="16"/>
        <tr r="J58" s="16"/>
        <tr r="G52" s="16"/>
        <tr r="G60" s="16"/>
        <tr r="H57" s="16"/>
        <tr r="I54" s="16"/>
        <tr r="I62" s="16"/>
        <tr r="L61" s="16"/>
        <tr r="K59" s="16"/>
        <tr r="E57" s="16"/>
        <tr r="F54" s="16"/>
        <tr r="E52" s="16"/>
        <tr r="J59" s="16"/>
        <tr r="L52" s="16"/>
        <tr r="F58" s="16"/>
        <tr r="J62" s="16"/>
        <tr r="L55" s="16"/>
        <tr r="E59" s="1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392208</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what-is-an-instr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0"/>
  <sheetViews>
    <sheetView showGridLines="0" zoomScale="85" zoomScaleNormal="85" workbookViewId="0">
      <selection activeCell="F24" sqref="F24:I24"/>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3.85546875" bestFit="1" customWidth="1"/>
    <col min="9" max="9" width="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3" t="s">
        <v>223</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224</v>
      </c>
      <c r="E5" s="1"/>
      <c r="F5" s="1"/>
      <c r="G5" s="1"/>
      <c r="H5" s="1"/>
      <c r="I5" s="1"/>
      <c r="J5" s="1"/>
      <c r="K5" s="1"/>
      <c r="L5" s="1"/>
      <c r="M5" s="1"/>
      <c r="N5" s="1"/>
      <c r="O5" s="1"/>
    </row>
    <row r="6" spans="2:20" x14ac:dyDescent="0.25">
      <c r="B6" s="1"/>
      <c r="C6" s="1"/>
      <c r="D6" s="3" t="s">
        <v>219</v>
      </c>
      <c r="E6" s="1"/>
      <c r="F6" s="1"/>
      <c r="G6" s="1"/>
      <c r="H6" s="1"/>
      <c r="I6" s="1"/>
      <c r="J6" s="1"/>
      <c r="K6" s="1"/>
      <c r="L6" s="1"/>
      <c r="M6" s="1"/>
      <c r="N6" s="1"/>
      <c r="O6" s="1"/>
    </row>
    <row r="7" spans="2:20" x14ac:dyDescent="0.25">
      <c r="B7" s="1"/>
      <c r="C7" s="1"/>
      <c r="D7" s="1"/>
      <c r="E7" s="38" t="s">
        <v>216</v>
      </c>
      <c r="F7" s="1"/>
      <c r="G7" s="1"/>
      <c r="H7" s="1"/>
      <c r="I7" s="1"/>
      <c r="J7" s="1"/>
      <c r="K7" s="1"/>
      <c r="L7" s="1"/>
      <c r="M7" s="1"/>
      <c r="N7" s="1"/>
      <c r="O7" s="1"/>
    </row>
    <row r="8" spans="2:20" x14ac:dyDescent="0.25">
      <c r="B8" s="1"/>
      <c r="C8" s="1"/>
      <c r="D8" s="1"/>
      <c r="E8" s="38" t="s">
        <v>217</v>
      </c>
      <c r="F8" s="1"/>
      <c r="G8" s="1"/>
      <c r="H8" s="1"/>
      <c r="I8" s="1"/>
      <c r="J8" s="1"/>
      <c r="K8" s="1"/>
      <c r="L8" s="1"/>
      <c r="M8" s="1"/>
      <c r="N8" s="1"/>
      <c r="O8" s="1"/>
    </row>
    <row r="9" spans="2:20" x14ac:dyDescent="0.25">
      <c r="B9" s="1"/>
      <c r="C9" s="1"/>
      <c r="D9" s="1"/>
      <c r="E9" s="38" t="s">
        <v>218</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1"/>
      <c r="F13" s="11"/>
      <c r="G13" s="11"/>
      <c r="H13" s="11"/>
      <c r="I13" s="2"/>
      <c r="J13" s="2"/>
      <c r="K13" s="2"/>
      <c r="L13" s="2"/>
      <c r="M13" s="2"/>
      <c r="N13" s="2"/>
      <c r="O13" s="2"/>
    </row>
    <row r="14" spans="2:20" x14ac:dyDescent="0.25">
      <c r="B14" s="2"/>
      <c r="C14" s="2"/>
      <c r="D14" s="2"/>
      <c r="E14" s="11" t="s">
        <v>202</v>
      </c>
      <c r="F14" s="11"/>
      <c r="G14" s="11"/>
      <c r="H14" s="11" t="s">
        <v>203</v>
      </c>
      <c r="I14" s="2"/>
      <c r="J14" s="2"/>
      <c r="K14" s="2"/>
      <c r="L14" s="2"/>
      <c r="M14" s="2"/>
      <c r="N14" s="2"/>
      <c r="O14" s="2"/>
    </row>
    <row r="15" spans="2:20" ht="15.75" thickBot="1" x14ac:dyDescent="0.3">
      <c r="B15" s="2"/>
      <c r="C15" s="2"/>
      <c r="D15" s="2"/>
      <c r="E15" s="2"/>
      <c r="F15" s="2"/>
      <c r="G15" s="2"/>
      <c r="H15" s="2"/>
      <c r="I15" s="2"/>
      <c r="J15" s="2"/>
      <c r="K15" s="2"/>
      <c r="L15" s="2"/>
      <c r="M15" s="2"/>
      <c r="N15" s="2"/>
      <c r="O15" s="2"/>
      <c r="T15" s="27"/>
    </row>
    <row r="16" spans="2:20" ht="12.75" customHeight="1" thickBot="1" x14ac:dyDescent="0.3">
      <c r="B16" s="2"/>
      <c r="C16" s="2"/>
      <c r="D16" s="2"/>
      <c r="E16" s="2" t="s">
        <v>209</v>
      </c>
      <c r="F16" s="28">
        <v>43565</v>
      </c>
      <c r="G16" s="2"/>
      <c r="H16" s="2" t="s">
        <v>204</v>
      </c>
      <c r="I16" s="28" t="s">
        <v>205</v>
      </c>
      <c r="J16" s="2"/>
      <c r="K16" s="2"/>
      <c r="L16" s="2"/>
      <c r="M16" s="2"/>
      <c r="N16" s="2"/>
      <c r="O16" s="2"/>
      <c r="T16" s="27"/>
    </row>
    <row r="17" spans="2:20" ht="15.75" thickBot="1" x14ac:dyDescent="0.3">
      <c r="B17" s="2"/>
      <c r="C17" s="2"/>
      <c r="D17" s="2"/>
      <c r="E17" s="2"/>
      <c r="F17" s="2"/>
      <c r="G17" s="2"/>
      <c r="H17" s="2"/>
      <c r="I17" s="2"/>
      <c r="J17" s="2"/>
      <c r="K17" s="2"/>
      <c r="L17" s="2"/>
      <c r="M17" s="2"/>
      <c r="N17" s="2"/>
      <c r="O17" s="2"/>
      <c r="T17" s="27"/>
    </row>
    <row r="18" spans="2:20" ht="15.75" thickBot="1" x14ac:dyDescent="0.3">
      <c r="B18" s="2"/>
      <c r="C18" s="2"/>
      <c r="D18" s="2"/>
      <c r="E18" s="2" t="s">
        <v>207</v>
      </c>
      <c r="F18" s="29">
        <f>F16</f>
        <v>43565</v>
      </c>
      <c r="G18" s="2"/>
      <c r="H18" s="2" t="s">
        <v>206</v>
      </c>
      <c r="I18" s="28" t="str">
        <f>TEXT(F16,"yyyy/mm/dd")&amp;" T "&amp;TEXT(F16," hh:mm:ss.00")</f>
        <v>2019/04/10 T  00:00:00.00</v>
      </c>
      <c r="J18" s="2"/>
      <c r="K18" s="2"/>
      <c r="L18" s="2"/>
      <c r="M18" s="2"/>
      <c r="N18" s="2"/>
      <c r="O18" s="2"/>
      <c r="T18" s="27"/>
    </row>
    <row r="19" spans="2:20" ht="15.75" thickBot="1" x14ac:dyDescent="0.3">
      <c r="B19" s="2"/>
      <c r="C19" s="2"/>
      <c r="D19" s="2"/>
      <c r="E19" s="2"/>
      <c r="F19" s="2"/>
      <c r="G19" s="2"/>
      <c r="H19" s="2"/>
      <c r="I19" s="2"/>
      <c r="J19" s="2"/>
      <c r="K19" s="2"/>
      <c r="L19" s="2"/>
      <c r="M19" s="2"/>
      <c r="N19" s="2"/>
      <c r="O19" s="2"/>
      <c r="T19" s="27"/>
    </row>
    <row r="20" spans="2:20" ht="14.25" customHeight="1" thickBot="1" x14ac:dyDescent="0.3">
      <c r="B20" s="2"/>
      <c r="C20" s="2"/>
      <c r="D20" s="2"/>
      <c r="E20" s="2" t="s">
        <v>210</v>
      </c>
      <c r="F20" s="32">
        <v>0.56302719907407406</v>
      </c>
      <c r="G20" s="2"/>
      <c r="H20" s="2" t="s">
        <v>206</v>
      </c>
      <c r="I20" s="28" t="str">
        <f>TEXT(F18,"yyyy/mm/dd")&amp;" T "&amp;TEXT(F18," hh:mm:ss.00")</f>
        <v>2019/04/10 T  00:00:00.00</v>
      </c>
      <c r="J20" s="2"/>
      <c r="K20" s="2"/>
      <c r="L20" s="2"/>
      <c r="M20" s="2"/>
      <c r="N20" s="2"/>
      <c r="O20" s="2"/>
      <c r="T20" s="27"/>
    </row>
    <row r="21" spans="2:20" ht="14.25" customHeight="1" thickBot="1" x14ac:dyDescent="0.3">
      <c r="B21" s="2"/>
      <c r="C21" s="2"/>
      <c r="D21" s="2"/>
      <c r="E21" s="2"/>
      <c r="F21" s="2"/>
      <c r="G21" s="2"/>
      <c r="H21" s="2"/>
      <c r="I21" s="2"/>
      <c r="J21" s="2"/>
      <c r="K21" s="2"/>
      <c r="L21" s="2"/>
      <c r="M21" s="2"/>
      <c r="N21" s="2"/>
      <c r="O21" s="2"/>
      <c r="T21" s="27"/>
    </row>
    <row r="22" spans="2:20" ht="14.25" customHeight="1" thickBot="1" x14ac:dyDescent="0.3">
      <c r="B22" s="2"/>
      <c r="C22" s="2"/>
      <c r="D22" s="2"/>
      <c r="E22" s="2" t="s">
        <v>212</v>
      </c>
      <c r="F22" s="30">
        <f>F16 + F20</f>
        <v>43565.563027199074</v>
      </c>
      <c r="G22" s="2"/>
      <c r="H22" s="2" t="s">
        <v>213</v>
      </c>
      <c r="I22" s="28" t="str">
        <f>TEXT(F22,"yyyy/mm/dd")&amp;"T"&amp;TEXT(F22,"hh:mm:ss.00")</f>
        <v>2019/04/10T13:30:45.55</v>
      </c>
      <c r="J22" s="2"/>
      <c r="K22" s="2"/>
      <c r="L22" s="2"/>
      <c r="M22" s="2"/>
      <c r="N22" s="2"/>
      <c r="O22" s="2"/>
    </row>
    <row r="23" spans="2:20" ht="14.25" customHeight="1" thickBot="1" x14ac:dyDescent="0.3">
      <c r="B23" s="2"/>
      <c r="C23" s="2"/>
      <c r="D23" s="2"/>
      <c r="E23" s="2"/>
      <c r="F23" s="2"/>
      <c r="G23" s="2"/>
      <c r="H23" s="2"/>
      <c r="I23" s="2"/>
      <c r="J23" s="2"/>
      <c r="K23" s="2"/>
      <c r="L23" s="2"/>
      <c r="M23" s="2"/>
      <c r="N23" s="2"/>
      <c r="O23" s="2"/>
    </row>
    <row r="24" spans="2:20" ht="14.25" customHeight="1" thickBot="1" x14ac:dyDescent="0.3">
      <c r="B24" s="2"/>
      <c r="C24" s="2"/>
      <c r="D24" s="2"/>
      <c r="E24" s="2" t="s">
        <v>211</v>
      </c>
      <c r="F24" s="31">
        <f>F22</f>
        <v>43565.563027199074</v>
      </c>
      <c r="G24" s="2"/>
      <c r="H24" s="2" t="s">
        <v>208</v>
      </c>
      <c r="I24" s="28" t="str">
        <f>TEXT(F24,"yyyy/mm/dd")&amp;" T "&amp;TEXT(F24," hh:mm:ss.00")</f>
        <v>2019/04/10 T  13:30:45.55</v>
      </c>
      <c r="J24" s="2"/>
      <c r="K24" s="2"/>
      <c r="L24" s="2"/>
      <c r="M24" s="2"/>
      <c r="N24" s="2"/>
      <c r="O24" s="2"/>
    </row>
    <row r="25" spans="2:20" ht="15.75" thickBot="1" x14ac:dyDescent="0.3">
      <c r="B25" s="2"/>
      <c r="C25" s="2"/>
      <c r="D25" s="2"/>
      <c r="E25" s="2"/>
      <c r="F25" s="2"/>
      <c r="G25" s="2"/>
      <c r="H25" s="2"/>
      <c r="I25" s="2"/>
      <c r="J25" s="2"/>
      <c r="K25" s="2"/>
      <c r="L25" s="2"/>
      <c r="M25" s="2"/>
      <c r="N25" s="2"/>
      <c r="O25" s="2"/>
    </row>
    <row r="26" spans="2:20" ht="12.75" customHeight="1" thickBot="1" x14ac:dyDescent="0.3">
      <c r="B26" s="2"/>
      <c r="C26" s="2"/>
      <c r="D26" s="2"/>
      <c r="E26" s="2" t="s">
        <v>238</v>
      </c>
      <c r="F26" s="30">
        <f>F22+1/24</f>
        <v>43565.604693865738</v>
      </c>
      <c r="G26" s="2"/>
      <c r="H26" s="2"/>
      <c r="I26" s="2"/>
      <c r="J26" s="2"/>
      <c r="K26" s="2"/>
      <c r="L26" s="2"/>
      <c r="M26" s="2"/>
      <c r="N26" s="2"/>
      <c r="O26" s="2"/>
    </row>
    <row r="27" spans="2:20" ht="15.75" thickBot="1" x14ac:dyDescent="0.3">
      <c r="B27" s="2"/>
      <c r="C27" s="2"/>
      <c r="D27" s="2"/>
      <c r="E27" s="2"/>
      <c r="F27" s="2"/>
      <c r="G27" s="2"/>
      <c r="H27" s="2"/>
      <c r="I27" s="2"/>
      <c r="J27" s="2"/>
      <c r="K27" s="2"/>
      <c r="L27" s="2"/>
      <c r="M27" s="2"/>
      <c r="N27" s="2"/>
      <c r="O27" s="2"/>
    </row>
    <row r="28" spans="2:20" ht="15.75" thickBot="1" x14ac:dyDescent="0.3">
      <c r="B28" s="2"/>
      <c r="C28" s="2"/>
      <c r="D28" s="2"/>
      <c r="E28" s="2" t="s">
        <v>239</v>
      </c>
      <c r="F28" s="30">
        <f>F26-1/1440</f>
        <v>43565.603999421292</v>
      </c>
      <c r="G28" s="2"/>
      <c r="H28" s="2"/>
      <c r="I28" s="2"/>
      <c r="J28" s="2"/>
      <c r="K28" s="2"/>
      <c r="L28" s="2"/>
      <c r="M28" s="2"/>
      <c r="N28" s="2"/>
      <c r="O28" s="2"/>
    </row>
    <row r="29" spans="2:20" x14ac:dyDescent="0.25">
      <c r="B29" s="2"/>
      <c r="C29" s="2"/>
      <c r="D29" s="2"/>
      <c r="E29" s="2"/>
      <c r="F29" s="2"/>
      <c r="G29" s="2"/>
      <c r="H29" s="2"/>
      <c r="I29" s="2"/>
      <c r="J29" s="2"/>
      <c r="K29" s="2"/>
      <c r="L29" s="2"/>
      <c r="M29" s="2"/>
      <c r="N29" s="2"/>
      <c r="O29" s="2"/>
    </row>
    <row r="30" spans="2:20" x14ac:dyDescent="0.25">
      <c r="B30" s="2"/>
      <c r="C30" s="2"/>
      <c r="D30" s="2"/>
      <c r="E30" s="2"/>
      <c r="F30" s="2"/>
      <c r="G30" s="2"/>
      <c r="H30" s="2"/>
      <c r="I30" s="2"/>
      <c r="J30" s="2"/>
      <c r="K30" s="2"/>
      <c r="L30" s="2"/>
      <c r="M30" s="2"/>
      <c r="N30" s="2"/>
      <c r="O30"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40"/>
  <sheetViews>
    <sheetView showGridLines="0" zoomScale="85" zoomScaleNormal="85" workbookViewId="0">
      <selection activeCell="F24" sqref="F24"/>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22"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8"/>
      <c r="F7" s="1"/>
      <c r="G7" s="1"/>
      <c r="H7" s="1"/>
      <c r="I7" s="1"/>
      <c r="J7" s="1"/>
      <c r="K7" s="1"/>
      <c r="L7" s="1"/>
      <c r="M7" s="1"/>
      <c r="N7" s="1"/>
    </row>
    <row r="8" spans="2:14" x14ac:dyDescent="0.25">
      <c r="B8" s="1"/>
      <c r="C8" s="1"/>
      <c r="D8" s="1"/>
      <c r="E8" s="38"/>
      <c r="F8" s="1"/>
      <c r="G8" s="1"/>
      <c r="H8" s="1"/>
      <c r="I8" s="1"/>
      <c r="J8" s="1"/>
      <c r="K8" s="1"/>
      <c r="L8" s="1"/>
      <c r="M8" s="1"/>
      <c r="N8" s="1"/>
    </row>
    <row r="9" spans="2:14" x14ac:dyDescent="0.25">
      <c r="B9" s="1"/>
      <c r="C9" s="1"/>
      <c r="D9" s="1"/>
      <c r="E9" s="38"/>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2"/>
      <c r="E11" s="11"/>
      <c r="F11" s="2"/>
      <c r="G11" s="11"/>
      <c r="H11" s="11"/>
      <c r="I11" s="11"/>
      <c r="J11" s="11"/>
      <c r="K11" s="11"/>
      <c r="L11" s="11"/>
    </row>
    <row r="12" spans="2:14" x14ac:dyDescent="0.25">
      <c r="B12" s="2"/>
      <c r="C12" s="2"/>
      <c r="D12" s="2"/>
      <c r="L12" s="11"/>
    </row>
    <row r="13" spans="2:14" ht="20.25" x14ac:dyDescent="0.25">
      <c r="B13" s="2"/>
      <c r="C13" s="2"/>
      <c r="D13" s="2"/>
      <c r="E13" s="52" t="s">
        <v>251</v>
      </c>
      <c r="F13" s="52"/>
      <c r="G13" s="52"/>
      <c r="H13" s="52"/>
      <c r="I13" s="52"/>
      <c r="J13" s="52"/>
      <c r="K13" s="52"/>
      <c r="L13" s="11"/>
    </row>
    <row r="14" spans="2:14" x14ac:dyDescent="0.25">
      <c r="B14" s="2"/>
      <c r="C14" s="2"/>
      <c r="D14" s="2"/>
      <c r="L14" s="11"/>
    </row>
    <row r="15" spans="2:14" x14ac:dyDescent="0.25">
      <c r="B15" s="2"/>
      <c r="C15" s="2"/>
      <c r="D15" s="2"/>
      <c r="E15" t="s">
        <v>258</v>
      </c>
      <c r="K15" s="54" t="s">
        <v>256</v>
      </c>
      <c r="L15" s="11"/>
    </row>
    <row r="16" spans="2:14" x14ac:dyDescent="0.25">
      <c r="B16" s="2"/>
      <c r="C16" s="2"/>
      <c r="D16" s="2"/>
      <c r="E16" t="s">
        <v>252</v>
      </c>
      <c r="L16" s="11"/>
    </row>
    <row r="17" spans="2:14" x14ac:dyDescent="0.25">
      <c r="B17" s="2"/>
      <c r="C17" s="2"/>
      <c r="D17" s="2"/>
      <c r="E17" t="s">
        <v>255</v>
      </c>
      <c r="K17" s="54" t="s">
        <v>257</v>
      </c>
      <c r="L17" s="11"/>
    </row>
    <row r="18" spans="2:14" x14ac:dyDescent="0.25">
      <c r="B18" s="2"/>
      <c r="C18" s="2"/>
      <c r="D18" s="2"/>
      <c r="E18" t="s">
        <v>254</v>
      </c>
      <c r="L18" s="11"/>
    </row>
    <row r="19" spans="2:14" x14ac:dyDescent="0.25">
      <c r="B19" s="2"/>
      <c r="C19" s="2"/>
      <c r="D19" s="2"/>
      <c r="E19" t="s">
        <v>259</v>
      </c>
      <c r="L19" s="2"/>
    </row>
    <row r="20" spans="2:14" x14ac:dyDescent="0.25">
      <c r="B20" s="2"/>
      <c r="C20" s="2"/>
      <c r="D20" s="2"/>
      <c r="E20" s="2"/>
      <c r="F20" s="2"/>
      <c r="G20" s="2"/>
      <c r="H20" s="2"/>
      <c r="I20" s="2"/>
      <c r="J20" s="2"/>
      <c r="K20" s="2"/>
      <c r="L20" s="2"/>
    </row>
    <row r="23" spans="2:14" ht="15.75" thickBot="1" x14ac:dyDescent="0.3">
      <c r="B23" s="2"/>
      <c r="C23" s="2"/>
      <c r="D23" s="2"/>
      <c r="E23" s="2"/>
      <c r="F23" s="2"/>
      <c r="G23" s="2"/>
      <c r="H23" s="2"/>
      <c r="I23" s="2"/>
      <c r="J23" s="2"/>
      <c r="K23" s="2"/>
      <c r="L23" s="2"/>
      <c r="M23" s="2"/>
      <c r="N23" s="2"/>
    </row>
    <row r="24" spans="2:14" ht="15.75" thickBot="1" x14ac:dyDescent="0.3">
      <c r="B24" s="2"/>
      <c r="C24" s="2"/>
      <c r="D24" s="2"/>
      <c r="E24" s="11" t="s">
        <v>182</v>
      </c>
      <c r="F24" s="19" t="s">
        <v>253</v>
      </c>
      <c r="G24" s="2"/>
      <c r="H24" s="2"/>
      <c r="I24" s="2"/>
      <c r="J24" s="2"/>
      <c r="K24" s="2"/>
      <c r="L24" s="2"/>
      <c r="M24" s="2"/>
      <c r="N24" s="2"/>
    </row>
    <row r="25" spans="2:14" x14ac:dyDescent="0.25">
      <c r="B25" s="2"/>
      <c r="C25" s="2"/>
      <c r="D25" s="2"/>
      <c r="E25" s="2"/>
      <c r="F25" s="2"/>
      <c r="G25" s="2"/>
      <c r="H25" s="2"/>
      <c r="I25" s="2"/>
      <c r="J25" s="2"/>
      <c r="K25" s="2"/>
      <c r="L25" s="2"/>
      <c r="M25" s="2"/>
      <c r="N25" s="2"/>
    </row>
    <row r="26" spans="2:14" x14ac:dyDescent="0.25">
      <c r="B26" s="2"/>
      <c r="C26" s="2"/>
      <c r="D26" s="2"/>
      <c r="E26" s="40" t="str">
        <f t="array" ref="E26">_xll.fbnPortfoliosAdd_Template()</f>
        <v>OK</v>
      </c>
      <c r="F26" s="2"/>
      <c r="G26" s="2"/>
      <c r="H26" s="2"/>
      <c r="I26" s="11"/>
      <c r="J26" s="2"/>
      <c r="K26" s="2"/>
      <c r="L26" s="2"/>
      <c r="M26" s="2"/>
      <c r="N26" s="2"/>
    </row>
    <row r="27" spans="2:14" x14ac:dyDescent="0.25">
      <c r="B27" s="2"/>
      <c r="C27" s="2"/>
      <c r="D27" s="2"/>
      <c r="E27" s="7" t="s">
        <v>199</v>
      </c>
      <c r="F27" s="9" t="s">
        <v>1</v>
      </c>
      <c r="G27" s="9" t="s">
        <v>0</v>
      </c>
      <c r="H27" s="9" t="s">
        <v>200</v>
      </c>
      <c r="I27" s="7" t="s">
        <v>225</v>
      </c>
      <c r="J27" s="6" t="s">
        <v>226</v>
      </c>
      <c r="K27" s="9" t="s">
        <v>227</v>
      </c>
      <c r="L27" s="9" t="s">
        <v>228</v>
      </c>
      <c r="M27" s="9" t="s">
        <v>220</v>
      </c>
      <c r="N27" s="2"/>
    </row>
    <row r="28" spans="2:14" x14ac:dyDescent="0.25">
      <c r="B28" s="2"/>
      <c r="C28" s="2"/>
      <c r="D28" s="11">
        <v>1</v>
      </c>
      <c r="E28" s="14" t="s">
        <v>260</v>
      </c>
      <c r="F28" s="15" t="s">
        <v>261</v>
      </c>
      <c r="G28" s="14" t="s">
        <v>260</v>
      </c>
      <c r="H28" s="49">
        <f ca="1">NOW()-2</f>
        <v>43674.626066898149</v>
      </c>
      <c r="I28" s="14" t="s">
        <v>69</v>
      </c>
      <c r="J28" s="18"/>
      <c r="K28" s="25" t="s">
        <v>262</v>
      </c>
      <c r="L28" s="15"/>
      <c r="M28" s="15" t="str">
        <f ca="1">_xll.fbnPortfoliosAdd(F24,E27:L28)</f>
        <v>Error creating portfolio with id Pension-fund in scope Production-client effective at 2019-07-28T14:58:07.4200000+00:00 because it already exists.</v>
      </c>
      <c r="N28" s="17"/>
    </row>
    <row r="29" spans="2:14" x14ac:dyDescent="0.25">
      <c r="B29" s="2"/>
      <c r="C29" s="2"/>
      <c r="D29" s="11">
        <v>2</v>
      </c>
      <c r="E29" s="8"/>
      <c r="F29" s="10"/>
      <c r="G29" s="15"/>
      <c r="H29" s="15"/>
      <c r="I29" s="8"/>
      <c r="J29" s="5"/>
      <c r="K29" s="10"/>
      <c r="L29" s="10"/>
      <c r="M29" s="10"/>
      <c r="N29" s="2"/>
    </row>
    <row r="30" spans="2:14" x14ac:dyDescent="0.25">
      <c r="B30" s="2"/>
      <c r="C30" s="2"/>
      <c r="D30" s="11">
        <v>3</v>
      </c>
      <c r="E30" s="8"/>
      <c r="F30" s="10"/>
      <c r="G30" s="15"/>
      <c r="H30" s="15"/>
      <c r="I30" s="8"/>
      <c r="J30" s="5"/>
      <c r="K30" s="10"/>
      <c r="L30" s="10"/>
      <c r="M30" s="10"/>
      <c r="N30" s="2"/>
    </row>
    <row r="31" spans="2:14" x14ac:dyDescent="0.25">
      <c r="B31" s="2"/>
      <c r="C31" s="2"/>
      <c r="D31" s="11">
        <v>4</v>
      </c>
      <c r="E31" s="8"/>
      <c r="F31" s="10"/>
      <c r="G31" s="15"/>
      <c r="H31" s="15"/>
      <c r="I31" s="8"/>
      <c r="J31" s="5"/>
      <c r="K31" s="10"/>
      <c r="L31" s="10"/>
      <c r="M31" s="10"/>
      <c r="N31" s="2"/>
    </row>
    <row r="32" spans="2:14" x14ac:dyDescent="0.25">
      <c r="B32" s="2"/>
      <c r="C32" s="2"/>
      <c r="D32" s="11">
        <v>5</v>
      </c>
      <c r="E32" s="8"/>
      <c r="F32" s="10"/>
      <c r="G32" s="15"/>
      <c r="H32" s="15"/>
      <c r="I32" s="8"/>
      <c r="J32" s="5"/>
      <c r="K32" s="10"/>
      <c r="L32" s="10"/>
      <c r="M32" s="10"/>
      <c r="N32" s="2"/>
    </row>
    <row r="33" spans="2:14" x14ac:dyDescent="0.25">
      <c r="B33" s="2"/>
      <c r="C33" s="2"/>
      <c r="D33" s="11">
        <v>6</v>
      </c>
      <c r="E33" s="8"/>
      <c r="F33" s="10"/>
      <c r="G33" s="15"/>
      <c r="H33" s="15"/>
      <c r="I33" s="8"/>
      <c r="J33" s="5"/>
      <c r="K33" s="10"/>
      <c r="L33" s="10"/>
      <c r="M33" s="10"/>
      <c r="N33" s="2"/>
    </row>
    <row r="34" spans="2:14" x14ac:dyDescent="0.25">
      <c r="B34" s="2"/>
      <c r="C34" s="2"/>
      <c r="D34" s="11">
        <v>7</v>
      </c>
      <c r="E34" s="8"/>
      <c r="F34" s="10"/>
      <c r="G34" s="15"/>
      <c r="H34" s="15"/>
      <c r="I34" s="8"/>
      <c r="J34" s="5"/>
      <c r="K34" s="10"/>
      <c r="L34" s="10"/>
      <c r="M34" s="10"/>
      <c r="N34" s="2"/>
    </row>
    <row r="35" spans="2:14" x14ac:dyDescent="0.25">
      <c r="B35" s="2"/>
      <c r="C35" s="2"/>
      <c r="D35" s="11">
        <v>8</v>
      </c>
      <c r="E35" s="8"/>
      <c r="F35" s="10"/>
      <c r="G35" s="15"/>
      <c r="H35" s="15"/>
      <c r="I35" s="8"/>
      <c r="J35" s="5"/>
      <c r="K35" s="10"/>
      <c r="L35" s="10"/>
      <c r="M35" s="10"/>
      <c r="N35" s="2"/>
    </row>
    <row r="36" spans="2:14" x14ac:dyDescent="0.25">
      <c r="B36" s="2"/>
      <c r="C36" s="2"/>
      <c r="D36" s="11">
        <v>9</v>
      </c>
      <c r="E36" s="8"/>
      <c r="F36" s="10"/>
      <c r="G36" s="15"/>
      <c r="H36" s="15"/>
      <c r="I36" s="8"/>
      <c r="J36" s="5"/>
      <c r="K36" s="10"/>
      <c r="L36" s="10"/>
      <c r="M36" s="10"/>
      <c r="N36" s="2"/>
    </row>
    <row r="37" spans="2:14" x14ac:dyDescent="0.25">
      <c r="B37" s="2"/>
      <c r="C37" s="2"/>
      <c r="D37" s="11">
        <v>10</v>
      </c>
      <c r="E37" s="8"/>
      <c r="F37" s="10"/>
      <c r="G37" s="15"/>
      <c r="H37" s="15"/>
      <c r="I37" s="8"/>
      <c r="J37" s="5"/>
      <c r="K37" s="10"/>
      <c r="L37" s="10"/>
      <c r="M37" s="10"/>
      <c r="N37" s="2"/>
    </row>
    <row r="38" spans="2:14" x14ac:dyDescent="0.25">
      <c r="B38" s="2"/>
      <c r="C38" s="2"/>
      <c r="D38" s="2"/>
      <c r="E38" s="2"/>
      <c r="F38" s="2"/>
      <c r="G38" s="2"/>
      <c r="H38" s="2"/>
      <c r="I38" s="2"/>
      <c r="J38" s="2"/>
      <c r="K38" s="2"/>
      <c r="L38" s="2"/>
      <c r="M38" s="2"/>
      <c r="N38" s="2"/>
    </row>
    <row r="39" spans="2:14" x14ac:dyDescent="0.25">
      <c r="B39" s="2"/>
      <c r="C39" s="2"/>
      <c r="D39" s="2"/>
      <c r="E39" s="2"/>
      <c r="F39" s="2"/>
      <c r="G39" s="2"/>
      <c r="H39" s="2"/>
      <c r="I39" s="2"/>
      <c r="J39" s="2"/>
      <c r="K39" s="2"/>
      <c r="L39" s="2"/>
      <c r="M39" s="2"/>
      <c r="N39" s="2"/>
    </row>
    <row r="40" spans="2:14" x14ac:dyDescent="0.25">
      <c r="B40" s="2"/>
      <c r="C40" s="2"/>
      <c r="D40" s="2"/>
      <c r="E40" s="2"/>
      <c r="F40" s="2"/>
      <c r="G40" s="2"/>
      <c r="H40" s="2"/>
      <c r="I40" s="2"/>
      <c r="J40" s="2"/>
      <c r="K40" s="2"/>
      <c r="L40" s="2"/>
      <c r="M40" s="2"/>
      <c r="N40" s="2"/>
    </row>
  </sheetData>
  <dataValidations count="8">
    <dataValidation allowBlank="1" showInputMessage="1" showErrorMessage="1" prompt="Code" sqref="E27 E41:H44" xr:uid="{9259F781-C4F5-43A7-B8EA-4BDD427C82DA}"/>
    <dataValidation allowBlank="1" showInputMessage="1" showErrorMessage="1" prompt="Corporate Action Source" sqref="F27" xr:uid="{1BDA8805-86F0-4E90-9CE3-CA332FBFFF82}"/>
    <dataValidation allowBlank="1" showInputMessage="1" showErrorMessage="1" prompt="Accounting Method" sqref="G27" xr:uid="{5B9ED561-59AA-4440-822E-B35C09C128F8}"/>
    <dataValidation allowBlank="1" showInputMessage="1" showErrorMessage="1" prompt="Sub-Holding Keys" sqref="H27" xr:uid="{3AB35A92-6ECF-49C9-AFE5-0A5A9CB8EE3D}"/>
    <dataValidation allowBlank="1" showInputMessage="1" showErrorMessage="1" prompt="Display Name" sqref="I27" xr:uid="{4910227D-B2F8-456F-AFA9-6F9E43631207}"/>
    <dataValidation allowBlank="1" showInputMessage="1" showErrorMessage="1" prompt="Description" sqref="J27" xr:uid="{2B7F122B-7ABF-4E5A-883A-2B9F5721E27F}"/>
    <dataValidation allowBlank="1" showInputMessage="1" showErrorMessage="1" prompt="Date Created" sqref="K27" xr:uid="{93EB3D59-8048-45E8-911E-754FC5E1D1A9}"/>
    <dataValidation allowBlank="1" showInputMessage="1" showErrorMessage="1" prompt="Base Currency" sqref="L27:M27" xr:uid="{99B942EE-F9D1-4432-BAAE-36C83B90FBD8}"/>
  </dataValidations>
  <hyperlinks>
    <hyperlink ref="K17" r:id="rId1" display="  LUSID API Knowledge Base: Portfolios" xr:uid="{357C8A1F-124A-4484-A3FB-69363BCF7494}"/>
    <hyperlink ref="K15" r:id="rId2" xr:uid="{C504A2B4-32EF-4D47-AB32-0DFFEBDBB3A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38"/>
  <sheetViews>
    <sheetView showGridLines="0" zoomScale="85" zoomScaleNormal="85" workbookViewId="0">
      <selection activeCell="E17" sqref="E17"/>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1"/>
      <c r="F5" s="1"/>
      <c r="G5" s="1"/>
      <c r="H5" s="1"/>
      <c r="I5" s="1"/>
      <c r="J5" s="1"/>
    </row>
    <row r="6" spans="2:15" x14ac:dyDescent="0.25">
      <c r="B6" s="1"/>
      <c r="C6" s="1"/>
      <c r="D6" s="3"/>
      <c r="E6" s="1"/>
      <c r="F6" s="1"/>
      <c r="G6" s="1"/>
      <c r="H6" s="1"/>
      <c r="I6" s="1"/>
      <c r="J6" s="1"/>
    </row>
    <row r="7" spans="2:15" x14ac:dyDescent="0.25">
      <c r="B7" s="1"/>
      <c r="C7" s="1"/>
      <c r="D7" s="1"/>
      <c r="E7" s="38"/>
      <c r="F7" s="1"/>
      <c r="G7" s="1"/>
      <c r="H7" s="1"/>
      <c r="I7" s="1"/>
      <c r="J7" s="1"/>
    </row>
    <row r="8" spans="2:15" x14ac:dyDescent="0.25">
      <c r="B8" s="1"/>
      <c r="C8" s="1"/>
      <c r="D8" s="1"/>
      <c r="E8" s="38"/>
      <c r="F8" s="1"/>
      <c r="G8" s="1"/>
      <c r="H8" s="1"/>
      <c r="I8" s="1"/>
      <c r="J8" s="1"/>
    </row>
    <row r="9" spans="2:15" x14ac:dyDescent="0.25">
      <c r="B9" s="1"/>
      <c r="C9" s="1"/>
      <c r="D9" s="1"/>
      <c r="E9" s="38"/>
      <c r="F9" s="1"/>
      <c r="G9" s="1"/>
      <c r="H9" s="1"/>
      <c r="I9" s="1"/>
      <c r="J9" s="1"/>
    </row>
    <row r="10" spans="2:15" x14ac:dyDescent="0.25">
      <c r="B10" s="1"/>
      <c r="C10" s="1"/>
      <c r="D10" s="1"/>
      <c r="E10" s="1"/>
      <c r="F10" s="1"/>
      <c r="G10" s="1"/>
      <c r="H10" s="1"/>
      <c r="I10" s="1"/>
      <c r="J10" s="1"/>
    </row>
    <row r="13" spans="2:15" x14ac:dyDescent="0.25">
      <c r="B13" s="2"/>
      <c r="C13" s="2"/>
      <c r="D13" s="2"/>
      <c r="E13" s="11"/>
      <c r="F13" s="2"/>
      <c r="G13" s="2"/>
      <c r="H13" s="2"/>
      <c r="I13" s="2"/>
      <c r="J13" s="2"/>
    </row>
    <row r="14" spans="2:15" x14ac:dyDescent="0.25">
      <c r="B14" s="2"/>
      <c r="C14" s="2"/>
      <c r="D14" s="2"/>
      <c r="F14" s="2"/>
      <c r="G14" s="2"/>
      <c r="H14" s="2"/>
      <c r="I14" s="2"/>
      <c r="J14" s="2"/>
    </row>
    <row r="15" spans="2:15" ht="20.25" x14ac:dyDescent="0.25">
      <c r="B15" s="2"/>
      <c r="C15" s="2"/>
      <c r="D15" s="2"/>
      <c r="E15" s="50" t="s">
        <v>240</v>
      </c>
      <c r="F15" s="2"/>
      <c r="G15" s="2"/>
      <c r="H15" s="2"/>
      <c r="I15" s="2"/>
      <c r="J15" s="2"/>
      <c r="O15" s="27"/>
    </row>
    <row r="16" spans="2:15" ht="12.75" customHeight="1" x14ac:dyDescent="0.25">
      <c r="B16" s="2"/>
      <c r="C16" s="2"/>
      <c r="D16" s="2"/>
      <c r="F16" s="2"/>
      <c r="G16" s="2"/>
      <c r="H16" s="2"/>
      <c r="I16" s="2"/>
      <c r="J16" s="2"/>
      <c r="O16" s="27"/>
    </row>
    <row r="17" spans="2:15" ht="42.75" x14ac:dyDescent="0.25">
      <c r="B17" s="2"/>
      <c r="C17" s="2"/>
      <c r="D17" s="2"/>
      <c r="E17" s="51" t="s">
        <v>241</v>
      </c>
      <c r="F17" s="2"/>
      <c r="G17" s="2"/>
      <c r="H17" s="2"/>
      <c r="I17" s="2"/>
      <c r="J17" s="2"/>
      <c r="O17" s="27"/>
    </row>
    <row r="18" spans="2:15" x14ac:dyDescent="0.25">
      <c r="B18" s="2"/>
      <c r="C18" s="2"/>
      <c r="D18" s="2"/>
      <c r="F18" s="2"/>
      <c r="G18" s="2"/>
      <c r="H18" s="2"/>
      <c r="I18" s="2"/>
      <c r="J18" s="2"/>
      <c r="O18" s="27"/>
    </row>
    <row r="19" spans="2:15" ht="57" x14ac:dyDescent="0.25">
      <c r="B19" s="2"/>
      <c r="C19" s="2"/>
      <c r="D19" s="2"/>
      <c r="E19" s="51" t="s">
        <v>242</v>
      </c>
      <c r="F19" s="2"/>
      <c r="G19" s="2"/>
      <c r="H19" s="2"/>
      <c r="I19" s="2"/>
      <c r="J19" s="2"/>
      <c r="O19" s="27"/>
    </row>
    <row r="20" spans="2:15" ht="14.25" customHeight="1" x14ac:dyDescent="0.25">
      <c r="B20" s="2"/>
      <c r="C20" s="2"/>
      <c r="D20" s="2"/>
      <c r="F20" s="2"/>
      <c r="G20" s="2"/>
      <c r="H20" s="2"/>
      <c r="I20" s="2"/>
      <c r="J20" s="2"/>
      <c r="O20" s="27"/>
    </row>
    <row r="21" spans="2:15" ht="20.25" customHeight="1" x14ac:dyDescent="0.25">
      <c r="B21" s="2"/>
      <c r="C21" s="2"/>
      <c r="D21" s="2"/>
      <c r="E21" s="50" t="s">
        <v>243</v>
      </c>
      <c r="F21" s="2"/>
      <c r="G21" s="2"/>
      <c r="H21" s="2"/>
      <c r="I21" s="2"/>
      <c r="J21" s="2"/>
      <c r="O21" s="27"/>
    </row>
    <row r="22" spans="2:15" ht="14.25" customHeight="1" x14ac:dyDescent="0.25">
      <c r="B22" s="2"/>
      <c r="C22" s="2"/>
      <c r="D22" s="2"/>
      <c r="F22" s="2"/>
      <c r="G22" s="2"/>
      <c r="H22" s="2"/>
      <c r="I22" s="2"/>
      <c r="J22" s="2"/>
    </row>
    <row r="23" spans="2:15" ht="42.75" x14ac:dyDescent="0.25">
      <c r="B23" s="2"/>
      <c r="C23" s="2"/>
      <c r="D23" s="2"/>
      <c r="E23" s="51" t="s">
        <v>244</v>
      </c>
      <c r="F23" s="2"/>
      <c r="G23" s="2"/>
      <c r="H23" s="2"/>
      <c r="I23" s="2"/>
      <c r="J23" s="2"/>
      <c r="O23" s="27"/>
    </row>
    <row r="24" spans="2:15" ht="14.25" customHeight="1" x14ac:dyDescent="0.25">
      <c r="B24" s="2"/>
      <c r="C24" s="2"/>
      <c r="D24" s="2"/>
      <c r="F24" s="2"/>
      <c r="G24" s="2"/>
      <c r="H24" s="2"/>
      <c r="I24" s="2"/>
      <c r="J24" s="2"/>
    </row>
    <row r="25" spans="2:15" x14ac:dyDescent="0.25">
      <c r="B25" s="2"/>
      <c r="C25" s="2"/>
      <c r="D25" s="2"/>
      <c r="E25" s="51" t="s">
        <v>245</v>
      </c>
      <c r="F25" s="2"/>
      <c r="G25" s="2"/>
      <c r="H25" s="2"/>
      <c r="I25" s="2"/>
      <c r="J25" s="2"/>
    </row>
    <row r="26" spans="2:15" ht="12.75" customHeight="1" x14ac:dyDescent="0.25">
      <c r="B26" s="2"/>
      <c r="C26" s="2"/>
      <c r="D26" s="2"/>
      <c r="F26" s="2"/>
      <c r="G26" s="2"/>
      <c r="H26" s="2"/>
      <c r="I26" s="2"/>
      <c r="J26" s="2"/>
    </row>
    <row r="27" spans="2:15" x14ac:dyDescent="0.25">
      <c r="B27" s="2"/>
      <c r="C27" s="2"/>
      <c r="D27" s="2"/>
      <c r="E27" s="51" t="s">
        <v>246</v>
      </c>
      <c r="F27" s="2"/>
      <c r="G27" s="2"/>
      <c r="H27" s="2"/>
      <c r="I27" s="2"/>
      <c r="J27" s="2"/>
    </row>
    <row r="28" spans="2:15" x14ac:dyDescent="0.25">
      <c r="B28" s="2"/>
      <c r="C28" s="2"/>
      <c r="D28" s="2"/>
      <c r="F28" s="2"/>
      <c r="G28" s="2"/>
      <c r="H28" s="2"/>
      <c r="I28" s="2"/>
      <c r="J28" s="2"/>
    </row>
    <row r="29" spans="2:15" x14ac:dyDescent="0.25">
      <c r="B29" s="2"/>
      <c r="C29" s="2"/>
      <c r="D29" s="2"/>
      <c r="E29" s="51" t="s">
        <v>247</v>
      </c>
      <c r="F29" s="2"/>
      <c r="G29" s="2"/>
      <c r="H29" s="2"/>
      <c r="I29" s="2"/>
      <c r="J29" s="2"/>
    </row>
    <row r="30" spans="2:15" x14ac:dyDescent="0.25">
      <c r="B30" s="2"/>
      <c r="C30" s="2"/>
      <c r="D30" s="2"/>
      <c r="F30" s="2"/>
      <c r="G30" s="2"/>
      <c r="H30" s="2"/>
      <c r="I30" s="2"/>
      <c r="J30" s="2"/>
    </row>
    <row r="31" spans="2:15" x14ac:dyDescent="0.25">
      <c r="B31" s="2"/>
      <c r="C31" s="2"/>
      <c r="D31" s="2"/>
      <c r="E31" s="51" t="s">
        <v>248</v>
      </c>
      <c r="F31" s="2"/>
      <c r="G31" s="2"/>
      <c r="H31" s="2"/>
      <c r="I31" s="2"/>
      <c r="J31" s="2"/>
    </row>
    <row r="32" spans="2:15" x14ac:dyDescent="0.25">
      <c r="B32" s="2"/>
      <c r="C32" s="2"/>
      <c r="D32" s="2"/>
      <c r="F32" s="2"/>
      <c r="G32" s="2"/>
      <c r="H32" s="2"/>
      <c r="I32" s="2"/>
      <c r="J32" s="2"/>
    </row>
    <row r="33" spans="2:10" x14ac:dyDescent="0.25">
      <c r="B33" s="2"/>
      <c r="C33" s="2"/>
      <c r="D33" s="2"/>
      <c r="E33" s="51" t="s">
        <v>249</v>
      </c>
      <c r="F33" s="2"/>
      <c r="G33" s="2"/>
      <c r="H33" s="2"/>
      <c r="I33" s="2"/>
      <c r="J33" s="2"/>
    </row>
    <row r="34" spans="2:10" x14ac:dyDescent="0.25">
      <c r="B34" s="2"/>
      <c r="C34" s="2"/>
      <c r="D34" s="2"/>
      <c r="F34" s="2"/>
      <c r="G34" s="2"/>
      <c r="H34" s="2"/>
      <c r="I34" s="2"/>
      <c r="J34" s="2"/>
    </row>
    <row r="35" spans="2:10" x14ac:dyDescent="0.25">
      <c r="B35" s="2"/>
      <c r="C35" s="2"/>
      <c r="D35" s="2"/>
      <c r="E35" s="51" t="s">
        <v>250</v>
      </c>
      <c r="F35" s="2"/>
      <c r="G35" s="2"/>
      <c r="H35" s="2"/>
      <c r="I35" s="2"/>
      <c r="J35" s="2"/>
    </row>
    <row r="36" spans="2:10" x14ac:dyDescent="0.25">
      <c r="B36" s="2"/>
      <c r="C36" s="2"/>
      <c r="D36" s="2"/>
      <c r="F36" s="2"/>
      <c r="G36" s="2"/>
      <c r="H36" s="2"/>
      <c r="I36" s="2"/>
      <c r="J36" s="2"/>
    </row>
    <row r="37" spans="2:10" x14ac:dyDescent="0.25">
      <c r="B37" s="2"/>
      <c r="C37" s="2"/>
      <c r="D37" s="2"/>
      <c r="E37" s="2"/>
      <c r="F37" s="2"/>
      <c r="G37" s="2"/>
      <c r="H37" s="2"/>
      <c r="I37" s="2"/>
      <c r="J37" s="2"/>
    </row>
    <row r="38" spans="2:10" x14ac:dyDescent="0.25">
      <c r="B38" s="2"/>
      <c r="C38" s="2"/>
      <c r="D38" s="2"/>
      <c r="E38" s="2"/>
      <c r="F38" s="2"/>
      <c r="G38" s="2"/>
      <c r="H38" s="2"/>
      <c r="I38" s="2"/>
      <c r="J38" s="2"/>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N73"/>
  <sheetViews>
    <sheetView showGridLines="0" zoomScale="85" zoomScaleNormal="85" workbookViewId="0">
      <selection activeCell="A22" sqref="A22:XFD24"/>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25.85546875" customWidth="1"/>
    <col min="8" max="8" width="34.42578125" bestFit="1" customWidth="1"/>
    <col min="9"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8"/>
      <c r="F7" s="1"/>
      <c r="G7" s="1"/>
      <c r="H7" s="1"/>
      <c r="I7" s="1"/>
      <c r="J7" s="1"/>
      <c r="K7" s="1"/>
      <c r="L7" s="1"/>
      <c r="M7" s="1"/>
    </row>
    <row r="8" spans="2:13" x14ac:dyDescent="0.25">
      <c r="B8" s="1"/>
      <c r="C8" s="1"/>
      <c r="D8" s="1"/>
      <c r="E8" s="38"/>
      <c r="F8" s="1"/>
      <c r="G8" s="1"/>
      <c r="H8" s="1"/>
      <c r="I8" s="1"/>
      <c r="J8" s="1"/>
      <c r="K8" s="1"/>
      <c r="L8" s="1"/>
      <c r="M8" s="1"/>
    </row>
    <row r="9" spans="2:13" x14ac:dyDescent="0.25">
      <c r="B9" s="1"/>
      <c r="C9" s="1"/>
      <c r="D9" s="1"/>
      <c r="E9" s="38"/>
      <c r="F9" s="1"/>
      <c r="G9" s="1"/>
      <c r="H9" s="1"/>
      <c r="I9" s="1"/>
      <c r="J9" s="1"/>
      <c r="K9" s="1"/>
      <c r="L9" s="1"/>
      <c r="M9" s="1"/>
    </row>
    <row r="10" spans="2:13" x14ac:dyDescent="0.25">
      <c r="B10" s="1"/>
      <c r="C10" s="1"/>
      <c r="D10" s="1"/>
      <c r="E10" s="1"/>
      <c r="F10" s="1"/>
      <c r="G10" s="1"/>
      <c r="H10" s="1"/>
      <c r="I10" s="1"/>
      <c r="J10" s="1"/>
      <c r="K10" s="1"/>
      <c r="L10" s="1"/>
      <c r="M10" s="1"/>
    </row>
    <row r="11" spans="2:13" x14ac:dyDescent="0.25">
      <c r="B11" s="2"/>
      <c r="C11" s="2"/>
      <c r="D11" s="2"/>
      <c r="E11" s="11"/>
      <c r="F11" s="2"/>
      <c r="G11" s="11"/>
      <c r="H11" s="11"/>
      <c r="I11" s="11"/>
      <c r="J11" s="11"/>
      <c r="K11" s="11"/>
      <c r="L11" s="11"/>
    </row>
    <row r="12" spans="2:13" x14ac:dyDescent="0.25">
      <c r="B12" s="2"/>
      <c r="C12" s="2"/>
      <c r="D12" s="2"/>
      <c r="L12" s="11"/>
    </row>
    <row r="13" spans="2:13" ht="20.25" x14ac:dyDescent="0.25">
      <c r="B13" s="2"/>
      <c r="C13" s="2"/>
      <c r="D13" s="2"/>
      <c r="E13" s="52" t="s">
        <v>333</v>
      </c>
      <c r="F13" s="52"/>
      <c r="G13" s="52"/>
      <c r="H13" s="52"/>
      <c r="I13" s="52"/>
      <c r="J13" s="52"/>
      <c r="K13" s="52"/>
      <c r="L13" s="11"/>
    </row>
    <row r="14" spans="2:13" x14ac:dyDescent="0.25">
      <c r="B14" s="2"/>
      <c r="C14" s="2"/>
      <c r="D14" s="2"/>
      <c r="L14" s="11"/>
    </row>
    <row r="15" spans="2:13" x14ac:dyDescent="0.25">
      <c r="B15" s="2"/>
      <c r="C15" s="2"/>
      <c r="D15" s="2"/>
      <c r="E15" s="53" t="s">
        <v>334</v>
      </c>
      <c r="K15" s="54"/>
      <c r="L15" s="11"/>
    </row>
    <row r="16" spans="2:13" x14ac:dyDescent="0.25">
      <c r="B16" s="2"/>
      <c r="C16" s="2"/>
      <c r="D16" s="2"/>
      <c r="E16" t="s">
        <v>335</v>
      </c>
      <c r="K16" s="54" t="s">
        <v>336</v>
      </c>
      <c r="L16" s="11"/>
    </row>
    <row r="17" spans="2:13" x14ac:dyDescent="0.25">
      <c r="B17" s="2"/>
      <c r="C17" s="2"/>
      <c r="D17" s="2"/>
      <c r="E17" t="s">
        <v>339</v>
      </c>
      <c r="K17" s="54"/>
      <c r="L17" s="11"/>
    </row>
    <row r="18" spans="2:13" x14ac:dyDescent="0.25">
      <c r="B18" s="2"/>
      <c r="C18" s="2"/>
      <c r="D18" s="2"/>
      <c r="E18" t="s">
        <v>337</v>
      </c>
      <c r="L18" s="11"/>
    </row>
    <row r="19" spans="2:13" x14ac:dyDescent="0.25">
      <c r="B19" s="2"/>
      <c r="C19" s="2"/>
      <c r="D19" s="2"/>
      <c r="E19" t="s">
        <v>338</v>
      </c>
      <c r="L19" s="2"/>
    </row>
    <row r="20" spans="2:13" x14ac:dyDescent="0.25">
      <c r="B20" s="2"/>
      <c r="C20" s="2"/>
      <c r="D20" s="2"/>
      <c r="E20" s="2"/>
      <c r="F20" s="2"/>
      <c r="G20" s="2"/>
      <c r="H20" s="2"/>
      <c r="I20" s="2"/>
      <c r="J20" s="2"/>
      <c r="K20" s="2"/>
      <c r="L20" s="2"/>
    </row>
    <row r="22" spans="2:13" x14ac:dyDescent="0.25">
      <c r="B22" s="2"/>
      <c r="C22" s="2"/>
      <c r="D22" s="11"/>
      <c r="E22" s="2"/>
      <c r="F22" s="2"/>
      <c r="G22" s="2"/>
      <c r="H22" s="2"/>
      <c r="I22" s="2"/>
      <c r="J22" s="2"/>
      <c r="K22" s="2"/>
      <c r="L22" s="2"/>
      <c r="M22" s="2"/>
    </row>
    <row r="23" spans="2:13" x14ac:dyDescent="0.25">
      <c r="B23" s="2"/>
      <c r="C23" s="2"/>
      <c r="D23" s="11"/>
      <c r="E23" s="9" t="s">
        <v>263</v>
      </c>
      <c r="F23" s="9" t="s">
        <v>264</v>
      </c>
      <c r="G23" s="9" t="s">
        <v>265</v>
      </c>
      <c r="H23" s="7" t="s">
        <v>266</v>
      </c>
      <c r="I23" s="9" t="s">
        <v>267</v>
      </c>
      <c r="J23" s="9" t="s">
        <v>268</v>
      </c>
      <c r="K23" s="6" t="s">
        <v>269</v>
      </c>
      <c r="L23" s="9" t="s">
        <v>270</v>
      </c>
      <c r="M23" s="2"/>
    </row>
    <row r="24" spans="2:13" x14ac:dyDescent="0.25">
      <c r="B24" s="2"/>
      <c r="C24" s="2"/>
      <c r="D24" s="11"/>
      <c r="E24" s="47" t="s">
        <v>274</v>
      </c>
      <c r="F24" s="24" t="s">
        <v>273</v>
      </c>
      <c r="G24" s="47" t="s">
        <v>214</v>
      </c>
      <c r="H24" s="14" t="s">
        <v>275</v>
      </c>
      <c r="I24" s="24"/>
      <c r="J24" s="42"/>
      <c r="K24" s="55"/>
      <c r="L24" s="55" t="str">
        <f t="array" ref="L24:L43">_xll.fbnInstrumentsAdd(E23:K43)</f>
        <v>LUID_5NE0UP7A</v>
      </c>
      <c r="M24" s="2"/>
    </row>
    <row r="25" spans="2:13" x14ac:dyDescent="0.25">
      <c r="B25" s="2"/>
      <c r="C25" s="2"/>
      <c r="D25" s="11"/>
      <c r="E25" s="56" t="s">
        <v>277</v>
      </c>
      <c r="F25" s="57" t="s">
        <v>276</v>
      </c>
      <c r="G25" s="47" t="s">
        <v>214</v>
      </c>
      <c r="H25" s="56" t="s">
        <v>278</v>
      </c>
      <c r="I25" s="57"/>
      <c r="J25" s="58"/>
      <c r="K25" s="55"/>
      <c r="L25" s="55" t="str">
        <v>LUID_VNZ80E9W</v>
      </c>
      <c r="M25" s="2"/>
    </row>
    <row r="26" spans="2:13" x14ac:dyDescent="0.25">
      <c r="B26" s="2"/>
      <c r="C26" s="2"/>
      <c r="D26" s="11"/>
      <c r="E26" s="56" t="s">
        <v>280</v>
      </c>
      <c r="F26" s="57" t="s">
        <v>279</v>
      </c>
      <c r="G26" s="47" t="s">
        <v>214</v>
      </c>
      <c r="H26" s="56" t="s">
        <v>281</v>
      </c>
      <c r="I26" s="57"/>
      <c r="J26" s="58"/>
      <c r="K26" s="55"/>
      <c r="L26" s="55" t="str">
        <v>LUID_M4Y0HRQJ</v>
      </c>
      <c r="M26" s="2"/>
    </row>
    <row r="27" spans="2:13" x14ac:dyDescent="0.25">
      <c r="B27" s="2"/>
      <c r="C27" s="2"/>
      <c r="D27" s="11"/>
      <c r="E27" s="56" t="s">
        <v>283</v>
      </c>
      <c r="F27" s="57" t="s">
        <v>282</v>
      </c>
      <c r="G27" s="47" t="s">
        <v>214</v>
      </c>
      <c r="H27" s="56" t="s">
        <v>284</v>
      </c>
      <c r="I27" s="57"/>
      <c r="J27" s="58"/>
      <c r="K27" s="55"/>
      <c r="L27" s="55" t="str">
        <v>LUID_FQOH3BIM</v>
      </c>
      <c r="M27" s="2"/>
    </row>
    <row r="28" spans="2:13" x14ac:dyDescent="0.25">
      <c r="B28" s="2"/>
      <c r="C28" s="2"/>
      <c r="D28" s="11"/>
      <c r="E28" s="56" t="s">
        <v>286</v>
      </c>
      <c r="F28" s="57" t="s">
        <v>285</v>
      </c>
      <c r="G28" s="47" t="s">
        <v>214</v>
      </c>
      <c r="H28" s="56" t="s">
        <v>287</v>
      </c>
      <c r="I28" s="57"/>
      <c r="J28" s="58"/>
      <c r="K28" s="55"/>
      <c r="L28" s="55" t="str">
        <v>LUID_XD07K0SA</v>
      </c>
      <c r="M28" s="2"/>
    </row>
    <row r="29" spans="2:13" x14ac:dyDescent="0.25">
      <c r="B29" s="2"/>
      <c r="C29" s="2"/>
      <c r="D29" s="11"/>
      <c r="E29" s="56" t="s">
        <v>289</v>
      </c>
      <c r="F29" s="57" t="s">
        <v>288</v>
      </c>
      <c r="G29" s="47" t="s">
        <v>214</v>
      </c>
      <c r="H29" s="56" t="s">
        <v>290</v>
      </c>
      <c r="I29" s="57"/>
      <c r="J29" s="58"/>
      <c r="K29" s="55"/>
      <c r="L29" s="55" t="str">
        <v>LUID_MR6G7P77</v>
      </c>
      <c r="M29" s="2"/>
    </row>
    <row r="30" spans="2:13" x14ac:dyDescent="0.25">
      <c r="B30" s="2"/>
      <c r="C30" s="2"/>
      <c r="D30" s="11"/>
      <c r="E30" s="56" t="s">
        <v>292</v>
      </c>
      <c r="F30" s="57" t="s">
        <v>291</v>
      </c>
      <c r="G30" s="47" t="s">
        <v>214</v>
      </c>
      <c r="H30" s="56" t="s">
        <v>293</v>
      </c>
      <c r="I30" s="57"/>
      <c r="J30" s="58"/>
      <c r="K30" s="55"/>
      <c r="L30" s="55" t="str">
        <v>LUID_RJJKE9N8</v>
      </c>
      <c r="M30" s="2"/>
    </row>
    <row r="31" spans="2:13" x14ac:dyDescent="0.25">
      <c r="B31" s="2"/>
      <c r="C31" s="2"/>
      <c r="D31" s="11"/>
      <c r="E31" s="56" t="s">
        <v>295</v>
      </c>
      <c r="F31" s="57" t="s">
        <v>294</v>
      </c>
      <c r="G31" s="47" t="s">
        <v>214</v>
      </c>
      <c r="H31" s="56" t="s">
        <v>296</v>
      </c>
      <c r="I31" s="57"/>
      <c r="J31" s="58"/>
      <c r="K31" s="55"/>
      <c r="L31" s="55" t="str">
        <v>LUID_68SFRG3A</v>
      </c>
      <c r="M31" s="2"/>
    </row>
    <row r="32" spans="2:13" x14ac:dyDescent="0.25">
      <c r="B32" s="2"/>
      <c r="C32" s="2"/>
      <c r="D32" s="11"/>
      <c r="E32" s="56" t="s">
        <v>298</v>
      </c>
      <c r="F32" s="57" t="s">
        <v>297</v>
      </c>
      <c r="G32" s="47" t="s">
        <v>214</v>
      </c>
      <c r="H32" s="56" t="s">
        <v>299</v>
      </c>
      <c r="I32" s="57"/>
      <c r="J32" s="58"/>
      <c r="K32" s="55"/>
      <c r="L32" s="55" t="str">
        <v>LUID_PW109WLL</v>
      </c>
      <c r="M32" s="2"/>
    </row>
    <row r="33" spans="2:13" x14ac:dyDescent="0.25">
      <c r="B33" s="2"/>
      <c r="C33" s="2"/>
      <c r="D33" s="11"/>
      <c r="E33" s="56" t="s">
        <v>301</v>
      </c>
      <c r="F33" s="57" t="s">
        <v>300</v>
      </c>
      <c r="G33" s="47" t="s">
        <v>214</v>
      </c>
      <c r="H33" s="56" t="s">
        <v>302</v>
      </c>
      <c r="I33" s="57"/>
      <c r="J33" s="58"/>
      <c r="K33" s="55"/>
      <c r="L33" s="55" t="str">
        <v>LUID_5S305GD7</v>
      </c>
      <c r="M33" s="2"/>
    </row>
    <row r="34" spans="2:13" x14ac:dyDescent="0.25">
      <c r="B34" s="2"/>
      <c r="C34" s="2"/>
      <c r="D34" s="11"/>
      <c r="E34" s="56" t="s">
        <v>304</v>
      </c>
      <c r="F34" s="57" t="s">
        <v>303</v>
      </c>
      <c r="G34" s="47" t="s">
        <v>214</v>
      </c>
      <c r="H34" s="56" t="s">
        <v>305</v>
      </c>
      <c r="I34" s="57"/>
      <c r="J34" s="58"/>
      <c r="K34" s="55"/>
      <c r="L34" s="55" t="str">
        <v>LUID_DVHS1611</v>
      </c>
      <c r="M34" s="2"/>
    </row>
    <row r="35" spans="2:13" x14ac:dyDescent="0.25">
      <c r="B35" s="2"/>
      <c r="C35" s="2"/>
      <c r="D35" s="11"/>
      <c r="E35" s="56" t="s">
        <v>307</v>
      </c>
      <c r="F35" s="57" t="s">
        <v>306</v>
      </c>
      <c r="G35" s="47" t="s">
        <v>214</v>
      </c>
      <c r="H35" s="56" t="s">
        <v>308</v>
      </c>
      <c r="I35" s="57"/>
      <c r="J35" s="58"/>
      <c r="K35" s="55"/>
      <c r="L35" s="55" t="str">
        <v>LUID_GWZOGTID</v>
      </c>
      <c r="M35" s="2"/>
    </row>
    <row r="36" spans="2:13" x14ac:dyDescent="0.25">
      <c r="B36" s="2"/>
      <c r="C36" s="2"/>
      <c r="D36" s="11"/>
      <c r="E36" s="56" t="s">
        <v>310</v>
      </c>
      <c r="F36" s="57" t="s">
        <v>309</v>
      </c>
      <c r="G36" s="47" t="s">
        <v>214</v>
      </c>
      <c r="H36" s="56" t="s">
        <v>311</v>
      </c>
      <c r="I36" s="57"/>
      <c r="J36" s="58"/>
      <c r="K36" s="55"/>
      <c r="L36" s="55" t="str">
        <v>LUID_ZTJQAA2N</v>
      </c>
      <c r="M36" s="2"/>
    </row>
    <row r="37" spans="2:13" x14ac:dyDescent="0.25">
      <c r="B37" s="2"/>
      <c r="C37" s="2"/>
      <c r="D37" s="11"/>
      <c r="E37" s="56" t="s">
        <v>313</v>
      </c>
      <c r="F37" s="57" t="s">
        <v>312</v>
      </c>
      <c r="G37" s="47" t="s">
        <v>214</v>
      </c>
      <c r="H37" s="56" t="s">
        <v>314</v>
      </c>
      <c r="I37" s="57"/>
      <c r="J37" s="58"/>
      <c r="K37" s="55"/>
      <c r="L37" s="55" t="str">
        <v>LUID_R5EVVMBF</v>
      </c>
      <c r="M37" s="2"/>
    </row>
    <row r="38" spans="2:13" x14ac:dyDescent="0.25">
      <c r="B38" s="2"/>
      <c r="C38" s="2"/>
      <c r="D38" s="11"/>
      <c r="E38" s="56" t="s">
        <v>316</v>
      </c>
      <c r="F38" s="57" t="s">
        <v>315</v>
      </c>
      <c r="G38" s="47" t="s">
        <v>214</v>
      </c>
      <c r="H38" s="56" t="s">
        <v>317</v>
      </c>
      <c r="I38" s="57"/>
      <c r="J38" s="58"/>
      <c r="K38" s="55"/>
      <c r="L38" s="55" t="str">
        <v>LUID_3JUBXF9T</v>
      </c>
      <c r="M38" s="2"/>
    </row>
    <row r="39" spans="2:13" x14ac:dyDescent="0.25">
      <c r="B39" s="2"/>
      <c r="C39" s="2"/>
      <c r="D39" s="11"/>
      <c r="E39" s="56" t="s">
        <v>319</v>
      </c>
      <c r="F39" s="57" t="s">
        <v>318</v>
      </c>
      <c r="G39" s="47" t="s">
        <v>214</v>
      </c>
      <c r="H39" s="56" t="s">
        <v>320</v>
      </c>
      <c r="I39" s="57"/>
      <c r="J39" s="58"/>
      <c r="K39" s="55"/>
      <c r="L39" s="55" t="str">
        <v>LUID_5YZ6CLQV</v>
      </c>
      <c r="M39" s="2"/>
    </row>
    <row r="40" spans="2:13" x14ac:dyDescent="0.25">
      <c r="B40" s="2"/>
      <c r="C40" s="2"/>
      <c r="D40" s="11"/>
      <c r="E40" s="56" t="s">
        <v>322</v>
      </c>
      <c r="F40" s="57" t="s">
        <v>321</v>
      </c>
      <c r="G40" s="47" t="s">
        <v>214</v>
      </c>
      <c r="H40" s="56" t="s">
        <v>323</v>
      </c>
      <c r="I40" s="57"/>
      <c r="J40" s="58"/>
      <c r="K40" s="55"/>
      <c r="L40" s="55" t="str">
        <v>LUID_8FZ8JPS3</v>
      </c>
      <c r="M40" s="2"/>
    </row>
    <row r="41" spans="2:13" x14ac:dyDescent="0.25">
      <c r="B41" s="2"/>
      <c r="C41" s="2"/>
      <c r="D41" s="11"/>
      <c r="E41" s="56" t="s">
        <v>325</v>
      </c>
      <c r="F41" s="57" t="s">
        <v>324</v>
      </c>
      <c r="G41" s="47" t="s">
        <v>214</v>
      </c>
      <c r="H41" s="56" t="s">
        <v>326</v>
      </c>
      <c r="I41" s="57"/>
      <c r="J41" s="58"/>
      <c r="K41" s="55"/>
      <c r="L41" s="55" t="str">
        <v>LUID_IFWAHLX6</v>
      </c>
      <c r="M41" s="2"/>
    </row>
    <row r="42" spans="2:13" x14ac:dyDescent="0.25">
      <c r="B42" s="2"/>
      <c r="C42" s="2"/>
      <c r="D42" s="11"/>
      <c r="E42" s="56" t="s">
        <v>328</v>
      </c>
      <c r="F42" s="57" t="s">
        <v>327</v>
      </c>
      <c r="G42" s="47" t="s">
        <v>214</v>
      </c>
      <c r="H42" s="56" t="s">
        <v>329</v>
      </c>
      <c r="I42" s="57"/>
      <c r="J42" s="58"/>
      <c r="K42" s="55"/>
      <c r="L42" s="55" t="str">
        <v>LUID_N601RM6G</v>
      </c>
      <c r="M42" s="2"/>
    </row>
    <row r="43" spans="2:13" x14ac:dyDescent="0.25">
      <c r="B43" s="2"/>
      <c r="C43" s="2"/>
      <c r="D43" s="11"/>
      <c r="E43" s="56" t="s">
        <v>331</v>
      </c>
      <c r="F43" s="57" t="s">
        <v>330</v>
      </c>
      <c r="G43" s="47" t="s">
        <v>214</v>
      </c>
      <c r="H43" s="56" t="s">
        <v>332</v>
      </c>
      <c r="I43" s="57"/>
      <c r="J43" s="58"/>
      <c r="K43" s="55"/>
      <c r="L43" s="55" t="str">
        <v>LUID_OEFL7HSH</v>
      </c>
      <c r="M43" s="2"/>
    </row>
    <row r="44" spans="2:13" x14ac:dyDescent="0.25">
      <c r="B44" s="2"/>
      <c r="C44" s="2"/>
      <c r="D44" s="11"/>
      <c r="E44" s="2"/>
      <c r="F44" s="2"/>
      <c r="G44" s="2"/>
      <c r="H44" s="2"/>
      <c r="I44" s="2"/>
      <c r="J44" s="2"/>
      <c r="K44" s="2"/>
      <c r="L44" s="2"/>
      <c r="M44" s="2"/>
    </row>
    <row r="46" spans="2:13" x14ac:dyDescent="0.25">
      <c r="B46" s="2"/>
      <c r="C46" s="2"/>
      <c r="D46" s="2"/>
      <c r="E46" s="2"/>
      <c r="F46" s="2"/>
      <c r="G46" s="2"/>
      <c r="H46" s="2"/>
      <c r="I46" s="2"/>
      <c r="J46" s="2"/>
      <c r="K46" s="2"/>
      <c r="L46" s="2"/>
      <c r="M46" s="2"/>
    </row>
    <row r="47" spans="2:13" ht="21" x14ac:dyDescent="0.35">
      <c r="B47" s="2"/>
      <c r="C47" s="12" t="s">
        <v>340</v>
      </c>
      <c r="D47" s="2"/>
      <c r="E47" s="2"/>
      <c r="F47" s="2"/>
      <c r="G47" s="2"/>
      <c r="H47" s="2"/>
      <c r="I47" s="2"/>
      <c r="J47" s="2"/>
      <c r="K47" s="2"/>
      <c r="L47" s="2"/>
      <c r="M47" s="2"/>
    </row>
    <row r="48" spans="2:13" x14ac:dyDescent="0.25">
      <c r="B48" s="2"/>
      <c r="C48" s="2"/>
      <c r="D48" s="2"/>
      <c r="E48" s="2"/>
      <c r="F48" s="2"/>
      <c r="G48" s="2"/>
      <c r="H48" s="2"/>
      <c r="I48" s="2"/>
      <c r="J48" s="2"/>
      <c r="K48" s="2"/>
      <c r="L48" s="2"/>
      <c r="M48" s="2"/>
    </row>
    <row r="49" spans="2:14" x14ac:dyDescent="0.25">
      <c r="B49" s="2"/>
      <c r="C49" s="2"/>
      <c r="D49" s="2"/>
      <c r="E49" s="2" t="s">
        <v>271</v>
      </c>
      <c r="F49" s="2"/>
      <c r="G49" s="2"/>
      <c r="H49" s="2"/>
      <c r="I49" s="2"/>
      <c r="J49" s="2"/>
      <c r="K49" s="2"/>
      <c r="L49" s="2"/>
      <c r="M49" s="2"/>
    </row>
    <row r="50" spans="2:14" x14ac:dyDescent="0.25">
      <c r="B50" s="2"/>
      <c r="C50" s="2"/>
      <c r="D50" s="2"/>
      <c r="E50" s="11"/>
      <c r="F50" s="2"/>
      <c r="G50" s="2"/>
      <c r="H50" s="2"/>
      <c r="I50" s="2"/>
      <c r="J50" s="2"/>
      <c r="K50" s="2"/>
      <c r="L50" s="2"/>
      <c r="M50" s="2"/>
    </row>
    <row r="51" spans="2:14" x14ac:dyDescent="0.25">
      <c r="B51" s="2"/>
      <c r="C51" s="2"/>
      <c r="D51" s="2"/>
      <c r="E51" s="11"/>
      <c r="F51" s="2"/>
      <c r="G51" s="2"/>
      <c r="H51" s="2"/>
      <c r="I51" s="2"/>
      <c r="J51" s="2"/>
      <c r="K51" s="2"/>
      <c r="L51" s="2"/>
      <c r="M51" s="2"/>
    </row>
    <row r="52" spans="2:14" x14ac:dyDescent="0.25">
      <c r="B52" s="2"/>
      <c r="C52" s="2"/>
      <c r="D52" s="2"/>
      <c r="E52" s="9" t="s">
        <v>272</v>
      </c>
      <c r="F52" s="9" t="str">
        <f t="array" ref="F52:N72">_xll.fbnInstrumentsLookup(F50,E53:E72)</f>
        <v>#ERROR: Required parameter identifierType was not provided and is necessary. Please check function parameters.</v>
      </c>
      <c r="G52" s="9" t="str">
        <v>#ERROR: Required parameter identifierType was not provided and is necessary. Please check function parameters.</v>
      </c>
      <c r="H52" s="7" t="str">
        <v>#ERROR: Required parameter identifierType was not provided and is necessary. Please check function parameters.</v>
      </c>
      <c r="I52" s="9" t="str">
        <v>#ERROR: Required parameter identifierType was not provided and is necessary. Please check function parameters.</v>
      </c>
      <c r="J52" s="9" t="str">
        <v>#ERROR: Required parameter identifierType was not provided and is necessary. Please check function parameters.</v>
      </c>
      <c r="K52" s="7" t="str">
        <v>#ERROR: Required parameter identifierType was not provided and is necessary. Please check function parameters.</v>
      </c>
      <c r="L52" s="9" t="str">
        <v>#ERROR: Required parameter identifierType was not provided and is necessary. Please check function parameters.</v>
      </c>
      <c r="M52" s="9" t="str">
        <v>#ERROR: Required parameter identifierType was not provided and is necessary. Please check function parameters.</v>
      </c>
      <c r="N52" t="str">
        <v>#ERROR: Required parameter identifierType was not provided and is necessary. Please check function parameters.</v>
      </c>
    </row>
    <row r="53" spans="2:14" x14ac:dyDescent="0.25">
      <c r="B53" s="2"/>
      <c r="C53" s="2"/>
      <c r="D53" s="11"/>
      <c r="E53" s="14" t="s">
        <v>275</v>
      </c>
      <c r="F53" s="47" t="str">
        <v>#ERROR: Required parameter identifierType was not provided and is necessary. Please check function parameters.</v>
      </c>
      <c r="G53" s="47" t="str">
        <v>#ERROR: Required parameter identifierType was not provided and is necessary. Please check function parameters.</v>
      </c>
      <c r="H53" s="24" t="str">
        <v>#ERROR: Required parameter identifierType was not provided and is necessary. Please check function parameters.</v>
      </c>
      <c r="I53" s="24" t="str">
        <v>#ERROR: Required parameter identifierType was not provided and is necessary. Please check function parameters.</v>
      </c>
      <c r="J53" s="42" t="str">
        <v>#ERROR: Required parameter identifierType was not provided and is necessary. Please check function parameters.</v>
      </c>
      <c r="K53" s="24" t="str">
        <v>#ERROR: Required parameter identifierType was not provided and is necessary. Please check function parameters.</v>
      </c>
      <c r="L53" s="24" t="str">
        <v>#ERROR: Required parameter identifierType was not provided and is necessary. Please check function parameters.</v>
      </c>
      <c r="M53" s="42" t="str">
        <v>#ERROR: Required parameter identifierType was not provided and is necessary. Please check function parameters.</v>
      </c>
      <c r="N53" t="str">
        <v>#ERROR: Required parameter identifierType was not provided and is necessary. Please check function parameters.</v>
      </c>
    </row>
    <row r="54" spans="2:14" x14ac:dyDescent="0.25">
      <c r="B54" s="2"/>
      <c r="C54" s="2"/>
      <c r="D54" s="11"/>
      <c r="E54" s="56" t="s">
        <v>278</v>
      </c>
      <c r="F54" s="56" t="str">
        <v>#ERROR: Required parameter identifierType was not provided and is necessary. Please check function parameters.</v>
      </c>
      <c r="G54" s="56" t="str">
        <v>#ERROR: Required parameter identifierType was not provided and is necessary. Please check function parameters.</v>
      </c>
      <c r="H54" s="57" t="str">
        <v>#ERROR: Required parameter identifierType was not provided and is necessary. Please check function parameters.</v>
      </c>
      <c r="I54" s="57" t="str">
        <v>#ERROR: Required parameter identifierType was not provided and is necessary. Please check function parameters.</v>
      </c>
      <c r="J54" s="58" t="str">
        <v>#ERROR: Required parameter identifierType was not provided and is necessary. Please check function parameters.</v>
      </c>
      <c r="K54" s="57" t="str">
        <v>#ERROR: Required parameter identifierType was not provided and is necessary. Please check function parameters.</v>
      </c>
      <c r="L54" s="57" t="str">
        <v>#ERROR: Required parameter identifierType was not provided and is necessary. Please check function parameters.</v>
      </c>
      <c r="M54" s="58" t="str">
        <v>#ERROR: Required parameter identifierType was not provided and is necessary. Please check function parameters.</v>
      </c>
      <c r="N54" t="str">
        <v>#ERROR: Required parameter identifierType was not provided and is necessary. Please check function parameters.</v>
      </c>
    </row>
    <row r="55" spans="2:14" x14ac:dyDescent="0.25">
      <c r="B55" s="2"/>
      <c r="C55" s="2"/>
      <c r="D55" s="11"/>
      <c r="E55" s="56" t="s">
        <v>281</v>
      </c>
      <c r="F55" s="56" t="str">
        <v>#ERROR: Required parameter identifierType was not provided and is necessary. Please check function parameters.</v>
      </c>
      <c r="G55" s="56" t="str">
        <v>#ERROR: Required parameter identifierType was not provided and is necessary. Please check function parameters.</v>
      </c>
      <c r="H55" s="57" t="str">
        <v>#ERROR: Required parameter identifierType was not provided and is necessary. Please check function parameters.</v>
      </c>
      <c r="I55" s="57" t="str">
        <v>#ERROR: Required parameter identifierType was not provided and is necessary. Please check function parameters.</v>
      </c>
      <c r="J55" s="58" t="str">
        <v>#ERROR: Required parameter identifierType was not provided and is necessary. Please check function parameters.</v>
      </c>
      <c r="K55" s="57" t="str">
        <v>#ERROR: Required parameter identifierType was not provided and is necessary. Please check function parameters.</v>
      </c>
      <c r="L55" s="57" t="str">
        <v>#ERROR: Required parameter identifierType was not provided and is necessary. Please check function parameters.</v>
      </c>
      <c r="M55" s="58" t="str">
        <v>#ERROR: Required parameter identifierType was not provided and is necessary. Please check function parameters.</v>
      </c>
      <c r="N55" t="str">
        <v>#ERROR: Required parameter identifierType was not provided and is necessary. Please check function parameters.</v>
      </c>
    </row>
    <row r="56" spans="2:14" x14ac:dyDescent="0.25">
      <c r="B56" s="2"/>
      <c r="C56" s="2"/>
      <c r="D56" s="11"/>
      <c r="E56" s="56" t="s">
        <v>284</v>
      </c>
      <c r="F56" s="56" t="str">
        <v>#ERROR: Required parameter identifierType was not provided and is necessary. Please check function parameters.</v>
      </c>
      <c r="G56" s="56" t="str">
        <v>#ERROR: Required parameter identifierType was not provided and is necessary. Please check function parameters.</v>
      </c>
      <c r="H56" s="57" t="str">
        <v>#ERROR: Required parameter identifierType was not provided and is necessary. Please check function parameters.</v>
      </c>
      <c r="I56" s="57" t="str">
        <v>#ERROR: Required parameter identifierType was not provided and is necessary. Please check function parameters.</v>
      </c>
      <c r="J56" s="58" t="str">
        <v>#ERROR: Required parameter identifierType was not provided and is necessary. Please check function parameters.</v>
      </c>
      <c r="K56" s="57" t="str">
        <v>#ERROR: Required parameter identifierType was not provided and is necessary. Please check function parameters.</v>
      </c>
      <c r="L56" s="57" t="str">
        <v>#ERROR: Required parameter identifierType was not provided and is necessary. Please check function parameters.</v>
      </c>
      <c r="M56" s="58" t="str">
        <v>#ERROR: Required parameter identifierType was not provided and is necessary. Please check function parameters.</v>
      </c>
      <c r="N56" t="str">
        <v>#ERROR: Required parameter identifierType was not provided and is necessary. Please check function parameters.</v>
      </c>
    </row>
    <row r="57" spans="2:14" x14ac:dyDescent="0.25">
      <c r="B57" s="2"/>
      <c r="C57" s="2"/>
      <c r="D57" s="11"/>
      <c r="E57" s="56" t="s">
        <v>287</v>
      </c>
      <c r="F57" s="56" t="str">
        <v>#ERROR: Required parameter identifierType was not provided and is necessary. Please check function parameters.</v>
      </c>
      <c r="G57" s="56" t="str">
        <v>#ERROR: Required parameter identifierType was not provided and is necessary. Please check function parameters.</v>
      </c>
      <c r="H57" s="57" t="str">
        <v>#ERROR: Required parameter identifierType was not provided and is necessary. Please check function parameters.</v>
      </c>
      <c r="I57" s="57" t="str">
        <v>#ERROR: Required parameter identifierType was not provided and is necessary. Please check function parameters.</v>
      </c>
      <c r="J57" s="58" t="str">
        <v>#ERROR: Required parameter identifierType was not provided and is necessary. Please check function parameters.</v>
      </c>
      <c r="K57" s="57" t="str">
        <v>#ERROR: Required parameter identifierType was not provided and is necessary. Please check function parameters.</v>
      </c>
      <c r="L57" s="57" t="str">
        <v>#ERROR: Required parameter identifierType was not provided and is necessary. Please check function parameters.</v>
      </c>
      <c r="M57" s="58" t="str">
        <v>#ERROR: Required parameter identifierType was not provided and is necessary. Please check function parameters.</v>
      </c>
      <c r="N57" t="str">
        <v>#ERROR: Required parameter identifierType was not provided and is necessary. Please check function parameters.</v>
      </c>
    </row>
    <row r="58" spans="2:14" x14ac:dyDescent="0.25">
      <c r="B58" s="2"/>
      <c r="C58" s="2"/>
      <c r="D58" s="11"/>
      <c r="E58" s="56" t="s">
        <v>290</v>
      </c>
      <c r="F58" s="56" t="str">
        <v>#ERROR: Required parameter identifierType was not provided and is necessary. Please check function parameters.</v>
      </c>
      <c r="G58" s="56" t="str">
        <v>#ERROR: Required parameter identifierType was not provided and is necessary. Please check function parameters.</v>
      </c>
      <c r="H58" s="57" t="str">
        <v>#ERROR: Required parameter identifierType was not provided and is necessary. Please check function parameters.</v>
      </c>
      <c r="I58" s="57" t="str">
        <v>#ERROR: Required parameter identifierType was not provided and is necessary. Please check function parameters.</v>
      </c>
      <c r="J58" s="58" t="str">
        <v>#ERROR: Required parameter identifierType was not provided and is necessary. Please check function parameters.</v>
      </c>
      <c r="K58" s="57" t="str">
        <v>#ERROR: Required parameter identifierType was not provided and is necessary. Please check function parameters.</v>
      </c>
      <c r="L58" s="57" t="str">
        <v>#ERROR: Required parameter identifierType was not provided and is necessary. Please check function parameters.</v>
      </c>
      <c r="M58" s="58" t="str">
        <v>#ERROR: Required parameter identifierType was not provided and is necessary. Please check function parameters.</v>
      </c>
      <c r="N58" t="str">
        <v>#ERROR: Required parameter identifierType was not provided and is necessary. Please check function parameters.</v>
      </c>
    </row>
    <row r="59" spans="2:14" x14ac:dyDescent="0.25">
      <c r="B59" s="2"/>
      <c r="C59" s="2"/>
      <c r="D59" s="11"/>
      <c r="E59" s="56" t="s">
        <v>293</v>
      </c>
      <c r="F59" s="56" t="str">
        <v>#ERROR: Required parameter identifierType was not provided and is necessary. Please check function parameters.</v>
      </c>
      <c r="G59" s="56" t="str">
        <v>#ERROR: Required parameter identifierType was not provided and is necessary. Please check function parameters.</v>
      </c>
      <c r="H59" s="57" t="str">
        <v>#ERROR: Required parameter identifierType was not provided and is necessary. Please check function parameters.</v>
      </c>
      <c r="I59" s="57" t="str">
        <v>#ERROR: Required parameter identifierType was not provided and is necessary. Please check function parameters.</v>
      </c>
      <c r="J59" s="58" t="str">
        <v>#ERROR: Required parameter identifierType was not provided and is necessary. Please check function parameters.</v>
      </c>
      <c r="K59" s="57" t="str">
        <v>#ERROR: Required parameter identifierType was not provided and is necessary. Please check function parameters.</v>
      </c>
      <c r="L59" s="57" t="str">
        <v>#ERROR: Required parameter identifierType was not provided and is necessary. Please check function parameters.</v>
      </c>
      <c r="M59" s="58" t="str">
        <v>#ERROR: Required parameter identifierType was not provided and is necessary. Please check function parameters.</v>
      </c>
      <c r="N59" t="str">
        <v>#ERROR: Required parameter identifierType was not provided and is necessary. Please check function parameters.</v>
      </c>
    </row>
    <row r="60" spans="2:14" x14ac:dyDescent="0.25">
      <c r="B60" s="2"/>
      <c r="C60" s="2"/>
      <c r="D60" s="11"/>
      <c r="E60" s="56" t="s">
        <v>296</v>
      </c>
      <c r="F60" s="56" t="str">
        <v>#ERROR: Required parameter identifierType was not provided and is necessary. Please check function parameters.</v>
      </c>
      <c r="G60" s="56" t="str">
        <v>#ERROR: Required parameter identifierType was not provided and is necessary. Please check function parameters.</v>
      </c>
      <c r="H60" s="57" t="str">
        <v>#ERROR: Required parameter identifierType was not provided and is necessary. Please check function parameters.</v>
      </c>
      <c r="I60" s="57" t="str">
        <v>#ERROR: Required parameter identifierType was not provided and is necessary. Please check function parameters.</v>
      </c>
      <c r="J60" s="58" t="str">
        <v>#ERROR: Required parameter identifierType was not provided and is necessary. Please check function parameters.</v>
      </c>
      <c r="K60" s="57" t="str">
        <v>#ERROR: Required parameter identifierType was not provided and is necessary. Please check function parameters.</v>
      </c>
      <c r="L60" s="57" t="str">
        <v>#ERROR: Required parameter identifierType was not provided and is necessary. Please check function parameters.</v>
      </c>
      <c r="M60" s="58" t="str">
        <v>#ERROR: Required parameter identifierType was not provided and is necessary. Please check function parameters.</v>
      </c>
      <c r="N60" t="str">
        <v>#ERROR: Required parameter identifierType was not provided and is necessary. Please check function parameters.</v>
      </c>
    </row>
    <row r="61" spans="2:14" x14ac:dyDescent="0.25">
      <c r="B61" s="2"/>
      <c r="C61" s="2"/>
      <c r="D61" s="11"/>
      <c r="E61" s="56" t="s">
        <v>299</v>
      </c>
      <c r="F61" s="56" t="str">
        <v>#ERROR: Required parameter identifierType was not provided and is necessary. Please check function parameters.</v>
      </c>
      <c r="G61" s="56" t="str">
        <v>#ERROR: Required parameter identifierType was not provided and is necessary. Please check function parameters.</v>
      </c>
      <c r="H61" s="57" t="str">
        <v>#ERROR: Required parameter identifierType was not provided and is necessary. Please check function parameters.</v>
      </c>
      <c r="I61" s="57" t="str">
        <v>#ERROR: Required parameter identifierType was not provided and is necessary. Please check function parameters.</v>
      </c>
      <c r="J61" s="58" t="str">
        <v>#ERROR: Required parameter identifierType was not provided and is necessary. Please check function parameters.</v>
      </c>
      <c r="K61" s="57" t="str">
        <v>#ERROR: Required parameter identifierType was not provided and is necessary. Please check function parameters.</v>
      </c>
      <c r="L61" s="57" t="str">
        <v>#ERROR: Required parameter identifierType was not provided and is necessary. Please check function parameters.</v>
      </c>
      <c r="M61" s="58" t="str">
        <v>#ERROR: Required parameter identifierType was not provided and is necessary. Please check function parameters.</v>
      </c>
      <c r="N61" t="str">
        <v>#ERROR: Required parameter identifierType was not provided and is necessary. Please check function parameters.</v>
      </c>
    </row>
    <row r="62" spans="2:14" x14ac:dyDescent="0.25">
      <c r="B62" s="2"/>
      <c r="C62" s="2"/>
      <c r="D62" s="11"/>
      <c r="E62" s="56" t="s">
        <v>302</v>
      </c>
      <c r="F62" s="56" t="str">
        <v>#ERROR: Required parameter identifierType was not provided and is necessary. Please check function parameters.</v>
      </c>
      <c r="G62" s="56" t="str">
        <v>#ERROR: Required parameter identifierType was not provided and is necessary. Please check function parameters.</v>
      </c>
      <c r="H62" s="57" t="str">
        <v>#ERROR: Required parameter identifierType was not provided and is necessary. Please check function parameters.</v>
      </c>
      <c r="I62" s="57" t="str">
        <v>#ERROR: Required parameter identifierType was not provided and is necessary. Please check function parameters.</v>
      </c>
      <c r="J62" s="58" t="str">
        <v>#ERROR: Required parameter identifierType was not provided and is necessary. Please check function parameters.</v>
      </c>
      <c r="K62" s="57" t="str">
        <v>#ERROR: Required parameter identifierType was not provided and is necessary. Please check function parameters.</v>
      </c>
      <c r="L62" s="57" t="str">
        <v>#ERROR: Required parameter identifierType was not provided and is necessary. Please check function parameters.</v>
      </c>
      <c r="M62" s="58" t="str">
        <v>#ERROR: Required parameter identifierType was not provided and is necessary. Please check function parameters.</v>
      </c>
      <c r="N62" t="str">
        <v>#ERROR: Required parameter identifierType was not provided and is necessary. Please check function parameters.</v>
      </c>
    </row>
    <row r="63" spans="2:14" x14ac:dyDescent="0.25">
      <c r="B63" s="2"/>
      <c r="C63" s="2"/>
      <c r="D63" s="11"/>
      <c r="E63" s="56" t="s">
        <v>305</v>
      </c>
      <c r="F63" s="56" t="str">
        <v>#ERROR: Required parameter identifierType was not provided and is necessary. Please check function parameters.</v>
      </c>
      <c r="G63" s="56" t="str">
        <v>#ERROR: Required parameter identifierType was not provided and is necessary. Please check function parameters.</v>
      </c>
      <c r="H63" s="57" t="str">
        <v>#ERROR: Required parameter identifierType was not provided and is necessary. Please check function parameters.</v>
      </c>
      <c r="I63" s="57" t="str">
        <v>#ERROR: Required parameter identifierType was not provided and is necessary. Please check function parameters.</v>
      </c>
      <c r="J63" s="58" t="str">
        <v>#ERROR: Required parameter identifierType was not provided and is necessary. Please check function parameters.</v>
      </c>
      <c r="K63" s="57" t="str">
        <v>#ERROR: Required parameter identifierType was not provided and is necessary. Please check function parameters.</v>
      </c>
      <c r="L63" s="57" t="str">
        <v>#ERROR: Required parameter identifierType was not provided and is necessary. Please check function parameters.</v>
      </c>
      <c r="M63" s="58" t="str">
        <v>#ERROR: Required parameter identifierType was not provided and is necessary. Please check function parameters.</v>
      </c>
      <c r="N63" t="str">
        <v>#ERROR: Required parameter identifierType was not provided and is necessary. Please check function parameters.</v>
      </c>
    </row>
    <row r="64" spans="2:14" x14ac:dyDescent="0.25">
      <c r="B64" s="2"/>
      <c r="C64" s="2"/>
      <c r="D64" s="11"/>
      <c r="E64" s="56" t="s">
        <v>308</v>
      </c>
      <c r="F64" s="56" t="str">
        <v>#ERROR: Required parameter identifierType was not provided and is necessary. Please check function parameters.</v>
      </c>
      <c r="G64" s="56" t="str">
        <v>#ERROR: Required parameter identifierType was not provided and is necessary. Please check function parameters.</v>
      </c>
      <c r="H64" s="57" t="str">
        <v>#ERROR: Required parameter identifierType was not provided and is necessary. Please check function parameters.</v>
      </c>
      <c r="I64" s="57" t="str">
        <v>#ERROR: Required parameter identifierType was not provided and is necessary. Please check function parameters.</v>
      </c>
      <c r="J64" s="58" t="str">
        <v>#ERROR: Required parameter identifierType was not provided and is necessary. Please check function parameters.</v>
      </c>
      <c r="K64" s="57" t="str">
        <v>#ERROR: Required parameter identifierType was not provided and is necessary. Please check function parameters.</v>
      </c>
      <c r="L64" s="57" t="str">
        <v>#ERROR: Required parameter identifierType was not provided and is necessary. Please check function parameters.</v>
      </c>
      <c r="M64" s="58" t="str">
        <v>#ERROR: Required parameter identifierType was not provided and is necessary. Please check function parameters.</v>
      </c>
      <c r="N64" t="str">
        <v>#ERROR: Required parameter identifierType was not provided and is necessary. Please check function parameters.</v>
      </c>
    </row>
    <row r="65" spans="2:14" x14ac:dyDescent="0.25">
      <c r="B65" s="2"/>
      <c r="C65" s="2"/>
      <c r="D65" s="11"/>
      <c r="E65" s="56" t="s">
        <v>311</v>
      </c>
      <c r="F65" s="56" t="str">
        <v>#ERROR: Required parameter identifierType was not provided and is necessary. Please check function parameters.</v>
      </c>
      <c r="G65" s="56" t="str">
        <v>#ERROR: Required parameter identifierType was not provided and is necessary. Please check function parameters.</v>
      </c>
      <c r="H65" s="57" t="str">
        <v>#ERROR: Required parameter identifierType was not provided and is necessary. Please check function parameters.</v>
      </c>
      <c r="I65" s="57" t="str">
        <v>#ERROR: Required parameter identifierType was not provided and is necessary. Please check function parameters.</v>
      </c>
      <c r="J65" s="58" t="str">
        <v>#ERROR: Required parameter identifierType was not provided and is necessary. Please check function parameters.</v>
      </c>
      <c r="K65" s="57" t="str">
        <v>#ERROR: Required parameter identifierType was not provided and is necessary. Please check function parameters.</v>
      </c>
      <c r="L65" s="57" t="str">
        <v>#ERROR: Required parameter identifierType was not provided and is necessary. Please check function parameters.</v>
      </c>
      <c r="M65" s="58" t="str">
        <v>#ERROR: Required parameter identifierType was not provided and is necessary. Please check function parameters.</v>
      </c>
      <c r="N65" t="str">
        <v>#ERROR: Required parameter identifierType was not provided and is necessary. Please check function parameters.</v>
      </c>
    </row>
    <row r="66" spans="2:14" x14ac:dyDescent="0.25">
      <c r="B66" s="2"/>
      <c r="C66" s="2"/>
      <c r="D66" s="11"/>
      <c r="E66" s="56" t="s">
        <v>314</v>
      </c>
      <c r="F66" s="56" t="str">
        <v>#ERROR: Required parameter identifierType was not provided and is necessary. Please check function parameters.</v>
      </c>
      <c r="G66" s="56" t="str">
        <v>#ERROR: Required parameter identifierType was not provided and is necessary. Please check function parameters.</v>
      </c>
      <c r="H66" s="57" t="str">
        <v>#ERROR: Required parameter identifierType was not provided and is necessary. Please check function parameters.</v>
      </c>
      <c r="I66" s="57" t="str">
        <v>#ERROR: Required parameter identifierType was not provided and is necessary. Please check function parameters.</v>
      </c>
      <c r="J66" s="58" t="str">
        <v>#ERROR: Required parameter identifierType was not provided and is necessary. Please check function parameters.</v>
      </c>
      <c r="K66" s="57" t="str">
        <v>#ERROR: Required parameter identifierType was not provided and is necessary. Please check function parameters.</v>
      </c>
      <c r="L66" s="57" t="str">
        <v>#ERROR: Required parameter identifierType was not provided and is necessary. Please check function parameters.</v>
      </c>
      <c r="M66" s="58" t="str">
        <v>#ERROR: Required parameter identifierType was not provided and is necessary. Please check function parameters.</v>
      </c>
      <c r="N66" t="str">
        <v>#ERROR: Required parameter identifierType was not provided and is necessary. Please check function parameters.</v>
      </c>
    </row>
    <row r="67" spans="2:14" x14ac:dyDescent="0.25">
      <c r="B67" s="2"/>
      <c r="C67" s="2"/>
      <c r="D67" s="11"/>
      <c r="E67" s="56" t="s">
        <v>317</v>
      </c>
      <c r="F67" s="56" t="str">
        <v>#ERROR: Required parameter identifierType was not provided and is necessary. Please check function parameters.</v>
      </c>
      <c r="G67" s="56" t="str">
        <v>#ERROR: Required parameter identifierType was not provided and is necessary. Please check function parameters.</v>
      </c>
      <c r="H67" s="57" t="str">
        <v>#ERROR: Required parameter identifierType was not provided and is necessary. Please check function parameters.</v>
      </c>
      <c r="I67" s="57" t="str">
        <v>#ERROR: Required parameter identifierType was not provided and is necessary. Please check function parameters.</v>
      </c>
      <c r="J67" s="58" t="str">
        <v>#ERROR: Required parameter identifierType was not provided and is necessary. Please check function parameters.</v>
      </c>
      <c r="K67" s="57" t="str">
        <v>#ERROR: Required parameter identifierType was not provided and is necessary. Please check function parameters.</v>
      </c>
      <c r="L67" s="57" t="str">
        <v>#ERROR: Required parameter identifierType was not provided and is necessary. Please check function parameters.</v>
      </c>
      <c r="M67" s="58" t="str">
        <v>#ERROR: Required parameter identifierType was not provided and is necessary. Please check function parameters.</v>
      </c>
      <c r="N67" t="str">
        <v>#ERROR: Required parameter identifierType was not provided and is necessary. Please check function parameters.</v>
      </c>
    </row>
    <row r="68" spans="2:14" x14ac:dyDescent="0.25">
      <c r="B68" s="2"/>
      <c r="C68" s="2"/>
      <c r="D68" s="11"/>
      <c r="E68" s="56" t="s">
        <v>320</v>
      </c>
      <c r="F68" s="56" t="str">
        <v>#ERROR: Required parameter identifierType was not provided and is necessary. Please check function parameters.</v>
      </c>
      <c r="G68" s="56" t="str">
        <v>#ERROR: Required parameter identifierType was not provided and is necessary. Please check function parameters.</v>
      </c>
      <c r="H68" s="57" t="str">
        <v>#ERROR: Required parameter identifierType was not provided and is necessary. Please check function parameters.</v>
      </c>
      <c r="I68" s="57" t="str">
        <v>#ERROR: Required parameter identifierType was not provided and is necessary. Please check function parameters.</v>
      </c>
      <c r="J68" s="58" t="str">
        <v>#ERROR: Required parameter identifierType was not provided and is necessary. Please check function parameters.</v>
      </c>
      <c r="K68" s="57" t="str">
        <v>#ERROR: Required parameter identifierType was not provided and is necessary. Please check function parameters.</v>
      </c>
      <c r="L68" s="57" t="str">
        <v>#ERROR: Required parameter identifierType was not provided and is necessary. Please check function parameters.</v>
      </c>
      <c r="M68" s="58" t="str">
        <v>#ERROR: Required parameter identifierType was not provided and is necessary. Please check function parameters.</v>
      </c>
      <c r="N68" t="str">
        <v>#ERROR: Required parameter identifierType was not provided and is necessary. Please check function parameters.</v>
      </c>
    </row>
    <row r="69" spans="2:14" x14ac:dyDescent="0.25">
      <c r="B69" s="2"/>
      <c r="C69" s="2"/>
      <c r="D69" s="11"/>
      <c r="E69" s="56" t="s">
        <v>323</v>
      </c>
      <c r="F69" s="56" t="str">
        <v>#ERROR: Required parameter identifierType was not provided and is necessary. Please check function parameters.</v>
      </c>
      <c r="G69" s="56" t="str">
        <v>#ERROR: Required parameter identifierType was not provided and is necessary. Please check function parameters.</v>
      </c>
      <c r="H69" s="57" t="str">
        <v>#ERROR: Required parameter identifierType was not provided and is necessary. Please check function parameters.</v>
      </c>
      <c r="I69" s="57" t="str">
        <v>#ERROR: Required parameter identifierType was not provided and is necessary. Please check function parameters.</v>
      </c>
      <c r="J69" s="58" t="str">
        <v>#ERROR: Required parameter identifierType was not provided and is necessary. Please check function parameters.</v>
      </c>
      <c r="K69" s="57" t="str">
        <v>#ERROR: Required parameter identifierType was not provided and is necessary. Please check function parameters.</v>
      </c>
      <c r="L69" s="57" t="str">
        <v>#ERROR: Required parameter identifierType was not provided and is necessary. Please check function parameters.</v>
      </c>
      <c r="M69" s="58" t="str">
        <v>#ERROR: Required parameter identifierType was not provided and is necessary. Please check function parameters.</v>
      </c>
      <c r="N69" t="str">
        <v>#ERROR: Required parameter identifierType was not provided and is necessary. Please check function parameters.</v>
      </c>
    </row>
    <row r="70" spans="2:14" x14ac:dyDescent="0.25">
      <c r="B70" s="2"/>
      <c r="C70" s="2"/>
      <c r="D70" s="11"/>
      <c r="E70" s="56" t="s">
        <v>326</v>
      </c>
      <c r="F70" s="56" t="str">
        <v>#ERROR: Required parameter identifierType was not provided and is necessary. Please check function parameters.</v>
      </c>
      <c r="G70" s="56" t="str">
        <v>#ERROR: Required parameter identifierType was not provided and is necessary. Please check function parameters.</v>
      </c>
      <c r="H70" s="57" t="str">
        <v>#ERROR: Required parameter identifierType was not provided and is necessary. Please check function parameters.</v>
      </c>
      <c r="I70" s="57" t="str">
        <v>#ERROR: Required parameter identifierType was not provided and is necessary. Please check function parameters.</v>
      </c>
      <c r="J70" s="58" t="str">
        <v>#ERROR: Required parameter identifierType was not provided and is necessary. Please check function parameters.</v>
      </c>
      <c r="K70" s="57" t="str">
        <v>#ERROR: Required parameter identifierType was not provided and is necessary. Please check function parameters.</v>
      </c>
      <c r="L70" s="57" t="str">
        <v>#ERROR: Required parameter identifierType was not provided and is necessary. Please check function parameters.</v>
      </c>
      <c r="M70" s="58" t="str">
        <v>#ERROR: Required parameter identifierType was not provided and is necessary. Please check function parameters.</v>
      </c>
      <c r="N70" t="str">
        <v>#ERROR: Required parameter identifierType was not provided and is necessary. Please check function parameters.</v>
      </c>
    </row>
    <row r="71" spans="2:14" x14ac:dyDescent="0.25">
      <c r="B71" s="2"/>
      <c r="C71" s="2"/>
      <c r="D71" s="11"/>
      <c r="E71" s="56" t="s">
        <v>329</v>
      </c>
      <c r="F71" s="56" t="str">
        <v>#ERROR: Required parameter identifierType was not provided and is necessary. Please check function parameters.</v>
      </c>
      <c r="G71" s="56" t="str">
        <v>#ERROR: Required parameter identifierType was not provided and is necessary. Please check function parameters.</v>
      </c>
      <c r="H71" s="57" t="str">
        <v>#ERROR: Required parameter identifierType was not provided and is necessary. Please check function parameters.</v>
      </c>
      <c r="I71" s="57" t="str">
        <v>#ERROR: Required parameter identifierType was not provided and is necessary. Please check function parameters.</v>
      </c>
      <c r="J71" s="58" t="str">
        <v>#ERROR: Required parameter identifierType was not provided and is necessary. Please check function parameters.</v>
      </c>
      <c r="K71" s="57" t="str">
        <v>#ERROR: Required parameter identifierType was not provided and is necessary. Please check function parameters.</v>
      </c>
      <c r="L71" s="57" t="str">
        <v>#ERROR: Required parameter identifierType was not provided and is necessary. Please check function parameters.</v>
      </c>
      <c r="M71" s="58" t="str">
        <v>#ERROR: Required parameter identifierType was not provided and is necessary. Please check function parameters.</v>
      </c>
      <c r="N71" t="str">
        <v>#ERROR: Required parameter identifierType was not provided and is necessary. Please check function parameters.</v>
      </c>
    </row>
    <row r="72" spans="2:14" x14ac:dyDescent="0.25">
      <c r="B72" s="2"/>
      <c r="C72" s="2"/>
      <c r="D72" s="11"/>
      <c r="E72" s="56" t="s">
        <v>332</v>
      </c>
      <c r="F72" s="56" t="str">
        <v>#ERROR: Required parameter identifierType was not provided and is necessary. Please check function parameters.</v>
      </c>
      <c r="G72" s="56" t="str">
        <v>#ERROR: Required parameter identifierType was not provided and is necessary. Please check function parameters.</v>
      </c>
      <c r="H72" s="57" t="str">
        <v>#ERROR: Required parameter identifierType was not provided and is necessary. Please check function parameters.</v>
      </c>
      <c r="I72" s="57" t="str">
        <v>#ERROR: Required parameter identifierType was not provided and is necessary. Please check function parameters.</v>
      </c>
      <c r="J72" s="58" t="str">
        <v>#ERROR: Required parameter identifierType was not provided and is necessary. Please check function parameters.</v>
      </c>
      <c r="K72" s="57" t="str">
        <v>#ERROR: Required parameter identifierType was not provided and is necessary. Please check function parameters.</v>
      </c>
      <c r="L72" s="57" t="str">
        <v>#ERROR: Required parameter identifierType was not provided and is necessary. Please check function parameters.</v>
      </c>
      <c r="M72" s="58" t="str">
        <v>#ERROR: Required parameter identifierType was not provided and is necessary. Please check function parameters.</v>
      </c>
      <c r="N72" t="str">
        <v>#ERROR: Required parameter identifierType was not provided and is necessary. Please check function parameters.</v>
      </c>
    </row>
    <row r="73" spans="2:14" x14ac:dyDescent="0.25">
      <c r="B73" s="2"/>
      <c r="C73" s="2"/>
      <c r="D73" s="11"/>
      <c r="E73" s="2"/>
      <c r="F73" s="2"/>
      <c r="G73" s="2"/>
      <c r="H73" s="2"/>
      <c r="I73" s="2"/>
      <c r="J73" s="2"/>
      <c r="K73" s="2"/>
      <c r="L73" s="2"/>
      <c r="M73" s="2"/>
    </row>
  </sheetData>
  <dataValidations disablePrompts="1" count="16">
    <dataValidation allowBlank="1" showInputMessage="1" showErrorMessage="1" prompt="LifeTime" sqref="M81" xr:uid="{882BE944-DB1F-46A9-96A7-E7B4863A11C5}"/>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LookThroughPortfolioId" sqref="S22" xr:uid="{3059C238-D27F-42CB-8B6B-AA096A91F127}"/>
    <dataValidation allowBlank="1" showInputMessage="1" showErrorMessage="1" prompt="Instrument Id Value" sqref="R22" xr:uid="{6BFDB006-A21B-4D5D-BA11-B574F002513D}"/>
    <dataValidation allowBlank="1" showInputMessage="1" showErrorMessage="1" prompt="Instrument Id Type" sqref="Q22" xr:uid="{47018844-7D6F-4AB9-9FC3-014980C4D9A4}"/>
    <dataValidation allowBlank="1" showInputMessage="1" showErrorMessage="1" prompt="Instrument name" sqref="P22" xr:uid="{4C1E81EB-03FC-4728-86F9-F7D82DB7F847}"/>
    <dataValidation allowBlank="1" showInputMessage="1" showErrorMessage="1" prompt="Client supplied instrument Id" sqref="O22" xr:uid="{2B858529-6380-4686-9B8D-F990055F4C5F}"/>
  </dataValidations>
  <hyperlinks>
    <hyperlink ref="K16" r:id="rId1" display="https://support.lusid.com/what-is-an-instrument" xr:uid="{7A0392D8-8447-4CF0-80D3-84EAE3B540CA}"/>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46"/>
  <sheetViews>
    <sheetView showGridLines="0" topLeftCell="A3" zoomScale="85" zoomScaleNormal="85" workbookViewId="0">
      <selection activeCell="E34" sqref="E34"/>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0" width="18.28515625" customWidth="1"/>
    <col min="11" max="11" width="30.42578125" customWidth="1"/>
    <col min="12" max="12" width="18.28515625" customWidth="1"/>
    <col min="13" max="13" width="7"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8"/>
      <c r="F7" s="1"/>
      <c r="G7" s="1"/>
      <c r="H7" s="1"/>
      <c r="I7" s="1"/>
      <c r="J7" s="1"/>
      <c r="K7" s="1"/>
      <c r="L7" s="1"/>
      <c r="M7" s="1"/>
    </row>
    <row r="8" spans="2:13" x14ac:dyDescent="0.25">
      <c r="B8" s="1"/>
      <c r="C8" s="1"/>
      <c r="D8" s="1"/>
      <c r="E8" s="38"/>
      <c r="F8" s="1"/>
      <c r="G8" s="1"/>
      <c r="H8" s="1"/>
      <c r="I8" s="1"/>
      <c r="J8" s="1"/>
      <c r="K8" s="1"/>
      <c r="L8" s="1"/>
      <c r="M8" s="1"/>
    </row>
    <row r="9" spans="2:13" x14ac:dyDescent="0.25">
      <c r="B9" s="1"/>
      <c r="C9" s="1"/>
      <c r="D9" s="1"/>
      <c r="E9" s="38"/>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0.25" x14ac:dyDescent="0.25">
      <c r="B14" s="2"/>
      <c r="C14" s="2"/>
      <c r="D14" s="2"/>
      <c r="E14" s="52" t="s">
        <v>341</v>
      </c>
      <c r="F14" s="52"/>
      <c r="G14" s="52"/>
      <c r="H14" s="52"/>
      <c r="I14" s="52"/>
      <c r="J14" s="52"/>
      <c r="K14" s="52"/>
      <c r="L14" s="11"/>
    </row>
    <row r="15" spans="2:13" x14ac:dyDescent="0.25">
      <c r="B15" s="2"/>
      <c r="C15" s="2"/>
      <c r="D15" s="2"/>
      <c r="L15" s="11"/>
    </row>
    <row r="16" spans="2:13" x14ac:dyDescent="0.25">
      <c r="B16" s="2"/>
      <c r="C16" s="2"/>
      <c r="D16" s="2"/>
      <c r="E16" s="53" t="s">
        <v>342</v>
      </c>
      <c r="K16" s="54"/>
      <c r="L16" s="11"/>
    </row>
    <row r="17" spans="2:13" x14ac:dyDescent="0.25">
      <c r="B17" s="2"/>
      <c r="C17" s="2"/>
      <c r="D17" s="2"/>
      <c r="E17" s="53" t="s">
        <v>343</v>
      </c>
      <c r="K17" s="54"/>
      <c r="L17" s="11"/>
    </row>
    <row r="18" spans="2:13" x14ac:dyDescent="0.25">
      <c r="B18" s="2"/>
      <c r="C18" s="2"/>
      <c r="D18" s="2"/>
      <c r="E18" t="s">
        <v>344</v>
      </c>
      <c r="K18" s="54" t="s">
        <v>345</v>
      </c>
      <c r="L18" s="11"/>
    </row>
    <row r="19" spans="2:13" x14ac:dyDescent="0.25">
      <c r="B19" s="2"/>
      <c r="C19" s="2"/>
      <c r="D19" s="2"/>
      <c r="L19" s="11"/>
    </row>
    <row r="20" spans="2:13" x14ac:dyDescent="0.25">
      <c r="B20" s="2"/>
      <c r="C20" s="2"/>
      <c r="D20" s="2"/>
      <c r="L20" s="2"/>
    </row>
    <row r="21" spans="2:13" x14ac:dyDescent="0.25">
      <c r="B21" s="2"/>
      <c r="C21" s="2"/>
      <c r="D21" s="2"/>
      <c r="E21" s="2"/>
      <c r="F21" s="2"/>
      <c r="G21" s="2"/>
      <c r="H21" s="2"/>
      <c r="I21" s="2"/>
      <c r="J21" s="2"/>
      <c r="K21" s="2"/>
      <c r="L21" s="2"/>
    </row>
    <row r="22" spans="2:13" x14ac:dyDescent="0.25">
      <c r="B22" s="2"/>
      <c r="C22" s="2"/>
      <c r="D22" s="2"/>
      <c r="E22" s="2"/>
      <c r="F22" s="2"/>
      <c r="G22" s="2"/>
      <c r="H22" s="2"/>
      <c r="I22" s="2"/>
      <c r="J22" s="2"/>
      <c r="K22" s="2"/>
      <c r="L22" s="2"/>
      <c r="M22" s="2"/>
    </row>
    <row r="23" spans="2:13" ht="21" x14ac:dyDescent="0.35">
      <c r="B23" s="2"/>
      <c r="C23" s="12" t="s">
        <v>221</v>
      </c>
      <c r="D23" s="12"/>
      <c r="E23" s="2"/>
      <c r="F23" s="2"/>
      <c r="G23" s="2"/>
      <c r="H23" s="2"/>
      <c r="I23" s="2"/>
      <c r="J23" s="2"/>
      <c r="K23" s="2"/>
      <c r="L23" s="2"/>
      <c r="M23" s="2"/>
    </row>
    <row r="24" spans="2:13" ht="15.75" thickBot="1" x14ac:dyDescent="0.3">
      <c r="B24" s="2"/>
      <c r="C24" s="2"/>
      <c r="D24" s="2"/>
      <c r="E24" s="2"/>
      <c r="F24" s="2"/>
      <c r="G24" s="2"/>
      <c r="H24" s="2"/>
      <c r="I24" s="2"/>
      <c r="J24" s="2"/>
      <c r="K24" s="2"/>
      <c r="L24" s="2"/>
      <c r="M24" s="2"/>
    </row>
    <row r="25" spans="2:13" ht="15.75" thickBot="1" x14ac:dyDescent="0.3">
      <c r="B25" s="2"/>
      <c r="C25" s="2"/>
      <c r="D25" s="2"/>
      <c r="E25" s="11" t="s">
        <v>182</v>
      </c>
      <c r="F25" s="19" t="s">
        <v>253</v>
      </c>
      <c r="G25" s="2" t="s">
        <v>190</v>
      </c>
      <c r="H25" s="2"/>
      <c r="I25" s="2"/>
      <c r="J25" s="2"/>
      <c r="K25" s="2"/>
      <c r="L25" s="2"/>
      <c r="M25" s="2"/>
    </row>
    <row r="26" spans="2:13" ht="5.25" customHeight="1" thickBot="1" x14ac:dyDescent="0.3">
      <c r="B26" s="2"/>
      <c r="C26" s="2"/>
      <c r="D26" s="2"/>
      <c r="E26" s="2"/>
      <c r="F26" s="2"/>
      <c r="G26" s="2"/>
      <c r="H26" s="2"/>
      <c r="I26" s="2"/>
      <c r="J26" s="2"/>
      <c r="K26" s="2"/>
      <c r="L26" s="2"/>
      <c r="M26" s="2"/>
    </row>
    <row r="27" spans="2:13" ht="15.75" thickBot="1" x14ac:dyDescent="0.3">
      <c r="B27" s="2"/>
      <c r="C27" s="2"/>
      <c r="D27" s="2"/>
      <c r="E27" s="11" t="s">
        <v>186</v>
      </c>
      <c r="F27" s="19" t="s">
        <v>260</v>
      </c>
      <c r="G27" s="2" t="s">
        <v>191</v>
      </c>
      <c r="H27" s="2"/>
      <c r="I27" s="2"/>
      <c r="J27" s="2"/>
      <c r="K27" s="2"/>
      <c r="L27" s="2"/>
      <c r="M27" s="2"/>
    </row>
    <row r="28" spans="2:13" ht="15.75" thickBot="1" x14ac:dyDescent="0.3">
      <c r="B28" s="2"/>
      <c r="C28" s="2"/>
      <c r="D28" s="2"/>
      <c r="E28" s="11"/>
      <c r="F28" s="11"/>
      <c r="G28" s="11"/>
      <c r="H28" s="2"/>
      <c r="I28" s="2"/>
      <c r="J28" s="2"/>
      <c r="K28" s="2"/>
      <c r="L28" s="2"/>
      <c r="M28" s="2"/>
    </row>
    <row r="29" spans="2:13" ht="15.75" thickBot="1" x14ac:dyDescent="0.3">
      <c r="B29" s="2"/>
      <c r="C29" s="2"/>
      <c r="D29" s="2"/>
      <c r="E29" s="11" t="s">
        <v>192</v>
      </c>
      <c r="F29" s="23">
        <f ca="1">'Create Portfolio'!H28</f>
        <v>43674.626066898149</v>
      </c>
      <c r="G29" s="2" t="s">
        <v>222</v>
      </c>
      <c r="H29" s="2"/>
      <c r="I29" s="2"/>
      <c r="J29" s="2"/>
      <c r="K29" s="2"/>
      <c r="L29" s="2"/>
      <c r="M29" s="2"/>
    </row>
    <row r="30" spans="2:13" x14ac:dyDescent="0.25">
      <c r="B30" s="2"/>
      <c r="C30" s="2"/>
      <c r="D30" s="2"/>
      <c r="E30" s="11"/>
      <c r="F30" s="11"/>
      <c r="G30" s="2"/>
      <c r="H30" s="2"/>
      <c r="I30" s="2"/>
      <c r="J30" s="2"/>
      <c r="K30" s="2"/>
      <c r="L30" s="2"/>
      <c r="M30" s="2"/>
    </row>
    <row r="31" spans="2:13" x14ac:dyDescent="0.25">
      <c r="B31" s="2"/>
      <c r="C31" s="2"/>
      <c r="D31" s="2"/>
      <c r="E31" s="11" t="s">
        <v>3</v>
      </c>
      <c r="F31" s="2"/>
      <c r="G31" s="2"/>
      <c r="H31" s="2"/>
      <c r="I31" s="2"/>
      <c r="J31" s="2"/>
      <c r="K31" s="2"/>
      <c r="L31" s="2"/>
      <c r="M31" s="2"/>
    </row>
    <row r="32" spans="2:13" x14ac:dyDescent="0.25">
      <c r="B32" s="2"/>
      <c r="C32" s="2"/>
      <c r="D32" s="2"/>
      <c r="E32" s="9" t="s">
        <v>194</v>
      </c>
      <c r="F32" s="9" t="s">
        <v>188</v>
      </c>
      <c r="G32" s="7" t="s">
        <v>193</v>
      </c>
      <c r="H32" s="6" t="s">
        <v>195</v>
      </c>
      <c r="I32" s="9" t="s">
        <v>196</v>
      </c>
      <c r="J32" s="9" t="s">
        <v>197</v>
      </c>
      <c r="K32" s="6" t="s">
        <v>198</v>
      </c>
      <c r="L32" s="6" t="s">
        <v>187</v>
      </c>
      <c r="M32" s="2"/>
    </row>
    <row r="33" spans="2:13" x14ac:dyDescent="0.25">
      <c r="B33" s="2"/>
      <c r="C33" s="2"/>
      <c r="D33" s="11">
        <v>1</v>
      </c>
      <c r="E33" s="15" t="s">
        <v>346</v>
      </c>
      <c r="F33" s="45">
        <v>1050200</v>
      </c>
      <c r="G33" s="41">
        <f>F33*J33</f>
        <v>9147242</v>
      </c>
      <c r="H33" s="24" t="s">
        <v>69</v>
      </c>
      <c r="I33" s="41">
        <f>G33</f>
        <v>9147242</v>
      </c>
      <c r="J33" s="42">
        <v>8.7100000000000009</v>
      </c>
      <c r="K33" s="43"/>
      <c r="L33" s="43"/>
      <c r="M33" s="2"/>
    </row>
    <row r="34" spans="2:13" x14ac:dyDescent="0.25">
      <c r="B34" s="2"/>
      <c r="C34" s="2"/>
      <c r="D34" s="11">
        <v>2</v>
      </c>
      <c r="E34" s="47" t="s">
        <v>347</v>
      </c>
      <c r="F34" s="45">
        <v>100674</v>
      </c>
      <c r="G34" s="41">
        <f t="shared" ref="G34:G42" si="0">F34*J34</f>
        <v>13085203.823999999</v>
      </c>
      <c r="H34" s="24" t="s">
        <v>69</v>
      </c>
      <c r="I34" s="41">
        <f t="shared" ref="I34:I42" si="1">G34</f>
        <v>13085203.823999999</v>
      </c>
      <c r="J34" s="42">
        <v>129.976</v>
      </c>
      <c r="K34" s="43"/>
      <c r="L34" s="43"/>
      <c r="M34" s="2"/>
    </row>
    <row r="35" spans="2:13" x14ac:dyDescent="0.25">
      <c r="B35" s="2"/>
      <c r="C35" s="2"/>
      <c r="D35" s="11">
        <v>3</v>
      </c>
      <c r="E35" s="47" t="s">
        <v>348</v>
      </c>
      <c r="F35" s="45">
        <v>220456</v>
      </c>
      <c r="G35" s="41">
        <f t="shared" si="0"/>
        <v>23461147.976</v>
      </c>
      <c r="H35" s="15" t="s">
        <v>69</v>
      </c>
      <c r="I35" s="41">
        <f t="shared" si="1"/>
        <v>23461147.976</v>
      </c>
      <c r="J35" s="42">
        <v>106.42100000000001</v>
      </c>
      <c r="K35" s="43"/>
      <c r="L35" s="43"/>
      <c r="M35" s="2"/>
    </row>
    <row r="36" spans="2:13" x14ac:dyDescent="0.25">
      <c r="B36" s="2"/>
      <c r="C36" s="2"/>
      <c r="D36" s="11">
        <v>4</v>
      </c>
      <c r="E36" s="47" t="s">
        <v>349</v>
      </c>
      <c r="F36" s="45">
        <v>97658</v>
      </c>
      <c r="G36" s="41">
        <f t="shared" si="0"/>
        <v>13522312.628</v>
      </c>
      <c r="H36" s="15" t="s">
        <v>69</v>
      </c>
      <c r="I36" s="41">
        <f t="shared" si="1"/>
        <v>13522312.628</v>
      </c>
      <c r="J36" s="42">
        <v>138.46600000000001</v>
      </c>
      <c r="K36" s="43"/>
      <c r="L36" s="43"/>
      <c r="M36" s="2"/>
    </row>
    <row r="37" spans="2:13" x14ac:dyDescent="0.25">
      <c r="B37" s="2"/>
      <c r="C37" s="2"/>
      <c r="D37" s="11">
        <v>5</v>
      </c>
      <c r="E37" s="47" t="s">
        <v>350</v>
      </c>
      <c r="F37" s="45">
        <v>320568</v>
      </c>
      <c r="G37" s="41">
        <f t="shared" si="0"/>
        <v>34677443.399999999</v>
      </c>
      <c r="H37" s="15" t="s">
        <v>69</v>
      </c>
      <c r="I37" s="41">
        <f t="shared" si="1"/>
        <v>34677443.399999999</v>
      </c>
      <c r="J37" s="42">
        <v>108.175</v>
      </c>
      <c r="K37" s="43"/>
      <c r="L37" s="43"/>
      <c r="M37" s="2"/>
    </row>
    <row r="38" spans="2:13" x14ac:dyDescent="0.25">
      <c r="B38" s="2"/>
      <c r="C38" s="2"/>
      <c r="D38" s="11">
        <v>6</v>
      </c>
      <c r="E38" s="47" t="s">
        <v>351</v>
      </c>
      <c r="F38" s="45">
        <v>2879200</v>
      </c>
      <c r="G38" s="41">
        <f t="shared" si="0"/>
        <v>6892804.8000000007</v>
      </c>
      <c r="H38" s="15" t="s">
        <v>69</v>
      </c>
      <c r="I38" s="41">
        <f t="shared" si="1"/>
        <v>6892804.8000000007</v>
      </c>
      <c r="J38" s="42">
        <v>2.3940000000000001</v>
      </c>
      <c r="K38" s="43"/>
      <c r="L38" s="43"/>
      <c r="M38" s="2"/>
    </row>
    <row r="39" spans="2:13" x14ac:dyDescent="0.25">
      <c r="B39" s="2"/>
      <c r="C39" s="2"/>
      <c r="D39" s="11">
        <v>7</v>
      </c>
      <c r="E39" s="47" t="s">
        <v>352</v>
      </c>
      <c r="F39" s="45">
        <v>4789100</v>
      </c>
      <c r="G39" s="41">
        <f t="shared" si="0"/>
        <v>28629239.799999997</v>
      </c>
      <c r="H39" s="15" t="s">
        <v>69</v>
      </c>
      <c r="I39" s="41">
        <f t="shared" si="1"/>
        <v>28629239.799999997</v>
      </c>
      <c r="J39" s="42">
        <v>5.9779999999999998</v>
      </c>
      <c r="K39" s="43"/>
      <c r="L39" s="43"/>
      <c r="M39" s="2"/>
    </row>
    <row r="40" spans="2:13" x14ac:dyDescent="0.25">
      <c r="B40" s="2"/>
      <c r="C40" s="2"/>
      <c r="D40" s="11">
        <v>8</v>
      </c>
      <c r="E40" s="47" t="s">
        <v>353</v>
      </c>
      <c r="F40" s="45">
        <v>6134800</v>
      </c>
      <c r="G40" s="41">
        <f t="shared" si="0"/>
        <v>101684310</v>
      </c>
      <c r="H40" s="15" t="s">
        <v>69</v>
      </c>
      <c r="I40" s="41">
        <f t="shared" si="1"/>
        <v>101684310</v>
      </c>
      <c r="J40" s="42">
        <v>16.574999999999999</v>
      </c>
      <c r="K40" s="43"/>
      <c r="L40" s="43"/>
      <c r="M40" s="2"/>
    </row>
    <row r="41" spans="2:13" x14ac:dyDescent="0.25">
      <c r="B41" s="2"/>
      <c r="C41" s="2"/>
      <c r="D41" s="11">
        <v>9</v>
      </c>
      <c r="E41" s="47" t="s">
        <v>354</v>
      </c>
      <c r="F41" s="45">
        <v>13456500</v>
      </c>
      <c r="G41" s="41">
        <f t="shared" si="0"/>
        <v>26058512.25</v>
      </c>
      <c r="H41" s="15" t="s">
        <v>69</v>
      </c>
      <c r="I41" s="41">
        <f t="shared" si="1"/>
        <v>26058512.25</v>
      </c>
      <c r="J41" s="42">
        <v>1.9365000000000001</v>
      </c>
      <c r="K41" s="43"/>
      <c r="L41" s="43"/>
      <c r="M41" s="2"/>
    </row>
    <row r="42" spans="2:13" x14ac:dyDescent="0.25">
      <c r="B42" s="2"/>
      <c r="C42" s="2"/>
      <c r="D42" s="11">
        <v>10</v>
      </c>
      <c r="E42" s="47" t="s">
        <v>355</v>
      </c>
      <c r="F42" s="45">
        <v>8954300</v>
      </c>
      <c r="G42" s="41">
        <f t="shared" si="0"/>
        <v>40912196.700000003</v>
      </c>
      <c r="H42" s="15" t="s">
        <v>69</v>
      </c>
      <c r="I42" s="41">
        <f t="shared" si="1"/>
        <v>40912196.700000003</v>
      </c>
      <c r="J42" s="42">
        <v>4.569</v>
      </c>
      <c r="K42" s="43"/>
      <c r="L42" s="43"/>
      <c r="M42" s="2"/>
    </row>
    <row r="43" spans="2:13" x14ac:dyDescent="0.25">
      <c r="B43" s="2"/>
      <c r="C43" s="2"/>
      <c r="D43" s="2"/>
      <c r="E43" s="2"/>
      <c r="F43" s="2"/>
      <c r="G43" s="2"/>
      <c r="H43" s="2"/>
      <c r="I43" s="2"/>
      <c r="J43" s="2"/>
      <c r="K43" s="2"/>
      <c r="L43" s="2"/>
      <c r="M43" s="2"/>
    </row>
    <row r="44" spans="2:13" x14ac:dyDescent="0.25">
      <c r="B44" s="2"/>
      <c r="C44" s="2"/>
      <c r="D44" s="2"/>
      <c r="E44" s="11" t="str">
        <f ca="1">_xll.fbnHoldingsAdjust(F25,F27,F29,E32:L42)</f>
        <v>Holdings set for portfolio code Pension-fund</v>
      </c>
      <c r="F44" s="2"/>
      <c r="G44" s="2"/>
      <c r="H44" s="2"/>
      <c r="I44" s="2"/>
      <c r="J44" s="2"/>
      <c r="K44" s="2"/>
      <c r="L44" s="2"/>
      <c r="M44" s="2"/>
    </row>
    <row r="45" spans="2:13" x14ac:dyDescent="0.25">
      <c r="B45" s="2"/>
      <c r="C45" s="2"/>
      <c r="D45" s="2"/>
      <c r="E45" s="2"/>
      <c r="F45" s="2"/>
      <c r="G45" s="2"/>
      <c r="H45" s="2"/>
      <c r="I45" s="2"/>
      <c r="J45" s="2"/>
      <c r="K45" s="2"/>
      <c r="L45" s="2"/>
      <c r="M45" s="2"/>
    </row>
    <row r="46" spans="2:13" ht="4.5" customHeight="1" x14ac:dyDescent="0.25">
      <c r="B46" s="2"/>
      <c r="C46" s="2"/>
      <c r="D46" s="2"/>
      <c r="E46" s="21"/>
      <c r="F46" s="2"/>
      <c r="G46" s="2"/>
      <c r="H46" s="2"/>
      <c r="I46" s="2"/>
      <c r="J46" s="2"/>
      <c r="K46" s="2"/>
      <c r="L46" s="2"/>
      <c r="M46" s="2"/>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O82"/>
  <sheetViews>
    <sheetView showGridLines="0" zoomScale="85" zoomScaleNormal="85" workbookViewId="0">
      <selection activeCell="G57" sqref="G57"/>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14.28515625" customWidth="1"/>
    <col min="15" max="15" width="4.140625" customWidth="1"/>
    <col min="16" max="16" width="23.5703125" customWidth="1"/>
  </cols>
  <sheetData>
    <row r="1" spans="2:15" ht="27.75" customHeight="1" x14ac:dyDescent="0.25"/>
    <row r="2" spans="2:15" x14ac:dyDescent="0.25">
      <c r="B2" s="1"/>
      <c r="C2" s="1"/>
      <c r="D2" s="1"/>
      <c r="E2" s="1"/>
      <c r="F2" s="1"/>
      <c r="G2" s="1"/>
      <c r="H2" s="1"/>
      <c r="I2" s="1"/>
      <c r="J2" s="1"/>
      <c r="K2" s="1"/>
      <c r="L2" s="1"/>
      <c r="M2" s="1"/>
      <c r="N2" s="1"/>
      <c r="O2" s="1"/>
    </row>
    <row r="3" spans="2:15" ht="27" customHeight="1" x14ac:dyDescent="0.25">
      <c r="B3" s="1"/>
      <c r="C3" s="1"/>
      <c r="D3" s="13"/>
      <c r="E3" s="1"/>
      <c r="F3" s="1"/>
      <c r="G3" s="1"/>
      <c r="H3" s="1"/>
      <c r="I3" s="1"/>
      <c r="J3" s="1"/>
      <c r="K3" s="1"/>
      <c r="L3" s="1"/>
      <c r="M3" s="1"/>
      <c r="N3" s="1"/>
      <c r="O3" s="1"/>
    </row>
    <row r="4" spans="2:15" ht="8.25" customHeight="1" x14ac:dyDescent="0.25">
      <c r="B4" s="1"/>
      <c r="C4" s="1"/>
      <c r="D4" s="1"/>
      <c r="E4" s="1"/>
      <c r="F4" s="1"/>
      <c r="G4" s="1"/>
      <c r="H4" s="1"/>
      <c r="I4" s="1"/>
      <c r="J4" s="1"/>
      <c r="K4" s="1"/>
      <c r="L4" s="1"/>
      <c r="M4" s="1"/>
      <c r="N4" s="1"/>
      <c r="O4" s="1"/>
    </row>
    <row r="5" spans="2:15" x14ac:dyDescent="0.25">
      <c r="B5" s="1"/>
      <c r="C5" s="1"/>
      <c r="D5" s="3"/>
      <c r="E5" s="1"/>
      <c r="F5" s="1"/>
      <c r="G5" s="1"/>
      <c r="H5" s="1"/>
      <c r="I5" s="1"/>
      <c r="J5" s="1"/>
      <c r="K5" s="1"/>
      <c r="L5" s="1"/>
      <c r="M5" s="1"/>
      <c r="N5" s="1"/>
      <c r="O5" s="1"/>
    </row>
    <row r="6" spans="2:15" x14ac:dyDescent="0.25">
      <c r="B6" s="1"/>
      <c r="C6" s="1"/>
      <c r="D6" s="3"/>
      <c r="E6" s="1"/>
      <c r="F6" s="1"/>
      <c r="G6" s="1"/>
      <c r="H6" s="1"/>
      <c r="I6" s="1"/>
      <c r="J6" s="1"/>
      <c r="K6" s="1"/>
      <c r="L6" s="1"/>
      <c r="M6" s="1"/>
      <c r="N6" s="1"/>
      <c r="O6" s="1"/>
    </row>
    <row r="7" spans="2:15" x14ac:dyDescent="0.25">
      <c r="B7" s="1"/>
      <c r="C7" s="1"/>
      <c r="D7" s="1"/>
      <c r="E7" s="38"/>
      <c r="F7" s="1"/>
      <c r="G7" s="1"/>
      <c r="H7" s="1"/>
      <c r="I7" s="1"/>
      <c r="J7" s="1"/>
      <c r="K7" s="1"/>
      <c r="L7" s="1"/>
      <c r="M7" s="1"/>
      <c r="N7" s="1"/>
      <c r="O7" s="1"/>
    </row>
    <row r="8" spans="2:15" x14ac:dyDescent="0.25">
      <c r="B8" s="1"/>
      <c r="C8" s="1"/>
      <c r="D8" s="1"/>
      <c r="E8" s="38"/>
      <c r="F8" s="1"/>
      <c r="G8" s="1"/>
      <c r="H8" s="1"/>
      <c r="I8" s="1"/>
      <c r="J8" s="1"/>
      <c r="K8" s="1"/>
      <c r="L8" s="1"/>
      <c r="M8" s="1"/>
      <c r="N8" s="1"/>
      <c r="O8" s="1"/>
    </row>
    <row r="9" spans="2:15" x14ac:dyDescent="0.25">
      <c r="B9" s="1"/>
      <c r="C9" s="1"/>
      <c r="D9" s="1"/>
      <c r="E9" s="38"/>
      <c r="F9" s="1"/>
      <c r="G9" s="1"/>
      <c r="H9" s="1"/>
      <c r="I9" s="1"/>
      <c r="J9" s="1"/>
      <c r="K9" s="1"/>
      <c r="L9" s="1"/>
      <c r="M9" s="1"/>
      <c r="N9" s="1"/>
      <c r="O9" s="1"/>
    </row>
    <row r="10" spans="2:15" x14ac:dyDescent="0.25">
      <c r="B10" s="1"/>
      <c r="C10" s="1"/>
      <c r="D10" s="1"/>
      <c r="E10" s="1"/>
      <c r="F10" s="1"/>
      <c r="G10" s="1"/>
      <c r="H10" s="1"/>
      <c r="I10" s="1"/>
      <c r="J10" s="1"/>
      <c r="K10" s="1"/>
      <c r="L10" s="1"/>
      <c r="M10" s="1"/>
      <c r="N10" s="1"/>
      <c r="O10" s="1"/>
    </row>
    <row r="11" spans="2:15" x14ac:dyDescent="0.25">
      <c r="B11" s="2"/>
      <c r="C11" s="2"/>
      <c r="D11" s="2"/>
      <c r="E11" s="11"/>
      <c r="F11" s="2"/>
      <c r="G11" s="11"/>
      <c r="H11" s="11"/>
      <c r="I11" s="11"/>
      <c r="J11" s="11"/>
      <c r="K11" s="11"/>
      <c r="L11" s="11"/>
      <c r="M11" s="11"/>
      <c r="N11" s="11"/>
    </row>
    <row r="12" spans="2:15" x14ac:dyDescent="0.25">
      <c r="B12" s="2"/>
      <c r="C12" s="2"/>
      <c r="D12" s="2"/>
      <c r="N12" s="11"/>
    </row>
    <row r="13" spans="2:15" ht="20.25" x14ac:dyDescent="0.25">
      <c r="B13" s="2"/>
      <c r="C13" s="2"/>
      <c r="D13" s="2"/>
      <c r="E13" s="52" t="s">
        <v>357</v>
      </c>
      <c r="F13" s="52"/>
      <c r="G13" s="52"/>
      <c r="H13" s="52"/>
      <c r="I13" s="52"/>
      <c r="J13" s="52"/>
      <c r="K13" s="52"/>
      <c r="L13" s="52"/>
      <c r="M13" s="52"/>
      <c r="N13" s="11"/>
    </row>
    <row r="14" spans="2:15" x14ac:dyDescent="0.25">
      <c r="B14" s="2"/>
      <c r="C14" s="2"/>
      <c r="D14" s="2"/>
      <c r="N14" s="11"/>
    </row>
    <row r="15" spans="2:15" x14ac:dyDescent="0.25">
      <c r="B15" s="2"/>
      <c r="C15" s="2"/>
      <c r="D15" s="2"/>
      <c r="E15" s="53" t="s">
        <v>358</v>
      </c>
      <c r="K15" s="54"/>
      <c r="L15" s="54"/>
      <c r="M15" s="54"/>
      <c r="N15" s="11"/>
    </row>
    <row r="16" spans="2:15" x14ac:dyDescent="0.25">
      <c r="B16" s="2"/>
      <c r="C16" s="2"/>
      <c r="D16" s="2"/>
      <c r="E16" s="53" t="s">
        <v>359</v>
      </c>
      <c r="N16" s="11"/>
    </row>
    <row r="17" spans="2:15" x14ac:dyDescent="0.25">
      <c r="B17" s="2"/>
      <c r="C17" s="2"/>
      <c r="D17" s="2"/>
      <c r="E17" s="53" t="s">
        <v>360</v>
      </c>
      <c r="K17" s="54"/>
      <c r="L17" s="54" t="s">
        <v>361</v>
      </c>
      <c r="M17" s="54"/>
      <c r="N17" s="11"/>
    </row>
    <row r="18" spans="2:15" x14ac:dyDescent="0.25">
      <c r="B18" s="2"/>
      <c r="C18" s="2"/>
      <c r="D18" s="2"/>
      <c r="E18" s="53" t="s">
        <v>362</v>
      </c>
      <c r="L18" s="54" t="s">
        <v>363</v>
      </c>
      <c r="N18" s="11"/>
    </row>
    <row r="19" spans="2:15" x14ac:dyDescent="0.25">
      <c r="B19" s="2"/>
      <c r="C19" s="2"/>
      <c r="D19" s="2"/>
      <c r="N19" s="11"/>
    </row>
    <row r="20" spans="2:15" x14ac:dyDescent="0.25">
      <c r="B20" s="2"/>
      <c r="C20" s="2"/>
      <c r="D20" s="2"/>
      <c r="E20" s="2"/>
      <c r="F20" s="2"/>
      <c r="G20" s="2"/>
      <c r="H20" s="2"/>
      <c r="I20" s="2"/>
      <c r="J20" s="2"/>
      <c r="K20" s="2"/>
      <c r="L20" s="2"/>
      <c r="M20" s="11"/>
      <c r="N20" s="11"/>
    </row>
    <row r="23" spans="2:15" ht="15.75" thickBot="1" x14ac:dyDescent="0.3">
      <c r="B23" s="2"/>
      <c r="C23" s="2"/>
      <c r="D23" s="2"/>
      <c r="E23" s="2"/>
      <c r="F23" s="2"/>
      <c r="G23" s="2"/>
      <c r="H23" s="2"/>
      <c r="I23" s="2"/>
      <c r="J23" s="2"/>
      <c r="K23" s="2"/>
      <c r="L23" s="2"/>
      <c r="M23" s="2"/>
      <c r="N23" s="2"/>
      <c r="O23" s="2"/>
    </row>
    <row r="24" spans="2:15" ht="15.75" thickBot="1" x14ac:dyDescent="0.3">
      <c r="B24" s="2"/>
      <c r="C24" s="2"/>
      <c r="D24" s="2"/>
      <c r="E24" s="11" t="s">
        <v>182</v>
      </c>
      <c r="F24" s="19" t="s">
        <v>356</v>
      </c>
      <c r="G24" s="2"/>
      <c r="H24" s="2"/>
      <c r="I24" s="2"/>
      <c r="J24" s="2"/>
      <c r="K24" s="2"/>
      <c r="L24" s="2"/>
      <c r="M24" s="2"/>
      <c r="N24" s="2"/>
      <c r="O24" s="2"/>
    </row>
    <row r="25" spans="2:15" x14ac:dyDescent="0.25">
      <c r="B25" s="2"/>
      <c r="C25" s="2"/>
      <c r="D25" s="2"/>
      <c r="E25" s="2"/>
      <c r="F25" s="2"/>
      <c r="G25" s="2"/>
      <c r="H25" s="2"/>
      <c r="I25" s="2"/>
      <c r="J25" s="2"/>
      <c r="K25" s="2"/>
      <c r="L25" s="2"/>
      <c r="M25" s="2"/>
      <c r="N25" s="2"/>
      <c r="O25" s="2"/>
    </row>
    <row r="26" spans="2:15" x14ac:dyDescent="0.25">
      <c r="B26" s="2"/>
      <c r="C26" s="2"/>
      <c r="D26" s="2"/>
      <c r="E26" s="40" t="str">
        <f t="array" ref="E26">_xll.fbnPortfoliosAdd_Template()</f>
        <v>OK</v>
      </c>
      <c r="F26" s="2"/>
      <c r="G26" s="2"/>
      <c r="H26" s="2"/>
      <c r="I26" s="11"/>
      <c r="J26" s="2"/>
      <c r="K26" s="2"/>
      <c r="L26" s="2"/>
      <c r="M26" s="2"/>
      <c r="N26" s="2"/>
      <c r="O26" s="2"/>
    </row>
    <row r="27" spans="2:15" x14ac:dyDescent="0.25">
      <c r="B27" s="2"/>
      <c r="C27" s="2"/>
      <c r="D27" s="2"/>
      <c r="E27" s="7" t="s">
        <v>199</v>
      </c>
      <c r="F27" s="9" t="s">
        <v>1</v>
      </c>
      <c r="G27" s="9" t="s">
        <v>0</v>
      </c>
      <c r="H27" s="9" t="s">
        <v>200</v>
      </c>
      <c r="I27" s="7" t="s">
        <v>225</v>
      </c>
      <c r="J27" s="6" t="s">
        <v>226</v>
      </c>
      <c r="K27" s="9" t="s">
        <v>227</v>
      </c>
      <c r="L27" s="9" t="s">
        <v>228</v>
      </c>
      <c r="M27" s="9" t="s">
        <v>220</v>
      </c>
      <c r="N27" s="9"/>
      <c r="O27" s="2"/>
    </row>
    <row r="28" spans="2:15" x14ac:dyDescent="0.25">
      <c r="B28" s="2"/>
      <c r="C28" s="2"/>
      <c r="D28" s="11">
        <v>1</v>
      </c>
      <c r="E28" s="14" t="s">
        <v>260</v>
      </c>
      <c r="F28" s="47"/>
      <c r="G28" s="25" t="s">
        <v>262</v>
      </c>
      <c r="H28" s="49"/>
      <c r="I28" s="14" t="s">
        <v>260</v>
      </c>
      <c r="J28" s="47" t="s">
        <v>261</v>
      </c>
      <c r="K28" s="25" t="s">
        <v>364</v>
      </c>
      <c r="L28" s="49">
        <f ca="1">NOW()-2</f>
        <v>43674.625714699076</v>
      </c>
      <c r="M28" s="47" t="str">
        <f ca="1">_xll.fbnPortfoliosAddDerived(F24,E27:L28)</f>
        <v>#ERROR: The provided column 'DisplayName' is not a valid core field name for the provided data type: CreateDerivedTransactionPortfolioRequest</v>
      </c>
      <c r="N28" s="47"/>
      <c r="O28" s="17"/>
    </row>
    <row r="29" spans="2:15" x14ac:dyDescent="0.25">
      <c r="B29" s="2"/>
      <c r="C29" s="2"/>
      <c r="D29" s="11">
        <v>2</v>
      </c>
      <c r="E29" s="8"/>
      <c r="F29" s="44"/>
      <c r="G29" s="47"/>
      <c r="H29" s="47"/>
      <c r="I29" s="8"/>
      <c r="J29" s="5"/>
      <c r="K29" s="44"/>
      <c r="L29" s="44"/>
      <c r="M29" s="44"/>
      <c r="N29" s="44"/>
      <c r="O29" s="2"/>
    </row>
    <row r="30" spans="2:15" x14ac:dyDescent="0.25">
      <c r="B30" s="2"/>
      <c r="C30" s="2"/>
      <c r="D30" s="11">
        <v>3</v>
      </c>
      <c r="E30" s="8"/>
      <c r="F30" s="44"/>
      <c r="G30" s="47"/>
      <c r="H30" s="47"/>
      <c r="I30" s="8"/>
      <c r="J30" s="5"/>
      <c r="K30" s="44"/>
      <c r="L30" s="44"/>
      <c r="M30" s="44"/>
      <c r="N30" s="44"/>
      <c r="O30" s="2"/>
    </row>
    <row r="31" spans="2:15" x14ac:dyDescent="0.25">
      <c r="B31" s="2"/>
      <c r="C31" s="2"/>
      <c r="D31" s="11">
        <v>4</v>
      </c>
      <c r="E31" s="8"/>
      <c r="F31" s="44"/>
      <c r="G31" s="47"/>
      <c r="H31" s="47"/>
      <c r="I31" s="8"/>
      <c r="J31" s="5"/>
      <c r="K31" s="44"/>
      <c r="L31" s="44"/>
      <c r="M31" s="44"/>
      <c r="N31" s="44"/>
      <c r="O31" s="2"/>
    </row>
    <row r="32" spans="2:15" x14ac:dyDescent="0.25">
      <c r="B32" s="2"/>
      <c r="C32" s="2"/>
      <c r="D32" s="11">
        <v>5</v>
      </c>
      <c r="E32" s="8"/>
      <c r="F32" s="44"/>
      <c r="G32" s="47"/>
      <c r="H32" s="47"/>
      <c r="I32" s="8"/>
      <c r="J32" s="5"/>
      <c r="K32" s="44"/>
      <c r="L32" s="44"/>
      <c r="M32" s="44"/>
      <c r="N32" s="44"/>
      <c r="O32" s="2"/>
    </row>
    <row r="33" spans="2:15" x14ac:dyDescent="0.25">
      <c r="B33" s="2"/>
      <c r="C33" s="2"/>
      <c r="D33" s="11">
        <v>6</v>
      </c>
      <c r="E33" s="8"/>
      <c r="F33" s="44"/>
      <c r="G33" s="47"/>
      <c r="H33" s="47"/>
      <c r="I33" s="8"/>
      <c r="J33" s="5"/>
      <c r="K33" s="44"/>
      <c r="L33" s="44"/>
      <c r="M33" s="44"/>
      <c r="N33" s="44"/>
      <c r="O33" s="2"/>
    </row>
    <row r="34" spans="2:15" x14ac:dyDescent="0.25">
      <c r="B34" s="2"/>
      <c r="C34" s="2"/>
      <c r="D34" s="11">
        <v>7</v>
      </c>
      <c r="E34" s="8"/>
      <c r="F34" s="44"/>
      <c r="G34" s="47"/>
      <c r="H34" s="47"/>
      <c r="I34" s="8"/>
      <c r="J34" s="5"/>
      <c r="K34" s="44"/>
      <c r="L34" s="44"/>
      <c r="M34" s="44"/>
      <c r="N34" s="44"/>
      <c r="O34" s="2"/>
    </row>
    <row r="35" spans="2:15" x14ac:dyDescent="0.25">
      <c r="B35" s="2"/>
      <c r="C35" s="2"/>
      <c r="D35" s="11">
        <v>8</v>
      </c>
      <c r="E35" s="8"/>
      <c r="F35" s="44"/>
      <c r="G35" s="47"/>
      <c r="H35" s="47"/>
      <c r="I35" s="8"/>
      <c r="J35" s="5"/>
      <c r="K35" s="44"/>
      <c r="L35" s="44"/>
      <c r="M35" s="44"/>
      <c r="N35" s="44"/>
      <c r="O35" s="2"/>
    </row>
    <row r="36" spans="2:15" x14ac:dyDescent="0.25">
      <c r="B36" s="2"/>
      <c r="C36" s="2"/>
      <c r="D36" s="11">
        <v>9</v>
      </c>
      <c r="E36" s="8"/>
      <c r="F36" s="44"/>
      <c r="G36" s="47"/>
      <c r="H36" s="47"/>
      <c r="I36" s="8"/>
      <c r="J36" s="5"/>
      <c r="K36" s="44"/>
      <c r="L36" s="44"/>
      <c r="M36" s="44"/>
      <c r="N36" s="44"/>
      <c r="O36" s="2"/>
    </row>
    <row r="37" spans="2:15" x14ac:dyDescent="0.25">
      <c r="B37" s="2"/>
      <c r="C37" s="2"/>
      <c r="D37" s="11">
        <v>10</v>
      </c>
      <c r="E37" s="8"/>
      <c r="F37" s="44"/>
      <c r="G37" s="47"/>
      <c r="H37" s="47"/>
      <c r="I37" s="8"/>
      <c r="J37" s="5"/>
      <c r="K37" s="44"/>
      <c r="L37" s="44"/>
      <c r="M37" s="44"/>
      <c r="N37" s="44"/>
      <c r="O37" s="2"/>
    </row>
    <row r="38" spans="2:15" x14ac:dyDescent="0.25">
      <c r="B38" s="2"/>
      <c r="C38" s="2"/>
      <c r="D38" s="2"/>
      <c r="E38" s="2"/>
      <c r="F38" s="2"/>
      <c r="G38" s="2"/>
      <c r="H38" s="2"/>
      <c r="I38" s="2"/>
      <c r="J38" s="2"/>
      <c r="K38" s="2"/>
      <c r="L38" s="2"/>
      <c r="M38" s="2"/>
      <c r="N38" s="2"/>
      <c r="O38" s="2"/>
    </row>
    <row r="39" spans="2:15" x14ac:dyDescent="0.25">
      <c r="B39" s="2"/>
      <c r="C39" s="2"/>
      <c r="D39" s="2"/>
      <c r="E39" s="2"/>
      <c r="F39" s="2"/>
      <c r="G39" s="2"/>
      <c r="H39" s="2"/>
      <c r="I39" s="2"/>
      <c r="J39" s="2"/>
      <c r="K39" s="2"/>
      <c r="L39" s="2"/>
      <c r="M39" s="2"/>
      <c r="N39" s="2"/>
      <c r="O39" s="2"/>
    </row>
    <row r="40" spans="2:15" x14ac:dyDescent="0.25">
      <c r="B40" s="2"/>
      <c r="C40" s="2"/>
      <c r="D40" s="2"/>
      <c r="E40" s="2"/>
      <c r="F40" s="2"/>
      <c r="G40" s="2"/>
      <c r="H40" s="2"/>
      <c r="I40" s="2"/>
      <c r="J40" s="2"/>
      <c r="K40" s="2"/>
      <c r="L40" s="2"/>
      <c r="M40" s="2"/>
      <c r="N40" s="2"/>
      <c r="O40" s="2"/>
    </row>
    <row r="43" spans="2:15" x14ac:dyDescent="0.25">
      <c r="B43" s="2"/>
      <c r="C43" s="2"/>
      <c r="D43" s="2"/>
      <c r="E43" s="11"/>
      <c r="F43" s="2"/>
      <c r="G43" s="11"/>
      <c r="H43" s="11"/>
      <c r="I43" s="11"/>
      <c r="J43" s="11"/>
      <c r="K43" s="11"/>
      <c r="L43" s="11"/>
      <c r="M43" s="11"/>
      <c r="N43" s="11"/>
    </row>
    <row r="44" spans="2:15" x14ac:dyDescent="0.25">
      <c r="B44" s="2"/>
      <c r="C44" s="2"/>
      <c r="D44" s="2"/>
      <c r="N44" s="11"/>
    </row>
    <row r="45" spans="2:15" x14ac:dyDescent="0.25">
      <c r="B45" s="2"/>
      <c r="C45" s="2"/>
      <c r="D45" s="2"/>
      <c r="E45" s="53" t="s">
        <v>365</v>
      </c>
      <c r="K45" s="54"/>
      <c r="L45" s="54"/>
      <c r="M45" s="54"/>
      <c r="N45" s="11"/>
    </row>
    <row r="46" spans="2:15" x14ac:dyDescent="0.25">
      <c r="B46" s="2"/>
      <c r="C46" s="2"/>
      <c r="D46" s="2"/>
      <c r="E46" s="53" t="s">
        <v>366</v>
      </c>
      <c r="L46" s="54" t="s">
        <v>367</v>
      </c>
      <c r="N46" s="11"/>
    </row>
    <row r="47" spans="2:15" x14ac:dyDescent="0.25">
      <c r="B47" s="2"/>
      <c r="C47" s="2"/>
      <c r="D47" s="2"/>
      <c r="E47" s="53" t="s">
        <v>368</v>
      </c>
      <c r="K47" s="54"/>
      <c r="L47" s="54"/>
      <c r="M47" s="54"/>
      <c r="N47" s="11"/>
    </row>
    <row r="48" spans="2:15" x14ac:dyDescent="0.25">
      <c r="B48" s="2"/>
      <c r="C48" s="2"/>
      <c r="D48" s="2"/>
      <c r="E48" s="53"/>
      <c r="L48" s="54"/>
      <c r="N48" s="11"/>
    </row>
    <row r="49" spans="2:14" ht="15.75" thickBot="1" x14ac:dyDescent="0.3">
      <c r="B49" s="2"/>
      <c r="C49" s="2"/>
      <c r="D49" s="2"/>
      <c r="N49" s="11"/>
    </row>
    <row r="50" spans="2:14" ht="15.75" thickBot="1" x14ac:dyDescent="0.3">
      <c r="B50" s="2"/>
      <c r="C50" s="2"/>
      <c r="D50" s="2"/>
      <c r="E50" s="2" t="s">
        <v>369</v>
      </c>
      <c r="F50" s="19" t="s">
        <v>253</v>
      </c>
      <c r="G50" s="2"/>
      <c r="H50" s="2" t="s">
        <v>371</v>
      </c>
      <c r="I50" s="28">
        <f ca="1">'Create Portfolio'!H28</f>
        <v>43674.626066898149</v>
      </c>
      <c r="J50" s="2"/>
      <c r="K50" s="2"/>
      <c r="L50" s="2"/>
      <c r="M50" s="11"/>
      <c r="N50" s="11"/>
    </row>
    <row r="51" spans="2:14" ht="15.75" thickBot="1" x14ac:dyDescent="0.3">
      <c r="B51" s="2"/>
      <c r="C51" s="2"/>
      <c r="D51" s="2"/>
      <c r="E51" s="2" t="s">
        <v>370</v>
      </c>
      <c r="F51" s="19" t="s">
        <v>260</v>
      </c>
      <c r="G51" s="2"/>
      <c r="H51" s="2"/>
      <c r="I51" s="2"/>
      <c r="J51" s="2"/>
      <c r="K51" s="2"/>
      <c r="L51" s="2"/>
      <c r="M51" s="2"/>
      <c r="N51" s="11"/>
    </row>
    <row r="52" spans="2:14" x14ac:dyDescent="0.25">
      <c r="B52" s="2"/>
      <c r="C52" s="2"/>
      <c r="D52" s="2"/>
      <c r="E52" s="9" t="str">
        <f t="array" ref="E52:L62" ca="1">_xll.fbnHoldingsGet(F50,F51,I50)</f>
        <v>Instrument Uid</v>
      </c>
      <c r="F52" s="9" t="str">
        <f ca="1"/>
        <v>Holding Type</v>
      </c>
      <c r="G52" s="7" t="str">
        <f ca="1"/>
        <v>Units</v>
      </c>
      <c r="H52" s="6" t="str">
        <f ca="1"/>
        <v>SettledUnits</v>
      </c>
      <c r="I52" s="9" t="str">
        <f ca="1"/>
        <v>Cost Amount</v>
      </c>
      <c r="J52" s="9" t="str">
        <f ca="1"/>
        <v>Cost Currency</v>
      </c>
      <c r="K52" s="6" t="str">
        <f ca="1"/>
        <v>CostPortfolioCcy Amount</v>
      </c>
      <c r="L52" s="6" t="str">
        <f ca="1"/>
        <v>CostPortfolioCcy Currency</v>
      </c>
      <c r="M52" s="2"/>
      <c r="N52" s="11"/>
    </row>
    <row r="53" spans="2:14" x14ac:dyDescent="0.25">
      <c r="B53" s="2"/>
      <c r="C53" s="2"/>
      <c r="D53" s="11">
        <v>1</v>
      </c>
      <c r="E53" s="47" t="str">
        <f ca="1"/>
        <v>LUID_N601RM6G</v>
      </c>
      <c r="F53" s="47" t="str">
        <f ca="1"/>
        <v>P</v>
      </c>
      <c r="G53" s="45">
        <f ca="1"/>
        <v>1050200</v>
      </c>
      <c r="H53" s="35">
        <f ca="1"/>
        <v>1050200</v>
      </c>
      <c r="I53" s="35">
        <f ca="1"/>
        <v>9147242</v>
      </c>
      <c r="J53" s="42" t="str">
        <f ca="1"/>
        <v>GBP</v>
      </c>
      <c r="K53" s="34">
        <f ca="1"/>
        <v>9147242</v>
      </c>
      <c r="L53" s="34" t="str">
        <f ca="1"/>
        <v>GBP</v>
      </c>
      <c r="M53" s="2"/>
      <c r="N53" s="11"/>
    </row>
    <row r="54" spans="2:14" x14ac:dyDescent="0.25">
      <c r="B54" s="2"/>
      <c r="C54" s="2"/>
      <c r="D54" s="11">
        <v>2</v>
      </c>
      <c r="E54" s="14" t="str">
        <f ca="1"/>
        <v>LUID_R5EVVMBF</v>
      </c>
      <c r="F54" s="47" t="str">
        <f ca="1"/>
        <v>P</v>
      </c>
      <c r="G54" s="45">
        <f ca="1"/>
        <v>100674</v>
      </c>
      <c r="H54" s="35">
        <f ca="1"/>
        <v>100674</v>
      </c>
      <c r="I54" s="35">
        <f ca="1"/>
        <v>13085203.82</v>
      </c>
      <c r="J54" s="42" t="str">
        <f ca="1"/>
        <v>GBP</v>
      </c>
      <c r="K54" s="34">
        <f ca="1"/>
        <v>13085203.82</v>
      </c>
      <c r="L54" s="34" t="str">
        <f ca="1"/>
        <v>GBP</v>
      </c>
      <c r="M54" s="2"/>
      <c r="N54" s="11"/>
    </row>
    <row r="55" spans="2:14" x14ac:dyDescent="0.25">
      <c r="B55" s="2"/>
      <c r="C55" s="2"/>
      <c r="D55" s="11">
        <v>3</v>
      </c>
      <c r="E55" s="14" t="str">
        <f ca="1"/>
        <v>LUID_ZTJQAA2N</v>
      </c>
      <c r="F55" s="47" t="str">
        <f ca="1"/>
        <v>P</v>
      </c>
      <c r="G55" s="45">
        <f ca="1"/>
        <v>220456</v>
      </c>
      <c r="H55" s="35">
        <f ca="1"/>
        <v>220456</v>
      </c>
      <c r="I55" s="35">
        <f ca="1"/>
        <v>23461147.98</v>
      </c>
      <c r="J55" s="42" t="str">
        <f ca="1"/>
        <v>GBP</v>
      </c>
      <c r="K55" s="34">
        <f ca="1"/>
        <v>23461147.98</v>
      </c>
      <c r="L55" s="34" t="str">
        <f ca="1"/>
        <v>GBP</v>
      </c>
      <c r="M55" s="2"/>
      <c r="N55" s="11"/>
    </row>
    <row r="56" spans="2:14" x14ac:dyDescent="0.25">
      <c r="B56" s="2"/>
      <c r="C56" s="2"/>
      <c r="D56" s="11">
        <v>4</v>
      </c>
      <c r="E56" s="14" t="str">
        <f ca="1"/>
        <v>LUID_5YZ6CLQV</v>
      </c>
      <c r="F56" s="47" t="str">
        <f ca="1"/>
        <v>P</v>
      </c>
      <c r="G56" s="45">
        <f ca="1"/>
        <v>97658</v>
      </c>
      <c r="H56" s="35">
        <f ca="1"/>
        <v>97658</v>
      </c>
      <c r="I56" s="35">
        <f ca="1"/>
        <v>13522312.630000001</v>
      </c>
      <c r="J56" s="42" t="str">
        <f ca="1"/>
        <v>GBP</v>
      </c>
      <c r="K56" s="34">
        <f ca="1"/>
        <v>13522312.630000001</v>
      </c>
      <c r="L56" s="34" t="str">
        <f ca="1"/>
        <v>GBP</v>
      </c>
      <c r="M56" s="2"/>
      <c r="N56" s="11"/>
    </row>
    <row r="57" spans="2:14" x14ac:dyDescent="0.25">
      <c r="B57" s="2"/>
      <c r="C57" s="2"/>
      <c r="D57" s="11">
        <v>5</v>
      </c>
      <c r="E57" s="14" t="str">
        <f ca="1"/>
        <v>LUID_3JUBXF9T</v>
      </c>
      <c r="F57" s="47" t="str">
        <f ca="1"/>
        <v>P</v>
      </c>
      <c r="G57" s="45">
        <f ca="1"/>
        <v>320568</v>
      </c>
      <c r="H57" s="35">
        <f ca="1"/>
        <v>320568</v>
      </c>
      <c r="I57" s="35">
        <f ca="1"/>
        <v>34677443.399999999</v>
      </c>
      <c r="J57" s="42" t="str">
        <f ca="1"/>
        <v>GBP</v>
      </c>
      <c r="K57" s="34">
        <f ca="1"/>
        <v>34677443.399999999</v>
      </c>
      <c r="L57" s="34" t="str">
        <f ca="1"/>
        <v>GBP</v>
      </c>
      <c r="M57" s="2"/>
      <c r="N57" s="11"/>
    </row>
    <row r="58" spans="2:14" x14ac:dyDescent="0.25">
      <c r="B58" s="2"/>
      <c r="C58" s="2"/>
      <c r="D58" s="11">
        <v>6</v>
      </c>
      <c r="E58" s="14" t="str">
        <f ca="1"/>
        <v>LUID_68SFRG3A</v>
      </c>
      <c r="F58" s="47" t="str">
        <f ca="1"/>
        <v>P</v>
      </c>
      <c r="G58" s="45">
        <f ca="1"/>
        <v>2879200</v>
      </c>
      <c r="H58" s="35">
        <f ca="1"/>
        <v>2879200</v>
      </c>
      <c r="I58" s="35">
        <f ca="1"/>
        <v>6892804.7999999998</v>
      </c>
      <c r="J58" s="42" t="str">
        <f ca="1"/>
        <v>GBP</v>
      </c>
      <c r="K58" s="34">
        <f ca="1"/>
        <v>6892804.7999999998</v>
      </c>
      <c r="L58" s="34" t="str">
        <f ca="1"/>
        <v>GBP</v>
      </c>
      <c r="M58" s="2"/>
      <c r="N58" s="11"/>
    </row>
    <row r="59" spans="2:14" x14ac:dyDescent="0.25">
      <c r="B59" s="2"/>
      <c r="C59" s="2"/>
      <c r="D59" s="11">
        <v>7</v>
      </c>
      <c r="E59" s="14" t="str">
        <f ca="1"/>
        <v>LUID_RJJKE9N8</v>
      </c>
      <c r="F59" s="47" t="str">
        <f ca="1"/>
        <v>P</v>
      </c>
      <c r="G59" s="45">
        <f ca="1"/>
        <v>4789100</v>
      </c>
      <c r="H59" s="35">
        <f ca="1"/>
        <v>4789100</v>
      </c>
      <c r="I59" s="35">
        <f ca="1"/>
        <v>28629239.800000001</v>
      </c>
      <c r="J59" s="42" t="str">
        <f ca="1"/>
        <v>GBP</v>
      </c>
      <c r="K59" s="34">
        <f ca="1"/>
        <v>28629239.800000001</v>
      </c>
      <c r="L59" s="34" t="str">
        <f ca="1"/>
        <v>GBP</v>
      </c>
      <c r="M59" s="2"/>
      <c r="N59" s="11"/>
    </row>
    <row r="60" spans="2:14" x14ac:dyDescent="0.25">
      <c r="B60" s="2"/>
      <c r="C60" s="2"/>
      <c r="D60" s="11">
        <v>8</v>
      </c>
      <c r="E60" s="14" t="str">
        <f ca="1"/>
        <v>LUID_5S305GD7</v>
      </c>
      <c r="F60" s="47" t="str">
        <f ca="1"/>
        <v>P</v>
      </c>
      <c r="G60" s="45">
        <f ca="1"/>
        <v>6134800</v>
      </c>
      <c r="H60" s="35">
        <f ca="1"/>
        <v>6134800</v>
      </c>
      <c r="I60" s="35">
        <f ca="1"/>
        <v>101684310</v>
      </c>
      <c r="J60" s="42" t="str">
        <f ca="1"/>
        <v>GBP</v>
      </c>
      <c r="K60" s="34">
        <f ca="1"/>
        <v>101684310</v>
      </c>
      <c r="L60" s="34" t="str">
        <f ca="1"/>
        <v>GBP</v>
      </c>
      <c r="M60" s="2"/>
      <c r="N60" s="11"/>
    </row>
    <row r="61" spans="2:14" x14ac:dyDescent="0.25">
      <c r="B61" s="2"/>
      <c r="C61" s="2"/>
      <c r="D61" s="11">
        <v>9</v>
      </c>
      <c r="E61" s="14" t="str">
        <f ca="1"/>
        <v>LUID_GWZOGTID</v>
      </c>
      <c r="F61" s="47" t="str">
        <f ca="1"/>
        <v>P</v>
      </c>
      <c r="G61" s="45">
        <f ca="1"/>
        <v>13456500</v>
      </c>
      <c r="H61" s="35">
        <f ca="1"/>
        <v>13456500</v>
      </c>
      <c r="I61" s="35">
        <f ca="1"/>
        <v>26058512.25</v>
      </c>
      <c r="J61" s="42" t="str">
        <f ca="1"/>
        <v>GBP</v>
      </c>
      <c r="K61" s="34">
        <f ca="1"/>
        <v>26058512.25</v>
      </c>
      <c r="L61" s="34" t="str">
        <f ca="1"/>
        <v>GBP</v>
      </c>
      <c r="M61" s="2"/>
      <c r="N61" s="11"/>
    </row>
    <row r="62" spans="2:14" x14ac:dyDescent="0.25">
      <c r="B62" s="2"/>
      <c r="C62" s="2"/>
      <c r="D62" s="11">
        <v>10</v>
      </c>
      <c r="E62" s="14" t="str">
        <f ca="1"/>
        <v>LUID_OEFL7HSH</v>
      </c>
      <c r="F62" s="47" t="str">
        <f ca="1"/>
        <v>P</v>
      </c>
      <c r="G62" s="45">
        <f ca="1"/>
        <v>8954300</v>
      </c>
      <c r="H62" s="35">
        <f ca="1"/>
        <v>8954300</v>
      </c>
      <c r="I62" s="35">
        <f ca="1"/>
        <v>40912196.700000003</v>
      </c>
      <c r="J62" s="42" t="str">
        <f ca="1"/>
        <v>GBP</v>
      </c>
      <c r="K62" s="34">
        <f ca="1"/>
        <v>40912196.700000003</v>
      </c>
      <c r="L62" s="34" t="str">
        <f ca="1"/>
        <v>GBP</v>
      </c>
      <c r="M62" s="2"/>
      <c r="N62" s="11"/>
    </row>
    <row r="63" spans="2:14" x14ac:dyDescent="0.25">
      <c r="B63" s="2"/>
      <c r="C63" s="2"/>
      <c r="D63" s="2"/>
      <c r="E63" s="2"/>
      <c r="F63" s="2"/>
      <c r="G63" s="2"/>
      <c r="H63" s="2"/>
      <c r="I63" s="2"/>
      <c r="J63" s="2"/>
      <c r="K63" s="2"/>
      <c r="L63" s="2"/>
      <c r="M63" s="2"/>
      <c r="N63" s="11"/>
    </row>
    <row r="65" spans="2:14" x14ac:dyDescent="0.25">
      <c r="B65" s="2"/>
      <c r="C65" s="2"/>
      <c r="D65" s="2"/>
      <c r="E65" s="11"/>
      <c r="F65" s="2"/>
      <c r="G65" s="11"/>
      <c r="H65" s="11"/>
      <c r="I65" s="11"/>
      <c r="J65" s="11"/>
      <c r="K65" s="11"/>
      <c r="L65" s="11"/>
      <c r="M65" s="11"/>
      <c r="N65" s="11"/>
    </row>
    <row r="66" spans="2:14" x14ac:dyDescent="0.25">
      <c r="B66" s="2"/>
      <c r="C66" s="2"/>
      <c r="D66" s="2"/>
      <c r="N66" s="11"/>
    </row>
    <row r="67" spans="2:14" x14ac:dyDescent="0.25">
      <c r="B67" s="2"/>
      <c r="C67" s="2"/>
      <c r="D67" s="2"/>
      <c r="E67" s="53" t="s">
        <v>372</v>
      </c>
      <c r="K67" s="54"/>
      <c r="L67" s="54"/>
      <c r="M67" s="54"/>
      <c r="N67" s="11"/>
    </row>
    <row r="68" spans="2:14" ht="15.75" thickBot="1" x14ac:dyDescent="0.3">
      <c r="B68" s="2"/>
      <c r="C68" s="2"/>
      <c r="D68" s="2"/>
      <c r="N68" s="11"/>
    </row>
    <row r="69" spans="2:14" ht="15.75" thickBot="1" x14ac:dyDescent="0.3">
      <c r="B69" s="2"/>
      <c r="C69" s="2"/>
      <c r="D69" s="2"/>
      <c r="E69" s="2" t="s">
        <v>369</v>
      </c>
      <c r="F69" s="19" t="s">
        <v>356</v>
      </c>
      <c r="G69" s="2"/>
      <c r="H69" s="2" t="s">
        <v>371</v>
      </c>
      <c r="I69" s="28">
        <f ca="1">I50</f>
        <v>43674.626066898149</v>
      </c>
      <c r="J69" s="2"/>
      <c r="K69" s="2"/>
      <c r="L69" s="2"/>
      <c r="M69" s="11"/>
      <c r="N69" s="11"/>
    </row>
    <row r="70" spans="2:14" ht="15.75" thickBot="1" x14ac:dyDescent="0.3">
      <c r="B70" s="2"/>
      <c r="C70" s="2"/>
      <c r="D70" s="2"/>
      <c r="E70" s="2" t="s">
        <v>370</v>
      </c>
      <c r="F70" s="19" t="s">
        <v>260</v>
      </c>
      <c r="G70" s="2"/>
      <c r="H70" s="2"/>
      <c r="I70" s="2"/>
      <c r="J70" s="2"/>
      <c r="K70" s="2"/>
      <c r="L70" s="2"/>
      <c r="M70" s="2"/>
      <c r="N70" s="11"/>
    </row>
    <row r="71" spans="2:14" x14ac:dyDescent="0.25">
      <c r="B71" s="2"/>
      <c r="C71" s="2"/>
      <c r="D71" s="2"/>
      <c r="E71" s="9" t="str">
        <f t="array" ref="E71:L81" ca="1">_xll.fbnHoldingsGet(F69,F70,I69)</f>
        <v>Instrument Uid</v>
      </c>
      <c r="F71" s="9" t="str">
        <f ca="1"/>
        <v>Holding Type</v>
      </c>
      <c r="G71" s="7" t="str">
        <f ca="1"/>
        <v>Units</v>
      </c>
      <c r="H71" s="6" t="str">
        <f ca="1"/>
        <v>SettledUnits</v>
      </c>
      <c r="I71" s="9" t="str">
        <f ca="1"/>
        <v>Cost Amount</v>
      </c>
      <c r="J71" s="9" t="str">
        <f ca="1"/>
        <v>Cost Currency</v>
      </c>
      <c r="K71" s="6" t="str">
        <f ca="1"/>
        <v>CostPortfolioCcy Amount</v>
      </c>
      <c r="L71" s="6" t="str">
        <f ca="1"/>
        <v>CostPortfolioCcy Currency</v>
      </c>
      <c r="M71" s="2"/>
      <c r="N71" s="11"/>
    </row>
    <row r="72" spans="2:14" x14ac:dyDescent="0.25">
      <c r="B72" s="2"/>
      <c r="C72" s="2"/>
      <c r="D72" s="11">
        <v>1</v>
      </c>
      <c r="E72" s="47" t="str">
        <f ca="1"/>
        <v>LUID_N601RM6G</v>
      </c>
      <c r="F72" s="47" t="str">
        <f ca="1"/>
        <v>P</v>
      </c>
      <c r="G72" s="45">
        <f ca="1"/>
        <v>1050200</v>
      </c>
      <c r="H72" s="35">
        <f ca="1"/>
        <v>1050200</v>
      </c>
      <c r="I72" s="35">
        <f ca="1"/>
        <v>9147242</v>
      </c>
      <c r="J72" s="42" t="str">
        <f ca="1"/>
        <v>GBP</v>
      </c>
      <c r="K72" s="34">
        <f ca="1"/>
        <v>9147242</v>
      </c>
      <c r="L72" s="34" t="str">
        <f ca="1"/>
        <v>ZZZ</v>
      </c>
      <c r="M72" s="2"/>
      <c r="N72" s="11"/>
    </row>
    <row r="73" spans="2:14" x14ac:dyDescent="0.25">
      <c r="B73" s="2"/>
      <c r="C73" s="2"/>
      <c r="D73" s="11">
        <v>2</v>
      </c>
      <c r="E73" s="14" t="str">
        <f ca="1"/>
        <v>LUID_R5EVVMBF</v>
      </c>
      <c r="F73" s="47" t="str">
        <f ca="1"/>
        <v>P</v>
      </c>
      <c r="G73" s="45">
        <f ca="1"/>
        <v>100674</v>
      </c>
      <c r="H73" s="35">
        <f ca="1"/>
        <v>100674</v>
      </c>
      <c r="I73" s="35">
        <f ca="1"/>
        <v>13085203.82</v>
      </c>
      <c r="J73" s="42" t="str">
        <f ca="1"/>
        <v>GBP</v>
      </c>
      <c r="K73" s="34">
        <f ca="1"/>
        <v>13085203.82</v>
      </c>
      <c r="L73" s="34" t="str">
        <f ca="1"/>
        <v>ZZZ</v>
      </c>
      <c r="M73" s="2"/>
      <c r="N73" s="11"/>
    </row>
    <row r="74" spans="2:14" x14ac:dyDescent="0.25">
      <c r="B74" s="2"/>
      <c r="C74" s="2"/>
      <c r="D74" s="11">
        <v>3</v>
      </c>
      <c r="E74" s="14" t="str">
        <f ca="1"/>
        <v>LUID_ZTJQAA2N</v>
      </c>
      <c r="F74" s="47" t="str">
        <f ca="1"/>
        <v>P</v>
      </c>
      <c r="G74" s="45">
        <f ca="1"/>
        <v>220456</v>
      </c>
      <c r="H74" s="35">
        <f ca="1"/>
        <v>220456</v>
      </c>
      <c r="I74" s="35">
        <f ca="1"/>
        <v>23461147.98</v>
      </c>
      <c r="J74" s="42" t="str">
        <f ca="1"/>
        <v>GBP</v>
      </c>
      <c r="K74" s="34">
        <f ca="1"/>
        <v>23461147.98</v>
      </c>
      <c r="L74" s="34" t="str">
        <f ca="1"/>
        <v>ZZZ</v>
      </c>
      <c r="M74" s="2"/>
      <c r="N74" s="11"/>
    </row>
    <row r="75" spans="2:14" x14ac:dyDescent="0.25">
      <c r="B75" s="2"/>
      <c r="C75" s="2"/>
      <c r="D75" s="11">
        <v>4</v>
      </c>
      <c r="E75" s="14" t="str">
        <f ca="1"/>
        <v>LUID_5YZ6CLQV</v>
      </c>
      <c r="F75" s="47" t="str">
        <f ca="1"/>
        <v>P</v>
      </c>
      <c r="G75" s="45">
        <f ca="1"/>
        <v>97658</v>
      </c>
      <c r="H75" s="35">
        <f ca="1"/>
        <v>97658</v>
      </c>
      <c r="I75" s="35">
        <f ca="1"/>
        <v>13522312.630000001</v>
      </c>
      <c r="J75" s="42" t="str">
        <f ca="1"/>
        <v>GBP</v>
      </c>
      <c r="K75" s="34">
        <f ca="1"/>
        <v>13522312.630000001</v>
      </c>
      <c r="L75" s="34" t="str">
        <f ca="1"/>
        <v>ZZZ</v>
      </c>
      <c r="M75" s="2"/>
      <c r="N75" s="11"/>
    </row>
    <row r="76" spans="2:14" x14ac:dyDescent="0.25">
      <c r="B76" s="2"/>
      <c r="C76" s="2"/>
      <c r="D76" s="11">
        <v>5</v>
      </c>
      <c r="E76" s="14" t="str">
        <f ca="1"/>
        <v>LUID_3JUBXF9T</v>
      </c>
      <c r="F76" s="47" t="str">
        <f ca="1"/>
        <v>P</v>
      </c>
      <c r="G76" s="45">
        <f ca="1"/>
        <v>320568</v>
      </c>
      <c r="H76" s="35">
        <f ca="1"/>
        <v>320568</v>
      </c>
      <c r="I76" s="35">
        <f ca="1"/>
        <v>34677443.399999999</v>
      </c>
      <c r="J76" s="42" t="str">
        <f ca="1"/>
        <v>GBP</v>
      </c>
      <c r="K76" s="34">
        <f ca="1"/>
        <v>34677443.399999999</v>
      </c>
      <c r="L76" s="34" t="str">
        <f ca="1"/>
        <v>ZZZ</v>
      </c>
      <c r="M76" s="2"/>
      <c r="N76" s="11"/>
    </row>
    <row r="77" spans="2:14" x14ac:dyDescent="0.25">
      <c r="B77" s="2"/>
      <c r="C77" s="2"/>
      <c r="D77" s="11">
        <v>6</v>
      </c>
      <c r="E77" s="14" t="str">
        <f ca="1"/>
        <v>LUID_68SFRG3A</v>
      </c>
      <c r="F77" s="47" t="str">
        <f ca="1"/>
        <v>P</v>
      </c>
      <c r="G77" s="45">
        <f ca="1"/>
        <v>2879200</v>
      </c>
      <c r="H77" s="35">
        <f ca="1"/>
        <v>2879200</v>
      </c>
      <c r="I77" s="35">
        <f ca="1"/>
        <v>6892804.7999999998</v>
      </c>
      <c r="J77" s="42" t="str">
        <f ca="1"/>
        <v>GBP</v>
      </c>
      <c r="K77" s="34">
        <f ca="1"/>
        <v>6892804.7999999998</v>
      </c>
      <c r="L77" s="34" t="str">
        <f ca="1"/>
        <v>ZZZ</v>
      </c>
      <c r="M77" s="2"/>
      <c r="N77" s="11"/>
    </row>
    <row r="78" spans="2:14" x14ac:dyDescent="0.25">
      <c r="B78" s="2"/>
      <c r="C78" s="2"/>
      <c r="D78" s="11">
        <v>7</v>
      </c>
      <c r="E78" s="14" t="str">
        <f ca="1"/>
        <v>LUID_RJJKE9N8</v>
      </c>
      <c r="F78" s="47" t="str">
        <f ca="1"/>
        <v>P</v>
      </c>
      <c r="G78" s="45">
        <f ca="1"/>
        <v>4789100</v>
      </c>
      <c r="H78" s="35">
        <f ca="1"/>
        <v>4789100</v>
      </c>
      <c r="I78" s="35">
        <f ca="1"/>
        <v>28629239.800000001</v>
      </c>
      <c r="J78" s="42" t="str">
        <f ca="1"/>
        <v>GBP</v>
      </c>
      <c r="K78" s="34">
        <f ca="1"/>
        <v>28629239.800000001</v>
      </c>
      <c r="L78" s="34" t="str">
        <f ca="1"/>
        <v>ZZZ</v>
      </c>
      <c r="M78" s="2"/>
      <c r="N78" s="11"/>
    </row>
    <row r="79" spans="2:14" x14ac:dyDescent="0.25">
      <c r="B79" s="2"/>
      <c r="C79" s="2"/>
      <c r="D79" s="11">
        <v>8</v>
      </c>
      <c r="E79" s="14" t="str">
        <f ca="1"/>
        <v>LUID_5S305GD7</v>
      </c>
      <c r="F79" s="47" t="str">
        <f ca="1"/>
        <v>P</v>
      </c>
      <c r="G79" s="45">
        <f ca="1"/>
        <v>6134800</v>
      </c>
      <c r="H79" s="35">
        <f ca="1"/>
        <v>6134800</v>
      </c>
      <c r="I79" s="35">
        <f ca="1"/>
        <v>101684310</v>
      </c>
      <c r="J79" s="42" t="str">
        <f ca="1"/>
        <v>GBP</v>
      </c>
      <c r="K79" s="34">
        <f ca="1"/>
        <v>101684310</v>
      </c>
      <c r="L79" s="34" t="str">
        <f ca="1"/>
        <v>ZZZ</v>
      </c>
      <c r="M79" s="2"/>
      <c r="N79" s="11"/>
    </row>
    <row r="80" spans="2:14" x14ac:dyDescent="0.25">
      <c r="B80" s="2"/>
      <c r="C80" s="2"/>
      <c r="D80" s="11">
        <v>9</v>
      </c>
      <c r="E80" s="14" t="str">
        <f ca="1"/>
        <v>LUID_GWZOGTID</v>
      </c>
      <c r="F80" s="47" t="str">
        <f ca="1"/>
        <v>P</v>
      </c>
      <c r="G80" s="45">
        <f ca="1"/>
        <v>13456500</v>
      </c>
      <c r="H80" s="35">
        <f ca="1"/>
        <v>13456500</v>
      </c>
      <c r="I80" s="35">
        <f ca="1"/>
        <v>26058512.25</v>
      </c>
      <c r="J80" s="42" t="str">
        <f ca="1"/>
        <v>GBP</v>
      </c>
      <c r="K80" s="34">
        <f ca="1"/>
        <v>26058512.25</v>
      </c>
      <c r="L80" s="34" t="str">
        <f ca="1"/>
        <v>ZZZ</v>
      </c>
      <c r="M80" s="2"/>
      <c r="N80" s="11"/>
    </row>
    <row r="81" spans="2:14" x14ac:dyDescent="0.25">
      <c r="B81" s="2"/>
      <c r="C81" s="2"/>
      <c r="D81" s="11">
        <v>10</v>
      </c>
      <c r="E81" s="14" t="str">
        <f ca="1"/>
        <v>LUID_OEFL7HSH</v>
      </c>
      <c r="F81" s="47" t="str">
        <f ca="1"/>
        <v>P</v>
      </c>
      <c r="G81" s="45">
        <f ca="1"/>
        <v>8954300</v>
      </c>
      <c r="H81" s="35">
        <f ca="1"/>
        <v>8954300</v>
      </c>
      <c r="I81" s="35">
        <f ca="1"/>
        <v>40912196.700000003</v>
      </c>
      <c r="J81" s="42" t="str">
        <f ca="1"/>
        <v>GBP</v>
      </c>
      <c r="K81" s="34">
        <f ca="1"/>
        <v>40912196.700000003</v>
      </c>
      <c r="L81" s="34" t="str">
        <f ca="1"/>
        <v>ZZZ</v>
      </c>
      <c r="M81" s="2"/>
      <c r="N81" s="11"/>
    </row>
    <row r="82" spans="2:14" x14ac:dyDescent="0.25">
      <c r="B82" s="2"/>
      <c r="C82" s="2"/>
      <c r="D82" s="2"/>
      <c r="E82" s="2"/>
      <c r="F82" s="2"/>
      <c r="G82" s="2"/>
      <c r="H82" s="2"/>
      <c r="I82" s="2"/>
      <c r="J82" s="2"/>
      <c r="K82" s="2"/>
      <c r="L82" s="2"/>
      <c r="M82" s="2"/>
      <c r="N82" s="11"/>
    </row>
  </sheetData>
  <dataValidations disablePrompts="1" count="10">
    <dataValidation allowBlank="1" showInputMessage="1" showErrorMessage="1" prompt="Base Currency" sqref="M27:N27" xr:uid="{0F5601FD-87BC-4E2F-A336-8DD96297C8A3}"/>
    <dataValidation allowBlank="1" showInputMessage="1" showErrorMessage="1" prompt="Code" sqref="E41:H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68"/>
  <sheetViews>
    <sheetView showGridLines="0" zoomScale="85" zoomScaleNormal="85" workbookViewId="0">
      <selection activeCell="I60" sqref="I60"/>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8"/>
      <c r="F7" s="1"/>
      <c r="G7" s="1"/>
      <c r="H7" s="1"/>
      <c r="I7" s="1"/>
      <c r="J7" s="1"/>
      <c r="K7" s="1"/>
      <c r="L7" s="1"/>
      <c r="M7" s="1"/>
      <c r="N7" s="1"/>
      <c r="O7" s="1"/>
      <c r="P7" s="1"/>
      <c r="Q7" s="1"/>
      <c r="R7" s="1"/>
    </row>
    <row r="8" spans="2:18" x14ac:dyDescent="0.25">
      <c r="B8" s="1"/>
      <c r="C8" s="1"/>
      <c r="D8" s="1"/>
      <c r="E8" s="38"/>
      <c r="F8" s="1"/>
      <c r="G8" s="1"/>
      <c r="H8" s="1"/>
      <c r="I8" s="1"/>
      <c r="J8" s="1"/>
      <c r="K8" s="1"/>
      <c r="L8" s="1"/>
      <c r="M8" s="1"/>
      <c r="N8" s="1"/>
      <c r="O8" s="1"/>
      <c r="P8" s="1"/>
      <c r="Q8" s="1"/>
      <c r="R8" s="1"/>
    </row>
    <row r="9" spans="2:18" x14ac:dyDescent="0.25">
      <c r="B9" s="1"/>
      <c r="C9" s="1"/>
      <c r="D9" s="1"/>
      <c r="E9" s="38"/>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11"/>
      <c r="F12" s="2"/>
      <c r="G12" s="11"/>
      <c r="H12" s="11"/>
      <c r="I12" s="11"/>
      <c r="J12" s="11"/>
      <c r="K12" s="11"/>
      <c r="L12" s="11"/>
      <c r="M12" s="11"/>
      <c r="N12" s="11"/>
      <c r="O12" s="11"/>
      <c r="P12" s="11"/>
      <c r="Q12" s="11"/>
      <c r="R12" s="11"/>
    </row>
    <row r="13" spans="2:18" x14ac:dyDescent="0.25">
      <c r="B13" s="2"/>
      <c r="C13" s="2"/>
      <c r="D13" s="2"/>
      <c r="O13" s="11"/>
      <c r="P13" s="11"/>
      <c r="Q13" s="11"/>
      <c r="R13" s="11"/>
    </row>
    <row r="14" spans="2:18" ht="20.25" x14ac:dyDescent="0.25">
      <c r="B14" s="2"/>
      <c r="C14" s="2"/>
      <c r="D14" s="2"/>
      <c r="E14" s="52" t="s">
        <v>376</v>
      </c>
      <c r="F14" s="52"/>
      <c r="G14" s="52"/>
      <c r="H14" s="52"/>
      <c r="I14" s="52"/>
      <c r="J14" s="52"/>
      <c r="K14" s="52"/>
      <c r="L14" s="52"/>
      <c r="M14" s="52"/>
      <c r="N14" s="52"/>
      <c r="O14" s="11"/>
      <c r="P14" s="11"/>
      <c r="Q14" s="11"/>
      <c r="R14" s="11"/>
    </row>
    <row r="15" spans="2:18" x14ac:dyDescent="0.25">
      <c r="B15" s="2"/>
      <c r="C15" s="2"/>
      <c r="D15" s="2"/>
      <c r="O15" s="11"/>
      <c r="P15" s="11"/>
      <c r="Q15" s="11"/>
      <c r="R15" s="11"/>
    </row>
    <row r="16" spans="2:18" x14ac:dyDescent="0.25">
      <c r="B16" s="2"/>
      <c r="C16" s="2"/>
      <c r="D16" s="2"/>
      <c r="E16" s="53" t="s">
        <v>377</v>
      </c>
      <c r="K16" s="54"/>
      <c r="L16" s="54"/>
      <c r="M16" s="54"/>
      <c r="N16" s="54"/>
      <c r="O16" s="11"/>
      <c r="P16" s="11"/>
      <c r="Q16" s="11"/>
      <c r="R16" s="11"/>
    </row>
    <row r="17" spans="2:18" x14ac:dyDescent="0.25">
      <c r="B17" s="2"/>
      <c r="C17" s="2"/>
      <c r="D17" s="2"/>
      <c r="E17" s="53" t="s">
        <v>378</v>
      </c>
      <c r="O17" s="11"/>
      <c r="P17" s="11"/>
      <c r="Q17" s="11"/>
      <c r="R17" s="11"/>
    </row>
    <row r="18" spans="2:18" x14ac:dyDescent="0.25">
      <c r="B18" s="2"/>
      <c r="C18" s="2"/>
      <c r="D18" s="2"/>
      <c r="E18" s="53" t="s">
        <v>379</v>
      </c>
      <c r="K18" s="54"/>
      <c r="L18" s="54"/>
      <c r="M18" s="54"/>
      <c r="N18" s="54"/>
      <c r="O18" s="11"/>
      <c r="P18" s="11"/>
      <c r="Q18" s="11"/>
      <c r="R18" s="11"/>
    </row>
    <row r="19" spans="2:18" x14ac:dyDescent="0.25">
      <c r="B19" s="2"/>
      <c r="C19" s="2"/>
      <c r="D19" s="2"/>
      <c r="E19" s="53" t="s">
        <v>380</v>
      </c>
      <c r="M19" s="54" t="s">
        <v>383</v>
      </c>
      <c r="N19" s="54"/>
      <c r="O19" s="11"/>
      <c r="P19" s="11"/>
      <c r="Q19" s="11"/>
      <c r="R19" s="11"/>
    </row>
    <row r="20" spans="2:18" x14ac:dyDescent="0.25">
      <c r="B20" s="2"/>
      <c r="C20" s="2"/>
      <c r="D20" s="2"/>
      <c r="E20" s="53" t="s">
        <v>381</v>
      </c>
      <c r="M20" s="54" t="s">
        <v>382</v>
      </c>
      <c r="O20" s="11"/>
      <c r="P20" s="11"/>
      <c r="Q20" s="11"/>
      <c r="R20" s="11"/>
    </row>
    <row r="21" spans="2:18" x14ac:dyDescent="0.25">
      <c r="B21" s="2"/>
      <c r="C21" s="2"/>
      <c r="D21" s="2"/>
      <c r="E21" s="2"/>
      <c r="F21" s="2"/>
      <c r="G21" s="2"/>
      <c r="H21" s="2"/>
      <c r="I21" s="2"/>
      <c r="J21" s="2"/>
      <c r="K21" s="2"/>
      <c r="L21" s="2"/>
      <c r="M21" s="11"/>
      <c r="N21" s="11"/>
      <c r="O21" s="11"/>
      <c r="P21" s="11"/>
      <c r="Q21" s="11"/>
      <c r="R21" s="11"/>
    </row>
    <row r="22" spans="2:18" ht="15.75" thickBot="1" x14ac:dyDescent="0.3">
      <c r="B22" s="2"/>
      <c r="C22" s="2"/>
      <c r="D22" s="2"/>
      <c r="E22" s="2"/>
      <c r="F22" s="2"/>
      <c r="G22" s="2"/>
      <c r="H22" s="2"/>
      <c r="I22" s="2"/>
      <c r="J22" s="2"/>
      <c r="K22" s="2"/>
      <c r="L22" s="2"/>
      <c r="M22" s="2"/>
      <c r="N22" s="2"/>
      <c r="O22" s="2"/>
      <c r="P22" s="2"/>
      <c r="Q22" s="2"/>
      <c r="R22" s="2"/>
    </row>
    <row r="23" spans="2:18" ht="15.75" thickBot="1" x14ac:dyDescent="0.3">
      <c r="B23" s="2"/>
      <c r="C23" s="2"/>
      <c r="D23" s="2"/>
      <c r="E23" s="11" t="s">
        <v>182</v>
      </c>
      <c r="F23" s="19" t="s">
        <v>253</v>
      </c>
      <c r="G23" s="2"/>
      <c r="H23" s="2"/>
      <c r="I23" s="31">
        <f ca="1">NOW()-1</f>
        <v>43675.625714699076</v>
      </c>
      <c r="J23" s="2"/>
      <c r="K23" s="2" t="s">
        <v>208</v>
      </c>
      <c r="L23" s="28" t="str">
        <f ca="1">TEXT(I23,"yyyy/mm/dd")&amp;" T "&amp;TEXT(I23," hh:mm:ss.00")</f>
        <v>2019/07/29 T  15:01:01.75</v>
      </c>
      <c r="M23" s="2"/>
      <c r="N23" s="2"/>
      <c r="O23" s="2"/>
      <c r="P23" s="2"/>
      <c r="Q23" s="2"/>
      <c r="R23" s="2"/>
    </row>
    <row r="24" spans="2:18" ht="5.25" customHeight="1" thickBot="1" x14ac:dyDescent="0.3">
      <c r="B24" s="2"/>
      <c r="C24" s="2"/>
      <c r="D24" s="2"/>
      <c r="E24" s="2"/>
      <c r="F24" s="2"/>
      <c r="G24" s="2"/>
      <c r="H24" s="2"/>
      <c r="I24" s="2"/>
      <c r="J24" s="2"/>
      <c r="K24" s="2"/>
      <c r="L24" s="2"/>
      <c r="M24" s="2"/>
      <c r="N24" s="2"/>
      <c r="O24" s="2"/>
      <c r="P24" s="2"/>
      <c r="Q24" s="2"/>
      <c r="R24" s="2"/>
    </row>
    <row r="25" spans="2:18" ht="15.75" thickBot="1" x14ac:dyDescent="0.3">
      <c r="B25" s="2"/>
      <c r="C25" s="2"/>
      <c r="D25" s="2"/>
      <c r="E25" s="11" t="s">
        <v>186</v>
      </c>
      <c r="F25" s="19" t="s">
        <v>260</v>
      </c>
      <c r="G25" s="2"/>
      <c r="H25" s="2"/>
      <c r="I25" s="31">
        <f ca="1">NOW()+1</f>
        <v>43677.625714699076</v>
      </c>
      <c r="J25" s="2"/>
      <c r="K25" s="2" t="s">
        <v>208</v>
      </c>
      <c r="L25" s="28" t="str">
        <f ca="1">TEXT(I25,"yyyy/mm/dd")&amp;" T "&amp;TEXT(I25," hh:mm:ss.00")</f>
        <v>2019/07/31 T  15:01:01.75</v>
      </c>
      <c r="M25" s="2"/>
      <c r="N25" s="2"/>
      <c r="O25" s="2"/>
      <c r="P25" s="2"/>
      <c r="Q25" s="2"/>
      <c r="R25" s="2"/>
    </row>
    <row r="26" spans="2:18" x14ac:dyDescent="0.25">
      <c r="B26" s="2"/>
      <c r="C26" s="2"/>
      <c r="D26" s="2"/>
      <c r="E26" s="2"/>
      <c r="F26" s="2"/>
      <c r="G26" s="2"/>
      <c r="H26" s="2"/>
      <c r="I26" s="2"/>
      <c r="J26" s="2"/>
      <c r="K26" s="2"/>
      <c r="L26" s="2"/>
      <c r="M26" s="2"/>
      <c r="N26" s="2"/>
      <c r="O26" s="2"/>
      <c r="P26" s="2"/>
      <c r="Q26" s="2"/>
      <c r="R26" s="2"/>
    </row>
    <row r="27" spans="2:18" x14ac:dyDescent="0.25">
      <c r="B27" s="2"/>
      <c r="C27" s="2"/>
      <c r="D27" s="2"/>
      <c r="E27" s="7" t="s">
        <v>229</v>
      </c>
      <c r="F27" s="9" t="s">
        <v>184</v>
      </c>
      <c r="G27" s="9" t="s">
        <v>230</v>
      </c>
      <c r="H27" s="9" t="s">
        <v>231</v>
      </c>
      <c r="I27" s="20" t="s">
        <v>232</v>
      </c>
      <c r="J27" s="7" t="s">
        <v>188</v>
      </c>
      <c r="K27" s="6" t="s">
        <v>233</v>
      </c>
      <c r="L27" s="9" t="s">
        <v>234</v>
      </c>
      <c r="M27" s="9" t="s">
        <v>235</v>
      </c>
      <c r="N27" s="9" t="s">
        <v>236</v>
      </c>
      <c r="O27" s="9" t="s">
        <v>237</v>
      </c>
      <c r="P27" s="9" t="s">
        <v>189</v>
      </c>
      <c r="Q27" s="9" t="s">
        <v>215</v>
      </c>
      <c r="R27" s="2"/>
    </row>
    <row r="28" spans="2:18" x14ac:dyDescent="0.25">
      <c r="B28" s="2"/>
      <c r="C28" s="2"/>
      <c r="D28" s="11">
        <v>1</v>
      </c>
      <c r="E28" s="14" t="s">
        <v>386</v>
      </c>
      <c r="F28" s="14" t="s">
        <v>373</v>
      </c>
      <c r="G28" s="14" t="s">
        <v>346</v>
      </c>
      <c r="H28" s="48" t="str">
        <f ca="1">$L$23</f>
        <v>2019/07/29 T  15:01:01.75</v>
      </c>
      <c r="I28" s="48" t="str">
        <f ca="1">$L$25</f>
        <v>2019/07/31 T  15:01:01.75</v>
      </c>
      <c r="J28" s="35">
        <v>410000</v>
      </c>
      <c r="K28" s="46">
        <v>8.3719999999999999</v>
      </c>
      <c r="L28" s="36">
        <f>K28*J28</f>
        <v>3432520</v>
      </c>
      <c r="M28" s="44"/>
      <c r="N28" s="33" t="s">
        <v>69</v>
      </c>
      <c r="O28" s="37"/>
      <c r="P28" s="22" t="s">
        <v>385</v>
      </c>
      <c r="Q28" s="22"/>
      <c r="R28" s="2"/>
    </row>
    <row r="29" spans="2:18" x14ac:dyDescent="0.25">
      <c r="B29" s="2"/>
      <c r="C29" s="2"/>
      <c r="D29" s="11">
        <v>2</v>
      </c>
      <c r="E29" s="8" t="s">
        <v>374</v>
      </c>
      <c r="F29" s="26" t="s">
        <v>373</v>
      </c>
      <c r="G29" s="25" t="s">
        <v>351</v>
      </c>
      <c r="H29" s="48" t="str">
        <f t="shared" ref="H29:H30" ca="1" si="0">$L$23</f>
        <v>2019/07/29 T  15:01:01.75</v>
      </c>
      <c r="I29" s="48" t="str">
        <f t="shared" ref="I29:I30" ca="1" si="1">$L$25</f>
        <v>2019/07/31 T  15:01:01.75</v>
      </c>
      <c r="J29" s="35">
        <v>2879200</v>
      </c>
      <c r="K29" s="16">
        <v>2.363</v>
      </c>
      <c r="L29" s="36">
        <f t="shared" ref="L29:L30" si="2">K29*J29</f>
        <v>6803549.5999999996</v>
      </c>
      <c r="M29" s="44"/>
      <c r="N29" s="33" t="s">
        <v>69</v>
      </c>
      <c r="O29" s="37"/>
      <c r="P29" s="22" t="s">
        <v>385</v>
      </c>
      <c r="Q29" s="10"/>
      <c r="R29" s="2"/>
    </row>
    <row r="30" spans="2:18" x14ac:dyDescent="0.25">
      <c r="B30" s="2"/>
      <c r="C30" s="2"/>
      <c r="D30" s="11">
        <v>3</v>
      </c>
      <c r="E30" s="8" t="s">
        <v>375</v>
      </c>
      <c r="F30" s="47" t="s">
        <v>201</v>
      </c>
      <c r="G30" s="47" t="s">
        <v>384</v>
      </c>
      <c r="H30" s="48" t="str">
        <f t="shared" ca="1" si="0"/>
        <v>2019/07/29 T  15:01:01.75</v>
      </c>
      <c r="I30" s="48" t="str">
        <f t="shared" ca="1" si="1"/>
        <v>2019/07/31 T  15:01:01.75</v>
      </c>
      <c r="J30" s="35">
        <v>669180</v>
      </c>
      <c r="K30" s="16">
        <v>2.7385000000000002</v>
      </c>
      <c r="L30" s="36">
        <f t="shared" si="2"/>
        <v>1832549.4300000002</v>
      </c>
      <c r="M30" s="44"/>
      <c r="N30" s="33" t="s">
        <v>69</v>
      </c>
      <c r="O30" s="10"/>
      <c r="P30" s="22" t="s">
        <v>385</v>
      </c>
      <c r="Q30" s="10"/>
      <c r="R30" s="2"/>
    </row>
    <row r="31" spans="2:18" x14ac:dyDescent="0.25">
      <c r="B31" s="2"/>
      <c r="C31" s="2"/>
      <c r="D31" s="11">
        <v>4</v>
      </c>
      <c r="E31" s="8"/>
      <c r="F31" s="10"/>
      <c r="G31" s="10"/>
      <c r="H31" s="59"/>
      <c r="I31" s="59"/>
      <c r="J31" s="8"/>
      <c r="K31" s="5"/>
      <c r="L31" s="36"/>
      <c r="M31" s="44"/>
      <c r="N31" s="33"/>
      <c r="O31" s="10"/>
      <c r="P31" s="22"/>
      <c r="Q31" s="10"/>
      <c r="R31" s="2"/>
    </row>
    <row r="32" spans="2:18" x14ac:dyDescent="0.25">
      <c r="B32" s="2"/>
      <c r="C32" s="2"/>
      <c r="D32" s="11">
        <v>5</v>
      </c>
      <c r="E32" s="8"/>
      <c r="F32" s="10"/>
      <c r="G32" s="10"/>
      <c r="H32" s="59"/>
      <c r="I32" s="59"/>
      <c r="J32" s="8"/>
      <c r="K32" s="5"/>
      <c r="L32" s="36"/>
      <c r="M32" s="10"/>
      <c r="N32" s="33"/>
      <c r="O32" s="10"/>
      <c r="P32" s="22"/>
      <c r="Q32" s="10"/>
      <c r="R32" s="2"/>
    </row>
    <row r="33" spans="2:18" x14ac:dyDescent="0.25">
      <c r="B33" s="2"/>
      <c r="C33" s="2"/>
      <c r="D33" s="11">
        <v>6</v>
      </c>
      <c r="E33" s="8"/>
      <c r="F33" s="10"/>
      <c r="G33" s="10"/>
      <c r="H33" s="59"/>
      <c r="I33" s="59"/>
      <c r="J33" s="8"/>
      <c r="K33" s="5"/>
      <c r="L33" s="36"/>
      <c r="M33" s="10"/>
      <c r="N33" s="33"/>
      <c r="O33" s="10"/>
      <c r="P33" s="22"/>
      <c r="Q33" s="10"/>
      <c r="R33" s="2"/>
    </row>
    <row r="34" spans="2:18" x14ac:dyDescent="0.25">
      <c r="B34" s="2"/>
      <c r="C34" s="2"/>
      <c r="D34" s="11">
        <v>7</v>
      </c>
      <c r="E34" s="8"/>
      <c r="F34" s="10"/>
      <c r="G34" s="10"/>
      <c r="H34" s="59"/>
      <c r="I34" s="59"/>
      <c r="J34" s="8"/>
      <c r="K34" s="5"/>
      <c r="L34" s="36"/>
      <c r="M34" s="10"/>
      <c r="N34" s="33"/>
      <c r="O34" s="10"/>
      <c r="P34" s="22"/>
      <c r="Q34" s="10"/>
      <c r="R34" s="2"/>
    </row>
    <row r="35" spans="2:18" x14ac:dyDescent="0.25">
      <c r="B35" s="2"/>
      <c r="C35" s="2"/>
      <c r="D35" s="11">
        <v>8</v>
      </c>
      <c r="E35" s="8"/>
      <c r="F35" s="10"/>
      <c r="G35" s="10"/>
      <c r="H35" s="59"/>
      <c r="I35" s="59"/>
      <c r="J35" s="8"/>
      <c r="K35" s="5"/>
      <c r="L35" s="36"/>
      <c r="M35" s="10"/>
      <c r="N35" s="33"/>
      <c r="O35" s="10"/>
      <c r="P35" s="22"/>
      <c r="Q35" s="10"/>
      <c r="R35" s="2"/>
    </row>
    <row r="36" spans="2:18" x14ac:dyDescent="0.25">
      <c r="B36" s="2"/>
      <c r="C36" s="2"/>
      <c r="D36" s="11">
        <v>9</v>
      </c>
      <c r="E36" s="8"/>
      <c r="F36" s="10"/>
      <c r="G36" s="10"/>
      <c r="H36" s="59"/>
      <c r="I36" s="59"/>
      <c r="J36" s="8"/>
      <c r="K36" s="5"/>
      <c r="L36" s="36"/>
      <c r="M36" s="10"/>
      <c r="N36" s="33"/>
      <c r="O36" s="10"/>
      <c r="P36" s="22"/>
      <c r="Q36" s="10"/>
      <c r="R36" s="2"/>
    </row>
    <row r="37" spans="2:18" x14ac:dyDescent="0.25">
      <c r="B37" s="2"/>
      <c r="C37" s="2"/>
      <c r="D37" s="11">
        <v>10</v>
      </c>
      <c r="E37" s="8"/>
      <c r="F37" s="10"/>
      <c r="G37" s="10"/>
      <c r="H37" s="59"/>
      <c r="I37" s="59"/>
      <c r="J37" s="8"/>
      <c r="K37" s="5"/>
      <c r="L37" s="36"/>
      <c r="M37" s="10"/>
      <c r="N37" s="33"/>
      <c r="O37" s="10"/>
      <c r="P37" s="22"/>
      <c r="Q37" s="10"/>
      <c r="R37" s="2"/>
    </row>
    <row r="38" spans="2:18" x14ac:dyDescent="0.25">
      <c r="B38" s="2"/>
      <c r="C38" s="2"/>
      <c r="D38" s="2"/>
      <c r="E38" s="2"/>
      <c r="F38" s="2"/>
      <c r="G38" s="2"/>
      <c r="H38" s="2"/>
      <c r="I38" s="2"/>
      <c r="J38" s="2"/>
      <c r="K38" s="2"/>
      <c r="L38" s="2"/>
      <c r="M38" s="2"/>
      <c r="N38" s="2"/>
      <c r="O38" s="2"/>
      <c r="P38" s="2"/>
      <c r="Q38" s="2"/>
      <c r="R38" s="2"/>
    </row>
    <row r="39" spans="2:18" x14ac:dyDescent="0.25">
      <c r="B39" s="2"/>
      <c r="C39" s="2"/>
      <c r="D39" s="2"/>
      <c r="E39" s="21" t="str">
        <f ca="1">_xll.fbnTransactionsAdd(F23,F25,E27:P30)</f>
        <v>Transactions added</v>
      </c>
      <c r="F39" s="2"/>
      <c r="G39" s="2"/>
      <c r="H39" s="2"/>
      <c r="I39" s="2"/>
      <c r="J39" s="2"/>
      <c r="K39" s="2"/>
      <c r="L39" s="2"/>
      <c r="M39" s="2"/>
      <c r="N39" s="2"/>
      <c r="O39" s="2"/>
      <c r="P39" s="2"/>
      <c r="Q39" s="2"/>
      <c r="R39" s="2"/>
    </row>
    <row r="40" spans="2:18" ht="4.5" customHeight="1" x14ac:dyDescent="0.25">
      <c r="B40" s="2"/>
      <c r="C40" s="2"/>
      <c r="D40" s="2"/>
      <c r="E40" s="21"/>
      <c r="F40" s="2"/>
      <c r="G40" s="2"/>
      <c r="H40" s="2"/>
      <c r="I40" s="2"/>
      <c r="J40" s="2"/>
      <c r="K40" s="2"/>
      <c r="L40" s="2"/>
      <c r="M40" s="2"/>
      <c r="N40" s="2"/>
      <c r="O40" s="2"/>
      <c r="P40" s="2"/>
      <c r="Q40" s="2"/>
      <c r="R40" s="2"/>
    </row>
    <row r="42" spans="2:18" x14ac:dyDescent="0.25">
      <c r="B42" s="2"/>
      <c r="C42" s="2"/>
      <c r="D42" s="2"/>
      <c r="E42" s="11"/>
      <c r="F42" s="2"/>
      <c r="G42" s="11"/>
      <c r="H42" s="11"/>
      <c r="I42" s="11"/>
      <c r="J42" s="11"/>
      <c r="K42" s="11"/>
      <c r="L42" s="11"/>
      <c r="M42" s="11"/>
      <c r="N42" s="11"/>
      <c r="O42" s="11"/>
      <c r="P42" s="11"/>
      <c r="Q42" s="11"/>
    </row>
    <row r="43" spans="2:18" x14ac:dyDescent="0.25">
      <c r="B43" s="2"/>
      <c r="C43" s="2"/>
      <c r="D43" s="2"/>
      <c r="O43" s="11"/>
      <c r="P43" s="11"/>
      <c r="Q43" s="11"/>
    </row>
    <row r="44" spans="2:18" x14ac:dyDescent="0.25">
      <c r="B44" s="2"/>
      <c r="C44" s="2"/>
      <c r="D44" s="2"/>
      <c r="E44" s="53" t="s">
        <v>387</v>
      </c>
      <c r="K44" s="54"/>
      <c r="L44" s="54"/>
      <c r="M44" s="54"/>
      <c r="N44" s="54"/>
      <c r="O44" s="11"/>
      <c r="P44" s="11"/>
      <c r="Q44" s="11"/>
    </row>
    <row r="45" spans="2:18" x14ac:dyDescent="0.25">
      <c r="B45" s="2"/>
      <c r="C45" s="2"/>
      <c r="D45" s="2"/>
      <c r="E45" s="53" t="s">
        <v>388</v>
      </c>
      <c r="M45" s="54" t="s">
        <v>389</v>
      </c>
      <c r="O45" s="11"/>
      <c r="P45" s="11"/>
      <c r="Q45" s="11"/>
    </row>
    <row r="46" spans="2:18" ht="15.75" thickBot="1" x14ac:dyDescent="0.3">
      <c r="B46" s="2"/>
      <c r="C46" s="2"/>
      <c r="D46" s="2"/>
      <c r="E46" s="2"/>
      <c r="F46" s="2"/>
      <c r="G46" s="2"/>
      <c r="H46" s="2"/>
      <c r="I46" s="2"/>
      <c r="J46" s="2"/>
      <c r="K46" s="2"/>
      <c r="L46" s="2"/>
      <c r="M46" s="11"/>
      <c r="N46" s="11"/>
      <c r="O46" s="11"/>
      <c r="P46" s="11"/>
      <c r="Q46" s="11"/>
    </row>
    <row r="47" spans="2:18" ht="15.75" thickBot="1" x14ac:dyDescent="0.3">
      <c r="B47" s="2"/>
      <c r="C47" s="2"/>
      <c r="D47" s="2"/>
      <c r="E47" s="11" t="s">
        <v>182</v>
      </c>
      <c r="F47" s="19" t="s">
        <v>356</v>
      </c>
      <c r="G47" s="2"/>
      <c r="H47" s="2"/>
      <c r="I47" s="2"/>
      <c r="J47" s="2"/>
      <c r="K47" s="2"/>
      <c r="L47" s="2"/>
      <c r="M47" s="2"/>
      <c r="N47" s="2"/>
      <c r="O47" s="2"/>
      <c r="P47" s="2"/>
      <c r="Q47" s="2"/>
    </row>
    <row r="48" spans="2:18" ht="15.75" thickBot="1" x14ac:dyDescent="0.3">
      <c r="B48" s="2"/>
      <c r="C48" s="2"/>
      <c r="D48" s="2"/>
      <c r="E48" s="2"/>
      <c r="F48" s="2"/>
      <c r="G48" s="2"/>
      <c r="H48" s="2"/>
      <c r="I48" s="2"/>
      <c r="J48" s="2"/>
      <c r="K48" s="2"/>
      <c r="L48" s="2"/>
      <c r="M48" s="2"/>
      <c r="N48" s="2"/>
      <c r="O48" s="2"/>
      <c r="P48" s="2"/>
      <c r="Q48" s="2"/>
    </row>
    <row r="49" spans="2:36" ht="15.75" thickBot="1" x14ac:dyDescent="0.3">
      <c r="B49" s="2"/>
      <c r="C49" s="2"/>
      <c r="D49" s="2"/>
      <c r="E49" s="11" t="s">
        <v>186</v>
      </c>
      <c r="F49" s="19" t="s">
        <v>260</v>
      </c>
      <c r="G49" s="2"/>
      <c r="H49" s="2"/>
      <c r="I49" s="2"/>
      <c r="J49" s="2"/>
      <c r="K49" s="2"/>
      <c r="L49" s="2"/>
      <c r="M49" s="2"/>
      <c r="N49" s="2"/>
      <c r="O49" s="2"/>
      <c r="P49" s="2"/>
      <c r="Q49" s="2"/>
    </row>
    <row r="50" spans="2:36" ht="15.75" thickBot="1" x14ac:dyDescent="0.3">
      <c r="B50" s="2"/>
      <c r="C50" s="2"/>
      <c r="D50" s="2"/>
      <c r="E50" s="2"/>
      <c r="F50" s="2"/>
      <c r="G50" s="2"/>
      <c r="H50" s="2"/>
      <c r="I50" s="2"/>
      <c r="J50" s="2"/>
      <c r="K50" s="2"/>
      <c r="L50" s="2"/>
      <c r="M50" s="2"/>
      <c r="N50" s="2"/>
      <c r="O50" s="2"/>
      <c r="P50" s="2"/>
      <c r="Q50" s="2"/>
    </row>
    <row r="51" spans="2:36" ht="15.75" thickBot="1" x14ac:dyDescent="0.3">
      <c r="B51" s="2"/>
      <c r="C51" s="2"/>
      <c r="D51" s="2"/>
      <c r="E51" s="11" t="s">
        <v>390</v>
      </c>
      <c r="F51" s="23">
        <v>32874</v>
      </c>
      <c r="G51" s="2"/>
      <c r="H51" s="2"/>
      <c r="I51" s="2"/>
      <c r="J51" s="2"/>
      <c r="K51" s="2"/>
      <c r="L51" s="2"/>
      <c r="M51" s="2"/>
      <c r="N51" s="2"/>
      <c r="O51" s="2"/>
      <c r="P51" s="2"/>
      <c r="Q51" s="2"/>
    </row>
    <row r="52" spans="2:36" x14ac:dyDescent="0.25">
      <c r="B52" s="2"/>
      <c r="C52" s="2"/>
      <c r="D52" s="2"/>
      <c r="E52" s="7" t="str">
        <f t="array" ref="E52:AJ68">_xll.fbnTransactionsGet(F47,F49,F51)</f>
        <v>Status</v>
      </c>
      <c r="F52" s="9" t="str">
        <v>Transaction Id</v>
      </c>
      <c r="G52" s="9" t="str">
        <v>Transaction Type</v>
      </c>
      <c r="H52" s="9" t="str">
        <v>Transaction Description</v>
      </c>
      <c r="I52" s="20" t="str">
        <v>Instrument Identifiers</v>
      </c>
      <c r="J52" s="7" t="str">
        <v>Instrument Uid</v>
      </c>
      <c r="K52" s="6" t="str">
        <v>Transaction Date</v>
      </c>
      <c r="L52" s="9" t="str">
        <v>Settlement Date</v>
      </c>
      <c r="M52" s="9" t="str">
        <v>Instrument Units Traded</v>
      </c>
      <c r="N52" s="9" t="str">
        <v>Transaction amount</v>
      </c>
      <c r="O52" s="9" t="str">
        <v>Transaction Price</v>
      </c>
      <c r="P52" s="9" t="str">
        <v>Total Consideration Amount</v>
      </c>
      <c r="Q52" s="9" t="str">
        <v>Total Consideration Currency</v>
      </c>
      <c r="R52" s="9" t="str">
        <v>Exchange Rate</v>
      </c>
      <c r="S52" s="9" t="str">
        <v>Transaction to Portfolio Rate</v>
      </c>
      <c r="T52" s="9" t="str">
        <v>Transaction Currency</v>
      </c>
      <c r="U52" s="9" t="str">
        <v>Counterparty ID</v>
      </c>
      <c r="V52" s="9" t="str">
        <v>Source</v>
      </c>
      <c r="W52" s="9" t="str">
        <v>Entry DateTime</v>
      </c>
      <c r="X52" s="9" t="str">
        <v>Cancel DateTime</v>
      </c>
      <c r="Y52" s="9" t="str">
        <v>SourcePortfolioScope</v>
      </c>
      <c r="Z52" s="9" t="str">
        <v>Exchange rate from the trade currency to the portfolio currency.</v>
      </c>
      <c r="AA52" s="9" t="str">
        <v>SourcePortfolioId</v>
      </c>
      <c r="AB52" s="9" t="str">
        <v>Original Settlement Date</v>
      </c>
      <c r="AC52" s="9" t="str">
        <v>Original Trade Date</v>
      </c>
      <c r="AD52" s="9" t="str">
        <v>Net holding as a result of the transaction</v>
      </c>
      <c r="AE52" s="9" t="str">
        <v>Cost (Portfolio Ccy) Amount</v>
      </c>
      <c r="AF52" s="9" t="str">
        <v>Total G/L Amount</v>
      </c>
      <c r="AG52" s="9" t="str">
        <v>Market G/L Amount</v>
      </c>
      <c r="AH52" s="9" t="str">
        <v>Currency G/L Amount</v>
      </c>
      <c r="AI52" s="60" t="str">
        <v/>
      </c>
      <c r="AJ52" s="60" t="str">
        <v/>
      </c>
    </row>
    <row r="53" spans="2:36" x14ac:dyDescent="0.25">
      <c r="B53" s="2"/>
      <c r="C53" s="2"/>
      <c r="D53" s="11"/>
      <c r="E53" s="14" t="str">
        <v>Active</v>
      </c>
      <c r="F53" s="14" t="str">
        <v>2019-07-28T11:55:34.1400000+00:00</v>
      </c>
      <c r="G53" s="14" t="str">
        <v>AdjustmentIncrease</v>
      </c>
      <c r="H53" s="48" t="str">
        <v>Increase Adjustment</v>
      </c>
      <c r="I53" s="48" t="e">
        <v>#VALUE!</v>
      </c>
      <c r="J53" s="35" t="str">
        <v>LUID_N601RM6G</v>
      </c>
      <c r="K53" s="61">
        <v>43674.496922916667</v>
      </c>
      <c r="L53" s="48">
        <v>43674.496922916667</v>
      </c>
      <c r="M53" s="45">
        <v>1050200</v>
      </c>
      <c r="N53" s="45">
        <v>9147242</v>
      </c>
      <c r="O53" s="37">
        <v>8.7100000000000009</v>
      </c>
      <c r="P53" s="45">
        <v>9147242</v>
      </c>
      <c r="Q53" s="22" t="str">
        <v>GBP</v>
      </c>
      <c r="R53" s="22">
        <v>1</v>
      </c>
      <c r="S53" s="22">
        <v>1</v>
      </c>
      <c r="T53" s="22" t="str">
        <v>GBP</v>
      </c>
      <c r="U53" s="22">
        <v>0</v>
      </c>
      <c r="V53" s="22" t="str">
        <v/>
      </c>
      <c r="W53" s="48">
        <v>43676.483005196758</v>
      </c>
      <c r="X53" s="22">
        <v>0</v>
      </c>
      <c r="Y53" s="22">
        <v>0</v>
      </c>
      <c r="Z53" s="22">
        <v>1</v>
      </c>
      <c r="AA53" s="22">
        <v>0</v>
      </c>
      <c r="AB53" s="48">
        <v>43676</v>
      </c>
      <c r="AC53" s="48">
        <v>43676</v>
      </c>
      <c r="AD53" s="45">
        <v>1050200</v>
      </c>
      <c r="AE53" s="45">
        <v>0</v>
      </c>
      <c r="AF53" s="45">
        <v>0</v>
      </c>
      <c r="AG53" s="45">
        <v>0</v>
      </c>
      <c r="AH53" s="45">
        <v>0</v>
      </c>
      <c r="AI53" s="60" t="str">
        <v/>
      </c>
      <c r="AJ53" s="60" t="str">
        <v/>
      </c>
    </row>
    <row r="54" spans="2:36" x14ac:dyDescent="0.25">
      <c r="B54" s="2"/>
      <c r="C54" s="2"/>
      <c r="D54" s="11"/>
      <c r="E54" s="14" t="str">
        <v>Active</v>
      </c>
      <c r="F54" s="14" t="str">
        <v>2019-07-28T11:55:34.1400000+00:00</v>
      </c>
      <c r="G54" s="14" t="str">
        <v>AdjustmentIncrease</v>
      </c>
      <c r="H54" s="48" t="str">
        <v>Increase Adjustment</v>
      </c>
      <c r="I54" s="48" t="e">
        <v>#VALUE!</v>
      </c>
      <c r="J54" s="35" t="str">
        <v>LUID_R5EVVMBF</v>
      </c>
      <c r="K54" s="61">
        <v>43674.496922916667</v>
      </c>
      <c r="L54" s="48">
        <v>43674.496922916667</v>
      </c>
      <c r="M54" s="45">
        <v>100674</v>
      </c>
      <c r="N54" s="45">
        <v>13085203.82</v>
      </c>
      <c r="O54" s="37">
        <v>129.976</v>
      </c>
      <c r="P54" s="45">
        <v>13085203.823999999</v>
      </c>
      <c r="Q54" s="22" t="str">
        <v>GBP</v>
      </c>
      <c r="R54" s="22">
        <v>1</v>
      </c>
      <c r="S54" s="22">
        <v>1</v>
      </c>
      <c r="T54" s="22" t="str">
        <v>GBP</v>
      </c>
      <c r="U54" s="22">
        <v>0</v>
      </c>
      <c r="V54" s="22" t="str">
        <v/>
      </c>
      <c r="W54" s="48">
        <v>43676.483005196758</v>
      </c>
      <c r="X54" s="22">
        <v>0</v>
      </c>
      <c r="Y54" s="22">
        <v>0</v>
      </c>
      <c r="Z54" s="22">
        <v>1</v>
      </c>
      <c r="AA54" s="22">
        <v>0</v>
      </c>
      <c r="AB54" s="48">
        <v>43676</v>
      </c>
      <c r="AC54" s="48">
        <v>43676</v>
      </c>
      <c r="AD54" s="45">
        <v>100674</v>
      </c>
      <c r="AE54" s="45">
        <v>0</v>
      </c>
      <c r="AF54" s="45">
        <v>0</v>
      </c>
      <c r="AG54" s="45">
        <v>0</v>
      </c>
      <c r="AH54" s="45">
        <v>0</v>
      </c>
      <c r="AI54" s="60" t="str">
        <v/>
      </c>
      <c r="AJ54" s="60" t="str">
        <v/>
      </c>
    </row>
    <row r="55" spans="2:36" x14ac:dyDescent="0.25">
      <c r="B55" s="2"/>
      <c r="C55" s="2"/>
      <c r="D55" s="11"/>
      <c r="E55" s="14" t="str">
        <v>Active</v>
      </c>
      <c r="F55" s="14" t="str">
        <v>2019-07-28T11:55:34.1400000+00:00</v>
      </c>
      <c r="G55" s="14" t="str">
        <v>AdjustmentIncrease</v>
      </c>
      <c r="H55" s="48" t="str">
        <v>Increase Adjustment</v>
      </c>
      <c r="I55" s="48" t="e">
        <v>#VALUE!</v>
      </c>
      <c r="J55" s="35" t="str">
        <v>LUID_ZTJQAA2N</v>
      </c>
      <c r="K55" s="61">
        <v>43674.496922916667</v>
      </c>
      <c r="L55" s="48">
        <v>43674.496922916667</v>
      </c>
      <c r="M55" s="45">
        <v>220456</v>
      </c>
      <c r="N55" s="45">
        <v>23461147.98</v>
      </c>
      <c r="O55" s="37">
        <v>106.42100000000001</v>
      </c>
      <c r="P55" s="45">
        <v>23461147.976</v>
      </c>
      <c r="Q55" s="22" t="str">
        <v>GBP</v>
      </c>
      <c r="R55" s="22">
        <v>1</v>
      </c>
      <c r="S55" s="22">
        <v>1</v>
      </c>
      <c r="T55" s="22" t="str">
        <v>GBP</v>
      </c>
      <c r="U55" s="22">
        <v>0</v>
      </c>
      <c r="V55" s="22" t="str">
        <v/>
      </c>
      <c r="W55" s="48">
        <v>43676.483005196758</v>
      </c>
      <c r="X55" s="22">
        <v>0</v>
      </c>
      <c r="Y55" s="22">
        <v>0</v>
      </c>
      <c r="Z55" s="22">
        <v>1</v>
      </c>
      <c r="AA55" s="22">
        <v>0</v>
      </c>
      <c r="AB55" s="48">
        <v>43676</v>
      </c>
      <c r="AC55" s="48">
        <v>43676</v>
      </c>
      <c r="AD55" s="45">
        <v>220456</v>
      </c>
      <c r="AE55" s="45">
        <v>0</v>
      </c>
      <c r="AF55" s="45">
        <v>0</v>
      </c>
      <c r="AG55" s="45">
        <v>0</v>
      </c>
      <c r="AH55" s="45">
        <v>0</v>
      </c>
      <c r="AI55" s="60" t="str">
        <v/>
      </c>
      <c r="AJ55" s="60" t="str">
        <v/>
      </c>
    </row>
    <row r="56" spans="2:36" x14ac:dyDescent="0.25">
      <c r="B56" s="2"/>
      <c r="C56" s="2"/>
      <c r="D56" s="11"/>
      <c r="E56" s="14" t="str">
        <v>Active</v>
      </c>
      <c r="F56" s="14" t="str">
        <v>2019-07-28T11:55:34.1400000+00:00</v>
      </c>
      <c r="G56" s="14" t="str">
        <v>AdjustmentIncrease</v>
      </c>
      <c r="H56" s="48" t="str">
        <v>Increase Adjustment</v>
      </c>
      <c r="I56" s="48" t="e">
        <v>#VALUE!</v>
      </c>
      <c r="J56" s="35" t="str">
        <v>LUID_5YZ6CLQV</v>
      </c>
      <c r="K56" s="61">
        <v>43674.496922916667</v>
      </c>
      <c r="L56" s="48">
        <v>43674.496922916667</v>
      </c>
      <c r="M56" s="45">
        <v>97658</v>
      </c>
      <c r="N56" s="45">
        <v>13522312.630000001</v>
      </c>
      <c r="O56" s="37">
        <v>138.46600000000001</v>
      </c>
      <c r="P56" s="45">
        <v>13522312.628</v>
      </c>
      <c r="Q56" s="22" t="str">
        <v>GBP</v>
      </c>
      <c r="R56" s="22">
        <v>1</v>
      </c>
      <c r="S56" s="22">
        <v>1</v>
      </c>
      <c r="T56" s="22" t="str">
        <v>GBP</v>
      </c>
      <c r="U56" s="22">
        <v>0</v>
      </c>
      <c r="V56" s="22" t="str">
        <v/>
      </c>
      <c r="W56" s="48">
        <v>43676.483005196758</v>
      </c>
      <c r="X56" s="22">
        <v>0</v>
      </c>
      <c r="Y56" s="22">
        <v>0</v>
      </c>
      <c r="Z56" s="22">
        <v>1</v>
      </c>
      <c r="AA56" s="22">
        <v>0</v>
      </c>
      <c r="AB56" s="48">
        <v>43676</v>
      </c>
      <c r="AC56" s="48">
        <v>43676</v>
      </c>
      <c r="AD56" s="45">
        <v>97658</v>
      </c>
      <c r="AE56" s="45">
        <v>0</v>
      </c>
      <c r="AF56" s="45">
        <v>0</v>
      </c>
      <c r="AG56" s="45">
        <v>0</v>
      </c>
      <c r="AH56" s="45">
        <v>0</v>
      </c>
      <c r="AI56" s="60" t="str">
        <v/>
      </c>
      <c r="AJ56" s="60" t="str">
        <v/>
      </c>
    </row>
    <row r="57" spans="2:36" x14ac:dyDescent="0.25">
      <c r="B57" s="2"/>
      <c r="C57" s="2"/>
      <c r="D57" s="11"/>
      <c r="E57" s="14" t="str">
        <v>Active</v>
      </c>
      <c r="F57" s="14" t="str">
        <v>2019-07-28T11:55:34.1400000+00:00</v>
      </c>
      <c r="G57" s="14" t="str">
        <v>AdjustmentIncrease</v>
      </c>
      <c r="H57" s="48" t="str">
        <v>Increase Adjustment</v>
      </c>
      <c r="I57" s="48" t="e">
        <v>#VALUE!</v>
      </c>
      <c r="J57" s="35" t="str">
        <v>LUID_3JUBXF9T</v>
      </c>
      <c r="K57" s="61">
        <v>43674.496922916667</v>
      </c>
      <c r="L57" s="48">
        <v>43674.496922916667</v>
      </c>
      <c r="M57" s="45">
        <v>320568</v>
      </c>
      <c r="N57" s="45">
        <v>34677443.399999999</v>
      </c>
      <c r="O57" s="37">
        <v>108.175</v>
      </c>
      <c r="P57" s="45">
        <v>34677443.399999999</v>
      </c>
      <c r="Q57" s="22" t="str">
        <v>GBP</v>
      </c>
      <c r="R57" s="22">
        <v>1</v>
      </c>
      <c r="S57" s="22">
        <v>1</v>
      </c>
      <c r="T57" s="22" t="str">
        <v>GBP</v>
      </c>
      <c r="U57" s="22">
        <v>0</v>
      </c>
      <c r="V57" s="22" t="str">
        <v/>
      </c>
      <c r="W57" s="48">
        <v>43676.483005196758</v>
      </c>
      <c r="X57" s="22">
        <v>0</v>
      </c>
      <c r="Y57" s="22">
        <v>0</v>
      </c>
      <c r="Z57" s="22">
        <v>1</v>
      </c>
      <c r="AA57" s="22">
        <v>0</v>
      </c>
      <c r="AB57" s="48">
        <v>43676</v>
      </c>
      <c r="AC57" s="48">
        <v>43676</v>
      </c>
      <c r="AD57" s="45">
        <v>320568</v>
      </c>
      <c r="AE57" s="45">
        <v>0</v>
      </c>
      <c r="AF57" s="45">
        <v>0</v>
      </c>
      <c r="AG57" s="45">
        <v>0</v>
      </c>
      <c r="AH57" s="45">
        <v>0</v>
      </c>
      <c r="AI57" s="60" t="str">
        <v/>
      </c>
      <c r="AJ57" s="60" t="str">
        <v/>
      </c>
    </row>
    <row r="58" spans="2:36" x14ac:dyDescent="0.25">
      <c r="B58" s="2"/>
      <c r="C58" s="2"/>
      <c r="D58" s="11"/>
      <c r="E58" s="14" t="str">
        <v>Active</v>
      </c>
      <c r="F58" s="14" t="str">
        <v>2019-07-28T11:55:34.1400000+00:00</v>
      </c>
      <c r="G58" s="14" t="str">
        <v>AdjustmentIncrease</v>
      </c>
      <c r="H58" s="48" t="str">
        <v>Increase Adjustment</v>
      </c>
      <c r="I58" s="48" t="e">
        <v>#VALUE!</v>
      </c>
      <c r="J58" s="35" t="str">
        <v>LUID_68SFRG3A</v>
      </c>
      <c r="K58" s="61">
        <v>43674.496922916667</v>
      </c>
      <c r="L58" s="48">
        <v>43674.496922916667</v>
      </c>
      <c r="M58" s="45">
        <v>2879200</v>
      </c>
      <c r="N58" s="45">
        <v>6892804.7999999998</v>
      </c>
      <c r="O58" s="37">
        <v>2.3940000000000001</v>
      </c>
      <c r="P58" s="45">
        <v>6892804.7999999998</v>
      </c>
      <c r="Q58" s="22" t="str">
        <v>GBP</v>
      </c>
      <c r="R58" s="22">
        <v>1</v>
      </c>
      <c r="S58" s="22">
        <v>1</v>
      </c>
      <c r="T58" s="22" t="str">
        <v>GBP</v>
      </c>
      <c r="U58" s="22">
        <v>0</v>
      </c>
      <c r="V58" s="22" t="str">
        <v/>
      </c>
      <c r="W58" s="48">
        <v>43676.483005196758</v>
      </c>
      <c r="X58" s="22">
        <v>0</v>
      </c>
      <c r="Y58" s="22">
        <v>0</v>
      </c>
      <c r="Z58" s="22">
        <v>1</v>
      </c>
      <c r="AA58" s="22">
        <v>0</v>
      </c>
      <c r="AB58" s="48">
        <v>43676</v>
      </c>
      <c r="AC58" s="48">
        <v>43676</v>
      </c>
      <c r="AD58" s="45">
        <v>2879200</v>
      </c>
      <c r="AE58" s="45">
        <v>0</v>
      </c>
      <c r="AF58" s="45">
        <v>0</v>
      </c>
      <c r="AG58" s="45">
        <v>0</v>
      </c>
      <c r="AH58" s="45">
        <v>0</v>
      </c>
      <c r="AI58" s="60" t="str">
        <v/>
      </c>
      <c r="AJ58" s="60" t="str">
        <v/>
      </c>
    </row>
    <row r="59" spans="2:36" x14ac:dyDescent="0.25">
      <c r="B59" s="2"/>
      <c r="C59" s="2"/>
      <c r="D59" s="11"/>
      <c r="E59" s="14" t="str">
        <v>Active</v>
      </c>
      <c r="F59" s="14" t="str">
        <v>2019-07-28T11:55:34.1400000+00:00</v>
      </c>
      <c r="G59" s="14" t="str">
        <v>AdjustmentIncrease</v>
      </c>
      <c r="H59" s="48" t="str">
        <v>Increase Adjustment</v>
      </c>
      <c r="I59" s="48" t="e">
        <v>#VALUE!</v>
      </c>
      <c r="J59" s="35" t="str">
        <v>LUID_RJJKE9N8</v>
      </c>
      <c r="K59" s="61">
        <v>43674.496922916667</v>
      </c>
      <c r="L59" s="48">
        <v>43674.496922916667</v>
      </c>
      <c r="M59" s="45">
        <v>4789100</v>
      </c>
      <c r="N59" s="45">
        <v>28629239.800000001</v>
      </c>
      <c r="O59" s="37">
        <v>5.9779999999999998</v>
      </c>
      <c r="P59" s="45">
        <v>28629239.800000001</v>
      </c>
      <c r="Q59" s="22" t="str">
        <v>GBP</v>
      </c>
      <c r="R59" s="22">
        <v>1</v>
      </c>
      <c r="S59" s="22">
        <v>1</v>
      </c>
      <c r="T59" s="22" t="str">
        <v>GBP</v>
      </c>
      <c r="U59" s="22">
        <v>0</v>
      </c>
      <c r="V59" s="22" t="str">
        <v/>
      </c>
      <c r="W59" s="48">
        <v>43676.483005196758</v>
      </c>
      <c r="X59" s="22">
        <v>0</v>
      </c>
      <c r="Y59" s="22">
        <v>0</v>
      </c>
      <c r="Z59" s="22">
        <v>1</v>
      </c>
      <c r="AA59" s="22">
        <v>0</v>
      </c>
      <c r="AB59" s="48">
        <v>43676</v>
      </c>
      <c r="AC59" s="48">
        <v>43676</v>
      </c>
      <c r="AD59" s="45">
        <v>4789100</v>
      </c>
      <c r="AE59" s="45">
        <v>0</v>
      </c>
      <c r="AF59" s="45">
        <v>0</v>
      </c>
      <c r="AG59" s="45">
        <v>0</v>
      </c>
      <c r="AH59" s="45">
        <v>0</v>
      </c>
      <c r="AI59" s="60" t="str">
        <v/>
      </c>
      <c r="AJ59" s="60" t="str">
        <v/>
      </c>
    </row>
    <row r="60" spans="2:36" x14ac:dyDescent="0.25">
      <c r="B60" s="2"/>
      <c r="C60" s="2"/>
      <c r="D60" s="11"/>
      <c r="E60" s="14" t="str">
        <v>Active</v>
      </c>
      <c r="F60" s="14" t="str">
        <v>2019-07-28T11:55:34.1400000+00:00</v>
      </c>
      <c r="G60" s="14" t="str">
        <v>AdjustmentIncrease</v>
      </c>
      <c r="H60" s="48" t="str">
        <v>Increase Adjustment</v>
      </c>
      <c r="I60" s="48" t="e">
        <v>#VALUE!</v>
      </c>
      <c r="J60" s="35" t="str">
        <v>LUID_5S305GD7</v>
      </c>
      <c r="K60" s="61">
        <v>43674.496922916667</v>
      </c>
      <c r="L60" s="48">
        <v>43674.496922916667</v>
      </c>
      <c r="M60" s="45">
        <v>6134800</v>
      </c>
      <c r="N60" s="45">
        <v>101684310</v>
      </c>
      <c r="O60" s="37">
        <v>16.574999999999999</v>
      </c>
      <c r="P60" s="45">
        <v>101684310</v>
      </c>
      <c r="Q60" s="22" t="str">
        <v>GBP</v>
      </c>
      <c r="R60" s="22">
        <v>1</v>
      </c>
      <c r="S60" s="22">
        <v>1</v>
      </c>
      <c r="T60" s="22" t="str">
        <v>GBP</v>
      </c>
      <c r="U60" s="22">
        <v>0</v>
      </c>
      <c r="V60" s="22" t="str">
        <v/>
      </c>
      <c r="W60" s="48">
        <v>43676.483005196758</v>
      </c>
      <c r="X60" s="22">
        <v>0</v>
      </c>
      <c r="Y60" s="22">
        <v>0</v>
      </c>
      <c r="Z60" s="22">
        <v>1</v>
      </c>
      <c r="AA60" s="22">
        <v>0</v>
      </c>
      <c r="AB60" s="48">
        <v>43676</v>
      </c>
      <c r="AC60" s="48">
        <v>43676</v>
      </c>
      <c r="AD60" s="45">
        <v>6134800</v>
      </c>
      <c r="AE60" s="45">
        <v>0</v>
      </c>
      <c r="AF60" s="45">
        <v>0</v>
      </c>
      <c r="AG60" s="45">
        <v>0</v>
      </c>
      <c r="AH60" s="45">
        <v>0</v>
      </c>
      <c r="AI60" s="60" t="str">
        <v/>
      </c>
      <c r="AJ60" s="60" t="str">
        <v/>
      </c>
    </row>
    <row r="61" spans="2:36" x14ac:dyDescent="0.25">
      <c r="B61" s="2"/>
      <c r="C61" s="2"/>
      <c r="D61" s="11"/>
      <c r="E61" s="14" t="str">
        <v>Active</v>
      </c>
      <c r="F61" s="14" t="str">
        <v>2019-07-28T11:55:34.1400000+00:00</v>
      </c>
      <c r="G61" s="14" t="str">
        <v>AdjustmentIncrease</v>
      </c>
      <c r="H61" s="48" t="str">
        <v>Increase Adjustment</v>
      </c>
      <c r="I61" s="48" t="e">
        <v>#VALUE!</v>
      </c>
      <c r="J61" s="35" t="str">
        <v>LUID_GWZOGTID</v>
      </c>
      <c r="K61" s="61">
        <v>43674.496922916667</v>
      </c>
      <c r="L61" s="48">
        <v>43674.496922916667</v>
      </c>
      <c r="M61" s="45">
        <v>13456500</v>
      </c>
      <c r="N61" s="45">
        <v>26058512.25</v>
      </c>
      <c r="O61" s="37">
        <v>1.9365000000000001</v>
      </c>
      <c r="P61" s="45">
        <v>26058512.25</v>
      </c>
      <c r="Q61" s="22" t="str">
        <v>GBP</v>
      </c>
      <c r="R61" s="22">
        <v>1</v>
      </c>
      <c r="S61" s="22">
        <v>1</v>
      </c>
      <c r="T61" s="22" t="str">
        <v>GBP</v>
      </c>
      <c r="U61" s="22">
        <v>0</v>
      </c>
      <c r="V61" s="22" t="str">
        <v/>
      </c>
      <c r="W61" s="48">
        <v>43676.483005196758</v>
      </c>
      <c r="X61" s="22">
        <v>0</v>
      </c>
      <c r="Y61" s="22">
        <v>0</v>
      </c>
      <c r="Z61" s="22">
        <v>1</v>
      </c>
      <c r="AA61" s="22">
        <v>0</v>
      </c>
      <c r="AB61" s="48">
        <v>43676</v>
      </c>
      <c r="AC61" s="48">
        <v>43676</v>
      </c>
      <c r="AD61" s="45">
        <v>13456500</v>
      </c>
      <c r="AE61" s="45">
        <v>0</v>
      </c>
      <c r="AF61" s="45">
        <v>0</v>
      </c>
      <c r="AG61" s="45">
        <v>0</v>
      </c>
      <c r="AH61" s="45">
        <v>0</v>
      </c>
      <c r="AI61" s="60" t="str">
        <v/>
      </c>
      <c r="AJ61" s="60" t="str">
        <v/>
      </c>
    </row>
    <row r="62" spans="2:36" x14ac:dyDescent="0.25">
      <c r="B62" s="2"/>
      <c r="C62" s="2"/>
      <c r="D62" s="11"/>
      <c r="E62" s="14" t="str">
        <v>Active</v>
      </c>
      <c r="F62" s="14" t="str">
        <v>2019-07-28T11:55:34.1400000+00:00</v>
      </c>
      <c r="G62" s="14" t="str">
        <v>AdjustmentIncrease</v>
      </c>
      <c r="H62" s="48" t="str">
        <v>Increase Adjustment</v>
      </c>
      <c r="I62" s="48" t="e">
        <v>#VALUE!</v>
      </c>
      <c r="J62" s="35" t="str">
        <v>LUID_OEFL7HSH</v>
      </c>
      <c r="K62" s="61">
        <v>43674.496922916667</v>
      </c>
      <c r="L62" s="48">
        <v>43674.496922916667</v>
      </c>
      <c r="M62" s="45">
        <v>8954300</v>
      </c>
      <c r="N62" s="45">
        <v>40912196.700000003</v>
      </c>
      <c r="O62" s="37">
        <v>4.569</v>
      </c>
      <c r="P62" s="45">
        <v>40912196.700000003</v>
      </c>
      <c r="Q62" s="22" t="str">
        <v>GBP</v>
      </c>
      <c r="R62" s="22">
        <v>1</v>
      </c>
      <c r="S62" s="22">
        <v>1</v>
      </c>
      <c r="T62" s="22" t="str">
        <v>GBP</v>
      </c>
      <c r="U62" s="22">
        <v>0</v>
      </c>
      <c r="V62" s="22" t="str">
        <v/>
      </c>
      <c r="W62" s="48">
        <v>43676.483005196758</v>
      </c>
      <c r="X62" s="22">
        <v>0</v>
      </c>
      <c r="Y62" s="22">
        <v>0</v>
      </c>
      <c r="Z62" s="22">
        <v>1</v>
      </c>
      <c r="AA62" s="22">
        <v>0</v>
      </c>
      <c r="AB62" s="48">
        <v>43676</v>
      </c>
      <c r="AC62" s="48">
        <v>43676</v>
      </c>
      <c r="AD62" s="45">
        <v>8954300</v>
      </c>
      <c r="AE62" s="45">
        <v>0</v>
      </c>
      <c r="AF62" s="45">
        <v>0</v>
      </c>
      <c r="AG62" s="45">
        <v>0</v>
      </c>
      <c r="AH62" s="45">
        <v>0</v>
      </c>
      <c r="AI62" s="60" t="str">
        <v/>
      </c>
      <c r="AJ62" s="60" t="str">
        <v/>
      </c>
    </row>
    <row r="63" spans="2:36" x14ac:dyDescent="0.25">
      <c r="B63" s="2"/>
      <c r="C63" s="2"/>
      <c r="D63" s="2"/>
      <c r="E63" s="14" t="str">
        <v>Active</v>
      </c>
      <c r="F63" s="14" t="str">
        <v>2019-07-28T12:35:31.7200000+00:00</v>
      </c>
      <c r="G63" s="14" t="str">
        <v>AdjustmentDecrease</v>
      </c>
      <c r="H63" s="48" t="str">
        <v>Decrease Adjustment</v>
      </c>
      <c r="I63" s="48" t="e">
        <v>#VALUE!</v>
      </c>
      <c r="J63" s="35" t="str">
        <v>LUID_R5EVVMBF</v>
      </c>
      <c r="K63" s="61">
        <v>43674.524672685184</v>
      </c>
      <c r="L63" s="48">
        <v>43674.524672685184</v>
      </c>
      <c r="M63" s="45">
        <v>0</v>
      </c>
      <c r="N63" s="45">
        <v>0</v>
      </c>
      <c r="O63" s="37">
        <v>129.976</v>
      </c>
      <c r="P63" s="45">
        <v>4.0000000000000001E-3</v>
      </c>
      <c r="Q63" s="22" t="str">
        <v>GBP</v>
      </c>
      <c r="R63" s="22">
        <v>1</v>
      </c>
      <c r="S63" s="22">
        <v>1</v>
      </c>
      <c r="T63" s="22" t="str">
        <v>GBP</v>
      </c>
      <c r="U63" s="22">
        <v>0</v>
      </c>
      <c r="V63" s="22" t="str">
        <v/>
      </c>
      <c r="W63" s="48">
        <v>43676.484335370369</v>
      </c>
      <c r="X63" s="22">
        <v>0</v>
      </c>
      <c r="Y63" s="22">
        <v>0</v>
      </c>
      <c r="Z63" s="22">
        <v>1</v>
      </c>
      <c r="AA63" s="22">
        <v>0</v>
      </c>
      <c r="AB63" s="48">
        <v>43676</v>
      </c>
      <c r="AC63" s="48">
        <v>43676</v>
      </c>
      <c r="AD63" s="45">
        <v>100674</v>
      </c>
      <c r="AE63" s="45">
        <v>0</v>
      </c>
      <c r="AF63" s="45">
        <v>0</v>
      </c>
      <c r="AG63" s="45">
        <v>0</v>
      </c>
      <c r="AH63" s="45">
        <v>0</v>
      </c>
      <c r="AI63" s="60" t="str">
        <v/>
      </c>
      <c r="AJ63" s="60" t="str">
        <v/>
      </c>
    </row>
    <row r="64" spans="2:36" x14ac:dyDescent="0.25">
      <c r="B64" s="2"/>
      <c r="C64" s="2"/>
      <c r="D64" s="2"/>
      <c r="E64" s="14" t="str">
        <v>Active</v>
      </c>
      <c r="F64" s="14" t="str">
        <v>2019-07-28T12:35:31.7200000+00:00</v>
      </c>
      <c r="G64" s="14" t="str">
        <v>AdjustmentDecrease</v>
      </c>
      <c r="H64" s="48" t="str">
        <v>Decrease Adjustment</v>
      </c>
      <c r="I64" s="48" t="e">
        <v>#VALUE!</v>
      </c>
      <c r="J64" s="35" t="str">
        <v>LUID_ZTJQAA2N</v>
      </c>
      <c r="K64" s="61">
        <v>43674.524672685184</v>
      </c>
      <c r="L64" s="48">
        <v>43674.524672685184</v>
      </c>
      <c r="M64" s="45">
        <v>0</v>
      </c>
      <c r="N64" s="45">
        <v>0</v>
      </c>
      <c r="O64" s="37">
        <v>106.42100000000001</v>
      </c>
      <c r="P64" s="45">
        <v>-4.0000000000000001E-3</v>
      </c>
      <c r="Q64" s="22" t="str">
        <v>GBP</v>
      </c>
      <c r="R64" s="22">
        <v>1</v>
      </c>
      <c r="S64" s="22">
        <v>1</v>
      </c>
      <c r="T64" s="22" t="str">
        <v>GBP</v>
      </c>
      <c r="U64" s="22">
        <v>0</v>
      </c>
      <c r="V64" s="22" t="str">
        <v/>
      </c>
      <c r="W64" s="48">
        <v>43676.484335370369</v>
      </c>
      <c r="X64" s="22">
        <v>0</v>
      </c>
      <c r="Y64" s="22">
        <v>0</v>
      </c>
      <c r="Z64" s="22">
        <v>1</v>
      </c>
      <c r="AA64" s="22">
        <v>0</v>
      </c>
      <c r="AB64" s="48">
        <v>43676</v>
      </c>
      <c r="AC64" s="48">
        <v>43676</v>
      </c>
      <c r="AD64" s="45">
        <v>220456</v>
      </c>
      <c r="AE64" s="45">
        <v>0</v>
      </c>
      <c r="AF64" s="45">
        <v>0</v>
      </c>
      <c r="AG64" s="45">
        <v>0</v>
      </c>
      <c r="AH64" s="45">
        <v>0</v>
      </c>
      <c r="AI64" s="60" t="str">
        <v/>
      </c>
      <c r="AJ64" s="60" t="str">
        <v/>
      </c>
    </row>
    <row r="65" spans="2:36" x14ac:dyDescent="0.25">
      <c r="B65" s="2"/>
      <c r="C65" s="2"/>
      <c r="D65" s="2"/>
      <c r="E65" s="14" t="str">
        <v>Active</v>
      </c>
      <c r="F65" s="14" t="str">
        <v>2019-07-28T12:35:31.7200000+00:00</v>
      </c>
      <c r="G65" s="14" t="str">
        <v>AdjustmentDecrease</v>
      </c>
      <c r="H65" s="48" t="str">
        <v>Decrease Adjustment</v>
      </c>
      <c r="I65" s="48" t="e">
        <v>#VALUE!</v>
      </c>
      <c r="J65" s="35" t="str">
        <v>LUID_5YZ6CLQV</v>
      </c>
      <c r="K65" s="61">
        <v>43674.524672685184</v>
      </c>
      <c r="L65" s="48">
        <v>43674.524672685184</v>
      </c>
      <c r="M65" s="45">
        <v>0</v>
      </c>
      <c r="N65" s="45">
        <v>0</v>
      </c>
      <c r="O65" s="37">
        <v>138.46600000000001</v>
      </c>
      <c r="P65" s="45">
        <v>-2E-3</v>
      </c>
      <c r="Q65" s="22" t="str">
        <v>GBP</v>
      </c>
      <c r="R65" s="22">
        <v>1</v>
      </c>
      <c r="S65" s="22">
        <v>1</v>
      </c>
      <c r="T65" s="22" t="str">
        <v>GBP</v>
      </c>
      <c r="U65" s="22">
        <v>0</v>
      </c>
      <c r="V65" s="22" t="str">
        <v/>
      </c>
      <c r="W65" s="48">
        <v>43676.484335370369</v>
      </c>
      <c r="X65" s="22">
        <v>0</v>
      </c>
      <c r="Y65" s="22">
        <v>0</v>
      </c>
      <c r="Z65" s="22">
        <v>1</v>
      </c>
      <c r="AA65" s="22">
        <v>0</v>
      </c>
      <c r="AB65" s="48">
        <v>43676</v>
      </c>
      <c r="AC65" s="48">
        <v>43676</v>
      </c>
      <c r="AD65" s="45">
        <v>97658</v>
      </c>
      <c r="AE65" s="45">
        <v>0</v>
      </c>
      <c r="AF65" s="45">
        <v>0</v>
      </c>
      <c r="AG65" s="45">
        <v>0</v>
      </c>
      <c r="AH65" s="45">
        <v>0</v>
      </c>
      <c r="AI65" s="60" t="str">
        <v/>
      </c>
      <c r="AJ65" s="60" t="str">
        <v/>
      </c>
    </row>
    <row r="66" spans="2:36" x14ac:dyDescent="0.25">
      <c r="E66" s="14" t="str">
        <v>Active</v>
      </c>
      <c r="F66" s="14" t="str">
        <v>tid_35b77104</v>
      </c>
      <c r="G66" s="14" t="str">
        <v>Sell</v>
      </c>
      <c r="H66" s="48" t="str">
        <v>Sale</v>
      </c>
      <c r="I66" s="48" t="e">
        <v>#VALUE!</v>
      </c>
      <c r="J66" s="35" t="str">
        <v>LUID_N601RM6G</v>
      </c>
      <c r="K66" s="61">
        <v>43675.594099652779</v>
      </c>
      <c r="L66" s="48">
        <v>43677.594099652779</v>
      </c>
      <c r="M66" s="45">
        <v>410000</v>
      </c>
      <c r="N66" s="45">
        <v>3432520</v>
      </c>
      <c r="O66" s="37">
        <v>8.3719999999999999</v>
      </c>
      <c r="P66" s="45">
        <v>3432520</v>
      </c>
      <c r="Q66" s="22" t="str">
        <v>GBP</v>
      </c>
      <c r="R66" s="22">
        <v>1</v>
      </c>
      <c r="S66" s="22">
        <v>0</v>
      </c>
      <c r="T66" s="22" t="str">
        <v>GBP</v>
      </c>
      <c r="U66" s="22">
        <v>0</v>
      </c>
      <c r="V66" s="22" t="str">
        <v>Client</v>
      </c>
      <c r="W66" s="48">
        <v>43676.552437094906</v>
      </c>
      <c r="X66" s="22">
        <v>0</v>
      </c>
      <c r="Y66" s="22" t="str">
        <v>Production-client</v>
      </c>
      <c r="Z66" s="22">
        <v>0</v>
      </c>
      <c r="AA66" s="22" t="str">
        <v>d90e8cb4-4ea9-412c-91da-c2c607ebb4bc</v>
      </c>
      <c r="AB66" s="48">
        <v>0</v>
      </c>
      <c r="AC66" s="48">
        <v>0</v>
      </c>
      <c r="AD66" s="45">
        <v>640200</v>
      </c>
      <c r="AE66" s="45">
        <v>3571100</v>
      </c>
      <c r="AF66" s="45">
        <v>-3571100</v>
      </c>
      <c r="AG66" s="45">
        <v>0</v>
      </c>
      <c r="AH66" s="45">
        <v>-3571100</v>
      </c>
      <c r="AI66" s="60" t="str">
        <v/>
      </c>
      <c r="AJ66" s="60" t="str">
        <v/>
      </c>
    </row>
    <row r="67" spans="2:36" x14ac:dyDescent="0.25">
      <c r="E67" s="14" t="str">
        <v>Active</v>
      </c>
      <c r="F67" s="14" t="str">
        <v>tid_4f192c6a-e74b-464e-95c2-62a18b092bd8</v>
      </c>
      <c r="G67" s="14" t="str">
        <v>Sell</v>
      </c>
      <c r="H67" s="48" t="str">
        <v>Sale</v>
      </c>
      <c r="I67" s="48" t="e">
        <v>#VALUE!</v>
      </c>
      <c r="J67" s="35" t="str">
        <v>LUID_68SFRG3A</v>
      </c>
      <c r="K67" s="61">
        <v>43675.594099652779</v>
      </c>
      <c r="L67" s="48">
        <v>43677.594099652779</v>
      </c>
      <c r="M67" s="45">
        <v>2879200</v>
      </c>
      <c r="N67" s="45">
        <v>6803549.5999999996</v>
      </c>
      <c r="O67" s="37">
        <v>2.363</v>
      </c>
      <c r="P67" s="45">
        <v>6803549.5999999996</v>
      </c>
      <c r="Q67" s="22" t="str">
        <v>GBP</v>
      </c>
      <c r="R67" s="22">
        <v>1</v>
      </c>
      <c r="S67" s="22">
        <v>0</v>
      </c>
      <c r="T67" s="22" t="str">
        <v>GBP</v>
      </c>
      <c r="U67" s="22">
        <v>0</v>
      </c>
      <c r="V67" s="22" t="str">
        <v>Client</v>
      </c>
      <c r="W67" s="48">
        <v>43676.552437094906</v>
      </c>
      <c r="X67" s="22">
        <v>0</v>
      </c>
      <c r="Y67" s="22" t="str">
        <v>Production-client</v>
      </c>
      <c r="Z67" s="22">
        <v>0</v>
      </c>
      <c r="AA67" s="22" t="str">
        <v>d90e8cb4-4ea9-412c-91da-c2c607ebb4bc</v>
      </c>
      <c r="AB67" s="48">
        <v>0</v>
      </c>
      <c r="AC67" s="48">
        <v>0</v>
      </c>
      <c r="AD67" s="45">
        <v>0</v>
      </c>
      <c r="AE67" s="45">
        <v>6892804.7999999998</v>
      </c>
      <c r="AF67" s="45">
        <v>-6892804.7999999998</v>
      </c>
      <c r="AG67" s="45">
        <v>0</v>
      </c>
      <c r="AH67" s="45">
        <v>-6892804.7999999998</v>
      </c>
      <c r="AI67" s="60" t="str">
        <v/>
      </c>
      <c r="AJ67" s="60" t="str">
        <v/>
      </c>
    </row>
    <row r="68" spans="2:36" x14ac:dyDescent="0.25">
      <c r="E68" s="14" t="str">
        <v>[More...]</v>
      </c>
      <c r="F68" s="14" t="str">
        <v>[More...]</v>
      </c>
      <c r="G68" s="14" t="str">
        <v>[More...]</v>
      </c>
      <c r="H68" s="48" t="str">
        <v>[More...]</v>
      </c>
      <c r="I68" s="48" t="str">
        <v>[More...]</v>
      </c>
      <c r="J68" s="35" t="str">
        <v>[More...]</v>
      </c>
      <c r="K68" s="61" t="str">
        <v>[More...]</v>
      </c>
      <c r="L68" s="48" t="str">
        <v>[More...]</v>
      </c>
      <c r="M68" s="45" t="str">
        <v>[More...]</v>
      </c>
      <c r="N68" s="45" t="str">
        <v>[More...]</v>
      </c>
      <c r="O68" s="37" t="str">
        <v>[More...]</v>
      </c>
      <c r="P68" s="45" t="str">
        <v>[More...]</v>
      </c>
      <c r="Q68" s="22" t="str">
        <v>[More...]</v>
      </c>
      <c r="R68" s="22" t="str">
        <v>[More...]</v>
      </c>
      <c r="S68" s="22" t="str">
        <v>[More...]</v>
      </c>
      <c r="T68" s="22" t="str">
        <v>[More...]</v>
      </c>
      <c r="U68" s="22" t="str">
        <v>[More...]</v>
      </c>
      <c r="V68" s="22" t="str">
        <v>[More...]</v>
      </c>
      <c r="W68" s="48" t="str">
        <v>[More...]</v>
      </c>
      <c r="X68" s="22" t="str">
        <v>[More...]</v>
      </c>
      <c r="Y68" s="22" t="str">
        <v>[More...]</v>
      </c>
      <c r="Z68" s="22" t="str">
        <v>[More...]</v>
      </c>
      <c r="AA68" s="22" t="str">
        <v>[More...]</v>
      </c>
      <c r="AB68" s="48" t="str">
        <v>[More...]</v>
      </c>
      <c r="AC68" s="48" t="str">
        <v>[More...]</v>
      </c>
      <c r="AD68" s="45" t="str">
        <v>[More...]</v>
      </c>
      <c r="AE68" s="45" t="str">
        <v>[More...]</v>
      </c>
      <c r="AF68" s="45" t="str">
        <v>[More...]</v>
      </c>
      <c r="AG68" s="45" t="str">
        <v>[More...]</v>
      </c>
      <c r="AH68" s="45" t="str">
        <v>[More...]</v>
      </c>
      <c r="AI68" s="60" t="str">
        <v/>
      </c>
      <c r="AJ68" s="60" t="str">
        <v/>
      </c>
    </row>
  </sheetData>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05"/>
  <sheetViews>
    <sheetView showGridLines="0" tabSelected="1" topLeftCell="A70" zoomScale="85" zoomScaleNormal="85" workbookViewId="0">
      <selection activeCell="E105" sqref="E105"/>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9" width="23.5703125" bestFit="1"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8"/>
      <c r="F7" s="1"/>
      <c r="G7" s="1"/>
      <c r="H7" s="1"/>
      <c r="I7" s="1"/>
      <c r="J7" s="1"/>
      <c r="K7" s="1"/>
      <c r="L7" s="1"/>
      <c r="M7" s="1"/>
      <c r="N7" s="1"/>
      <c r="O7" s="1"/>
      <c r="P7" s="1"/>
      <c r="Q7" s="1"/>
      <c r="R7" s="1"/>
    </row>
    <row r="8" spans="2:18" x14ac:dyDescent="0.25">
      <c r="B8" s="1"/>
      <c r="C8" s="1"/>
      <c r="D8" s="1"/>
      <c r="E8" s="38"/>
      <c r="F8" s="1"/>
      <c r="G8" s="1"/>
      <c r="H8" s="1"/>
      <c r="I8" s="1"/>
      <c r="J8" s="1"/>
      <c r="K8" s="1"/>
      <c r="L8" s="1"/>
      <c r="M8" s="1"/>
      <c r="N8" s="1"/>
      <c r="O8" s="1"/>
      <c r="P8" s="1"/>
      <c r="Q8" s="1"/>
      <c r="R8" s="1"/>
    </row>
    <row r="9" spans="2:18" x14ac:dyDescent="0.25">
      <c r="B9" s="1"/>
      <c r="C9" s="1"/>
      <c r="D9" s="1"/>
      <c r="E9" s="38"/>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11"/>
      <c r="F12" s="2"/>
      <c r="G12" s="11"/>
      <c r="H12" s="11"/>
      <c r="I12" s="11"/>
      <c r="J12" s="11"/>
      <c r="K12" s="11"/>
      <c r="L12" s="11"/>
      <c r="M12" s="11"/>
      <c r="N12" s="11"/>
      <c r="O12" s="11"/>
      <c r="P12" s="11"/>
      <c r="Q12" s="11"/>
      <c r="R12" s="11"/>
    </row>
    <row r="13" spans="2:18" x14ac:dyDescent="0.25">
      <c r="B13" s="2"/>
      <c r="C13" s="2"/>
      <c r="D13" s="2"/>
      <c r="O13" s="11"/>
      <c r="P13" s="11"/>
      <c r="Q13" s="11"/>
      <c r="R13" s="11"/>
    </row>
    <row r="14" spans="2:18" ht="20.25" x14ac:dyDescent="0.25">
      <c r="B14" s="2"/>
      <c r="C14" s="2"/>
      <c r="D14" s="2"/>
      <c r="E14" s="52" t="s">
        <v>391</v>
      </c>
      <c r="F14" s="52"/>
      <c r="G14" s="52"/>
      <c r="H14" s="52"/>
      <c r="I14" s="52"/>
      <c r="J14" s="52"/>
      <c r="K14" s="52"/>
      <c r="L14" s="52"/>
      <c r="M14" s="52"/>
      <c r="N14" s="52"/>
      <c r="O14" s="11"/>
      <c r="P14" s="11"/>
      <c r="Q14" s="11"/>
      <c r="R14" s="11"/>
    </row>
    <row r="15" spans="2:18" x14ac:dyDescent="0.25">
      <c r="B15" s="2"/>
      <c r="C15" s="2"/>
      <c r="D15" s="2"/>
      <c r="O15" s="11"/>
      <c r="P15" s="11"/>
      <c r="Q15" s="11"/>
      <c r="R15" s="11"/>
    </row>
    <row r="16" spans="2:18" x14ac:dyDescent="0.25">
      <c r="B16" s="2"/>
      <c r="C16" s="2"/>
      <c r="D16" s="2"/>
      <c r="E16" s="53" t="s">
        <v>392</v>
      </c>
      <c r="K16" s="54"/>
      <c r="L16" s="54"/>
      <c r="M16" s="54"/>
      <c r="N16" s="54"/>
      <c r="O16" s="11"/>
      <c r="P16" s="11"/>
      <c r="Q16" s="11"/>
      <c r="R16" s="11"/>
    </row>
    <row r="17" spans="2:18" x14ac:dyDescent="0.25">
      <c r="B17" s="2"/>
      <c r="C17" s="2"/>
      <c r="D17" s="2"/>
      <c r="E17" s="53" t="s">
        <v>393</v>
      </c>
      <c r="M17" s="54" t="s">
        <v>394</v>
      </c>
      <c r="O17" s="11"/>
      <c r="P17" s="11"/>
      <c r="Q17" s="11"/>
      <c r="R17" s="11"/>
    </row>
    <row r="18" spans="2:18" x14ac:dyDescent="0.25">
      <c r="B18" s="2"/>
      <c r="C18" s="2"/>
      <c r="D18" s="2"/>
      <c r="E18" s="53" t="s">
        <v>400</v>
      </c>
      <c r="K18" s="54"/>
      <c r="L18" s="54"/>
      <c r="M18" s="54"/>
      <c r="N18" s="54"/>
      <c r="O18" s="11"/>
      <c r="P18" s="11"/>
      <c r="Q18" s="11"/>
      <c r="R18" s="11"/>
    </row>
    <row r="19" spans="2:18" x14ac:dyDescent="0.25">
      <c r="B19" s="2"/>
      <c r="C19" s="2"/>
      <c r="D19" s="2"/>
      <c r="E19" s="53"/>
      <c r="M19" s="54"/>
      <c r="N19" s="54"/>
      <c r="O19" s="11"/>
      <c r="P19" s="11"/>
      <c r="Q19" s="11"/>
      <c r="R19" s="11"/>
    </row>
    <row r="20" spans="2:18" x14ac:dyDescent="0.25">
      <c r="B20" s="2"/>
      <c r="C20" s="2"/>
      <c r="D20" s="2"/>
      <c r="E20" s="53"/>
      <c r="M20" s="54"/>
      <c r="O20" s="11"/>
      <c r="P20" s="11"/>
      <c r="Q20" s="11"/>
      <c r="R20" s="11"/>
    </row>
    <row r="21" spans="2:18" x14ac:dyDescent="0.25">
      <c r="B21" s="2"/>
      <c r="C21" s="2"/>
      <c r="D21" s="2"/>
      <c r="E21" s="2"/>
      <c r="F21" s="2"/>
      <c r="G21" s="2"/>
      <c r="H21" s="2"/>
      <c r="I21" s="2"/>
      <c r="J21" s="2"/>
      <c r="K21" s="2"/>
      <c r="L21" s="2"/>
      <c r="M21" s="11"/>
      <c r="N21" s="11"/>
      <c r="O21" s="11"/>
      <c r="P21" s="11"/>
      <c r="Q21" s="11"/>
      <c r="R21" s="11"/>
    </row>
    <row r="22" spans="2:18" x14ac:dyDescent="0.25">
      <c r="B22" s="2"/>
      <c r="C22" s="2"/>
      <c r="D22" s="11"/>
      <c r="E22" s="2"/>
      <c r="F22" s="2"/>
      <c r="G22" s="2"/>
      <c r="H22" s="2"/>
      <c r="I22" s="2"/>
      <c r="J22" s="2"/>
      <c r="K22" s="2"/>
      <c r="L22" s="2"/>
      <c r="M22" s="2"/>
    </row>
    <row r="23" spans="2:18" x14ac:dyDescent="0.25">
      <c r="B23" s="2"/>
      <c r="C23" s="2"/>
      <c r="D23" s="11"/>
      <c r="E23" s="39" t="s">
        <v>263</v>
      </c>
      <c r="F23" s="9" t="s">
        <v>264</v>
      </c>
      <c r="G23" s="9" t="s">
        <v>265</v>
      </c>
      <c r="H23" s="7" t="s">
        <v>266</v>
      </c>
      <c r="I23" s="9" t="s">
        <v>267</v>
      </c>
      <c r="J23" s="9" t="s">
        <v>268</v>
      </c>
      <c r="K23" s="6" t="s">
        <v>269</v>
      </c>
      <c r="L23" s="9" t="s">
        <v>270</v>
      </c>
      <c r="M23" s="2"/>
    </row>
    <row r="24" spans="2:18" x14ac:dyDescent="0.25">
      <c r="B24" s="2"/>
      <c r="C24" s="2"/>
      <c r="D24" s="11"/>
      <c r="E24" s="47" t="s">
        <v>396</v>
      </c>
      <c r="F24" s="62" t="s">
        <v>397</v>
      </c>
      <c r="G24" s="47" t="s">
        <v>214</v>
      </c>
      <c r="H24" s="14" t="s">
        <v>398</v>
      </c>
      <c r="I24" s="24"/>
      <c r="J24" s="42"/>
      <c r="K24" s="55"/>
      <c r="L24" s="55" t="str">
        <f>_xll.fbnInstrumentsAdd(E23:K24)</f>
        <v>LUID_6S3HDIR3</v>
      </c>
      <c r="M24" s="2"/>
    </row>
    <row r="25" spans="2:18" ht="15.75" thickBot="1" x14ac:dyDescent="0.3">
      <c r="B25" s="2"/>
      <c r="C25" s="2"/>
      <c r="D25" s="2"/>
      <c r="E25" s="2"/>
      <c r="F25" s="2"/>
      <c r="G25" s="2"/>
      <c r="H25" s="2"/>
      <c r="I25" s="2"/>
      <c r="J25" s="2"/>
      <c r="K25" s="2"/>
      <c r="L25" s="2"/>
      <c r="M25" s="2"/>
      <c r="N25" s="2"/>
      <c r="O25" s="2"/>
      <c r="P25" s="2"/>
      <c r="Q25" s="2"/>
      <c r="R25" s="2"/>
    </row>
    <row r="26" spans="2:18" ht="15.75" thickBot="1" x14ac:dyDescent="0.3">
      <c r="B26" s="2"/>
      <c r="C26" s="2"/>
      <c r="D26" s="2"/>
      <c r="E26" s="11" t="s">
        <v>182</v>
      </c>
      <c r="F26" s="19" t="s">
        <v>356</v>
      </c>
      <c r="G26" s="2"/>
      <c r="H26" s="2"/>
      <c r="I26" s="31">
        <f ca="1">NOW()+2</f>
        <v>43678.625714699076</v>
      </c>
      <c r="J26" s="2"/>
      <c r="K26" s="2" t="s">
        <v>208</v>
      </c>
      <c r="L26" s="28" t="str">
        <f ca="1">TEXT(I26,"yyyy/mm/dd")&amp;" T "&amp;TEXT(I26," hh:mm:ss.00")</f>
        <v>2019/08/01 T  15:01:01.75</v>
      </c>
      <c r="M26" s="2"/>
      <c r="N26" s="2"/>
      <c r="O26" s="2"/>
      <c r="P26" s="2"/>
      <c r="Q26" s="2"/>
      <c r="R26" s="2"/>
    </row>
    <row r="27" spans="2:18" ht="5.25" customHeight="1" thickBot="1" x14ac:dyDescent="0.3">
      <c r="B27" s="2"/>
      <c r="C27" s="2"/>
      <c r="D27" s="2"/>
      <c r="E27" s="2"/>
      <c r="F27" s="2"/>
      <c r="G27" s="2"/>
      <c r="H27" s="2"/>
      <c r="I27" s="2"/>
      <c r="J27" s="2"/>
      <c r="K27" s="2"/>
      <c r="L27" s="2"/>
      <c r="M27" s="2"/>
      <c r="N27" s="2"/>
      <c r="O27" s="2"/>
      <c r="P27" s="2"/>
      <c r="Q27" s="2"/>
      <c r="R27" s="2"/>
    </row>
    <row r="28" spans="2:18" ht="15.75" thickBot="1" x14ac:dyDescent="0.3">
      <c r="B28" s="2"/>
      <c r="C28" s="2"/>
      <c r="D28" s="2"/>
      <c r="E28" s="11" t="s">
        <v>186</v>
      </c>
      <c r="F28" s="19" t="s">
        <v>260</v>
      </c>
      <c r="G28" s="2"/>
      <c r="H28" s="2"/>
      <c r="I28" s="31">
        <f ca="1">I26+2</f>
        <v>43680.625714699076</v>
      </c>
      <c r="J28" s="2"/>
      <c r="K28" s="2" t="s">
        <v>208</v>
      </c>
      <c r="L28" s="28" t="str">
        <f ca="1">TEXT(I28,"yyyy/mm/dd")&amp;" T "&amp;TEXT(I28," hh:mm:ss.00")</f>
        <v>2019/08/03 T  15:01:01.75</v>
      </c>
      <c r="M28" s="2"/>
      <c r="N28" s="2"/>
      <c r="O28" s="2"/>
      <c r="P28" s="2"/>
      <c r="Q28" s="2"/>
      <c r="R28" s="2"/>
    </row>
    <row r="29" spans="2:18" x14ac:dyDescent="0.25">
      <c r="B29" s="2"/>
      <c r="C29" s="2"/>
      <c r="D29" s="2"/>
      <c r="E29" s="2"/>
      <c r="F29" s="2"/>
      <c r="G29" s="2"/>
      <c r="H29" s="2"/>
      <c r="I29" s="2"/>
      <c r="J29" s="2"/>
      <c r="K29" s="2"/>
      <c r="L29" s="2"/>
      <c r="M29" s="2"/>
      <c r="N29" s="2"/>
      <c r="O29" s="2"/>
      <c r="P29" s="2"/>
      <c r="Q29" s="2"/>
      <c r="R29" s="2"/>
    </row>
    <row r="30" spans="2:18" x14ac:dyDescent="0.25">
      <c r="B30" s="2"/>
      <c r="C30" s="2"/>
      <c r="D30" s="2"/>
      <c r="E30" s="7" t="s">
        <v>229</v>
      </c>
      <c r="F30" s="9" t="s">
        <v>184</v>
      </c>
      <c r="G30" s="9" t="s">
        <v>230</v>
      </c>
      <c r="H30" s="9" t="s">
        <v>231</v>
      </c>
      <c r="I30" s="20" t="s">
        <v>232</v>
      </c>
      <c r="J30" s="7" t="s">
        <v>188</v>
      </c>
      <c r="K30" s="6" t="s">
        <v>233</v>
      </c>
      <c r="L30" s="9" t="s">
        <v>234</v>
      </c>
      <c r="M30" s="9" t="s">
        <v>235</v>
      </c>
      <c r="N30" s="9" t="s">
        <v>236</v>
      </c>
      <c r="O30" s="9" t="s">
        <v>237</v>
      </c>
      <c r="P30" s="9" t="s">
        <v>189</v>
      </c>
      <c r="Q30" s="9" t="s">
        <v>215</v>
      </c>
      <c r="R30" s="2"/>
    </row>
    <row r="31" spans="2:18" x14ac:dyDescent="0.25">
      <c r="B31" s="2"/>
      <c r="C31" s="2"/>
      <c r="D31" s="11">
        <v>1</v>
      </c>
      <c r="E31" s="14" t="s">
        <v>399</v>
      </c>
      <c r="F31" s="14" t="s">
        <v>201</v>
      </c>
      <c r="G31" s="14" t="s">
        <v>395</v>
      </c>
      <c r="H31" s="48" t="str">
        <f ca="1">$L$26</f>
        <v>2019/08/01 T  15:01:01.75</v>
      </c>
      <c r="I31" s="48" t="str">
        <f ca="1">$L$28</f>
        <v>2019/08/03 T  15:01:01.75</v>
      </c>
      <c r="J31" s="35">
        <v>150000000</v>
      </c>
      <c r="K31" s="46">
        <v>1</v>
      </c>
      <c r="L31" s="36">
        <f>K31*J31</f>
        <v>150000000</v>
      </c>
      <c r="M31" s="44"/>
      <c r="N31" s="45" t="s">
        <v>69</v>
      </c>
      <c r="O31" s="37"/>
      <c r="P31" s="22" t="s">
        <v>385</v>
      </c>
      <c r="Q31" s="22"/>
      <c r="R31" s="2"/>
    </row>
    <row r="32" spans="2:18" x14ac:dyDescent="0.25">
      <c r="B32" s="2"/>
      <c r="C32" s="2"/>
      <c r="D32" s="11">
        <v>2</v>
      </c>
      <c r="E32" s="8"/>
      <c r="F32" s="26"/>
      <c r="G32" s="25"/>
      <c r="H32" s="48"/>
      <c r="I32" s="48"/>
      <c r="J32" s="35"/>
      <c r="K32" s="16"/>
      <c r="L32" s="36"/>
      <c r="M32" s="44"/>
      <c r="N32" s="45"/>
      <c r="O32" s="37"/>
      <c r="P32" s="22"/>
      <c r="Q32" s="44"/>
      <c r="R32" s="2"/>
    </row>
    <row r="33" spans="2:35" x14ac:dyDescent="0.25">
      <c r="B33" s="2"/>
      <c r="C33" s="2"/>
      <c r="D33" s="11">
        <v>3</v>
      </c>
      <c r="E33" s="8"/>
      <c r="F33" s="47"/>
      <c r="G33" s="47"/>
      <c r="H33" s="48"/>
      <c r="I33" s="48"/>
      <c r="J33" s="35"/>
      <c r="K33" s="16"/>
      <c r="L33" s="36"/>
      <c r="M33" s="44"/>
      <c r="N33" s="45"/>
      <c r="O33" s="44"/>
      <c r="P33" s="22"/>
      <c r="Q33" s="44"/>
      <c r="R33" s="2"/>
    </row>
    <row r="34" spans="2:35" x14ac:dyDescent="0.25">
      <c r="B34" s="2"/>
      <c r="C34" s="2"/>
      <c r="D34" s="11">
        <v>4</v>
      </c>
      <c r="E34" s="8"/>
      <c r="F34" s="44"/>
      <c r="G34" s="44"/>
      <c r="H34" s="59"/>
      <c r="I34" s="59"/>
      <c r="J34" s="8"/>
      <c r="K34" s="5"/>
      <c r="L34" s="36"/>
      <c r="M34" s="44"/>
      <c r="N34" s="45"/>
      <c r="O34" s="44"/>
      <c r="P34" s="22"/>
      <c r="Q34" s="44"/>
      <c r="R34" s="2"/>
    </row>
    <row r="35" spans="2:35" x14ac:dyDescent="0.25">
      <c r="B35" s="2"/>
      <c r="C35" s="2"/>
      <c r="D35" s="11">
        <v>5</v>
      </c>
      <c r="E35" s="8"/>
      <c r="F35" s="44"/>
      <c r="G35" s="44"/>
      <c r="H35" s="59"/>
      <c r="I35" s="59"/>
      <c r="J35" s="8"/>
      <c r="K35" s="5"/>
      <c r="L35" s="36"/>
      <c r="M35" s="44"/>
      <c r="N35" s="45"/>
      <c r="O35" s="44"/>
      <c r="P35" s="22"/>
      <c r="Q35" s="44"/>
      <c r="R35" s="2"/>
    </row>
    <row r="36" spans="2:35" x14ac:dyDescent="0.25">
      <c r="B36" s="2"/>
      <c r="C36" s="2"/>
      <c r="D36" s="11">
        <v>6</v>
      </c>
      <c r="E36" s="8"/>
      <c r="F36" s="44"/>
      <c r="G36" s="44"/>
      <c r="H36" s="59"/>
      <c r="I36" s="59"/>
      <c r="J36" s="8"/>
      <c r="K36" s="5"/>
      <c r="L36" s="36"/>
      <c r="M36" s="44"/>
      <c r="N36" s="45"/>
      <c r="O36" s="44"/>
      <c r="P36" s="22"/>
      <c r="Q36" s="44"/>
      <c r="R36" s="2"/>
    </row>
    <row r="37" spans="2:35" x14ac:dyDescent="0.25">
      <c r="B37" s="2"/>
      <c r="C37" s="2"/>
      <c r="D37" s="11">
        <v>7</v>
      </c>
      <c r="E37" s="8"/>
      <c r="F37" s="44"/>
      <c r="G37" s="44"/>
      <c r="H37" s="59"/>
      <c r="I37" s="59"/>
      <c r="J37" s="8"/>
      <c r="K37" s="5"/>
      <c r="L37" s="36"/>
      <c r="M37" s="44"/>
      <c r="N37" s="45"/>
      <c r="O37" s="44"/>
      <c r="P37" s="22"/>
      <c r="Q37" s="44"/>
      <c r="R37" s="2"/>
    </row>
    <row r="38" spans="2:35" x14ac:dyDescent="0.25">
      <c r="B38" s="2"/>
      <c r="C38" s="2"/>
      <c r="D38" s="11">
        <v>8</v>
      </c>
      <c r="E38" s="8"/>
      <c r="F38" s="44"/>
      <c r="G38" s="44"/>
      <c r="H38" s="59"/>
      <c r="I38" s="59"/>
      <c r="J38" s="8"/>
      <c r="K38" s="5"/>
      <c r="L38" s="36"/>
      <c r="M38" s="44"/>
      <c r="N38" s="45"/>
      <c r="O38" s="44"/>
      <c r="P38" s="22"/>
      <c r="Q38" s="44"/>
      <c r="R38" s="2"/>
    </row>
    <row r="39" spans="2:35" x14ac:dyDescent="0.25">
      <c r="B39" s="2"/>
      <c r="C39" s="2"/>
      <c r="D39" s="11">
        <v>9</v>
      </c>
      <c r="E39" s="8"/>
      <c r="F39" s="44"/>
      <c r="G39" s="44"/>
      <c r="H39" s="59"/>
      <c r="I39" s="59"/>
      <c r="J39" s="8"/>
      <c r="K39" s="5"/>
      <c r="L39" s="36"/>
      <c r="M39" s="44"/>
      <c r="N39" s="45"/>
      <c r="O39" s="44"/>
      <c r="P39" s="22"/>
      <c r="Q39" s="44"/>
      <c r="R39" s="2"/>
    </row>
    <row r="40" spans="2:35" x14ac:dyDescent="0.25">
      <c r="B40" s="2"/>
      <c r="C40" s="2"/>
      <c r="D40" s="11">
        <v>10</v>
      </c>
      <c r="E40" s="8"/>
      <c r="F40" s="44"/>
      <c r="G40" s="44"/>
      <c r="H40" s="59"/>
      <c r="I40" s="59"/>
      <c r="J40" s="8"/>
      <c r="K40" s="5"/>
      <c r="L40" s="36"/>
      <c r="M40" s="44"/>
      <c r="N40" s="45"/>
      <c r="O40" s="44"/>
      <c r="P40" s="22"/>
      <c r="Q40" s="44"/>
      <c r="R40" s="2"/>
    </row>
    <row r="41" spans="2:35" x14ac:dyDescent="0.25">
      <c r="B41" s="2"/>
      <c r="C41" s="2"/>
      <c r="D41" s="2"/>
      <c r="E41" s="2"/>
      <c r="F41" s="2"/>
      <c r="G41" s="2"/>
      <c r="H41" s="2"/>
      <c r="I41" s="2"/>
      <c r="J41" s="2"/>
      <c r="K41" s="2"/>
      <c r="L41" s="2"/>
      <c r="M41" s="2"/>
      <c r="N41" s="2"/>
      <c r="O41" s="2"/>
      <c r="P41" s="2"/>
      <c r="Q41" s="2"/>
      <c r="R41" s="2"/>
    </row>
    <row r="42" spans="2:35" x14ac:dyDescent="0.25">
      <c r="B42" s="2"/>
      <c r="C42" s="2"/>
      <c r="D42" s="2"/>
      <c r="E42" s="21" t="str">
        <f ca="1">_xll.fbnTransactionsAdd(F26,F28,E30:P33)</f>
        <v>Transactions added</v>
      </c>
      <c r="F42" s="2"/>
      <c r="G42" s="2"/>
      <c r="H42" s="2"/>
      <c r="I42" s="2"/>
      <c r="J42" s="2"/>
      <c r="K42" s="2"/>
      <c r="L42" s="2"/>
      <c r="M42" s="2"/>
      <c r="N42" s="2"/>
      <c r="O42" s="2"/>
      <c r="P42" s="2"/>
      <c r="Q42" s="2"/>
      <c r="R42" s="2"/>
    </row>
    <row r="43" spans="2:35" ht="4.5" customHeight="1" x14ac:dyDescent="0.25">
      <c r="B43" s="2"/>
      <c r="C43" s="2"/>
      <c r="D43" s="2"/>
      <c r="E43" s="21"/>
      <c r="F43" s="2"/>
      <c r="G43" s="2"/>
      <c r="H43" s="2"/>
      <c r="I43" s="2"/>
      <c r="J43" s="2"/>
      <c r="K43" s="2"/>
      <c r="L43" s="2"/>
      <c r="M43" s="2"/>
      <c r="N43" s="2"/>
      <c r="O43" s="2"/>
      <c r="P43" s="2"/>
      <c r="Q43" s="2"/>
      <c r="R43" s="2"/>
    </row>
    <row r="45" spans="2:35" x14ac:dyDescent="0.25">
      <c r="B45" s="2"/>
      <c r="C45" s="2"/>
      <c r="D45" s="2"/>
      <c r="E45" s="11"/>
      <c r="F45" s="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401</v>
      </c>
      <c r="K47" s="54"/>
      <c r="L47" s="54"/>
      <c r="M47" s="54"/>
      <c r="N47" s="54"/>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M48" s="54"/>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2"/>
      <c r="F49" s="2"/>
      <c r="G49" s="2"/>
      <c r="H49" s="2"/>
      <c r="I49" s="2"/>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19" t="s">
        <v>356</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19" t="s">
        <v>260</v>
      </c>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390</v>
      </c>
      <c r="F54" s="23">
        <v>32874</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3">_xll.fbnTransactionsGet(F50,F52,F54)</f>
        <v>Status</v>
      </c>
      <c r="F55" s="9" t="str">
        <v>Transaction Id</v>
      </c>
      <c r="G55" s="9" t="str">
        <v>Transaction Type</v>
      </c>
      <c r="H55" s="9" t="str">
        <v>Transaction Description</v>
      </c>
      <c r="I55" s="20" t="str">
        <v>Instrument Identifiers</v>
      </c>
      <c r="J55" s="7" t="str">
        <v>Instrument Uid</v>
      </c>
      <c r="K55" s="6" t="str">
        <v>Transaction Date</v>
      </c>
      <c r="L55" s="9" t="str">
        <v>Settlement Date</v>
      </c>
      <c r="M55" s="9" t="str">
        <v>Instrument Units Traded</v>
      </c>
      <c r="N55" s="9" t="str">
        <v>Transaction amount</v>
      </c>
      <c r="O55" s="9" t="str">
        <v>Transaction Price</v>
      </c>
      <c r="P55" s="9" t="str">
        <v>Total Consideration Amount</v>
      </c>
      <c r="Q55" s="9" t="str">
        <v>Total Consideration Currency</v>
      </c>
      <c r="R55" s="9" t="str">
        <v>Exchange Rate</v>
      </c>
      <c r="S55" s="9" t="str">
        <v>Transaction to Portfolio Rate</v>
      </c>
      <c r="T55" s="9" t="str">
        <v>Transaction Currency</v>
      </c>
      <c r="U55" s="9" t="str">
        <v>Counterparty ID</v>
      </c>
      <c r="V55" s="9" t="str">
        <v>Source</v>
      </c>
      <c r="W55" s="9" t="str">
        <v>Entry DateTime</v>
      </c>
      <c r="X55" s="9" t="str">
        <v>Cancel DateTime</v>
      </c>
      <c r="Y55" s="9" t="str">
        <v>SourcePortfolioScope</v>
      </c>
      <c r="Z55" s="9" t="str">
        <v>Exchange rate from the trade currency to the portfolio currency.</v>
      </c>
      <c r="AA55" s="9" t="str">
        <v>SourcePortfolioId</v>
      </c>
      <c r="AB55" s="9" t="str">
        <v>Original Settlement Date</v>
      </c>
      <c r="AC55" s="9" t="str">
        <v>Original Trade Date</v>
      </c>
      <c r="AD55" s="9" t="str">
        <v>Net holding as a result of the transaction</v>
      </c>
      <c r="AE55" s="9" t="str">
        <v>Cost (Portfolio Ccy) Amount</v>
      </c>
      <c r="AF55" s="9" t="str">
        <v>Total G/L Amount</v>
      </c>
      <c r="AG55" s="9" t="str">
        <v>Market G/L Amount</v>
      </c>
      <c r="AH55" s="9" t="str">
        <v>Currency G/L Amount</v>
      </c>
      <c r="AI55" s="2"/>
      <c r="AJ55" s="60"/>
    </row>
    <row r="56" spans="2:36" x14ac:dyDescent="0.25">
      <c r="B56" s="2"/>
      <c r="C56" s="2"/>
      <c r="D56" s="11"/>
      <c r="E56" s="14" t="str">
        <v>Active</v>
      </c>
      <c r="F56" s="14" t="str">
        <v>2019-07-28T11:55:34.1400000+00:00</v>
      </c>
      <c r="G56" s="14" t="str">
        <v>AdjustmentIncrease</v>
      </c>
      <c r="H56" s="48" t="str">
        <v>Increase Adjustment</v>
      </c>
      <c r="I56" s="48" t="e">
        <v>#VALUE!</v>
      </c>
      <c r="J56" s="35" t="str">
        <v>LUID_N601RM6G</v>
      </c>
      <c r="K56" s="61">
        <v>43674.496922916667</v>
      </c>
      <c r="L56" s="48">
        <v>43674.496922916667</v>
      </c>
      <c r="M56" s="45">
        <v>1050200</v>
      </c>
      <c r="N56" s="45">
        <v>9147242</v>
      </c>
      <c r="O56" s="37">
        <v>8.7100000000000009</v>
      </c>
      <c r="P56" s="45">
        <v>9147242</v>
      </c>
      <c r="Q56" s="22" t="str">
        <v>GBP</v>
      </c>
      <c r="R56" s="22">
        <v>1</v>
      </c>
      <c r="S56" s="22">
        <v>1</v>
      </c>
      <c r="T56" s="22" t="str">
        <v>GBP</v>
      </c>
      <c r="U56" s="22">
        <v>0</v>
      </c>
      <c r="V56" s="22" t="str">
        <v/>
      </c>
      <c r="W56" s="48">
        <v>43676.483005196758</v>
      </c>
      <c r="X56" s="22">
        <v>0</v>
      </c>
      <c r="Y56" s="22">
        <v>0</v>
      </c>
      <c r="Z56" s="22">
        <v>1</v>
      </c>
      <c r="AA56" s="22">
        <v>0</v>
      </c>
      <c r="AB56" s="48">
        <v>43676</v>
      </c>
      <c r="AC56" s="48">
        <v>43676</v>
      </c>
      <c r="AD56" s="45">
        <v>1050200</v>
      </c>
      <c r="AE56" s="45">
        <v>0</v>
      </c>
      <c r="AF56" s="45">
        <v>0</v>
      </c>
      <c r="AG56" s="45">
        <v>0</v>
      </c>
      <c r="AH56" s="45">
        <v>0</v>
      </c>
      <c r="AI56" s="2"/>
      <c r="AJ56" s="60"/>
    </row>
    <row r="57" spans="2:36" x14ac:dyDescent="0.25">
      <c r="B57" s="2"/>
      <c r="C57" s="2"/>
      <c r="D57" s="11"/>
      <c r="E57" s="14" t="str">
        <v>Active</v>
      </c>
      <c r="F57" s="14" t="str">
        <v>2019-07-28T11:55:34.1400000+00:00</v>
      </c>
      <c r="G57" s="14" t="str">
        <v>AdjustmentIncrease</v>
      </c>
      <c r="H57" s="48" t="str">
        <v>Increase Adjustment</v>
      </c>
      <c r="I57" s="48" t="e">
        <v>#VALUE!</v>
      </c>
      <c r="J57" s="35" t="str">
        <v>LUID_R5EVVMBF</v>
      </c>
      <c r="K57" s="61">
        <v>43674.496922916667</v>
      </c>
      <c r="L57" s="48">
        <v>43674.496922916667</v>
      </c>
      <c r="M57" s="45">
        <v>100674</v>
      </c>
      <c r="N57" s="45">
        <v>13085203.82</v>
      </c>
      <c r="O57" s="37">
        <v>129.976</v>
      </c>
      <c r="P57" s="45">
        <v>13085203.823999999</v>
      </c>
      <c r="Q57" s="22" t="str">
        <v>GBP</v>
      </c>
      <c r="R57" s="22">
        <v>1</v>
      </c>
      <c r="S57" s="22">
        <v>1</v>
      </c>
      <c r="T57" s="22" t="str">
        <v>GBP</v>
      </c>
      <c r="U57" s="22">
        <v>0</v>
      </c>
      <c r="V57" s="22" t="str">
        <v/>
      </c>
      <c r="W57" s="48">
        <v>43676.483005196758</v>
      </c>
      <c r="X57" s="22">
        <v>0</v>
      </c>
      <c r="Y57" s="22">
        <v>0</v>
      </c>
      <c r="Z57" s="22">
        <v>1</v>
      </c>
      <c r="AA57" s="22">
        <v>0</v>
      </c>
      <c r="AB57" s="48">
        <v>43676</v>
      </c>
      <c r="AC57" s="48">
        <v>43676</v>
      </c>
      <c r="AD57" s="45">
        <v>100674</v>
      </c>
      <c r="AE57" s="45">
        <v>0</v>
      </c>
      <c r="AF57" s="45">
        <v>0</v>
      </c>
      <c r="AG57" s="45">
        <v>0</v>
      </c>
      <c r="AH57" s="45">
        <v>0</v>
      </c>
      <c r="AI57" s="2"/>
      <c r="AJ57" s="60"/>
    </row>
    <row r="58" spans="2:36" x14ac:dyDescent="0.25">
      <c r="B58" s="2"/>
      <c r="C58" s="2"/>
      <c r="D58" s="11"/>
      <c r="E58" s="14" t="str">
        <v>Active</v>
      </c>
      <c r="F58" s="14" t="str">
        <v>2019-07-28T11:55:34.1400000+00:00</v>
      </c>
      <c r="G58" s="14" t="str">
        <v>AdjustmentIncrease</v>
      </c>
      <c r="H58" s="48" t="str">
        <v>Increase Adjustment</v>
      </c>
      <c r="I58" s="48" t="e">
        <v>#VALUE!</v>
      </c>
      <c r="J58" s="35" t="str">
        <v>LUID_ZTJQAA2N</v>
      </c>
      <c r="K58" s="61">
        <v>43674.496922916667</v>
      </c>
      <c r="L58" s="48">
        <v>43674.496922916667</v>
      </c>
      <c r="M58" s="45">
        <v>220456</v>
      </c>
      <c r="N58" s="45">
        <v>23461147.98</v>
      </c>
      <c r="O58" s="37">
        <v>106.42100000000001</v>
      </c>
      <c r="P58" s="45">
        <v>23461147.976</v>
      </c>
      <c r="Q58" s="22" t="str">
        <v>GBP</v>
      </c>
      <c r="R58" s="22">
        <v>1</v>
      </c>
      <c r="S58" s="22">
        <v>1</v>
      </c>
      <c r="T58" s="22" t="str">
        <v>GBP</v>
      </c>
      <c r="U58" s="22">
        <v>0</v>
      </c>
      <c r="V58" s="22" t="str">
        <v/>
      </c>
      <c r="W58" s="48">
        <v>43676.483005196758</v>
      </c>
      <c r="X58" s="22">
        <v>0</v>
      </c>
      <c r="Y58" s="22">
        <v>0</v>
      </c>
      <c r="Z58" s="22">
        <v>1</v>
      </c>
      <c r="AA58" s="22">
        <v>0</v>
      </c>
      <c r="AB58" s="48">
        <v>43676</v>
      </c>
      <c r="AC58" s="48">
        <v>43676</v>
      </c>
      <c r="AD58" s="45">
        <v>220456</v>
      </c>
      <c r="AE58" s="45">
        <v>0</v>
      </c>
      <c r="AF58" s="45">
        <v>0</v>
      </c>
      <c r="AG58" s="45">
        <v>0</v>
      </c>
      <c r="AH58" s="45">
        <v>0</v>
      </c>
      <c r="AI58" s="2"/>
      <c r="AJ58" s="60"/>
    </row>
    <row r="59" spans="2:36" x14ac:dyDescent="0.25">
      <c r="B59" s="2"/>
      <c r="C59" s="2"/>
      <c r="D59" s="11"/>
      <c r="E59" s="14" t="str">
        <v>Active</v>
      </c>
      <c r="F59" s="14" t="str">
        <v>2019-07-28T11:55:34.1400000+00:00</v>
      </c>
      <c r="G59" s="14" t="str">
        <v>AdjustmentIncrease</v>
      </c>
      <c r="H59" s="48" t="str">
        <v>Increase Adjustment</v>
      </c>
      <c r="I59" s="48" t="e">
        <v>#VALUE!</v>
      </c>
      <c r="J59" s="35" t="str">
        <v>LUID_5YZ6CLQV</v>
      </c>
      <c r="K59" s="61">
        <v>43674.496922916667</v>
      </c>
      <c r="L59" s="48">
        <v>43674.496922916667</v>
      </c>
      <c r="M59" s="45">
        <v>97658</v>
      </c>
      <c r="N59" s="45">
        <v>13522312.630000001</v>
      </c>
      <c r="O59" s="37">
        <v>138.46600000000001</v>
      </c>
      <c r="P59" s="45">
        <v>13522312.628</v>
      </c>
      <c r="Q59" s="22" t="str">
        <v>GBP</v>
      </c>
      <c r="R59" s="22">
        <v>1</v>
      </c>
      <c r="S59" s="22">
        <v>1</v>
      </c>
      <c r="T59" s="22" t="str">
        <v>GBP</v>
      </c>
      <c r="U59" s="22">
        <v>0</v>
      </c>
      <c r="V59" s="22" t="str">
        <v/>
      </c>
      <c r="W59" s="48">
        <v>43676.483005196758</v>
      </c>
      <c r="X59" s="22">
        <v>0</v>
      </c>
      <c r="Y59" s="22">
        <v>0</v>
      </c>
      <c r="Z59" s="22">
        <v>1</v>
      </c>
      <c r="AA59" s="22">
        <v>0</v>
      </c>
      <c r="AB59" s="48">
        <v>43676</v>
      </c>
      <c r="AC59" s="48">
        <v>43676</v>
      </c>
      <c r="AD59" s="45">
        <v>97658</v>
      </c>
      <c r="AE59" s="45">
        <v>0</v>
      </c>
      <c r="AF59" s="45">
        <v>0</v>
      </c>
      <c r="AG59" s="45">
        <v>0</v>
      </c>
      <c r="AH59" s="45">
        <v>0</v>
      </c>
      <c r="AI59" s="2"/>
      <c r="AJ59" s="60"/>
    </row>
    <row r="60" spans="2:36" x14ac:dyDescent="0.25">
      <c r="B60" s="2"/>
      <c r="C60" s="2"/>
      <c r="D60" s="11"/>
      <c r="E60" s="14" t="str">
        <v>Active</v>
      </c>
      <c r="F60" s="14" t="str">
        <v>2019-07-28T11:55:34.1400000+00:00</v>
      </c>
      <c r="G60" s="14" t="str">
        <v>AdjustmentIncrease</v>
      </c>
      <c r="H60" s="48" t="str">
        <v>Increase Adjustment</v>
      </c>
      <c r="I60" s="48" t="e">
        <v>#VALUE!</v>
      </c>
      <c r="J60" s="35" t="str">
        <v>LUID_3JUBXF9T</v>
      </c>
      <c r="K60" s="61">
        <v>43674.496922916667</v>
      </c>
      <c r="L60" s="48">
        <v>43674.496922916667</v>
      </c>
      <c r="M60" s="45">
        <v>320568</v>
      </c>
      <c r="N60" s="45">
        <v>34677443.399999999</v>
      </c>
      <c r="O60" s="37">
        <v>108.175</v>
      </c>
      <c r="P60" s="45">
        <v>34677443.399999999</v>
      </c>
      <c r="Q60" s="22" t="str">
        <v>GBP</v>
      </c>
      <c r="R60" s="22">
        <v>1</v>
      </c>
      <c r="S60" s="22">
        <v>1</v>
      </c>
      <c r="T60" s="22" t="str">
        <v>GBP</v>
      </c>
      <c r="U60" s="22">
        <v>0</v>
      </c>
      <c r="V60" s="22" t="str">
        <v/>
      </c>
      <c r="W60" s="48">
        <v>43676.483005196758</v>
      </c>
      <c r="X60" s="22">
        <v>0</v>
      </c>
      <c r="Y60" s="22">
        <v>0</v>
      </c>
      <c r="Z60" s="22">
        <v>1</v>
      </c>
      <c r="AA60" s="22">
        <v>0</v>
      </c>
      <c r="AB60" s="48">
        <v>43676</v>
      </c>
      <c r="AC60" s="48">
        <v>43676</v>
      </c>
      <c r="AD60" s="45">
        <v>320568</v>
      </c>
      <c r="AE60" s="45">
        <v>0</v>
      </c>
      <c r="AF60" s="45">
        <v>0</v>
      </c>
      <c r="AG60" s="45">
        <v>0</v>
      </c>
      <c r="AH60" s="45">
        <v>0</v>
      </c>
      <c r="AI60" s="2"/>
      <c r="AJ60" s="60"/>
    </row>
    <row r="61" spans="2:36" x14ac:dyDescent="0.25">
      <c r="B61" s="2"/>
      <c r="C61" s="2"/>
      <c r="D61" s="11"/>
      <c r="E61" s="14" t="str">
        <v>Active</v>
      </c>
      <c r="F61" s="14" t="str">
        <v>2019-07-28T11:55:34.1400000+00:00</v>
      </c>
      <c r="G61" s="14" t="str">
        <v>AdjustmentIncrease</v>
      </c>
      <c r="H61" s="48" t="str">
        <v>Increase Adjustment</v>
      </c>
      <c r="I61" s="48" t="e">
        <v>#VALUE!</v>
      </c>
      <c r="J61" s="35" t="str">
        <v>LUID_68SFRG3A</v>
      </c>
      <c r="K61" s="61">
        <v>43674.496922916667</v>
      </c>
      <c r="L61" s="48">
        <v>43674.496922916667</v>
      </c>
      <c r="M61" s="45">
        <v>2879200</v>
      </c>
      <c r="N61" s="45">
        <v>6892804.7999999998</v>
      </c>
      <c r="O61" s="37">
        <v>2.3940000000000001</v>
      </c>
      <c r="P61" s="45">
        <v>6892804.7999999998</v>
      </c>
      <c r="Q61" s="22" t="str">
        <v>GBP</v>
      </c>
      <c r="R61" s="22">
        <v>1</v>
      </c>
      <c r="S61" s="22">
        <v>1</v>
      </c>
      <c r="T61" s="22" t="str">
        <v>GBP</v>
      </c>
      <c r="U61" s="22">
        <v>0</v>
      </c>
      <c r="V61" s="22" t="str">
        <v/>
      </c>
      <c r="W61" s="48">
        <v>43676.483005196758</v>
      </c>
      <c r="X61" s="22">
        <v>0</v>
      </c>
      <c r="Y61" s="22">
        <v>0</v>
      </c>
      <c r="Z61" s="22">
        <v>1</v>
      </c>
      <c r="AA61" s="22">
        <v>0</v>
      </c>
      <c r="AB61" s="48">
        <v>43676</v>
      </c>
      <c r="AC61" s="48">
        <v>43676</v>
      </c>
      <c r="AD61" s="45">
        <v>2879200</v>
      </c>
      <c r="AE61" s="45">
        <v>0</v>
      </c>
      <c r="AF61" s="45">
        <v>0</v>
      </c>
      <c r="AG61" s="45">
        <v>0</v>
      </c>
      <c r="AH61" s="45">
        <v>0</v>
      </c>
      <c r="AI61" s="2"/>
      <c r="AJ61" s="60"/>
    </row>
    <row r="62" spans="2:36" x14ac:dyDescent="0.25">
      <c r="B62" s="2"/>
      <c r="C62" s="2"/>
      <c r="D62" s="11"/>
      <c r="E62" s="14" t="str">
        <v>Active</v>
      </c>
      <c r="F62" s="14" t="str">
        <v>2019-07-28T11:55:34.1400000+00:00</v>
      </c>
      <c r="G62" s="14" t="str">
        <v>AdjustmentIncrease</v>
      </c>
      <c r="H62" s="48" t="str">
        <v>Increase Adjustment</v>
      </c>
      <c r="I62" s="48" t="e">
        <v>#VALUE!</v>
      </c>
      <c r="J62" s="35" t="str">
        <v>LUID_RJJKE9N8</v>
      </c>
      <c r="K62" s="61">
        <v>43674.496922916667</v>
      </c>
      <c r="L62" s="48">
        <v>43674.496922916667</v>
      </c>
      <c r="M62" s="45">
        <v>4789100</v>
      </c>
      <c r="N62" s="45">
        <v>28629239.800000001</v>
      </c>
      <c r="O62" s="37">
        <v>5.9779999999999998</v>
      </c>
      <c r="P62" s="45">
        <v>28629239.800000001</v>
      </c>
      <c r="Q62" s="22" t="str">
        <v>GBP</v>
      </c>
      <c r="R62" s="22">
        <v>1</v>
      </c>
      <c r="S62" s="22">
        <v>1</v>
      </c>
      <c r="T62" s="22" t="str">
        <v>GBP</v>
      </c>
      <c r="U62" s="22">
        <v>0</v>
      </c>
      <c r="V62" s="22" t="str">
        <v/>
      </c>
      <c r="W62" s="48">
        <v>43676.483005196758</v>
      </c>
      <c r="X62" s="22">
        <v>0</v>
      </c>
      <c r="Y62" s="22">
        <v>0</v>
      </c>
      <c r="Z62" s="22">
        <v>1</v>
      </c>
      <c r="AA62" s="22">
        <v>0</v>
      </c>
      <c r="AB62" s="48">
        <v>43676</v>
      </c>
      <c r="AC62" s="48">
        <v>43676</v>
      </c>
      <c r="AD62" s="45">
        <v>4789100</v>
      </c>
      <c r="AE62" s="45">
        <v>0</v>
      </c>
      <c r="AF62" s="45">
        <v>0</v>
      </c>
      <c r="AG62" s="45">
        <v>0</v>
      </c>
      <c r="AH62" s="45">
        <v>0</v>
      </c>
      <c r="AI62" s="2"/>
      <c r="AJ62" s="60"/>
    </row>
    <row r="63" spans="2:36" x14ac:dyDescent="0.25">
      <c r="B63" s="2"/>
      <c r="C63" s="2"/>
      <c r="D63" s="11"/>
      <c r="E63" s="14" t="str">
        <v>Active</v>
      </c>
      <c r="F63" s="14" t="str">
        <v>2019-07-28T11:55:34.1400000+00:00</v>
      </c>
      <c r="G63" s="14" t="str">
        <v>AdjustmentIncrease</v>
      </c>
      <c r="H63" s="48" t="str">
        <v>Increase Adjustment</v>
      </c>
      <c r="I63" s="48" t="e">
        <v>#VALUE!</v>
      </c>
      <c r="J63" s="35" t="str">
        <v>LUID_5S305GD7</v>
      </c>
      <c r="K63" s="61">
        <v>43674.496922916667</v>
      </c>
      <c r="L63" s="48">
        <v>43674.496922916667</v>
      </c>
      <c r="M63" s="45">
        <v>6134800</v>
      </c>
      <c r="N63" s="45">
        <v>101684310</v>
      </c>
      <c r="O63" s="37">
        <v>16.574999999999999</v>
      </c>
      <c r="P63" s="45">
        <v>101684310</v>
      </c>
      <c r="Q63" s="22" t="str">
        <v>GBP</v>
      </c>
      <c r="R63" s="22">
        <v>1</v>
      </c>
      <c r="S63" s="22">
        <v>1</v>
      </c>
      <c r="T63" s="22" t="str">
        <v>GBP</v>
      </c>
      <c r="U63" s="22">
        <v>0</v>
      </c>
      <c r="V63" s="22" t="str">
        <v/>
      </c>
      <c r="W63" s="48">
        <v>43676.483005196758</v>
      </c>
      <c r="X63" s="22">
        <v>0</v>
      </c>
      <c r="Y63" s="22">
        <v>0</v>
      </c>
      <c r="Z63" s="22">
        <v>1</v>
      </c>
      <c r="AA63" s="22">
        <v>0</v>
      </c>
      <c r="AB63" s="48">
        <v>43676</v>
      </c>
      <c r="AC63" s="48">
        <v>43676</v>
      </c>
      <c r="AD63" s="45">
        <v>6134800</v>
      </c>
      <c r="AE63" s="45">
        <v>0</v>
      </c>
      <c r="AF63" s="45">
        <v>0</v>
      </c>
      <c r="AG63" s="45">
        <v>0</v>
      </c>
      <c r="AH63" s="45">
        <v>0</v>
      </c>
      <c r="AI63" s="2"/>
      <c r="AJ63" s="60"/>
    </row>
    <row r="64" spans="2:36" x14ac:dyDescent="0.25">
      <c r="B64" s="2"/>
      <c r="C64" s="2"/>
      <c r="D64" s="11"/>
      <c r="E64" s="14" t="str">
        <v>Active</v>
      </c>
      <c r="F64" s="14" t="str">
        <v>2019-07-28T11:55:34.1400000+00:00</v>
      </c>
      <c r="G64" s="14" t="str">
        <v>AdjustmentIncrease</v>
      </c>
      <c r="H64" s="48" t="str">
        <v>Increase Adjustment</v>
      </c>
      <c r="I64" s="48" t="e">
        <v>#VALUE!</v>
      </c>
      <c r="J64" s="35" t="str">
        <v>LUID_GWZOGTID</v>
      </c>
      <c r="K64" s="61">
        <v>43674.496922916667</v>
      </c>
      <c r="L64" s="48">
        <v>43674.496922916667</v>
      </c>
      <c r="M64" s="45">
        <v>13456500</v>
      </c>
      <c r="N64" s="45">
        <v>26058512.25</v>
      </c>
      <c r="O64" s="37">
        <v>1.9365000000000001</v>
      </c>
      <c r="P64" s="45">
        <v>26058512.25</v>
      </c>
      <c r="Q64" s="22" t="str">
        <v>GBP</v>
      </c>
      <c r="R64" s="22">
        <v>1</v>
      </c>
      <c r="S64" s="22">
        <v>1</v>
      </c>
      <c r="T64" s="22" t="str">
        <v>GBP</v>
      </c>
      <c r="U64" s="22">
        <v>0</v>
      </c>
      <c r="V64" s="22" t="str">
        <v/>
      </c>
      <c r="W64" s="48">
        <v>43676.483005196758</v>
      </c>
      <c r="X64" s="22">
        <v>0</v>
      </c>
      <c r="Y64" s="22">
        <v>0</v>
      </c>
      <c r="Z64" s="22">
        <v>1</v>
      </c>
      <c r="AA64" s="22">
        <v>0</v>
      </c>
      <c r="AB64" s="48">
        <v>43676</v>
      </c>
      <c r="AC64" s="48">
        <v>43676</v>
      </c>
      <c r="AD64" s="45">
        <v>13456500</v>
      </c>
      <c r="AE64" s="45">
        <v>0</v>
      </c>
      <c r="AF64" s="45">
        <v>0</v>
      </c>
      <c r="AG64" s="45">
        <v>0</v>
      </c>
      <c r="AH64" s="45">
        <v>0</v>
      </c>
      <c r="AI64" s="2"/>
      <c r="AJ64" s="60"/>
    </row>
    <row r="65" spans="2:36" x14ac:dyDescent="0.25">
      <c r="B65" s="2"/>
      <c r="C65" s="2"/>
      <c r="D65" s="11"/>
      <c r="E65" s="14" t="str">
        <v>Active</v>
      </c>
      <c r="F65" s="14" t="str">
        <v>2019-07-28T11:55:34.1400000+00:00</v>
      </c>
      <c r="G65" s="14" t="str">
        <v>AdjustmentIncrease</v>
      </c>
      <c r="H65" s="48" t="str">
        <v>Increase Adjustment</v>
      </c>
      <c r="I65" s="48" t="e">
        <v>#VALUE!</v>
      </c>
      <c r="J65" s="35" t="str">
        <v>LUID_OEFL7HSH</v>
      </c>
      <c r="K65" s="61">
        <v>43674.496922916667</v>
      </c>
      <c r="L65" s="48">
        <v>43674.496922916667</v>
      </c>
      <c r="M65" s="45">
        <v>8954300</v>
      </c>
      <c r="N65" s="45">
        <v>40912196.700000003</v>
      </c>
      <c r="O65" s="37">
        <v>4.569</v>
      </c>
      <c r="P65" s="45">
        <v>40912196.700000003</v>
      </c>
      <c r="Q65" s="22" t="str">
        <v>GBP</v>
      </c>
      <c r="R65" s="22">
        <v>1</v>
      </c>
      <c r="S65" s="22">
        <v>1</v>
      </c>
      <c r="T65" s="22" t="str">
        <v>GBP</v>
      </c>
      <c r="U65" s="22">
        <v>0</v>
      </c>
      <c r="V65" s="22" t="str">
        <v/>
      </c>
      <c r="W65" s="48">
        <v>43676.483005196758</v>
      </c>
      <c r="X65" s="22">
        <v>0</v>
      </c>
      <c r="Y65" s="22">
        <v>0</v>
      </c>
      <c r="Z65" s="22">
        <v>1</v>
      </c>
      <c r="AA65" s="22">
        <v>0</v>
      </c>
      <c r="AB65" s="48">
        <v>43676</v>
      </c>
      <c r="AC65" s="48">
        <v>43676</v>
      </c>
      <c r="AD65" s="45">
        <v>8954300</v>
      </c>
      <c r="AE65" s="45">
        <v>0</v>
      </c>
      <c r="AF65" s="45">
        <v>0</v>
      </c>
      <c r="AG65" s="45">
        <v>0</v>
      </c>
      <c r="AH65" s="45">
        <v>0</v>
      </c>
      <c r="AI65" s="2"/>
      <c r="AJ65" s="60"/>
    </row>
    <row r="66" spans="2:36" x14ac:dyDescent="0.25">
      <c r="B66" s="2"/>
      <c r="C66" s="2"/>
      <c r="D66" s="2"/>
      <c r="E66" s="14" t="str">
        <v>Active</v>
      </c>
      <c r="F66" s="14" t="str">
        <v>2019-07-28T12:35:31.7200000+00:00</v>
      </c>
      <c r="G66" s="14" t="str">
        <v>AdjustmentDecrease</v>
      </c>
      <c r="H66" s="48" t="str">
        <v>Decrease Adjustment</v>
      </c>
      <c r="I66" s="48" t="e">
        <v>#VALUE!</v>
      </c>
      <c r="J66" s="35" t="str">
        <v>LUID_R5EVVMBF</v>
      </c>
      <c r="K66" s="61">
        <v>43674.524672685184</v>
      </c>
      <c r="L66" s="48">
        <v>43674.524672685184</v>
      </c>
      <c r="M66" s="45">
        <v>0</v>
      </c>
      <c r="N66" s="45">
        <v>0</v>
      </c>
      <c r="O66" s="37">
        <v>129.976</v>
      </c>
      <c r="P66" s="45">
        <v>4.0000000000000001E-3</v>
      </c>
      <c r="Q66" s="22" t="str">
        <v>GBP</v>
      </c>
      <c r="R66" s="22">
        <v>1</v>
      </c>
      <c r="S66" s="22">
        <v>1</v>
      </c>
      <c r="T66" s="22" t="str">
        <v>GBP</v>
      </c>
      <c r="U66" s="22">
        <v>0</v>
      </c>
      <c r="V66" s="22" t="str">
        <v/>
      </c>
      <c r="W66" s="48">
        <v>43676.484335370369</v>
      </c>
      <c r="X66" s="22">
        <v>0</v>
      </c>
      <c r="Y66" s="22">
        <v>0</v>
      </c>
      <c r="Z66" s="22">
        <v>1</v>
      </c>
      <c r="AA66" s="22">
        <v>0</v>
      </c>
      <c r="AB66" s="48">
        <v>43676</v>
      </c>
      <c r="AC66" s="48">
        <v>43676</v>
      </c>
      <c r="AD66" s="45">
        <v>100674</v>
      </c>
      <c r="AE66" s="45">
        <v>0</v>
      </c>
      <c r="AF66" s="45">
        <v>0</v>
      </c>
      <c r="AG66" s="45">
        <v>0</v>
      </c>
      <c r="AH66" s="45">
        <v>0</v>
      </c>
      <c r="AI66" s="2"/>
      <c r="AJ66" s="60"/>
    </row>
    <row r="67" spans="2:36" x14ac:dyDescent="0.25">
      <c r="B67" s="2"/>
      <c r="C67" s="2"/>
      <c r="D67" s="2"/>
      <c r="E67" s="14" t="str">
        <v>Active</v>
      </c>
      <c r="F67" s="14" t="str">
        <v>2019-07-28T12:35:31.7200000+00:00</v>
      </c>
      <c r="G67" s="14" t="str">
        <v>AdjustmentDecrease</v>
      </c>
      <c r="H67" s="48" t="str">
        <v>Decrease Adjustment</v>
      </c>
      <c r="I67" s="48" t="e">
        <v>#VALUE!</v>
      </c>
      <c r="J67" s="35" t="str">
        <v>LUID_ZTJQAA2N</v>
      </c>
      <c r="K67" s="61">
        <v>43674.524672685184</v>
      </c>
      <c r="L67" s="48">
        <v>43674.524672685184</v>
      </c>
      <c r="M67" s="45">
        <v>0</v>
      </c>
      <c r="N67" s="45">
        <v>0</v>
      </c>
      <c r="O67" s="37">
        <v>106.42100000000001</v>
      </c>
      <c r="P67" s="45">
        <v>-4.0000000000000001E-3</v>
      </c>
      <c r="Q67" s="22" t="str">
        <v>GBP</v>
      </c>
      <c r="R67" s="22">
        <v>1</v>
      </c>
      <c r="S67" s="22">
        <v>1</v>
      </c>
      <c r="T67" s="22" t="str">
        <v>GBP</v>
      </c>
      <c r="U67" s="22">
        <v>0</v>
      </c>
      <c r="V67" s="22" t="str">
        <v/>
      </c>
      <c r="W67" s="48">
        <v>43676.484335370369</v>
      </c>
      <c r="X67" s="22">
        <v>0</v>
      </c>
      <c r="Y67" s="22">
        <v>0</v>
      </c>
      <c r="Z67" s="22">
        <v>1</v>
      </c>
      <c r="AA67" s="22">
        <v>0</v>
      </c>
      <c r="AB67" s="48">
        <v>43676</v>
      </c>
      <c r="AC67" s="48">
        <v>43676</v>
      </c>
      <c r="AD67" s="45">
        <v>220456</v>
      </c>
      <c r="AE67" s="45">
        <v>0</v>
      </c>
      <c r="AF67" s="45">
        <v>0</v>
      </c>
      <c r="AG67" s="45">
        <v>0</v>
      </c>
      <c r="AH67" s="45">
        <v>0</v>
      </c>
      <c r="AI67" s="2"/>
      <c r="AJ67" s="60"/>
    </row>
    <row r="68" spans="2:36" x14ac:dyDescent="0.25">
      <c r="B68" s="2"/>
      <c r="C68" s="2"/>
      <c r="D68" s="2"/>
      <c r="E68" s="14" t="str">
        <v>Active</v>
      </c>
      <c r="F68" s="14" t="str">
        <v>2019-07-28T12:35:31.7200000+00:00</v>
      </c>
      <c r="G68" s="14" t="str">
        <v>AdjustmentDecrease</v>
      </c>
      <c r="H68" s="48" t="str">
        <v>Decrease Adjustment</v>
      </c>
      <c r="I68" s="48" t="e">
        <v>#VALUE!</v>
      </c>
      <c r="J68" s="35" t="str">
        <v>LUID_5YZ6CLQV</v>
      </c>
      <c r="K68" s="61">
        <v>43674.524672685184</v>
      </c>
      <c r="L68" s="48">
        <v>43674.524672685184</v>
      </c>
      <c r="M68" s="45">
        <v>0</v>
      </c>
      <c r="N68" s="45">
        <v>0</v>
      </c>
      <c r="O68" s="37">
        <v>138.46600000000001</v>
      </c>
      <c r="P68" s="45">
        <v>-2E-3</v>
      </c>
      <c r="Q68" s="22" t="str">
        <v>GBP</v>
      </c>
      <c r="R68" s="22">
        <v>1</v>
      </c>
      <c r="S68" s="22">
        <v>1</v>
      </c>
      <c r="T68" s="22" t="str">
        <v>GBP</v>
      </c>
      <c r="U68" s="22">
        <v>0</v>
      </c>
      <c r="V68" s="22" t="str">
        <v/>
      </c>
      <c r="W68" s="48">
        <v>43676.484335370369</v>
      </c>
      <c r="X68" s="22">
        <v>0</v>
      </c>
      <c r="Y68" s="22">
        <v>0</v>
      </c>
      <c r="Z68" s="22">
        <v>1</v>
      </c>
      <c r="AA68" s="22">
        <v>0</v>
      </c>
      <c r="AB68" s="48">
        <v>43676</v>
      </c>
      <c r="AC68" s="48">
        <v>43676</v>
      </c>
      <c r="AD68" s="45">
        <v>97658</v>
      </c>
      <c r="AE68" s="45">
        <v>0</v>
      </c>
      <c r="AF68" s="45">
        <v>0</v>
      </c>
      <c r="AG68" s="45">
        <v>0</v>
      </c>
      <c r="AH68" s="45">
        <v>0</v>
      </c>
      <c r="AI68" s="2"/>
      <c r="AJ68" s="60"/>
    </row>
    <row r="69" spans="2:36" x14ac:dyDescent="0.25">
      <c r="B69" s="2"/>
      <c r="C69" s="2"/>
      <c r="D69" s="2"/>
      <c r="E69" s="14" t="str">
        <v>Active</v>
      </c>
      <c r="F69" s="14" t="str">
        <v>2019-07-28T12:37:26.6500000+00:00</v>
      </c>
      <c r="G69" s="14" t="str">
        <v>AdjustmentDecrease</v>
      </c>
      <c r="H69" s="48" t="str">
        <v>Decrease Adjustment</v>
      </c>
      <c r="I69" s="48" t="e">
        <v>#VALUE!</v>
      </c>
      <c r="J69" s="35" t="str">
        <v>LUID_R5EVVMBF</v>
      </c>
      <c r="K69" s="61">
        <v>43674.526002893515</v>
      </c>
      <c r="L69" s="48">
        <v>43674.526002893515</v>
      </c>
      <c r="M69" s="45">
        <v>0</v>
      </c>
      <c r="N69" s="45">
        <v>0</v>
      </c>
      <c r="O69" s="37">
        <v>129.976</v>
      </c>
      <c r="P69" s="45">
        <v>4.0000000000000001E-3</v>
      </c>
      <c r="Q69" s="22" t="str">
        <v>GBP</v>
      </c>
      <c r="R69" s="22">
        <v>1</v>
      </c>
      <c r="S69" s="22">
        <v>1</v>
      </c>
      <c r="T69" s="22" t="str">
        <v>GBP</v>
      </c>
      <c r="U69" s="22">
        <v>0</v>
      </c>
      <c r="V69" s="22" t="str">
        <v/>
      </c>
      <c r="W69" s="48">
        <v>43676.582026655095</v>
      </c>
      <c r="X69" s="22">
        <v>0</v>
      </c>
      <c r="Y69" s="22">
        <v>0</v>
      </c>
      <c r="Z69" s="22">
        <v>1</v>
      </c>
      <c r="AA69" s="22">
        <v>0</v>
      </c>
      <c r="AB69" s="48">
        <v>43676</v>
      </c>
      <c r="AC69" s="48">
        <v>43676</v>
      </c>
      <c r="AD69" s="45">
        <v>100674</v>
      </c>
      <c r="AE69" s="45">
        <v>0</v>
      </c>
      <c r="AF69" s="45">
        <v>0</v>
      </c>
      <c r="AG69" s="45">
        <v>0</v>
      </c>
      <c r="AH69" s="45">
        <v>0</v>
      </c>
      <c r="AI69" s="2"/>
      <c r="AJ69" s="60"/>
    </row>
    <row r="70" spans="2:36" x14ac:dyDescent="0.25">
      <c r="B70" s="2"/>
      <c r="C70" s="2"/>
      <c r="D70" s="2"/>
      <c r="E70" s="14" t="str">
        <v>Active</v>
      </c>
      <c r="F70" s="14" t="str">
        <v>2019-07-28T12:37:26.6500000+00:00</v>
      </c>
      <c r="G70" s="14" t="str">
        <v>AdjustmentDecrease</v>
      </c>
      <c r="H70" s="48" t="str">
        <v>Decrease Adjustment</v>
      </c>
      <c r="I70" s="48" t="e">
        <v>#VALUE!</v>
      </c>
      <c r="J70" s="35" t="str">
        <v>LUID_ZTJQAA2N</v>
      </c>
      <c r="K70" s="61">
        <v>43674.526002893515</v>
      </c>
      <c r="L70" s="48">
        <v>43674.526002893515</v>
      </c>
      <c r="M70" s="45">
        <v>0</v>
      </c>
      <c r="N70" s="45">
        <v>0</v>
      </c>
      <c r="O70" s="37">
        <v>106.42100000000001</v>
      </c>
      <c r="P70" s="45">
        <v>-4.0000000000000001E-3</v>
      </c>
      <c r="Q70" s="22" t="str">
        <v>GBP</v>
      </c>
      <c r="R70" s="22">
        <v>1</v>
      </c>
      <c r="S70" s="22">
        <v>1</v>
      </c>
      <c r="T70" s="22" t="str">
        <v>GBP</v>
      </c>
      <c r="U70" s="22">
        <v>0</v>
      </c>
      <c r="V70" s="22" t="str">
        <v/>
      </c>
      <c r="W70" s="48">
        <v>43676.582026655095</v>
      </c>
      <c r="X70" s="22">
        <v>0</v>
      </c>
      <c r="Y70" s="22">
        <v>0</v>
      </c>
      <c r="Z70" s="22">
        <v>1</v>
      </c>
      <c r="AA70" s="22">
        <v>0</v>
      </c>
      <c r="AB70" s="48">
        <v>43676</v>
      </c>
      <c r="AC70" s="48">
        <v>43676</v>
      </c>
      <c r="AD70" s="45">
        <v>220456</v>
      </c>
      <c r="AE70" s="45">
        <v>0</v>
      </c>
      <c r="AF70" s="45">
        <v>0</v>
      </c>
      <c r="AG70" s="45">
        <v>0</v>
      </c>
      <c r="AH70" s="45">
        <v>0</v>
      </c>
      <c r="AI70" s="2"/>
      <c r="AJ70" s="60"/>
    </row>
    <row r="71" spans="2:36" x14ac:dyDescent="0.25">
      <c r="B71" s="2"/>
      <c r="C71" s="2"/>
      <c r="D71" s="2"/>
      <c r="E71" s="14" t="str">
        <v>Active</v>
      </c>
      <c r="F71" s="14" t="str">
        <v>2019-07-28T12:37:26.6500000+00:00</v>
      </c>
      <c r="G71" s="14" t="str">
        <v>AdjustmentDecrease</v>
      </c>
      <c r="H71" s="48" t="str">
        <v>Decrease Adjustment</v>
      </c>
      <c r="I71" s="48" t="e">
        <v>#VALUE!</v>
      </c>
      <c r="J71" s="35" t="str">
        <v>LUID_5YZ6CLQV</v>
      </c>
      <c r="K71" s="61">
        <v>43674.526002893515</v>
      </c>
      <c r="L71" s="48">
        <v>43674.526002893515</v>
      </c>
      <c r="M71" s="45">
        <v>0</v>
      </c>
      <c r="N71" s="45">
        <v>0</v>
      </c>
      <c r="O71" s="37">
        <v>138.46600000000001</v>
      </c>
      <c r="P71" s="45">
        <v>-2E-3</v>
      </c>
      <c r="Q71" s="22" t="str">
        <v>GBP</v>
      </c>
      <c r="R71" s="22">
        <v>1</v>
      </c>
      <c r="S71" s="22">
        <v>1</v>
      </c>
      <c r="T71" s="22" t="str">
        <v>GBP</v>
      </c>
      <c r="U71" s="22">
        <v>0</v>
      </c>
      <c r="V71" s="22" t="str">
        <v/>
      </c>
      <c r="W71" s="48">
        <v>43676.582026655095</v>
      </c>
      <c r="X71" s="22">
        <v>0</v>
      </c>
      <c r="Y71" s="22">
        <v>0</v>
      </c>
      <c r="Z71" s="22">
        <v>1</v>
      </c>
      <c r="AA71" s="22">
        <v>0</v>
      </c>
      <c r="AB71" s="48">
        <v>43676</v>
      </c>
      <c r="AC71" s="48">
        <v>43676</v>
      </c>
      <c r="AD71" s="45">
        <v>97658</v>
      </c>
      <c r="AE71" s="45">
        <v>0</v>
      </c>
      <c r="AF71" s="45">
        <v>0</v>
      </c>
      <c r="AG71" s="45">
        <v>0</v>
      </c>
      <c r="AH71" s="45">
        <v>0</v>
      </c>
      <c r="AI71" s="2"/>
      <c r="AJ71" s="60"/>
    </row>
    <row r="72" spans="2:36" x14ac:dyDescent="0.25">
      <c r="B72" s="2"/>
      <c r="C72" s="2"/>
      <c r="D72" s="2"/>
      <c r="E72" s="14" t="str">
        <v>Active</v>
      </c>
      <c r="F72" s="14" t="str">
        <v>tid_35b77104</v>
      </c>
      <c r="G72" s="14" t="str">
        <v>Sell</v>
      </c>
      <c r="H72" s="48" t="str">
        <v>Sale</v>
      </c>
      <c r="I72" s="48" t="e">
        <v>#VALUE!</v>
      </c>
      <c r="J72" s="35" t="str">
        <v>LUID_N601RM6G</v>
      </c>
      <c r="K72" s="61">
        <v>43675.623652430557</v>
      </c>
      <c r="L72" s="48">
        <v>43677.623652430557</v>
      </c>
      <c r="M72" s="45">
        <v>410000</v>
      </c>
      <c r="N72" s="45">
        <v>3432520</v>
      </c>
      <c r="O72" s="37">
        <v>8.3719999999999999</v>
      </c>
      <c r="P72" s="45">
        <v>3432520</v>
      </c>
      <c r="Q72" s="22" t="str">
        <v>GBP</v>
      </c>
      <c r="R72" s="22">
        <v>1</v>
      </c>
      <c r="S72" s="22">
        <v>0</v>
      </c>
      <c r="T72" s="22" t="str">
        <v>GBP</v>
      </c>
      <c r="U72" s="22">
        <v>0</v>
      </c>
      <c r="V72" s="22" t="str">
        <v>Client</v>
      </c>
      <c r="W72" s="48">
        <v>43676.582020312497</v>
      </c>
      <c r="X72" s="22">
        <v>0</v>
      </c>
      <c r="Y72" s="22" t="str">
        <v>Production-client</v>
      </c>
      <c r="Z72" s="22">
        <v>0</v>
      </c>
      <c r="AA72" s="22" t="str">
        <v>d90e8cb4-4ea9-412c-91da-c2c607ebb4bc</v>
      </c>
      <c r="AB72" s="48">
        <v>0</v>
      </c>
      <c r="AC72" s="48">
        <v>0</v>
      </c>
      <c r="AD72" s="45">
        <v>640200</v>
      </c>
      <c r="AE72" s="45">
        <v>3571100</v>
      </c>
      <c r="AF72" s="45">
        <v>-3571100</v>
      </c>
      <c r="AG72" s="45">
        <v>0</v>
      </c>
      <c r="AH72" s="45">
        <v>-3571100</v>
      </c>
      <c r="AI72" s="2"/>
    </row>
    <row r="73" spans="2:36" x14ac:dyDescent="0.25">
      <c r="B73" s="2"/>
      <c r="C73" s="2"/>
      <c r="D73" s="2"/>
      <c r="E73" s="14" t="str">
        <v>[More...]</v>
      </c>
      <c r="F73" s="14" t="str">
        <v>[More...]</v>
      </c>
      <c r="G73" s="14" t="str">
        <v>[More...]</v>
      </c>
      <c r="H73" s="48" t="str">
        <v>[More...]</v>
      </c>
      <c r="I73" s="48" t="str">
        <v>[More...]</v>
      </c>
      <c r="J73" s="35" t="str">
        <v>[More...]</v>
      </c>
      <c r="K73" s="61" t="str">
        <v>[More...]</v>
      </c>
      <c r="L73" s="48" t="str">
        <v>[More...]</v>
      </c>
      <c r="M73" s="45" t="str">
        <v>[More...]</v>
      </c>
      <c r="N73" s="45" t="str">
        <v>[More...]</v>
      </c>
      <c r="O73" s="37" t="str">
        <v>[More...]</v>
      </c>
      <c r="P73" s="45" t="str">
        <v>[More...]</v>
      </c>
      <c r="Q73" s="22" t="str">
        <v>[More...]</v>
      </c>
      <c r="R73" s="22" t="str">
        <v>[More...]</v>
      </c>
      <c r="S73" s="22" t="str">
        <v>[More...]</v>
      </c>
      <c r="T73" s="22" t="str">
        <v>[More...]</v>
      </c>
      <c r="U73" s="22" t="str">
        <v>[More...]</v>
      </c>
      <c r="V73" s="22" t="str">
        <v>[More...]</v>
      </c>
      <c r="W73" s="48" t="str">
        <v>[More...]</v>
      </c>
      <c r="X73" s="22" t="str">
        <v>[More...]</v>
      </c>
      <c r="Y73" s="22" t="str">
        <v>[More...]</v>
      </c>
      <c r="Z73" s="22" t="str">
        <v>[More...]</v>
      </c>
      <c r="AA73" s="22" t="str">
        <v>[More...]</v>
      </c>
      <c r="AB73" s="48" t="str">
        <v>[More...]</v>
      </c>
      <c r="AC73" s="48" t="str">
        <v>[More...]</v>
      </c>
      <c r="AD73" s="45" t="str">
        <v>[More...]</v>
      </c>
      <c r="AE73" s="45" t="str">
        <v>[More...]</v>
      </c>
      <c r="AF73" s="45" t="str">
        <v>[More...]</v>
      </c>
      <c r="AG73" s="45" t="str">
        <v>[More...]</v>
      </c>
      <c r="AH73" s="45" t="str">
        <v>[More...]</v>
      </c>
      <c r="AI73" s="2"/>
    </row>
    <row r="75" spans="2:36" x14ac:dyDescent="0.25">
      <c r="B75" s="2"/>
      <c r="C75" s="2"/>
      <c r="D75" s="2"/>
      <c r="E75" s="11"/>
      <c r="F75" s="2"/>
      <c r="G75" s="11"/>
      <c r="H75" s="11"/>
      <c r="I75" s="11"/>
      <c r="J75" s="11"/>
      <c r="K75" s="11"/>
      <c r="L75" s="11"/>
      <c r="M75" s="11"/>
      <c r="N75" s="11"/>
    </row>
    <row r="76" spans="2:36" ht="15.75" thickBot="1" x14ac:dyDescent="0.3">
      <c r="B76" s="2"/>
      <c r="C76" s="2"/>
      <c r="D76" s="2"/>
      <c r="E76" s="2"/>
      <c r="F76" s="2"/>
      <c r="G76" s="2"/>
      <c r="H76" s="2"/>
      <c r="I76" s="2"/>
      <c r="J76" s="2"/>
      <c r="K76" s="2"/>
      <c r="L76" s="2"/>
      <c r="M76" s="11"/>
      <c r="N76" s="11"/>
    </row>
    <row r="77" spans="2:36" ht="15.75" thickBot="1" x14ac:dyDescent="0.3">
      <c r="B77" s="2"/>
      <c r="C77" s="2"/>
      <c r="D77" s="2"/>
      <c r="E77" s="11" t="s">
        <v>182</v>
      </c>
      <c r="F77" s="19" t="s">
        <v>253</v>
      </c>
      <c r="G77" s="2"/>
      <c r="H77" s="2"/>
      <c r="I77" s="2"/>
      <c r="J77" s="2"/>
      <c r="K77" s="2"/>
      <c r="L77" s="2"/>
      <c r="M77" s="2"/>
      <c r="N77" s="2"/>
    </row>
    <row r="78" spans="2:36" ht="15.75" thickBot="1" x14ac:dyDescent="0.3">
      <c r="B78" s="2"/>
      <c r="C78" s="2"/>
      <c r="D78" s="2"/>
      <c r="E78" s="2"/>
      <c r="F78" s="2"/>
      <c r="G78" s="2"/>
      <c r="H78" s="2"/>
      <c r="I78" s="2"/>
      <c r="J78" s="2"/>
      <c r="K78" s="2"/>
      <c r="L78" s="2"/>
      <c r="M78" s="2"/>
      <c r="N78" s="2"/>
    </row>
    <row r="79" spans="2:36" ht="15.75" thickBot="1" x14ac:dyDescent="0.3">
      <c r="B79" s="2"/>
      <c r="C79" s="2"/>
      <c r="D79" s="2"/>
      <c r="E79" s="11" t="s">
        <v>186</v>
      </c>
      <c r="F79" s="19" t="s">
        <v>260</v>
      </c>
      <c r="G79" s="2"/>
      <c r="H79" s="2"/>
      <c r="I79" s="2"/>
      <c r="J79" s="2"/>
      <c r="K79" s="2"/>
      <c r="L79" s="2"/>
      <c r="M79" s="2"/>
      <c r="N79" s="2"/>
    </row>
    <row r="80" spans="2:36" ht="15.75" thickBot="1" x14ac:dyDescent="0.3">
      <c r="B80" s="2"/>
      <c r="C80" s="2"/>
      <c r="D80" s="2"/>
      <c r="E80" s="2"/>
      <c r="F80" s="2"/>
      <c r="G80" s="2"/>
      <c r="H80" s="2"/>
      <c r="I80" s="2"/>
      <c r="J80" s="2"/>
      <c r="K80" s="2"/>
      <c r="L80" s="2"/>
      <c r="M80" s="2"/>
      <c r="N80" s="2"/>
    </row>
    <row r="81" spans="2:14" ht="15.75" thickBot="1" x14ac:dyDescent="0.3">
      <c r="B81" s="2"/>
      <c r="C81" s="2"/>
      <c r="D81" s="2"/>
      <c r="E81" s="11" t="s">
        <v>390</v>
      </c>
      <c r="F81" s="23">
        <v>32874</v>
      </c>
      <c r="G81" s="2"/>
      <c r="H81" s="2"/>
      <c r="I81" s="2"/>
      <c r="J81" s="2"/>
      <c r="K81" s="2"/>
      <c r="L81" s="2"/>
      <c r="M81" s="2"/>
      <c r="N81" s="2"/>
    </row>
    <row r="82" spans="2:14" x14ac:dyDescent="0.25">
      <c r="B82" s="2"/>
      <c r="C82" s="2"/>
      <c r="D82" s="2"/>
      <c r="E82" s="7" t="str">
        <f t="array" ref="E82:N99">_xll.fbnTransactionsGet(F77,F79,F81)</f>
        <v>Status</v>
      </c>
      <c r="F82" s="9" t="str">
        <v>Transaction Id</v>
      </c>
      <c r="G82" s="9" t="str">
        <v>Transaction Type</v>
      </c>
      <c r="H82" s="9" t="str">
        <v>Transaction Description</v>
      </c>
      <c r="I82" s="20" t="str">
        <v>Instrument Identifiers</v>
      </c>
      <c r="J82" s="7" t="str">
        <v>Instrument Uid</v>
      </c>
      <c r="K82" s="6" t="str">
        <v>Transaction Date</v>
      </c>
      <c r="L82" s="9" t="str">
        <v>Settlement Date</v>
      </c>
      <c r="M82" s="9" t="str">
        <v>Instrument Units Traded</v>
      </c>
      <c r="N82" s="9" t="str">
        <v>[More...]</v>
      </c>
    </row>
    <row r="83" spans="2:14" x14ac:dyDescent="0.25">
      <c r="B83" s="2"/>
      <c r="C83" s="2"/>
      <c r="D83" s="11"/>
      <c r="E83" s="14" t="str">
        <v>Active</v>
      </c>
      <c r="F83" s="14" t="str">
        <v>2019-07-28T11:55:34.1400000+00:00</v>
      </c>
      <c r="G83" s="14" t="str">
        <v>AdjustmentIncrease</v>
      </c>
      <c r="H83" s="48" t="str">
        <v>Increase Adjustment</v>
      </c>
      <c r="I83" s="48" t="e">
        <v>#VALUE!</v>
      </c>
      <c r="J83" s="35" t="str">
        <v>LUID_N601RM6G</v>
      </c>
      <c r="K83" s="61">
        <v>43674.496922916667</v>
      </c>
      <c r="L83" s="48">
        <v>43674.496922916667</v>
      </c>
      <c r="M83" s="45">
        <v>1050200</v>
      </c>
      <c r="N83" s="45" t="str">
        <v>[More...]</v>
      </c>
    </row>
    <row r="84" spans="2:14" x14ac:dyDescent="0.25">
      <c r="B84" s="2"/>
      <c r="C84" s="2"/>
      <c r="D84" s="11"/>
      <c r="E84" s="14" t="str">
        <v>Active</v>
      </c>
      <c r="F84" s="14" t="str">
        <v>2019-07-28T11:55:34.1400000+00:00</v>
      </c>
      <c r="G84" s="14" t="str">
        <v>AdjustmentIncrease</v>
      </c>
      <c r="H84" s="48" t="str">
        <v>Increase Adjustment</v>
      </c>
      <c r="I84" s="48" t="e">
        <v>#VALUE!</v>
      </c>
      <c r="J84" s="35" t="str">
        <v>LUID_R5EVVMBF</v>
      </c>
      <c r="K84" s="61">
        <v>43674.496922916667</v>
      </c>
      <c r="L84" s="48">
        <v>43674.496922916667</v>
      </c>
      <c r="M84" s="45">
        <v>100674</v>
      </c>
      <c r="N84" s="45" t="str">
        <v>[More...]</v>
      </c>
    </row>
    <row r="85" spans="2:14" x14ac:dyDescent="0.25">
      <c r="B85" s="2"/>
      <c r="C85" s="2"/>
      <c r="D85" s="11"/>
      <c r="E85" s="14" t="str">
        <v>Active</v>
      </c>
      <c r="F85" s="14" t="str">
        <v>2019-07-28T11:55:34.1400000+00:00</v>
      </c>
      <c r="G85" s="14" t="str">
        <v>AdjustmentIncrease</v>
      </c>
      <c r="H85" s="48" t="str">
        <v>Increase Adjustment</v>
      </c>
      <c r="I85" s="48" t="e">
        <v>#VALUE!</v>
      </c>
      <c r="J85" s="35" t="str">
        <v>LUID_ZTJQAA2N</v>
      </c>
      <c r="K85" s="61">
        <v>43674.496922916667</v>
      </c>
      <c r="L85" s="48">
        <v>43674.496922916667</v>
      </c>
      <c r="M85" s="45">
        <v>220456</v>
      </c>
      <c r="N85" s="45" t="str">
        <v>[More...]</v>
      </c>
    </row>
    <row r="86" spans="2:14" x14ac:dyDescent="0.25">
      <c r="B86" s="2"/>
      <c r="C86" s="2"/>
      <c r="D86" s="11"/>
      <c r="E86" s="14" t="str">
        <v>Active</v>
      </c>
      <c r="F86" s="14" t="str">
        <v>2019-07-28T11:55:34.1400000+00:00</v>
      </c>
      <c r="G86" s="14" t="str">
        <v>AdjustmentIncrease</v>
      </c>
      <c r="H86" s="48" t="str">
        <v>Increase Adjustment</v>
      </c>
      <c r="I86" s="48" t="e">
        <v>#VALUE!</v>
      </c>
      <c r="J86" s="35" t="str">
        <v>LUID_5YZ6CLQV</v>
      </c>
      <c r="K86" s="61">
        <v>43674.496922916667</v>
      </c>
      <c r="L86" s="48">
        <v>43674.496922916667</v>
      </c>
      <c r="M86" s="45">
        <v>97658</v>
      </c>
      <c r="N86" s="45" t="str">
        <v>[More...]</v>
      </c>
    </row>
    <row r="87" spans="2:14" x14ac:dyDescent="0.25">
      <c r="B87" s="2"/>
      <c r="C87" s="2"/>
      <c r="D87" s="11"/>
      <c r="E87" s="14" t="str">
        <v>Active</v>
      </c>
      <c r="F87" s="14" t="str">
        <v>2019-07-28T11:55:34.1400000+00:00</v>
      </c>
      <c r="G87" s="14" t="str">
        <v>AdjustmentIncrease</v>
      </c>
      <c r="H87" s="48" t="str">
        <v>Increase Adjustment</v>
      </c>
      <c r="I87" s="48" t="e">
        <v>#VALUE!</v>
      </c>
      <c r="J87" s="35" t="str">
        <v>LUID_3JUBXF9T</v>
      </c>
      <c r="K87" s="61">
        <v>43674.496922916667</v>
      </c>
      <c r="L87" s="48">
        <v>43674.496922916667</v>
      </c>
      <c r="M87" s="45">
        <v>320568</v>
      </c>
      <c r="N87" s="45" t="str">
        <v>[More...]</v>
      </c>
    </row>
    <row r="88" spans="2:14" x14ac:dyDescent="0.25">
      <c r="B88" s="2"/>
      <c r="C88" s="2"/>
      <c r="D88" s="11"/>
      <c r="E88" s="14" t="str">
        <v>Active</v>
      </c>
      <c r="F88" s="14" t="str">
        <v>2019-07-28T11:55:34.1400000+00:00</v>
      </c>
      <c r="G88" s="14" t="str">
        <v>AdjustmentIncrease</v>
      </c>
      <c r="H88" s="48" t="str">
        <v>Increase Adjustment</v>
      </c>
      <c r="I88" s="48" t="e">
        <v>#VALUE!</v>
      </c>
      <c r="J88" s="35" t="str">
        <v>LUID_68SFRG3A</v>
      </c>
      <c r="K88" s="61">
        <v>43674.496922916667</v>
      </c>
      <c r="L88" s="48">
        <v>43674.496922916667</v>
      </c>
      <c r="M88" s="45">
        <v>2879200</v>
      </c>
      <c r="N88" s="45" t="str">
        <v>[More...]</v>
      </c>
    </row>
    <row r="89" spans="2:14" x14ac:dyDescent="0.25">
      <c r="B89" s="2"/>
      <c r="C89" s="2"/>
      <c r="D89" s="11"/>
      <c r="E89" s="14" t="str">
        <v>Active</v>
      </c>
      <c r="F89" s="14" t="str">
        <v>2019-07-28T11:55:34.1400000+00:00</v>
      </c>
      <c r="G89" s="14" t="str">
        <v>AdjustmentIncrease</v>
      </c>
      <c r="H89" s="48" t="str">
        <v>Increase Adjustment</v>
      </c>
      <c r="I89" s="48" t="e">
        <v>#VALUE!</v>
      </c>
      <c r="J89" s="35" t="str">
        <v>LUID_RJJKE9N8</v>
      </c>
      <c r="K89" s="61">
        <v>43674.496922916667</v>
      </c>
      <c r="L89" s="48">
        <v>43674.496922916667</v>
      </c>
      <c r="M89" s="45">
        <v>4789100</v>
      </c>
      <c r="N89" s="45" t="str">
        <v>[More...]</v>
      </c>
    </row>
    <row r="90" spans="2:14" x14ac:dyDescent="0.25">
      <c r="B90" s="2"/>
      <c r="C90" s="2"/>
      <c r="D90" s="11"/>
      <c r="E90" s="14" t="str">
        <v>Active</v>
      </c>
      <c r="F90" s="14" t="str">
        <v>2019-07-28T11:55:34.1400000+00:00</v>
      </c>
      <c r="G90" s="14" t="str">
        <v>AdjustmentIncrease</v>
      </c>
      <c r="H90" s="48" t="str">
        <v>Increase Adjustment</v>
      </c>
      <c r="I90" s="48" t="e">
        <v>#VALUE!</v>
      </c>
      <c r="J90" s="35" t="str">
        <v>LUID_5S305GD7</v>
      </c>
      <c r="K90" s="61">
        <v>43674.496922916667</v>
      </c>
      <c r="L90" s="48">
        <v>43674.496922916667</v>
      </c>
      <c r="M90" s="45">
        <v>6134800</v>
      </c>
      <c r="N90" s="45" t="str">
        <v>[More...]</v>
      </c>
    </row>
    <row r="91" spans="2:14" x14ac:dyDescent="0.25">
      <c r="B91" s="2"/>
      <c r="C91" s="2"/>
      <c r="D91" s="11"/>
      <c r="E91" s="14" t="str">
        <v>Active</v>
      </c>
      <c r="F91" s="14" t="str">
        <v>2019-07-28T11:55:34.1400000+00:00</v>
      </c>
      <c r="G91" s="14" t="str">
        <v>AdjustmentIncrease</v>
      </c>
      <c r="H91" s="48" t="str">
        <v>Increase Adjustment</v>
      </c>
      <c r="I91" s="48" t="e">
        <v>#VALUE!</v>
      </c>
      <c r="J91" s="35" t="str">
        <v>LUID_GWZOGTID</v>
      </c>
      <c r="K91" s="61">
        <v>43674.496922916667</v>
      </c>
      <c r="L91" s="48">
        <v>43674.496922916667</v>
      </c>
      <c r="M91" s="45">
        <v>13456500</v>
      </c>
      <c r="N91" s="45" t="str">
        <v>[More...]</v>
      </c>
    </row>
    <row r="92" spans="2:14" x14ac:dyDescent="0.25">
      <c r="B92" s="2"/>
      <c r="C92" s="2"/>
      <c r="D92" s="11"/>
      <c r="E92" s="14" t="str">
        <v>Active</v>
      </c>
      <c r="F92" s="14" t="str">
        <v>2019-07-28T11:55:34.1400000+00:00</v>
      </c>
      <c r="G92" s="14" t="str">
        <v>AdjustmentIncrease</v>
      </c>
      <c r="H92" s="48" t="str">
        <v>Increase Adjustment</v>
      </c>
      <c r="I92" s="48" t="e">
        <v>#VALUE!</v>
      </c>
      <c r="J92" s="35" t="str">
        <v>LUID_OEFL7HSH</v>
      </c>
      <c r="K92" s="61">
        <v>43674.496922916667</v>
      </c>
      <c r="L92" s="48">
        <v>43674.496922916667</v>
      </c>
      <c r="M92" s="45">
        <v>8954300</v>
      </c>
      <c r="N92" s="45" t="str">
        <v>[More...]</v>
      </c>
    </row>
    <row r="93" spans="2:14" x14ac:dyDescent="0.25">
      <c r="B93" s="2"/>
      <c r="C93" s="2"/>
      <c r="D93" s="2"/>
      <c r="E93" s="14" t="str">
        <v>Active</v>
      </c>
      <c r="F93" s="14" t="str">
        <v>2019-07-28T12:35:31.7200000+00:00</v>
      </c>
      <c r="G93" s="14" t="str">
        <v>AdjustmentDecrease</v>
      </c>
      <c r="H93" s="48" t="str">
        <v>Decrease Adjustment</v>
      </c>
      <c r="I93" s="48" t="e">
        <v>#VALUE!</v>
      </c>
      <c r="J93" s="35" t="str">
        <v>LUID_R5EVVMBF</v>
      </c>
      <c r="K93" s="61">
        <v>43674.524672685184</v>
      </c>
      <c r="L93" s="48">
        <v>43674.524672685184</v>
      </c>
      <c r="M93" s="45">
        <v>0</v>
      </c>
      <c r="N93" s="45" t="str">
        <v>[More...]</v>
      </c>
    </row>
    <row r="94" spans="2:14" x14ac:dyDescent="0.25">
      <c r="B94" s="2"/>
      <c r="C94" s="2"/>
      <c r="D94" s="2"/>
      <c r="E94" s="14" t="str">
        <v>Active</v>
      </c>
      <c r="F94" s="14" t="str">
        <v>2019-07-28T12:35:31.7200000+00:00</v>
      </c>
      <c r="G94" s="14" t="str">
        <v>AdjustmentDecrease</v>
      </c>
      <c r="H94" s="48" t="str">
        <v>Decrease Adjustment</v>
      </c>
      <c r="I94" s="48" t="e">
        <v>#VALUE!</v>
      </c>
      <c r="J94" s="35" t="str">
        <v>LUID_ZTJQAA2N</v>
      </c>
      <c r="K94" s="61">
        <v>43674.524672685184</v>
      </c>
      <c r="L94" s="48">
        <v>43674.524672685184</v>
      </c>
      <c r="M94" s="45">
        <v>0</v>
      </c>
      <c r="N94" s="45" t="str">
        <v>[More...]</v>
      </c>
    </row>
    <row r="95" spans="2:14" x14ac:dyDescent="0.25">
      <c r="B95" s="2"/>
      <c r="C95" s="2"/>
      <c r="D95" s="2"/>
      <c r="E95" s="14" t="str">
        <v>Active</v>
      </c>
      <c r="F95" s="14" t="str">
        <v>2019-07-28T12:35:31.7200000+00:00</v>
      </c>
      <c r="G95" s="14" t="str">
        <v>AdjustmentDecrease</v>
      </c>
      <c r="H95" s="48" t="str">
        <v>Decrease Adjustment</v>
      </c>
      <c r="I95" s="48" t="e">
        <v>#VALUE!</v>
      </c>
      <c r="J95" s="35" t="str">
        <v>LUID_5YZ6CLQV</v>
      </c>
      <c r="K95" s="61">
        <v>43674.524672685184</v>
      </c>
      <c r="L95" s="48">
        <v>43674.524672685184</v>
      </c>
      <c r="M95" s="45">
        <v>0</v>
      </c>
      <c r="N95" s="45" t="str">
        <v>[More...]</v>
      </c>
    </row>
    <row r="96" spans="2:14" x14ac:dyDescent="0.25">
      <c r="B96" s="2"/>
      <c r="C96" s="2"/>
      <c r="D96" s="2"/>
      <c r="E96" s="14" t="str">
        <v>Active</v>
      </c>
      <c r="F96" s="14" t="str">
        <v>2019-07-28T12:37:26.6500000+00:00</v>
      </c>
      <c r="G96" s="14" t="str">
        <v>AdjustmentDecrease</v>
      </c>
      <c r="H96" s="48" t="str">
        <v>Decrease Adjustment</v>
      </c>
      <c r="I96" s="48" t="e">
        <v>#VALUE!</v>
      </c>
      <c r="J96" s="35" t="str">
        <v>LUID_R5EVVMBF</v>
      </c>
      <c r="K96" s="61">
        <v>43674.526002893515</v>
      </c>
      <c r="L96" s="48">
        <v>43674.526002893515</v>
      </c>
      <c r="M96" s="45">
        <v>0</v>
      </c>
      <c r="N96" s="45" t="str">
        <v>[More...]</v>
      </c>
    </row>
    <row r="97" spans="2:35" x14ac:dyDescent="0.25">
      <c r="B97" s="2"/>
      <c r="C97" s="2"/>
      <c r="D97" s="2"/>
      <c r="E97" s="14" t="str">
        <v>Active</v>
      </c>
      <c r="F97" s="14" t="str">
        <v>2019-07-28T12:37:26.6500000+00:00</v>
      </c>
      <c r="G97" s="14" t="str">
        <v>AdjustmentDecrease</v>
      </c>
      <c r="H97" s="48" t="str">
        <v>Decrease Adjustment</v>
      </c>
      <c r="I97" s="48" t="e">
        <v>#VALUE!</v>
      </c>
      <c r="J97" s="35" t="str">
        <v>LUID_ZTJQAA2N</v>
      </c>
      <c r="K97" s="61">
        <v>43674.526002893515</v>
      </c>
      <c r="L97" s="48">
        <v>43674.526002893515</v>
      </c>
      <c r="M97" s="45">
        <v>0</v>
      </c>
      <c r="N97" s="45" t="str">
        <v>[More...]</v>
      </c>
    </row>
    <row r="98" spans="2:35" x14ac:dyDescent="0.25">
      <c r="B98" s="2"/>
      <c r="C98" s="2"/>
      <c r="D98" s="2"/>
      <c r="E98" s="14" t="str">
        <v>Active</v>
      </c>
      <c r="F98" s="14" t="str">
        <v>2019-07-28T12:37:26.6500000+00:00</v>
      </c>
      <c r="G98" s="14" t="str">
        <v>AdjustmentDecrease</v>
      </c>
      <c r="H98" s="48" t="str">
        <v>Decrease Adjustment</v>
      </c>
      <c r="I98" s="48" t="e">
        <v>#VALUE!</v>
      </c>
      <c r="J98" s="35" t="str">
        <v>LUID_5YZ6CLQV</v>
      </c>
      <c r="K98" s="61">
        <v>43674.526002893515</v>
      </c>
      <c r="L98" s="48">
        <v>43674.526002893515</v>
      </c>
      <c r="M98" s="45">
        <v>0</v>
      </c>
      <c r="N98" s="45" t="str">
        <v>[More...]</v>
      </c>
    </row>
    <row r="99" spans="2:35" x14ac:dyDescent="0.25">
      <c r="B99" s="2"/>
      <c r="C99" s="2"/>
      <c r="D99" s="2"/>
      <c r="E99" s="14" t="str">
        <v>[More...]</v>
      </c>
      <c r="F99" s="14" t="str">
        <v>[More...]</v>
      </c>
      <c r="G99" s="14" t="str">
        <v>[More...]</v>
      </c>
      <c r="H99" s="48" t="str">
        <v>[More...]</v>
      </c>
      <c r="I99" s="48" t="str">
        <v>[More...]</v>
      </c>
      <c r="J99" s="35" t="str">
        <v>[More...]</v>
      </c>
      <c r="K99" s="61" t="str">
        <v>[More...]</v>
      </c>
      <c r="L99" s="48" t="str">
        <v>[More...]</v>
      </c>
      <c r="M99" s="45" t="str">
        <v>[More...]</v>
      </c>
      <c r="N99" s="45" t="str">
        <v>[More...]</v>
      </c>
    </row>
    <row r="100" spans="2:35" x14ac:dyDescent="0.25">
      <c r="B100" s="2"/>
      <c r="C100" s="2"/>
      <c r="D100" s="2"/>
      <c r="E100" s="2"/>
      <c r="F100" s="2"/>
      <c r="G100" s="2"/>
      <c r="H100" s="2"/>
      <c r="I100" s="2"/>
      <c r="J100" s="2"/>
      <c r="K100" s="2"/>
      <c r="L100" s="2"/>
      <c r="M100" s="2"/>
      <c r="N100" s="2"/>
    </row>
    <row r="101" spans="2:35" x14ac:dyDescent="0.25">
      <c r="B101" s="2"/>
      <c r="C101" s="2"/>
      <c r="D101" s="2"/>
      <c r="E101" s="11"/>
      <c r="F101" s="2"/>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spans="2:35" x14ac:dyDescent="0.25">
      <c r="B102" s="2"/>
      <c r="C102" s="2"/>
      <c r="D102" s="2"/>
      <c r="E102" s="53" t="s">
        <v>402</v>
      </c>
      <c r="O102" s="11"/>
      <c r="P102" s="11"/>
      <c r="Q102" s="11"/>
      <c r="R102" s="11"/>
      <c r="S102" s="11"/>
      <c r="T102" s="11"/>
      <c r="U102" s="11"/>
      <c r="V102" s="11"/>
      <c r="W102" s="11"/>
      <c r="X102" s="11"/>
      <c r="Y102" s="11"/>
      <c r="Z102" s="11"/>
      <c r="AA102" s="11"/>
      <c r="AB102" s="11"/>
      <c r="AC102" s="11"/>
      <c r="AD102" s="11"/>
      <c r="AE102" s="11"/>
      <c r="AF102" s="11"/>
      <c r="AG102" s="11"/>
      <c r="AH102" s="11"/>
      <c r="AI102" s="11"/>
    </row>
    <row r="103" spans="2:35" x14ac:dyDescent="0.25">
      <c r="B103" s="2"/>
      <c r="C103" s="2"/>
      <c r="D103" s="2"/>
      <c r="E103" s="53" t="s">
        <v>403</v>
      </c>
      <c r="K103" s="54"/>
      <c r="L103" s="54"/>
      <c r="M103" s="54"/>
      <c r="N103" s="54"/>
      <c r="O103" s="11"/>
      <c r="P103" s="11"/>
      <c r="Q103" s="11"/>
      <c r="R103" s="11"/>
      <c r="S103" s="11"/>
      <c r="T103" s="11"/>
      <c r="U103" s="11"/>
      <c r="V103" s="11"/>
      <c r="W103" s="11"/>
      <c r="X103" s="11"/>
      <c r="Y103" s="11"/>
      <c r="Z103" s="11"/>
      <c r="AA103" s="11"/>
      <c r="AB103" s="11"/>
      <c r="AC103" s="11"/>
      <c r="AD103" s="11"/>
      <c r="AE103" s="11"/>
      <c r="AF103" s="11"/>
      <c r="AG103" s="11"/>
      <c r="AH103" s="11"/>
      <c r="AI103" s="11"/>
    </row>
    <row r="104" spans="2:35" x14ac:dyDescent="0.25">
      <c r="B104" s="2"/>
      <c r="C104" s="2"/>
      <c r="D104" s="2"/>
      <c r="E104" s="53" t="s">
        <v>404</v>
      </c>
      <c r="M104" s="54"/>
      <c r="O104" s="11"/>
      <c r="P104" s="11"/>
      <c r="Q104" s="11"/>
      <c r="R104" s="11"/>
      <c r="S104" s="11"/>
      <c r="T104" s="11"/>
      <c r="U104" s="11"/>
      <c r="V104" s="11"/>
      <c r="W104" s="11"/>
      <c r="X104" s="11"/>
      <c r="Y104" s="11"/>
      <c r="Z104" s="11"/>
      <c r="AA104" s="11"/>
      <c r="AB104" s="11"/>
      <c r="AC104" s="11"/>
      <c r="AD104" s="11"/>
      <c r="AE104" s="11"/>
      <c r="AF104" s="11"/>
      <c r="AG104" s="11"/>
      <c r="AH104" s="11"/>
      <c r="AI104" s="11"/>
    </row>
    <row r="105" spans="2:35" x14ac:dyDescent="0.25">
      <c r="B105" s="2"/>
      <c r="C105" s="2"/>
      <c r="D105" s="2"/>
      <c r="E105" s="2"/>
      <c r="F105" s="2"/>
      <c r="G105" s="2"/>
      <c r="H105" s="2"/>
      <c r="I105" s="2"/>
      <c r="J105" s="2"/>
      <c r="K105" s="2"/>
      <c r="L105" s="2"/>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sheetData>
  <dataValidations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7f1325bc-d786-4e92-924e-74ffe34b2b40"/>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655d3dbc-e9a1-4c85-8bc4-391e75a6cf80"/>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Datetime format</vt:lpstr>
      <vt:lpstr>Create Portfolio</vt:lpstr>
      <vt:lpstr>Introduction</vt:lpstr>
      <vt:lpstr>Create your instrument universe</vt:lpstr>
      <vt:lpstr>Add your take on balances</vt:lpstr>
      <vt:lpstr>Create your test environment</vt:lpstr>
      <vt:lpstr>Make live trades in production</vt:lpstr>
      <vt:lpstr>Add some test transactions</vt:lpstr>
      <vt:lpstr>Inputs</vt:lpstr>
      <vt:lpstr>'Create your instrument universe'!fbnInstrumentProperties_Template_ref</vt:lpstr>
      <vt:lpstr>'Create your instrument universe'!fbnInstruments_Template_ref</vt:lpstr>
      <vt:lpstr>'Create your instrument universe'!fbnPropertiesAdd_Template_ref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2019-07-30T14:01:41Z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