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inbourne.sharepoint.com/Shared Documents/Product/CustomerProposition/Getting started tutorials/"/>
    </mc:Choice>
  </mc:AlternateContent>
  <xr:revisionPtr revIDLastSave="61" documentId="8_{B32354FE-22B9-454E-9DB0-CA4823A7F011}" xr6:coauthVersionLast="43" xr6:coauthVersionMax="43" xr10:uidLastSave="{9F843045-B59F-43B8-950A-2325F65DF894}"/>
  <bookViews>
    <workbookView xWindow="-120" yWindow="-120" windowWidth="29040" windowHeight="15840" tabRatio="798" xr2:uid="{AE1F34B8-DE16-4837-B47E-A2CAD3EC07DA}"/>
  </bookViews>
  <sheets>
    <sheet name="Datetime format" sheetId="18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definition'!$G$22:$H$22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definition'!$G$18:$M$18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9" l="1"/>
  <c r="P23" i="15"/>
  <c r="L15" i="20" a="1"/>
  <c r="M22" i="17"/>
  <c r="M22" i="16"/>
  <c r="M27" i="16"/>
  <c r="M24" i="16"/>
  <c r="M26" i="16"/>
  <c r="M23" i="16"/>
  <c r="M29" i="16"/>
  <c r="M25" i="16"/>
  <c r="M30" i="16"/>
  <c r="M28" i="16"/>
  <c r="M29" i="17"/>
  <c r="M28" i="17"/>
  <c r="M30" i="17"/>
  <c r="M23" i="17"/>
  <c r="M31" i="17"/>
  <c r="M24" i="17"/>
  <c r="M26" i="17"/>
  <c r="M25" i="17"/>
  <c r="M27" i="17"/>
  <c r="L15" i="20" l="1"/>
  <c r="L16" i="20"/>
  <c r="L17" i="20"/>
  <c r="E29" i="14"/>
  <c r="E36" i="13"/>
  <c r="E35" i="13"/>
  <c r="F21" i="12"/>
  <c r="E21" i="12"/>
  <c r="I24" i="18"/>
  <c r="I20" i="18"/>
  <c r="I18" i="18"/>
  <c r="E17" i="11" a="1"/>
  <c r="K21" i="13"/>
  <c r="E17" i="13"/>
  <c r="F21" i="10" a="1"/>
  <c r="F34" i="13" a="1"/>
  <c r="K24" i="13"/>
  <c r="F28" i="14" a="1"/>
  <c r="K19" i="14"/>
  <c r="E23" i="12" a="1"/>
  <c r="F25" i="12" l="1"/>
  <c r="E28" i="12"/>
  <c r="G30" i="12"/>
  <c r="F33" i="12"/>
  <c r="E23" i="12"/>
  <c r="G25" i="12"/>
  <c r="F28" i="12"/>
  <c r="E31" i="12"/>
  <c r="G33" i="12"/>
  <c r="F23" i="12"/>
  <c r="E26" i="12"/>
  <c r="G28" i="12"/>
  <c r="F31" i="12"/>
  <c r="E25" i="12"/>
  <c r="F30" i="12"/>
  <c r="G27" i="12"/>
  <c r="E33" i="12"/>
  <c r="G23" i="12"/>
  <c r="F26" i="12"/>
  <c r="E29" i="12"/>
  <c r="G31" i="12"/>
  <c r="E24" i="12"/>
  <c r="G26" i="12"/>
  <c r="F29" i="12"/>
  <c r="E32" i="12"/>
  <c r="F24" i="12"/>
  <c r="E27" i="12"/>
  <c r="G29" i="12"/>
  <c r="F32" i="12"/>
  <c r="G24" i="12"/>
  <c r="F27" i="12"/>
  <c r="E30" i="12"/>
  <c r="G32" i="12"/>
  <c r="F21" i="10"/>
  <c r="G36" i="13"/>
  <c r="H22" i="10"/>
  <c r="F36" i="13"/>
  <c r="I24" i="10"/>
  <c r="G21" i="11"/>
  <c r="H25" i="10"/>
  <c r="F20" i="11"/>
  <c r="J24" i="10"/>
  <c r="H31" i="10"/>
  <c r="H28" i="10"/>
  <c r="F21" i="11"/>
  <c r="F29" i="10"/>
  <c r="G28" i="14"/>
  <c r="G18" i="11"/>
  <c r="G24" i="10"/>
  <c r="H29" i="10"/>
  <c r="I29" i="14"/>
  <c r="E25" i="11"/>
  <c r="K29" i="10"/>
  <c r="H21" i="10"/>
  <c r="J31" i="10"/>
  <c r="J22" i="10"/>
  <c r="K30" i="10"/>
  <c r="K28" i="10"/>
  <c r="J25" i="10"/>
  <c r="G28" i="11"/>
  <c r="I28" i="10"/>
  <c r="F28" i="11"/>
  <c r="H28" i="14"/>
  <c r="F30" i="14"/>
  <c r="J21" i="10"/>
  <c r="G20" i="11"/>
  <c r="F23" i="10"/>
  <c r="F23" i="11"/>
  <c r="H26" i="10"/>
  <c r="G29" i="10"/>
  <c r="G24" i="11"/>
  <c r="K25" i="10"/>
  <c r="F24" i="11"/>
  <c r="H34" i="13"/>
  <c r="E23" i="11"/>
  <c r="J29" i="10"/>
  <c r="H30" i="14"/>
  <c r="K21" i="10"/>
  <c r="E24" i="11"/>
  <c r="G23" i="10"/>
  <c r="F29" i="11"/>
  <c r="E17" i="11"/>
  <c r="J28" i="10"/>
  <c r="I36" i="13"/>
  <c r="I31" i="10"/>
  <c r="G26" i="11"/>
  <c r="J26" i="10"/>
  <c r="E19" i="11"/>
  <c r="F22" i="10"/>
  <c r="G19" i="11"/>
  <c r="G30" i="14"/>
  <c r="G22" i="10"/>
  <c r="F18" i="11"/>
  <c r="G26" i="10"/>
  <c r="F26" i="11"/>
  <c r="G31" i="10"/>
  <c r="G28" i="10"/>
  <c r="G35" i="13"/>
  <c r="I30" i="10"/>
  <c r="F27" i="11"/>
  <c r="F27" i="10"/>
  <c r="K35" i="13"/>
  <c r="I23" i="10"/>
  <c r="H36" i="13"/>
  <c r="K23" i="10"/>
  <c r="E20" i="11"/>
  <c r="F29" i="14"/>
  <c r="F28" i="14"/>
  <c r="J30" i="14"/>
  <c r="K34" i="13"/>
  <c r="F22" i="11"/>
  <c r="J29" i="14"/>
  <c r="I28" i="14"/>
  <c r="E21" i="11"/>
  <c r="G21" i="10"/>
  <c r="J30" i="10"/>
  <c r="K29" i="14"/>
  <c r="E29" i="11"/>
  <c r="G22" i="11"/>
  <c r="I26" i="10"/>
  <c r="F19" i="11"/>
  <c r="K27" i="10"/>
  <c r="E22" i="11"/>
  <c r="E18" i="11"/>
  <c r="J23" i="10"/>
  <c r="J35" i="13"/>
  <c r="F30" i="10"/>
  <c r="F35" i="13"/>
  <c r="G27" i="10"/>
  <c r="I27" i="10"/>
  <c r="I25" i="10"/>
  <c r="H23" i="10"/>
  <c r="I30" i="14"/>
  <c r="F24" i="10"/>
  <c r="F25" i="11"/>
  <c r="K24" i="10"/>
  <c r="K30" i="14"/>
  <c r="H29" i="14"/>
  <c r="F26" i="10"/>
  <c r="G27" i="11"/>
  <c r="H27" i="10"/>
  <c r="I34" i="13"/>
  <c r="G17" i="11"/>
  <c r="I21" i="10"/>
  <c r="G29" i="11"/>
  <c r="J27" i="10"/>
  <c r="H35" i="13"/>
  <c r="I22" i="10"/>
  <c r="G30" i="10"/>
  <c r="J36" i="13"/>
  <c r="K22" i="10"/>
  <c r="K36" i="13"/>
  <c r="H24" i="10"/>
  <c r="E26" i="11"/>
  <c r="G25" i="10"/>
  <c r="F25" i="10"/>
  <c r="F34" i="13"/>
  <c r="K31" i="10"/>
  <c r="F28" i="10"/>
  <c r="G25" i="11"/>
  <c r="I29" i="10"/>
  <c r="K26" i="10"/>
  <c r="I35" i="13"/>
  <c r="J28" i="14"/>
  <c r="K28" i="14"/>
  <c r="G23" i="11"/>
  <c r="F31" i="10"/>
  <c r="G29" i="14"/>
  <c r="G34" i="13"/>
  <c r="E28" i="11"/>
  <c r="F17" i="11"/>
  <c r="H30" i="10"/>
  <c r="E27" i="11"/>
  <c r="J34" i="13"/>
  <c r="E28" i="20" l="1"/>
  <c r="J28" i="20"/>
  <c r="I22" i="18" l="1"/>
  <c r="I16" i="20" l="1"/>
  <c r="F24" i="18" l="1"/>
  <c r="F22" i="18"/>
  <c r="F18" i="18"/>
  <c r="E40" i="20" l="1"/>
  <c r="F39" i="20" a="1"/>
  <c r="F40" i="20"/>
  <c r="I39" i="20"/>
  <c r="L39" i="20"/>
  <c r="H40" i="20"/>
  <c r="J40" i="20"/>
  <c r="J39" i="20"/>
  <c r="K40" i="20"/>
  <c r="L40" i="20"/>
  <c r="K39" i="20"/>
  <c r="I40" i="20"/>
  <c r="F39" i="20"/>
  <c r="G39" i="20"/>
  <c r="H39" i="20"/>
  <c r="G40" i="20"/>
</calcChain>
</file>

<file path=xl/sharedStrings.xml><?xml version="1.0" encoding="utf-8"?>
<sst xmlns="http://schemas.openxmlformats.org/spreadsheetml/2006/main" count="602" uniqueCount="341">
  <si>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</si>
  <si>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</si>
  <si>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</si>
  <si>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</si>
  <si>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</si>
  <si>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</si>
  <si>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</si>
  <si>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</si>
  <si>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</si>
  <si>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</si>
  <si>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</si>
  <si>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</si>
  <si>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</si>
  <si>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</si>
  <si>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</si>
  <si>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</si>
  <si>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</si>
  <si>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</si>
  <si>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</si>
  <si>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</si>
  <si>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</si>
  <si>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</si>
  <si>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</si>
  <si>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</si>
  <si>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</si>
  <si>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</si>
  <si>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</si>
  <si>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</si>
  <si>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</si>
  <si>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</si>
  <si>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</si>
  <si>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</si>
  <si>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</si>
  <si>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</si>
  <si>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</si>
  <si>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</si>
  <si>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</si>
  <si>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</si>
  <si>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</si>
  <si>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</si>
  <si>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</si>
  <si>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</si>
  <si>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</si>
  <si>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</si>
  <si>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</si>
  <si>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</si>
  <si>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</si>
  <si>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</si>
  <si>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</si>
  <si>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</si>
  <si>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</si>
  <si>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</si>
  <si>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</si>
  <si>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</si>
  <si>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</si>
  <si>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</si>
  <si>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</si>
  <si>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</si>
  <si>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</si>
  <si>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</si>
  <si>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</si>
  <si>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</si>
  <si>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</si>
  <si>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</si>
  <si>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</si>
  <si>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</si>
  <si>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</si>
  <si>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</si>
  <si>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</si>
  <si>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</si>
  <si>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</si>
  <si>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</si>
  <si>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</si>
  <si>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</si>
  <si>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</si>
  <si>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</si>
  <si>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</si>
  <si>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</si>
  <si>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</si>
  <si>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</si>
  <si>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</si>
  <si>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</si>
  <si>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</si>
  <si>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</si>
  <si>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</si>
  <si>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</si>
  <si>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</si>
  <si>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</si>
  <si>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</si>
  <si>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</si>
  <si>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</si>
  <si>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</si>
  <si>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</si>
  <si>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</si>
  <si>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</si>
  <si>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</si>
  <si>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</si>
  <si>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</si>
  <si>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</si>
  <si>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</si>
  <si>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</si>
  <si>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</si>
  <si>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</si>
  <si>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</si>
  <si>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</si>
  <si>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</si>
  <si>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</si>
  <si>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</si>
  <si>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</si>
  <si>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</si>
  <si>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</si>
  <si>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</si>
  <si>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</si>
  <si>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</si>
  <si>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</si>
  <si>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</si>
  <si>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</si>
  <si>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</si>
  <si>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</si>
  <si>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</si>
  <si>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</si>
  <si>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</si>
  <si>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</si>
  <si>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</si>
  <si>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</si>
  <si>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</si>
  <si>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</si>
  <si>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</si>
  <si>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</si>
  <si>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</si>
  <si>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</si>
  <si>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</si>
  <si>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</si>
  <si>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</si>
  <si>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</si>
  <si>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</si>
  <si>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</si>
  <si>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</si>
  <si>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</si>
  <si>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</si>
  <si>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</si>
  <si>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</si>
  <si>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</si>
  <si>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</si>
  <si>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</si>
  <si>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</si>
  <si>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</si>
  <si>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</si>
  <si>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</si>
  <si>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</si>
  <si>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</si>
  <si>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</si>
  <si>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</si>
  <si>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</si>
  <si>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</si>
  <si>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</si>
  <si>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</si>
  <si>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</si>
  <si>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</si>
  <si>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</si>
  <si>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</si>
  <si>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</si>
  <si>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</si>
  <si>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</si>
  <si>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</si>
  <si>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</si>
  <si>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</si>
  <si>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</si>
  <si>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</si>
  <si>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</si>
  <si>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</si>
  <si>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</si>
  <si>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</si>
  <si>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</si>
  <si>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</si>
  <si>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</si>
  <si>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</si>
  <si>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</si>
  <si>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</si>
  <si>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</si>
  <si>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</si>
  <si>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</si>
  <si>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</si>
  <si>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</si>
  <si>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</si>
  <si>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</si>
  <si>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</si>
  <si>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</si>
  <si>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</si>
  <si>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</si>
  <si>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</si>
  <si>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</si>
  <si>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</si>
  <si>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</si>
  <si>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</si>
  <si>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</si>
  <si>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</si>
  <si>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</si>
  <si>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</si>
  <si>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</si>
  <si>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</si>
  <si>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</si>
  <si>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</si>
  <si>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</si>
  <si>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</si>
  <si>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</si>
  <si>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</si>
  <si>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</si>
  <si>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</si>
  <si>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</si>
  <si>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</si>
  <si>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</si>
  <si>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</si>
  <si>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</si>
  <si>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</si>
  <si>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</si>
  <si>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</si>
  <si>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</si>
  <si>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</si>
  <si>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</si>
  <si>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</si>
  <si>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</si>
  <si>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</si>
  <si>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</si>
  <si>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BBG007FAKECO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</si>
  <si>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</si>
  <si>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</si>
  <si>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</si>
  <si>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</si>
  <si>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</si>
  <si>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</si>
  <si>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</si>
  <si>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</si>
  <si>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</si>
  <si>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</si>
  <si>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</si>
  <si>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</si>
  <si>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</si>
  <si>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</si>
  <si>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</si>
  <si>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</si>
  <si>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</si>
  <si>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</si>
  <si>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</si>
  <si>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</si>
  <si>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</si>
  <si>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</si>
  <si>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</si>
  <si>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</si>
  <si>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</si>
  <si>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</si>
  <si>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</si>
  <si>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</si>
  <si>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</si>
  <si>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</si>
  <si>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</si>
  <si>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</si>
  <si>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</si>
  <si>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Excel format</t>
  </si>
  <si>
    <t>LUSID format</t>
  </si>
  <si>
    <t>Enter the date to convert</t>
  </si>
  <si>
    <t>LUSID requires dates in the following format:</t>
  </si>
  <si>
    <t>This date has no time component</t>
  </si>
  <si>
    <t>Convert into a string (no time component):</t>
  </si>
  <si>
    <t>Specify time component</t>
  </si>
  <si>
    <t>Add to your date and display the complete datetime</t>
  </si>
  <si>
    <t>Convert into a string (time component):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</si>
  <si>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</si>
  <si>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</si>
  <si>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</si>
  <si>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</si>
  <si>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</si>
  <si>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</si>
  <si>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</si>
  <si>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</si>
  <si>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</si>
  <si>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</si>
  <si>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</si>
  <si>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</si>
  <si>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</si>
  <si>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</si>
  <si>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</si>
  <si>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</si>
  <si>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</si>
  <si>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</si>
  <si>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</si>
  <si>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</si>
  <si>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</si>
  <si>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</si>
  <si>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</si>
  <si>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</si>
  <si>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</si>
  <si>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</si>
  <si>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</si>
  <si>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</si>
  <si>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</si>
  <si>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</si>
  <si>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</si>
  <si>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</si>
  <si>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</si>
  <si>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</si>
  <si>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</si>
  <si>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</si>
  <si>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</si>
  <si>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</si>
  <si>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</si>
  <si>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</si>
  <si>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</si>
  <si>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</si>
  <si>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</si>
  <si>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</si>
  <si>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</si>
  <si>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</si>
  <si>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</si>
  <si>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</si>
  <si>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</si>
  <si>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</si>
  <si>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2019-04-15T00:00:00.00Z</t>
  </si>
  <si>
    <t>2019-06-01T00:00:00.00Z</t>
  </si>
  <si>
    <t>2019-06-02T00:00:00.00Z</t>
  </si>
  <si>
    <t>2019-06-03T00:00:00.00Z</t>
  </si>
  <si>
    <t>2019-06-04T00:00:00.00Z</t>
  </si>
  <si>
    <t>Client</t>
  </si>
  <si>
    <t>2019-04-16T00:00:00.00Z</t>
  </si>
  <si>
    <t>2019-04-17T00:00:00.00Z</t>
  </si>
  <si>
    <t>2019-04-18T00:00:00.00Z</t>
  </si>
  <si>
    <t>2019-04-19T00:00:00.00Z</t>
  </si>
  <si>
    <t>2019-04-20T00:00:00.00Z</t>
  </si>
  <si>
    <t>2019-04-21T00:00:00.00Z</t>
  </si>
  <si>
    <t>2019-04-22T00:00:00.00Z</t>
  </si>
  <si>
    <t>2019-04-23T00:00:00.00Z</t>
  </si>
  <si>
    <t>Limit</t>
  </si>
  <si>
    <t>Today in LUSID format</t>
  </si>
  <si>
    <t>Name</t>
  </si>
  <si>
    <t>Definition - InstrumentFormat</t>
  </si>
  <si>
    <t>Definition - Content</t>
  </si>
  <si>
    <t>some-format</t>
  </si>
  <si>
    <t>In this case we are adding an instrument definition format. Don’t forget you can use the flInstrumentsAdd_Template to see a list of the required fields</t>
  </si>
  <si>
    <t>Effective From</t>
  </si>
  <si>
    <t>2028/12/01T00:00:00.00</t>
  </si>
  <si>
    <t>2018/01/01T00:00:00.00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</si>
</sst>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4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451133d7b174878998c0bed4b7b8852">
      <tp>
        <v>-1</v>
        <stp/>
        <stp>9df00e5b-0aca-4816-89e2-b83c524a13fe</stp>
        <tr r="H30" s="10"/>
        <tr r="F31" s="10"/>
        <tr r="K26" s="10"/>
        <tr r="I29" s="10"/>
        <tr r="F28" s="10"/>
        <tr r="K31" s="10"/>
        <tr r="F25" s="10"/>
        <tr r="G25" s="10"/>
        <tr r="H24" s="10"/>
        <tr r="K22" s="10"/>
        <tr r="G30" s="10"/>
        <tr r="I22" s="10"/>
        <tr r="J27" s="10"/>
        <tr r="I21" s="10"/>
        <tr r="H27" s="10"/>
        <tr r="F26" s="10"/>
        <tr r="K24" s="10"/>
        <tr r="F24" s="10"/>
        <tr r="H23" s="10"/>
        <tr r="I25" s="10"/>
        <tr r="I27" s="10"/>
        <tr r="G27" s="10"/>
        <tr r="F30" s="10"/>
        <tr r="J23" s="10"/>
        <tr r="K27" s="10"/>
        <tr r="I26" s="10"/>
        <tr r="J30" s="10"/>
        <tr r="G21" s="10"/>
        <tr r="K23" s="10"/>
        <tr r="I23" s="10"/>
        <tr r="F27" s="10"/>
        <tr r="I30" s="10"/>
        <tr r="G28" s="10"/>
        <tr r="G31" s="10"/>
        <tr r="G26" s="10"/>
        <tr r="G22" s="10"/>
        <tr r="F22" s="10"/>
        <tr r="J26" s="10"/>
        <tr r="I31" s="10"/>
        <tr r="J28" s="10"/>
        <tr r="G23" s="10"/>
        <tr r="K21" s="10"/>
        <tr r="J29" s="10"/>
        <tr r="K25" s="10"/>
        <tr r="G29" s="10"/>
        <tr r="H26" s="10"/>
        <tr r="F23" s="10"/>
        <tr r="J21" s="10"/>
        <tr r="I28" s="10"/>
        <tr r="J25" s="10"/>
        <tr r="K28" s="10"/>
        <tr r="K30" s="10"/>
        <tr r="J22" s="10"/>
        <tr r="J31" s="10"/>
        <tr r="H21" s="10"/>
        <tr r="K29" s="10"/>
        <tr r="H29" s="10"/>
        <tr r="G24" s="10"/>
        <tr r="F29" s="10"/>
        <tr r="H28" s="10"/>
        <tr r="H31" s="10"/>
        <tr r="J24" s="10"/>
        <tr r="H25" s="10"/>
        <tr r="I24" s="10"/>
        <tr r="H22" s="10"/>
        <tr r="F21" s="10"/>
      </tp>
      <tp>
        <v>-1</v>
        <stp/>
        <stp>c67b2fbc-8155-48e2-95a0-1483d1438fc5</stp>
        <tr r="M23" s="17"/>
      </tp>
    </main>
    <main first="rtdsrv.a451133d7b174878998c0bed4b7b8852">
      <tp>
        <v>-1</v>
        <stp/>
        <stp>59b04c2c-3674-44eb-9460-801b75581a13</stp>
        <tr r="E27" s="11"/>
        <tr r="F17" s="11"/>
        <tr r="E28" s="11"/>
        <tr r="G23" s="11"/>
        <tr r="G25" s="11"/>
        <tr r="E26" s="11"/>
        <tr r="G29" s="11"/>
        <tr r="G17" s="11"/>
        <tr r="G27" s="11"/>
        <tr r="F25" s="11"/>
        <tr r="E18" s="11"/>
        <tr r="E22" s="11"/>
        <tr r="F19" s="11"/>
        <tr r="G22" s="11"/>
        <tr r="E29" s="11"/>
        <tr r="E21" s="11"/>
        <tr r="F22" s="11"/>
        <tr r="E20" s="11"/>
        <tr r="F27" s="11"/>
        <tr r="F26" s="11"/>
        <tr r="F18" s="11"/>
        <tr r="G19" s="11"/>
        <tr r="E19" s="11"/>
        <tr r="G26" s="11"/>
        <tr r="E17" s="11"/>
        <tr r="F29" s="11"/>
        <tr r="E24" s="11"/>
        <tr r="E23" s="11"/>
        <tr r="F24" s="11"/>
        <tr r="G24" s="11"/>
        <tr r="F23" s="11"/>
        <tr r="G20" s="11"/>
        <tr r="F28" s="11"/>
        <tr r="G28" s="11"/>
        <tr r="E25" s="11"/>
        <tr r="G18" s="11"/>
        <tr r="F21" s="11"/>
        <tr r="F20" s="11"/>
        <tr r="G21" s="11"/>
      </tp>
      <tp>
        <v>-1</v>
        <stp/>
        <stp>ba3b17ea-cafc-4caf-8423-75c21870757a</stp>
        <tr r="M29" s="17"/>
      </tp>
    </main>
    <main first="rtdsrv.a451133d7b174878998c0bed4b7b8852">
      <tp>
        <v>-1</v>
        <stp/>
        <stp>e1dfaffd-4d2f-4870-8544-0aa4fefc21af</stp>
        <tr r="M26" s="16"/>
      </tp>
      <tp>
        <v>-1</v>
        <stp/>
        <stp>eceaafb3-4b16-48c0-92c3-32e0375d8435</stp>
        <tr r="M26" s="17"/>
      </tp>
    </main>
    <main first="rtdsrv.a451133d7b174878998c0bed4b7b8852">
      <tp>
        <v>-1</v>
        <stp/>
        <stp>64f37c6d-7fb6-4ceb-8cee-04f66a5bfc26</stp>
        <tr r="M24" s="17"/>
      </tp>
      <tp>
        <v>-1</v>
        <stp/>
        <stp>371c4718-3781-4230-a86a-f7142cb860fa</stp>
        <tr r="M28" s="17"/>
      </tp>
      <tp>
        <v>-1</v>
        <stp/>
        <stp>5949f5a1-47bb-4563-ac17-2f7518b7e33f</stp>
        <tr r="M24" s="16"/>
      </tp>
      <tp>
        <v>-1</v>
        <stp/>
        <stp>9b07bf40-58c8-4721-98d7-82ef446c755e</stp>
        <tr r="M25" s="16"/>
      </tp>
      <tp>
        <v>-1</v>
        <stp/>
        <stp>2b3ca304-ec44-4af6-a014-a27b7547fc52</stp>
        <tr r="M27" s="17"/>
      </tp>
    </main>
    <main first="rtdsrv.a451133d7b174878998c0bed4b7b8852">
      <tp>
        <v>-1</v>
        <stp/>
        <stp>01af2686-ec2f-4587-a098-a8fe103e0052</stp>
        <tr r="M27" s="16"/>
      </tp>
    </main>
    <main first="rtdsrv.a451133d7b174878998c0bed4b7b8852">
      <tp>
        <v>-1</v>
        <stp/>
        <stp>730166ca-0720-4fa2-a2d3-b5908ed41903</stp>
        <tr r="M25" s="17"/>
      </tp>
    </main>
    <main first="rtdsrv.a451133d7b174878998c0bed4b7b8852">
      <tp>
        <v>-1</v>
        <stp/>
        <stp>5ed556f8-69cb-453b-9233-b9edf4ef33e7</stp>
        <tr r="G29" s="14"/>
        <tr r="K28" s="14"/>
        <tr r="J28" s="14"/>
        <tr r="H29" s="14"/>
        <tr r="K30" s="14"/>
        <tr r="I30" s="14"/>
        <tr r="K29" s="14"/>
        <tr r="I28" s="14"/>
        <tr r="J29" s="14"/>
        <tr r="J30" s="14"/>
        <tr r="F28" s="14"/>
        <tr r="F29" s="14"/>
        <tr r="G30" s="14"/>
        <tr r="H30" s="14"/>
        <tr r="F30" s="14"/>
        <tr r="H28" s="14"/>
        <tr r="I29" s="14"/>
        <tr r="G28" s="14"/>
      </tp>
    </main>
    <main first="rtdsrv.a451133d7b174878998c0bed4b7b8852">
      <tp>
        <v>-1</v>
        <stp/>
        <stp>d9e2f73a-c2fe-4ad1-88d9-480d02289923</stp>
        <tr r="J34" s="13"/>
        <tr r="G34" s="13"/>
        <tr r="I35" s="13"/>
        <tr r="F34" s="13"/>
        <tr r="K36" s="13"/>
        <tr r="J36" s="13"/>
        <tr r="H35" s="13"/>
        <tr r="I34" s="13"/>
        <tr r="F35" s="13"/>
        <tr r="J35" s="13"/>
        <tr r="K34" s="13"/>
        <tr r="H36" s="13"/>
        <tr r="K35" s="13"/>
        <tr r="G35" s="13"/>
        <tr r="I36" s="13"/>
        <tr r="H34" s="13"/>
        <tr r="F36" s="13"/>
        <tr r="G36" s="13"/>
      </tp>
      <tp>
        <v>-1</v>
        <stp/>
        <stp>bcb83465-0021-4ece-ba2f-0a7f0a955823</stp>
        <tr r="M29" s="16"/>
      </tp>
    </main>
    <main first="rtdsrv.a451133d7b174878998c0bed4b7b8852">
      <tp>
        <v>-1</v>
        <stp/>
        <stp>a8c86e4f-7bb8-46e7-b13c-6bb887f1d603</stp>
        <tr r="M31" s="17"/>
      </tp>
      <tp>
        <v>-1</v>
        <stp/>
        <stp>b4b3d1ba-cf6a-4fff-8fb9-dc3977dcc43a</stp>
        <tr r="M30" s="16"/>
      </tp>
      <tp>
        <v>-1</v>
        <stp/>
        <stp>7b07e525-fa58-44cc-897a-8230168adc94</stp>
        <tr r="G40" s="20"/>
        <tr r="H39" s="20"/>
        <tr r="G39" s="20"/>
        <tr r="F39" s="20"/>
        <tr r="I40" s="20"/>
        <tr r="K39" s="20"/>
        <tr r="L40" s="20"/>
        <tr r="K40" s="20"/>
        <tr r="J39" s="20"/>
        <tr r="J40" s="20"/>
        <tr r="H40" s="20"/>
        <tr r="L39" s="20"/>
        <tr r="I39" s="20"/>
        <tr r="F40" s="20"/>
      </tp>
      <tp>
        <v>-1</v>
        <stp/>
        <stp>a267f150-b8dc-4b11-b67c-ee26e6fe2754</stp>
        <tr r="M28" s="16"/>
      </tp>
      <tp>
        <v>-1</v>
        <stp/>
        <stp>96093ff9-abbb-4205-99e9-e162126b8a8d</stp>
        <tr r="M23" s="16"/>
      </tp>
    </main>
    <main first="rtdsrv.a451133d7b174878998c0bed4b7b8852">
      <tp>
        <v>-1</v>
        <stp/>
        <stp>3e309b10-765b-4cf5-9954-c0558606d071</stp>
        <tr r="M22" s="16"/>
        <tr r="M22" s="17"/>
      </tp>
    </main>
    <main first="rtdsrv.a451133d7b174878998c0bed4b7b8852">
      <tp>
        <v>-1</v>
        <stp/>
        <stp>7e2b769e-a7f0-4dde-b4d9-0a0d7eb5d124</stp>
        <tr r="M30" s="17"/>
      </tp>
    </main>
    <main first="rtdsrv.a451133d7b174878998c0bed4b7b8852">
      <tp>
        <v>-1</v>
        <stp/>
        <stp>07ff1651-663d-41ce-a831-61ef56dd9b2f</stp>
        <tr r="G33" s="12"/>
        <tr r="F33" s="12"/>
        <tr r="E33" s="12"/>
        <tr r="G32" s="12"/>
        <tr r="F32" s="12"/>
        <tr r="E32" s="12"/>
        <tr r="G31" s="12"/>
        <tr r="F31" s="12"/>
        <tr r="E31" s="12"/>
        <tr r="G30" s="12"/>
        <tr r="F30" s="12"/>
        <tr r="E30" s="12"/>
        <tr r="G29" s="12"/>
        <tr r="F29" s="12"/>
        <tr r="E29" s="12"/>
        <tr r="G28" s="12"/>
        <tr r="F28" s="12"/>
        <tr r="E28" s="12"/>
        <tr r="G27" s="12"/>
        <tr r="F27" s="12"/>
        <tr r="E27" s="12"/>
        <tr r="G26" s="12"/>
        <tr r="F26" s="12"/>
        <tr r="E26" s="12"/>
        <tr r="G25" s="12"/>
        <tr r="F25" s="12"/>
        <tr r="E25" s="12"/>
        <tr r="G24" s="12"/>
        <tr r="F24" s="12"/>
        <tr r="E24" s="12"/>
        <tr r="G23" s="12"/>
        <tr r="F23" s="12"/>
        <tr r="E23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F2ED52D2-A341-4FDD-B366-B7D02A28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6099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13</xdr:col>
      <xdr:colOff>235325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%20new%20scope%20do%20not%20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Create Portfolio"/>
      <sheetName val="Set Holding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DA83-ACF2-4349-84B3-AF9C1F47D679}">
  <sheetPr>
    <tabColor theme="7" tint="0.79998168889431442"/>
  </sheetPr>
  <dimension ref="B1:T26"/>
  <sheetViews>
    <sheetView showGridLines="0" tabSelected="1" zoomScale="85" zoomScaleNormal="85" workbookViewId="0">
      <selection activeCell="H24" sqref="H24:J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3.85546875" style="23" bestFit="1" customWidth="1"/>
    <col min="9" max="9" width="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 t="s">
        <v>258</v>
      </c>
      <c r="F14" s="9"/>
      <c r="G14" s="9"/>
      <c r="H14" s="9" t="s">
        <v>259</v>
      </c>
      <c r="I14" s="2"/>
      <c r="J14" s="2"/>
      <c r="K14" s="2"/>
      <c r="L14" s="2"/>
      <c r="M14" s="2"/>
      <c r="N14" s="2"/>
      <c r="O14" s="2"/>
    </row>
    <row r="15" spans="2:20" ht="15.7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T15" s="27"/>
    </row>
    <row r="16" spans="2:20" ht="12.75" customHeight="1" thickBot="1" x14ac:dyDescent="0.3">
      <c r="B16" s="2"/>
      <c r="C16" s="2"/>
      <c r="D16" s="2"/>
      <c r="E16" s="2" t="s">
        <v>260</v>
      </c>
      <c r="F16" s="25">
        <v>43565</v>
      </c>
      <c r="G16" s="2"/>
      <c r="H16" s="2" t="s">
        <v>261</v>
      </c>
      <c r="I16" s="25" t="s">
        <v>313</v>
      </c>
      <c r="J16" s="2" t="s">
        <v>314</v>
      </c>
      <c r="K16" s="2"/>
      <c r="L16" s="2"/>
      <c r="M16" s="2"/>
      <c r="N16" s="2"/>
      <c r="O16" s="2"/>
      <c r="T16" s="27"/>
    </row>
    <row r="17" spans="2:20" ht="15.75" thickBo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 t="s">
        <v>262</v>
      </c>
      <c r="F18" s="28">
        <f>F16</f>
        <v>43565</v>
      </c>
      <c r="G18" s="2"/>
      <c r="H18" s="2" t="s">
        <v>263</v>
      </c>
      <c r="I18" s="25" t="str">
        <f>TEXT(F16,"yyyy-mm-dd")&amp;"T"&amp;TEXT(F16,"hh:mm:ss.00Z")</f>
        <v>2019-04-10T00:00:00.00Z</v>
      </c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T19" s="27"/>
    </row>
    <row r="20" spans="2:20" ht="14.25" customHeight="1" thickBot="1" x14ac:dyDescent="0.3">
      <c r="B20" s="2"/>
      <c r="C20" s="2"/>
      <c r="D20" s="2"/>
      <c r="E20" s="2" t="s">
        <v>264</v>
      </c>
      <c r="F20" s="29">
        <v>0.56302719907407406</v>
      </c>
      <c r="G20" s="2"/>
      <c r="H20" s="2" t="s">
        <v>263</v>
      </c>
      <c r="I20" s="25" t="str">
        <f>TEXT(F18,"yyyy-mm-dd")&amp;"T"&amp;TEXT(F18,"hh:mm:ss.00Z")</f>
        <v>2019-04-10T00:00:00.00Z</v>
      </c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 t="s">
        <v>265</v>
      </c>
      <c r="F22" s="30">
        <f>F16 + F20</f>
        <v>43565.563027199074</v>
      </c>
      <c r="G22" s="2"/>
      <c r="H22" s="2" t="s">
        <v>266</v>
      </c>
      <c r="I22" s="25" t="str">
        <f>TEXT(F22,"yyyy-mm-dd")&amp;"T"&amp;TEXT(F22,"hh:mm:ss.00Z")</f>
        <v>2019-04-10T13:30:45.55Z</v>
      </c>
      <c r="J22" s="2"/>
      <c r="K22" s="2"/>
      <c r="L22" s="2"/>
      <c r="M22" s="2"/>
      <c r="N22" s="2"/>
      <c r="O22" s="2"/>
    </row>
    <row r="23" spans="2:20" ht="14.25" customHeight="1" thickBo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 t="s">
        <v>267</v>
      </c>
      <c r="F24" s="31">
        <f>F22</f>
        <v>43565.563027199074</v>
      </c>
      <c r="G24" s="2"/>
      <c r="H24" s="2" t="s">
        <v>332</v>
      </c>
      <c r="I24" s="25" t="str">
        <f ca="1">TEXT(NOW(),"yyyy-mm-dd")&amp;"T"&amp;TEXT(NOW(),"hh:mm:ss.00Z")</f>
        <v>2019-08-20T15:01:44.10Z</v>
      </c>
      <c r="J24" s="2"/>
      <c r="K24" s="2"/>
      <c r="L24" s="2"/>
      <c r="M24" s="2"/>
      <c r="N24" s="2"/>
      <c r="O24" s="2"/>
    </row>
    <row r="25" spans="2:20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0" ht="9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hyperlinks>
    <hyperlink ref="E7" r:id="rId1" xr:uid="{CF85FD4A-F7A8-4952-BA30-59D23A483846}"/>
    <hyperlink ref="E8" r:id="rId2" xr:uid="{20ADEA89-BDA9-475C-850D-FE4616934C3E}"/>
    <hyperlink ref="E9" r:id="rId3" xr:uid="{3B31D428-C70D-4A25-ADA8-BB79AD0C465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E20" sqref="E20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272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ht="15.75" thickBot="1" x14ac:dyDescent="0.3">
      <c r="B15" s="2"/>
      <c r="C15" s="2"/>
      <c r="D15" s="2"/>
      <c r="E15" s="9" t="s">
        <v>203</v>
      </c>
      <c r="F15" s="14" t="s">
        <v>204</v>
      </c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[More...]</v>
      </c>
      <c r="F17" s="33" t="str">
        <v>[More...]</v>
      </c>
      <c r="G17" s="33" t="str">
        <v>[More...]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[More...]</v>
      </c>
      <c r="F18" s="18" t="str">
        <v>[More...]</v>
      </c>
      <c r="G18" s="18" t="str">
        <v>[More...]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7" t="str">
        <v>[More...]</v>
      </c>
      <c r="F19" s="18" t="str">
        <v>[More...]</v>
      </c>
      <c r="G19" s="18" t="str">
        <v>[More...]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7" t="str">
        <v>[More...]</v>
      </c>
      <c r="F20" s="18" t="str">
        <v>[More...]</v>
      </c>
      <c r="G20" s="18" t="str">
        <v>[More...]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7" t="str">
        <v>[More...]</v>
      </c>
      <c r="F21" s="18" t="str">
        <v>[More...]</v>
      </c>
      <c r="G21" s="18" t="str">
        <v>[More...]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7" t="str">
        <v>[More...]</v>
      </c>
      <c r="F22" s="18" t="str">
        <v>[More...]</v>
      </c>
      <c r="G22" s="18" t="str">
        <v>[More...]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7" t="str">
        <v>[More...]</v>
      </c>
      <c r="F23" s="18" t="str">
        <v>[More...]</v>
      </c>
      <c r="G23" s="18" t="str">
        <v>[More...]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7" t="str">
        <v>[More...]</v>
      </c>
      <c r="F24" s="18" t="str">
        <v>[More...]</v>
      </c>
      <c r="G24" s="18" t="str">
        <v>[More...]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7" t="str">
        <v>[More...]</v>
      </c>
      <c r="F25" s="18" t="str">
        <v>[More...]</v>
      </c>
      <c r="G25" s="18" t="str">
        <v>[More...]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7" t="str">
        <v>[More...]</v>
      </c>
      <c r="F26" s="18" t="str">
        <v>[More...]</v>
      </c>
      <c r="G26" s="18" t="str">
        <v>[More...]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7" t="str">
        <v>[More...]</v>
      </c>
      <c r="F27" s="18" t="str">
        <v>[More...]</v>
      </c>
      <c r="G27" s="18" t="str">
        <v>[More...]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7" t="str">
        <v>[More...]</v>
      </c>
      <c r="F28" s="18" t="str">
        <v>[More...]</v>
      </c>
      <c r="G28" s="18" t="str">
        <v>[More...]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7" t="str">
        <v>[More...]</v>
      </c>
      <c r="F29" s="18" t="str">
        <v>[More...]</v>
      </c>
      <c r="G29" s="18" t="str">
        <v>[More...]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4" sqref="E23:E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233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234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271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226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228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235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227</v>
      </c>
      <c r="F20" s="33" t="s">
        <v>198</v>
      </c>
      <c r="G20" s="33" t="s">
        <v>331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 t="str">
        <f ca="1">TEXT(NOW(),"yyyy-mm-dd")&amp;"T"&amp;TEXT(NOW(),"hh:mm:ss.00Z")</f>
        <v>2019-08-20T15:01:44.10Z</v>
      </c>
      <c r="F21" s="25" t="str">
        <f ca="1">TEXT(NOW(),"yyyy-mm-dd")&amp;"T"&amp;TEXT(NOW(),"hh:mm:ss.00Z")</f>
        <v>2019-08-20T15:01:44.10Z</v>
      </c>
      <c r="G21" s="49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aca="1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LUID_0E6TTHI3</v>
      </c>
      <c r="G24" s="18" t="str">
        <f ca="1"/>
        <v>Whitebread_LondonStockEx_WTB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7" t="str">
        <f ca="1"/>
        <v>Active</v>
      </c>
      <c r="F25" s="18" t="str">
        <f ca="1"/>
        <v>LUID_0UK37N0H</v>
      </c>
      <c r="G25" s="18" t="str">
        <f ca="1"/>
        <v>Softbank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7" t="str">
        <f ca="1"/>
        <v>Active</v>
      </c>
      <c r="F26" s="18" t="str">
        <f ca="1"/>
        <v>LUID_121GQ8BO</v>
      </c>
      <c r="G26" s="18" t="str">
        <f ca="1"/>
        <v>EKFDiagnostics_LondonStockEx_EKF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7" t="str">
        <f ca="1"/>
        <v>Active</v>
      </c>
      <c r="F27" s="18" t="str">
        <f ca="1"/>
        <v>LUID_1S3BM6W6</v>
      </c>
      <c r="G27" s="18" t="str">
        <f ca="1"/>
        <v>WHITBREAD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7" t="str">
        <f ca="1"/>
        <v>Active</v>
      </c>
      <c r="F28" s="18" t="str">
        <f ca="1"/>
        <v>LUID_29EPTT74</v>
      </c>
      <c r="G28" s="18" t="str">
        <f ca="1"/>
        <v>CVS 5.05% Mar 25, 2048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7" t="str">
        <f ca="1"/>
        <v/>
      </c>
      <c r="F29" s="18" t="str">
        <f ca="1"/>
        <v/>
      </c>
      <c r="G29" s="18" t="str">
        <f ca="1"/>
        <v/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7" t="str">
        <f ca="1"/>
        <v/>
      </c>
      <c r="F30" s="18" t="str">
        <f ca="1"/>
        <v/>
      </c>
      <c r="G30" s="18" t="str">
        <f ca="1"/>
        <v/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7" t="str">
        <f ca="1"/>
        <v/>
      </c>
      <c r="F31" s="18" t="str">
        <f ca="1"/>
        <v/>
      </c>
      <c r="G31" s="18" t="str">
        <f ca="1"/>
        <v/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7" t="str">
        <f ca="1"/>
        <v/>
      </c>
      <c r="F32" s="18" t="str">
        <f ca="1"/>
        <v/>
      </c>
      <c r="G32" s="18" t="str">
        <f ca="1"/>
        <v/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7" t="str">
        <f ca="1"/>
        <v/>
      </c>
      <c r="F33" s="18" t="str">
        <f ca="1"/>
        <v/>
      </c>
      <c r="G33" s="18" t="str">
        <f ca="1"/>
        <v/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H25" sqref="H2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236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237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270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230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239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K31">_xll.flInstrumentsLookup(F19,E22:E31)</f>
        <v>[More...]</v>
      </c>
      <c r="G21" s="33" t="str">
        <v>[More...]</v>
      </c>
      <c r="H21" s="34" t="str">
        <v>[More...]</v>
      </c>
      <c r="I21" s="33" t="str">
        <v>[More...]</v>
      </c>
      <c r="J21" s="33" t="str">
        <v>[More...]</v>
      </c>
      <c r="K21" s="33" t="str">
        <v>[More...]</v>
      </c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[More...]</v>
      </c>
      <c r="G22" s="18" t="str">
        <v>[More...]</v>
      </c>
      <c r="H22" s="35" t="str">
        <v>[More...]</v>
      </c>
      <c r="I22" s="35" t="str">
        <v>[More...]</v>
      </c>
      <c r="J22" s="36" t="str">
        <v>[More...]</v>
      </c>
      <c r="K22" s="36" t="str">
        <v>[More...]</v>
      </c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7" t="s">
        <v>189</v>
      </c>
      <c r="F23" s="18" t="str">
        <v>[More...]</v>
      </c>
      <c r="G23" s="18" t="str">
        <v>[More...]</v>
      </c>
      <c r="H23" s="35" t="str">
        <v>[More...]</v>
      </c>
      <c r="I23" s="35" t="str">
        <v>[More...]</v>
      </c>
      <c r="J23" s="36" t="str">
        <v>[More...]</v>
      </c>
      <c r="K23" s="36" t="str">
        <v>[More...]</v>
      </c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7" t="s">
        <v>190</v>
      </c>
      <c r="F24" s="18" t="str">
        <v>[More...]</v>
      </c>
      <c r="G24" s="18" t="str">
        <v>[More...]</v>
      </c>
      <c r="H24" s="35" t="str">
        <v>[More...]</v>
      </c>
      <c r="I24" s="35" t="str">
        <v>[More...]</v>
      </c>
      <c r="J24" s="36" t="str">
        <v>[More...]</v>
      </c>
      <c r="K24" s="36" t="str">
        <v>[More...]</v>
      </c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7" t="s">
        <v>191</v>
      </c>
      <c r="F25" s="18" t="str">
        <v>[More...]</v>
      </c>
      <c r="G25" s="18" t="str">
        <v>[More...]</v>
      </c>
      <c r="H25" s="35" t="str">
        <v>[More...]</v>
      </c>
      <c r="I25" s="35" t="str">
        <v>[More...]</v>
      </c>
      <c r="J25" s="36" t="str">
        <v>[More...]</v>
      </c>
      <c r="K25" s="36" t="str">
        <v>[More...]</v>
      </c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7" t="s">
        <v>192</v>
      </c>
      <c r="F26" s="18" t="str">
        <v>[More...]</v>
      </c>
      <c r="G26" s="18" t="str">
        <v>[More...]</v>
      </c>
      <c r="H26" s="35" t="str">
        <v>[More...]</v>
      </c>
      <c r="I26" s="35" t="str">
        <v>[More...]</v>
      </c>
      <c r="J26" s="36" t="str">
        <v>[More...]</v>
      </c>
      <c r="K26" s="36" t="str">
        <v>[More...]</v>
      </c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7" t="s">
        <v>193</v>
      </c>
      <c r="F27" s="18" t="str">
        <v>[More...]</v>
      </c>
      <c r="G27" s="18" t="str">
        <v>[More...]</v>
      </c>
      <c r="H27" s="35" t="str">
        <v>[More...]</v>
      </c>
      <c r="I27" s="35" t="str">
        <v>[More...]</v>
      </c>
      <c r="J27" s="36" t="str">
        <v>[More...]</v>
      </c>
      <c r="K27" s="36" t="str">
        <v>[More...]</v>
      </c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7" t="s">
        <v>194</v>
      </c>
      <c r="F28" s="18" t="str">
        <v>[More...]</v>
      </c>
      <c r="G28" s="18" t="str">
        <v>[More...]</v>
      </c>
      <c r="H28" s="35" t="str">
        <v>[More...]</v>
      </c>
      <c r="I28" s="35" t="str">
        <v>[More...]</v>
      </c>
      <c r="J28" s="36" t="str">
        <v>[More...]</v>
      </c>
      <c r="K28" s="36" t="str">
        <v>[More...]</v>
      </c>
      <c r="L28" s="2"/>
      <c r="Q28" s="19"/>
      <c r="R28" s="19"/>
    </row>
    <row r="29" spans="2:18" x14ac:dyDescent="0.25">
      <c r="B29" s="2"/>
      <c r="C29" s="2"/>
      <c r="D29" s="9">
        <v>8</v>
      </c>
      <c r="E29" s="37" t="s">
        <v>195</v>
      </c>
      <c r="F29" s="18" t="str">
        <v>[More...]</v>
      </c>
      <c r="G29" s="18" t="str">
        <v>[More...]</v>
      </c>
      <c r="H29" s="35" t="str">
        <v>[More...]</v>
      </c>
      <c r="I29" s="35" t="str">
        <v>[More...]</v>
      </c>
      <c r="J29" s="36" t="str">
        <v>[More...]</v>
      </c>
      <c r="K29" s="36" t="str">
        <v>[More...]</v>
      </c>
      <c r="L29" s="2"/>
    </row>
    <row r="30" spans="2:18" x14ac:dyDescent="0.25">
      <c r="B30" s="2"/>
      <c r="C30" s="2"/>
      <c r="D30" s="9">
        <v>9</v>
      </c>
      <c r="E30" s="37" t="s">
        <v>196</v>
      </c>
      <c r="F30" s="18" t="str">
        <v>[More...]</v>
      </c>
      <c r="G30" s="18" t="str">
        <v>[More...]</v>
      </c>
      <c r="H30" s="35" t="str">
        <v>[More...]</v>
      </c>
      <c r="I30" s="35" t="str">
        <v>[More...]</v>
      </c>
      <c r="J30" s="36" t="str">
        <v>[More...]</v>
      </c>
      <c r="K30" s="36" t="str">
        <v>[More...]</v>
      </c>
      <c r="L30" s="2"/>
    </row>
    <row r="31" spans="2:18" x14ac:dyDescent="0.25">
      <c r="B31" s="2"/>
      <c r="C31" s="2"/>
      <c r="D31" s="9">
        <v>10</v>
      </c>
      <c r="E31" s="37" t="s">
        <v>197</v>
      </c>
      <c r="F31" s="18" t="str">
        <v>[More...]</v>
      </c>
      <c r="G31" s="18" t="str">
        <v>[More...]</v>
      </c>
      <c r="H31" s="35" t="str">
        <v>[More...]</v>
      </c>
      <c r="I31" s="35" t="str">
        <v>[More...]</v>
      </c>
      <c r="J31" s="36" t="str">
        <v>[More...]</v>
      </c>
      <c r="K31" s="36" t="str">
        <v>[More...]</v>
      </c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F15" sqref="F15:H1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244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245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337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333</v>
      </c>
      <c r="F18" s="8" t="s">
        <v>315</v>
      </c>
      <c r="G18" s="7" t="s">
        <v>316</v>
      </c>
      <c r="H18" s="8" t="s">
        <v>218</v>
      </c>
      <c r="I18" s="8" t="s">
        <v>334</v>
      </c>
      <c r="J18" s="6" t="s">
        <v>335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333</v>
      </c>
      <c r="F20" s="8" t="s">
        <v>315</v>
      </c>
      <c r="G20" s="7" t="s">
        <v>316</v>
      </c>
      <c r="H20" s="8" t="s">
        <v>218</v>
      </c>
      <c r="I20" s="8" t="s">
        <v>334</v>
      </c>
      <c r="J20" s="6" t="s">
        <v>335</v>
      </c>
      <c r="K20" s="8" t="s">
        <v>221</v>
      </c>
      <c r="L20" s="2"/>
      <c r="M20" s="2"/>
    </row>
    <row r="21" spans="2:13" x14ac:dyDescent="0.2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336</v>
      </c>
      <c r="J21" s="15"/>
      <c r="K21" s="15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333</v>
      </c>
      <c r="F23" s="8" t="s">
        <v>315</v>
      </c>
      <c r="G23" s="7" t="s">
        <v>316</v>
      </c>
      <c r="H23" s="8" t="s">
        <v>218</v>
      </c>
      <c r="I23" s="8" t="s">
        <v>334</v>
      </c>
      <c r="J23" s="6" t="s">
        <v>335</v>
      </c>
      <c r="K23" s="8" t="s">
        <v>221</v>
      </c>
      <c r="L23" s="2"/>
      <c r="M23" s="2"/>
    </row>
    <row r="24" spans="2:13" x14ac:dyDescent="0.2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336</v>
      </c>
      <c r="J24" s="15"/>
      <c r="K24" s="15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225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[More...]</v>
      </c>
      <c r="G34" s="8" t="str">
        <v>[More...]</v>
      </c>
      <c r="H34" s="7" t="str">
        <v>[More...]</v>
      </c>
      <c r="I34" s="8" t="str">
        <v>[More...]</v>
      </c>
      <c r="J34" s="8" t="str">
        <v>[More...]</v>
      </c>
      <c r="K34" s="8" t="str">
        <v>[More...]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[More...]</v>
      </c>
      <c r="G35" s="13" t="str">
        <v>[More...]</v>
      </c>
      <c r="H35" s="16" t="str">
        <v>[More...]</v>
      </c>
      <c r="I35" s="16" t="str">
        <v>[More...]</v>
      </c>
      <c r="J35" s="17" t="str">
        <v>[More...]</v>
      </c>
      <c r="K35" s="17" t="str">
        <v>[More...]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[More...]</v>
      </c>
      <c r="G36" s="13" t="str">
        <v>[More...]</v>
      </c>
      <c r="H36" s="16" t="str">
        <v>[More...]</v>
      </c>
      <c r="I36" s="16" t="str">
        <v>[More...]</v>
      </c>
      <c r="J36" s="17" t="str">
        <v>[More...]</v>
      </c>
      <c r="K36" s="17" t="str">
        <v>[More...]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8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8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1"/>
  <sheetViews>
    <sheetView showGridLines="0" zoomScale="85" zoomScaleNormal="85" workbookViewId="0">
      <selection activeCell="F15" sqref="F1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297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296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240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241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333</v>
      </c>
      <c r="F18" s="8" t="s">
        <v>315</v>
      </c>
      <c r="G18" s="8" t="s">
        <v>316</v>
      </c>
      <c r="H18" s="7" t="s">
        <v>218</v>
      </c>
      <c r="I18" s="8" t="s">
        <v>334</v>
      </c>
      <c r="J18" s="8" t="s">
        <v>335</v>
      </c>
      <c r="K18" s="6" t="s">
        <v>221</v>
      </c>
      <c r="L18" s="2"/>
      <c r="M18" s="2"/>
    </row>
    <row r="19" spans="2:13" x14ac:dyDescent="0.25">
      <c r="B19" s="2"/>
      <c r="C19" s="2"/>
      <c r="D19" s="9"/>
      <c r="E19" s="13" t="s">
        <v>223</v>
      </c>
      <c r="F19" s="13" t="s">
        <v>204</v>
      </c>
      <c r="G19" s="12" t="s">
        <v>224</v>
      </c>
      <c r="H19" s="12"/>
      <c r="I19" s="16"/>
      <c r="J19" s="17"/>
      <c r="K19" s="32" t="str">
        <f>_xll.flInstrumentsAdd(E18:J19)</f>
        <v>LUID_A9RLV8U6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243</v>
      </c>
      <c r="F24" s="2"/>
      <c r="G24" s="2"/>
      <c r="H24" s="2"/>
      <c r="I24" s="2"/>
      <c r="J24" s="2"/>
      <c r="K24" s="2"/>
      <c r="L24" s="2"/>
      <c r="M24" s="2"/>
    </row>
    <row r="25" spans="2:13" ht="15.7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5.75" thickBot="1" x14ac:dyDescent="0.3">
      <c r="B26" s="2"/>
      <c r="C26" s="2"/>
      <c r="D26" s="2"/>
      <c r="E26" s="9" t="s">
        <v>203</v>
      </c>
      <c r="F26" s="14" t="s">
        <v>204</v>
      </c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tr">
        <f t="array" ref="F28:K30">_xll.flInstrumentsLookup(F26,E29,"Instrument/default/Ticker")</f>
        <v>[More...]</v>
      </c>
      <c r="G28" s="8" t="str">
        <v>[More...]</v>
      </c>
      <c r="H28" s="7" t="str">
        <v>[More...]</v>
      </c>
      <c r="I28" s="8" t="str">
        <v>[More...]</v>
      </c>
      <c r="J28" s="8" t="str">
        <v>[More...]</v>
      </c>
      <c r="K28" s="8" t="str">
        <v>[More...]</v>
      </c>
      <c r="L28" s="2"/>
      <c r="M28" s="2"/>
    </row>
    <row r="29" spans="2:13" x14ac:dyDescent="0.25">
      <c r="B29" s="2"/>
      <c r="C29" s="2"/>
      <c r="D29" s="9"/>
      <c r="E29" s="12" t="str">
        <f>G19</f>
        <v>BBG007FAKECO</v>
      </c>
      <c r="F29" s="13" t="str">
        <v>[More...]</v>
      </c>
      <c r="G29" s="13" t="str">
        <v>[More...]</v>
      </c>
      <c r="H29" s="16" t="str">
        <v>[More...]</v>
      </c>
      <c r="I29" s="16" t="str">
        <v>[More...]</v>
      </c>
      <c r="J29" s="17" t="str">
        <v>[More...]</v>
      </c>
      <c r="K29" s="17" t="str">
        <v>[More...]</v>
      </c>
      <c r="L29" s="2"/>
      <c r="M29" s="2"/>
    </row>
    <row r="30" spans="2:13" x14ac:dyDescent="0.25">
      <c r="B30" s="2"/>
      <c r="C30" s="2"/>
      <c r="D30" s="9"/>
      <c r="E30" s="2"/>
      <c r="F30" s="2" t="str">
        <v>[More...]</v>
      </c>
      <c r="G30" s="2" t="str">
        <v>[More...]</v>
      </c>
      <c r="H30" s="2" t="str">
        <v>[More...]</v>
      </c>
      <c r="I30" s="2" t="str">
        <v>[More...]</v>
      </c>
      <c r="J30" s="2" t="str">
        <v>[More...]</v>
      </c>
      <c r="K30" s="2" t="str">
        <v>[More...]</v>
      </c>
      <c r="L30" s="2"/>
      <c r="M30" s="2"/>
    </row>
    <row r="31" spans="2:13" x14ac:dyDescent="0.25">
      <c r="F31" s="50"/>
      <c r="G31" s="50"/>
      <c r="H31" s="50"/>
      <c r="I31" s="50"/>
      <c r="J31" s="50"/>
      <c r="K31" s="50"/>
      <c r="L31" s="50"/>
    </row>
  </sheetData>
  <dataValidations disablePrompts="1"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3"/>
  <sheetViews>
    <sheetView showGridLines="0" zoomScale="85" zoomScaleNormal="85" workbookViewId="0">
      <selection activeCell="F39" sqref="F39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298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299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284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285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257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300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/>
      <c r="D14" s="2" t="s">
        <v>311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9"/>
      <c r="E15" s="8" t="s">
        <v>286</v>
      </c>
      <c r="F15" s="8" t="s">
        <v>287</v>
      </c>
      <c r="G15" s="8" t="s">
        <v>288</v>
      </c>
      <c r="H15" s="7" t="s">
        <v>289</v>
      </c>
      <c r="I15" s="8" t="s">
        <v>290</v>
      </c>
      <c r="J15" s="8" t="s">
        <v>291</v>
      </c>
      <c r="K15" s="6" t="s">
        <v>292</v>
      </c>
      <c r="L15" s="6" t="str">
        <f t="array" ref="L15:L17">_xll.flPropertiesAdd(E15:K17)</f>
        <v>Keys</v>
      </c>
      <c r="M15" s="8"/>
    </row>
    <row r="16" spans="2:14" x14ac:dyDescent="0.25">
      <c r="B16" s="2"/>
      <c r="C16" s="2"/>
      <c r="D16" s="9"/>
      <c r="E16" s="13" t="s">
        <v>219</v>
      </c>
      <c r="F16" s="16" t="s">
        <v>301</v>
      </c>
      <c r="G16" s="13" t="s">
        <v>302</v>
      </c>
      <c r="H16" s="12" t="b">
        <v>0</v>
      </c>
      <c r="I16" s="16" t="str">
        <f>G16</f>
        <v>PlanType</v>
      </c>
      <c r="J16" s="17" t="s">
        <v>293</v>
      </c>
      <c r="K16" s="15" t="s">
        <v>294</v>
      </c>
      <c r="L16" s="32" t="str">
        <v>Error creating Property Definition 'Instrument/FinbourneBondVillains/PlanType' because it already exists.</v>
      </c>
      <c r="M16" s="15"/>
    </row>
    <row r="17" spans="2:14" x14ac:dyDescent="0.25">
      <c r="B17" s="2"/>
      <c r="C17" s="2"/>
      <c r="D17" s="9"/>
      <c r="E17" s="13" t="s">
        <v>219</v>
      </c>
      <c r="F17" s="16" t="s">
        <v>301</v>
      </c>
      <c r="G17" s="13" t="s">
        <v>303</v>
      </c>
      <c r="H17" s="43" t="b">
        <v>0</v>
      </c>
      <c r="I17" s="42" t="s">
        <v>304</v>
      </c>
      <c r="J17" s="44" t="s">
        <v>295</v>
      </c>
      <c r="K17" s="15" t="s">
        <v>294</v>
      </c>
      <c r="L17" s="32" t="str">
        <v>Error creating Property Definition 'Instrument/FinbourneBondVillains/TakeOverWorldDate' because it already exists.</v>
      </c>
      <c r="M17" s="15"/>
    </row>
    <row r="18" spans="2:14" x14ac:dyDescent="0.25">
      <c r="B18" s="2"/>
      <c r="C18" s="2"/>
      <c r="D18" s="9"/>
      <c r="E18" s="13"/>
      <c r="F18" s="42"/>
      <c r="G18" s="13"/>
      <c r="H18" s="43"/>
      <c r="I18" s="42"/>
      <c r="J18" s="44"/>
      <c r="K18" s="15"/>
      <c r="L18" s="15"/>
      <c r="M18" s="15"/>
      <c r="N18" s="2"/>
    </row>
    <row r="19" spans="2:14" x14ac:dyDescent="0.25">
      <c r="B19" s="2"/>
      <c r="C19" s="2"/>
      <c r="D19" s="9"/>
      <c r="E19" s="13"/>
      <c r="F19" s="42"/>
      <c r="G19" s="13"/>
      <c r="H19" s="43"/>
      <c r="I19" s="42"/>
      <c r="J19" s="44"/>
      <c r="K19" s="15"/>
      <c r="L19" s="15"/>
      <c r="M19" s="15"/>
      <c r="N19" s="2"/>
    </row>
    <row r="20" spans="2:14" x14ac:dyDescent="0.25">
      <c r="B20" s="2"/>
      <c r="C20" s="2"/>
      <c r="D20" s="9"/>
      <c r="E20" s="13"/>
      <c r="F20" s="42"/>
      <c r="G20" s="13"/>
      <c r="H20" s="43"/>
      <c r="I20" s="42"/>
      <c r="J20" s="44"/>
      <c r="K20" s="15"/>
      <c r="L20" s="15"/>
      <c r="M20" s="15"/>
      <c r="N20" s="2"/>
    </row>
    <row r="21" spans="2:14" x14ac:dyDescent="0.25">
      <c r="B21" s="2"/>
      <c r="C21" s="2"/>
      <c r="D21" s="9"/>
      <c r="E21" s="13"/>
      <c r="F21" s="42"/>
      <c r="G21" s="13"/>
      <c r="H21" s="43"/>
      <c r="I21" s="42"/>
      <c r="J21" s="44"/>
      <c r="K21" s="15"/>
      <c r="L21" s="15"/>
      <c r="M21" s="15"/>
      <c r="N21" s="2"/>
    </row>
    <row r="22" spans="2:14" x14ac:dyDescent="0.25">
      <c r="B22" s="2"/>
      <c r="C22" s="2"/>
      <c r="D22" s="9"/>
      <c r="E22" s="13"/>
      <c r="F22" s="42"/>
      <c r="G22" s="13"/>
      <c r="H22" s="43"/>
      <c r="I22" s="42"/>
      <c r="J22" s="44"/>
      <c r="K22" s="15"/>
      <c r="L22" s="15"/>
      <c r="M22" s="15"/>
      <c r="N22" s="2"/>
    </row>
    <row r="23" spans="2:14" x14ac:dyDescent="0.25">
      <c r="B23" s="2"/>
      <c r="C23" s="2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</row>
    <row r="25" spans="2:14" ht="21" x14ac:dyDescent="0.35">
      <c r="B25" s="2"/>
      <c r="C25" s="10" t="s">
        <v>309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 t="s">
        <v>310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8" t="s">
        <v>221</v>
      </c>
      <c r="F27" s="8" t="s">
        <v>338</v>
      </c>
      <c r="G27" s="33" t="s">
        <v>305</v>
      </c>
      <c r="H27" s="33" t="s">
        <v>306</v>
      </c>
      <c r="I27" s="8"/>
      <c r="J27" s="8"/>
      <c r="K27" s="2"/>
      <c r="L27" s="2"/>
      <c r="M27" s="2"/>
      <c r="N27" s="2"/>
    </row>
    <row r="28" spans="2:14" x14ac:dyDescent="0.25">
      <c r="B28" s="2"/>
      <c r="C28" s="2"/>
      <c r="D28" s="9">
        <v>1</v>
      </c>
      <c r="E28" s="15" t="str">
        <f>'Add instrument'!G29</f>
        <v>[More...]</v>
      </c>
      <c r="F28" s="46" t="s">
        <v>340</v>
      </c>
      <c r="G28" s="43" t="s">
        <v>307</v>
      </c>
      <c r="H28" s="46" t="s">
        <v>339</v>
      </c>
      <c r="I28" s="42"/>
      <c r="J28" s="47" t="str">
        <f>_xll.flInstrumentPropertiesAdd(E27:H28)</f>
        <v>#ERROR: A LusidInstrumentId must start with 'LUID_', or 'CCY_'.</v>
      </c>
      <c r="K28" s="2"/>
      <c r="L28" s="2"/>
      <c r="M28" s="2"/>
      <c r="N28" s="2"/>
    </row>
    <row r="29" spans="2:14" x14ac:dyDescent="0.25">
      <c r="B29" s="2"/>
      <c r="C29" s="2"/>
      <c r="D29" s="9">
        <v>2</v>
      </c>
      <c r="E29" s="15"/>
      <c r="F29" s="45"/>
      <c r="G29" s="43"/>
      <c r="H29" s="46"/>
      <c r="I29" s="42"/>
      <c r="J29" s="44"/>
      <c r="K29" s="2"/>
      <c r="L29" s="2"/>
      <c r="M29" s="2"/>
      <c r="N29" s="2"/>
    </row>
    <row r="30" spans="2:14" x14ac:dyDescent="0.25">
      <c r="B30" s="2"/>
      <c r="C30" s="2"/>
      <c r="D30" s="9">
        <v>3</v>
      </c>
      <c r="E30" s="15"/>
      <c r="F30" s="45"/>
      <c r="G30" s="43"/>
      <c r="H30" s="46"/>
      <c r="I30" s="42"/>
      <c r="J30" s="44"/>
      <c r="K30" s="2"/>
      <c r="L30" s="2"/>
      <c r="M30" s="2"/>
      <c r="N30" s="2"/>
    </row>
    <row r="31" spans="2:14" x14ac:dyDescent="0.25">
      <c r="B31" s="2"/>
      <c r="C31" s="2"/>
      <c r="D31" s="9"/>
      <c r="E31" s="43"/>
      <c r="F31" s="43"/>
      <c r="G31" s="43"/>
      <c r="H31" s="42"/>
      <c r="I31" s="42"/>
      <c r="J31" s="44"/>
      <c r="K31" s="2"/>
      <c r="L31" s="2"/>
      <c r="M31" s="2"/>
      <c r="N31" s="2"/>
    </row>
    <row r="32" spans="2:14" x14ac:dyDescent="0.25">
      <c r="B32" s="2"/>
      <c r="C32" s="2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1" x14ac:dyDescent="0.35">
      <c r="B34" s="2"/>
      <c r="C34" s="10" t="s">
        <v>308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 t="s">
        <v>312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Bot="1" x14ac:dyDescent="0.3">
      <c r="B37" s="2"/>
      <c r="C37" s="2"/>
      <c r="D37" s="2"/>
      <c r="E37" s="9" t="s">
        <v>203</v>
      </c>
      <c r="F37" s="14" t="s">
        <v>221</v>
      </c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9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8" t="s">
        <v>202</v>
      </c>
      <c r="F39" s="8" t="str">
        <f t="array" ref="F39:L40">_xll.flInstrumentsLookup(F37,E40:E41,G27&amp;","&amp;H27)</f>
        <v>State</v>
      </c>
      <c r="G39" s="8" t="str">
        <v>LusidInstrumentId</v>
      </c>
      <c r="H39" s="8" t="str">
        <v>Name</v>
      </c>
      <c r="I39" s="8" t="str">
        <v>TakeOverDate</v>
      </c>
      <c r="J39" s="8" t="str">
        <v>PlanType</v>
      </c>
      <c r="K39" s="8" t="str">
        <v/>
      </c>
      <c r="L39" s="8" t="str">
        <v/>
      </c>
      <c r="M39" s="2"/>
      <c r="N39" s="2"/>
    </row>
    <row r="40" spans="2:14" x14ac:dyDescent="0.25">
      <c r="B40" s="2"/>
      <c r="C40" s="2"/>
      <c r="D40" s="9"/>
      <c r="E40" s="15" t="str">
        <f>E28</f>
        <v>[More...]</v>
      </c>
      <c r="F40" s="43" t="str">
        <v/>
      </c>
      <c r="G40" s="43" t="str">
        <v/>
      </c>
      <c r="H40" s="42" t="str">
        <v/>
      </c>
      <c r="I40" s="42" t="str">
        <v/>
      </c>
      <c r="J40" s="42" t="str">
        <v/>
      </c>
      <c r="K40" s="42" t="str">
        <v/>
      </c>
      <c r="L40" s="42" t="str">
        <v/>
      </c>
      <c r="M40" s="2"/>
      <c r="N40" s="2"/>
    </row>
    <row r="41" spans="2:14" x14ac:dyDescent="0.25">
      <c r="B41" s="2"/>
      <c r="C41" s="2"/>
      <c r="D41" s="9"/>
      <c r="E41" s="15"/>
      <c r="F41" s="43"/>
      <c r="G41" s="43"/>
      <c r="H41" s="42"/>
      <c r="I41" s="42"/>
      <c r="J41" s="44"/>
      <c r="K41" s="44"/>
      <c r="L41" s="44"/>
      <c r="M41" s="2"/>
      <c r="N41" s="2"/>
    </row>
    <row r="42" spans="2:14" x14ac:dyDescent="0.25">
      <c r="B42" s="2"/>
      <c r="C42" s="2"/>
      <c r="D42" s="9"/>
      <c r="E42" s="43"/>
      <c r="F42" s="43"/>
      <c r="G42" s="43"/>
      <c r="H42" s="42"/>
      <c r="I42" s="42"/>
      <c r="J42" s="44"/>
      <c r="K42" s="44"/>
      <c r="L42" s="44"/>
      <c r="M42" s="2"/>
      <c r="N42" s="2"/>
    </row>
    <row r="43" spans="2:14" x14ac:dyDescent="0.25">
      <c r="B43" s="2"/>
      <c r="C43" s="2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dataValidations count="12">
    <dataValidation allowBlank="1" showInputMessage="1" showErrorMessage="1" prompt="LifeTime" sqref="K15" xr:uid="{E7540E92-E5BE-4552-BF9C-DBFEE096FB3D}"/>
    <dataValidation allowBlank="1" showInputMessage="1" showErrorMessage="1" prompt="DataTypeId" sqref="J15" xr:uid="{9DF3B153-0F3B-469A-9200-5B6DE7B37C11}"/>
    <dataValidation allowBlank="1" showInputMessage="1" showErrorMessage="1" prompt="DisplayName" sqref="I15" xr:uid="{B4F6905F-0F6E-454B-8D5A-DE90891032B9}"/>
    <dataValidation allowBlank="1" showInputMessage="1" showErrorMessage="1" prompt="ValueRequired" sqref="H15" xr:uid="{7DD8BA18-A28C-4E41-A74B-A6C2DAB47D7E}"/>
    <dataValidation allowBlank="1" showInputMessage="1" showErrorMessage="1" prompt="Code" sqref="G15" xr:uid="{4B063AB7-7753-4C5D-8D43-C8FF9EF43328}"/>
    <dataValidation allowBlank="1" showInputMessage="1" showErrorMessage="1" prompt="Scope" sqref="F15" xr:uid="{7B2DCFD6-DE2A-4DD9-91A8-A03CF34D8212}"/>
    <dataValidation allowBlank="1" showInputMessage="1" showErrorMessage="1" prompt="Domain" sqref="E15" xr:uid="{D6668F53-E37A-4C9A-8F06-9EFDC70FF4B2}"/>
    <dataValidation allowBlank="1" showInputMessage="1" showErrorMessage="1" prompt="EffectiveFrom" sqref="Q16" xr:uid="{24A97234-1260-44ED-B57D-A9A5CDFE549A}"/>
    <dataValidation allowBlank="1" showInputMessage="1" showErrorMessage="1" prompt="SecurityUid" sqref="P16" xr:uid="{98DF1528-AB19-418D-8363-FCCF64C101A6}"/>
    <dataValidation allowBlank="1" showInputMessage="1" showErrorMessage="1" prompt="The unique Lusid Instrument Identifier (LUID) of the instrument to update or insert properties on." sqref="L32 O33" xr:uid="{5F7002E7-75EE-451D-8512-06F52438E5BA}"/>
    <dataValidation allowBlank="1" showInputMessage="1" showErrorMessage="1" prompt="The effective datetime from which the property is valid" sqref="M32 P33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2 Q33" xr:uid="{2A9A010A-6017-49BD-AEE0-081D3CADD4D4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zoomScale="85" zoomScaleNormal="85" workbookViewId="0">
      <selection activeCell="L1" sqref="L1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22" style="23" bestFit="1" customWidth="1"/>
    <col min="14" max="14" width="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283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ht="15.75" thickBot="1" x14ac:dyDescent="0.3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O21"/>
      <c r="P21"/>
      <c r="Q21"/>
      <c r="R21"/>
      <c r="S21"/>
      <c r="T21" s="19"/>
      <c r="U21" s="19"/>
      <c r="V21" s="19"/>
    </row>
    <row r="22" spans="2:22" ht="15.75" thickBot="1" x14ac:dyDescent="0.3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 t="s">
        <v>317</v>
      </c>
      <c r="L22" s="20"/>
      <c r="M22" s="24">
        <f>_xll.flQuoteGetForDate($F$15,E22,F22,G22,H22,I22,J22,K22)</f>
        <v>199.23</v>
      </c>
      <c r="N22" s="2"/>
      <c r="O22" s="25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 t="s">
        <v>323</v>
      </c>
      <c r="L23" s="20"/>
      <c r="M23" s="24">
        <f>_xll.flQuoteGetForDate($F$15,E23,F23,G23,H23,I23,J23,K23)</f>
        <v>199.25</v>
      </c>
      <c r="N23" s="2"/>
      <c r="O23" s="27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 t="s">
        <v>324</v>
      </c>
      <c r="L24" s="20"/>
      <c r="M24" s="24">
        <f>_xll.flQuoteGetForDate($F$15,E24,F24,G24,H24,I24,J24,K24)</f>
        <v>203.13</v>
      </c>
      <c r="N24" s="2"/>
      <c r="O24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 t="s">
        <v>325</v>
      </c>
      <c r="L25" s="20"/>
      <c r="M25" s="24">
        <f>_xll.flQuoteGetForDate($F$15,E25,F25,G25,H25,I25,J25,K25)</f>
        <v>203.86</v>
      </c>
      <c r="N25" s="2"/>
      <c r="O25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 t="s">
        <v>326</v>
      </c>
      <c r="L26" s="20"/>
      <c r="M26" s="24">
        <f>_xll.flQuoteGetForDate($F$15,E26,F26,G26,H26,I26,J26,K26)</f>
        <v>203.86</v>
      </c>
      <c r="N26" s="2"/>
      <c r="O26"/>
      <c r="P26"/>
      <c r="Q26"/>
      <c r="R26"/>
      <c r="S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 t="s">
        <v>327</v>
      </c>
      <c r="L27" s="20"/>
      <c r="M27" s="24">
        <f>_xll.flQuoteGetForDate($F$15,E27,F27,G27,H27,I27,J27,K27)</f>
        <v>203.86</v>
      </c>
      <c r="N27" s="2"/>
      <c r="O27"/>
      <c r="P27"/>
      <c r="Q27"/>
      <c r="R27"/>
      <c r="S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 t="s">
        <v>328</v>
      </c>
      <c r="L28" s="20"/>
      <c r="M28" s="24">
        <f>_xll.flQuoteGetForDate($F$15,E28,F28,G28,H28,I28,J28,K28)</f>
        <v>203.86</v>
      </c>
      <c r="N28" s="2"/>
      <c r="O28"/>
      <c r="P28"/>
      <c r="Q28"/>
      <c r="R28"/>
      <c r="S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 t="s">
        <v>329</v>
      </c>
      <c r="L29" s="20"/>
      <c r="M29" s="24">
        <f>_xll.flQuoteGetForDate($F$15,E29,F29,G29,H29,I29,J29,K29)</f>
        <v>204.53</v>
      </c>
      <c r="N29" s="2"/>
      <c r="O29"/>
      <c r="P29"/>
      <c r="Q29"/>
      <c r="R29"/>
      <c r="S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 t="s">
        <v>330</v>
      </c>
      <c r="L30" s="20"/>
      <c r="M30" s="24">
        <f>_xll.flQuoteGetForDate($F$15,E30,F30,G30,H30,I30,J30,K30)</f>
        <v>207.48</v>
      </c>
      <c r="N30" s="2"/>
      <c r="O30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24"/>
      <c r="N31" s="2"/>
      <c r="O31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topLeftCell="A10" zoomScale="85" zoomScaleNormal="85" workbookViewId="0">
      <selection activeCell="M22" sqref="M22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283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 t="s">
        <v>317</v>
      </c>
      <c r="L22" s="20"/>
      <c r="M22" s="17">
        <f>_xll.flQuoteGetForDate($F$15,E22,F22,G22,H22,I22,J22,K22)</f>
        <v>199.23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 t="s">
        <v>317</v>
      </c>
      <c r="L23" s="17"/>
      <c r="M23" s="17">
        <f>_xll.flQuoteGetForDate($F$15,E23,F23,G23,H23,I23,J23,K23)</f>
        <v>109.94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 t="s">
        <v>317</v>
      </c>
      <c r="L24" s="17"/>
      <c r="M24" s="17">
        <f>_xll.flQuoteGetForDate($F$15,E24,F24,G24,H24,I24,J24,K24)</f>
        <v>78.63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 t="s">
        <v>317</v>
      </c>
      <c r="L25" s="17"/>
      <c r="M25" s="17">
        <f>_xll.flQuoteGetForDate($F$15,E25,F25,G25,H25,I25,J25,K25)</f>
        <v>158.5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 t="s">
        <v>317</v>
      </c>
      <c r="L26" s="17"/>
      <c r="M26" s="17">
        <f>_xll.flQuoteGetForDate($F$15,E26,F26,G26,H26,I26,J26,K26)</f>
        <v>655.9</v>
      </c>
      <c r="N26" s="2"/>
      <c r="P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 t="s">
        <v>317</v>
      </c>
      <c r="L27" s="17"/>
      <c r="M27" s="17">
        <f>_xll.flQuoteGetForDate($F$15,E27,F27,G27,H27,I27,J27,K27)</f>
        <v>132.04</v>
      </c>
      <c r="N27" s="2"/>
      <c r="P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 t="s">
        <v>317</v>
      </c>
      <c r="L28" s="17"/>
      <c r="M28" s="17">
        <f>_xll.flQuoteGetForDate($F$15,E28,F28,G28,H28,I28,J28,K28)</f>
        <v>121.05</v>
      </c>
      <c r="N28" s="2"/>
      <c r="P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 t="s">
        <v>317</v>
      </c>
      <c r="L29" s="17"/>
      <c r="M29" s="17">
        <f>_xll.flQuoteGetForDate($F$15,E29,F29,G29,H29,I29,J29,K29)</f>
        <v>6831</v>
      </c>
      <c r="N29" s="2"/>
      <c r="P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 t="s">
        <v>317</v>
      </c>
      <c r="L30" s="17"/>
      <c r="M30" s="17">
        <f>_xll.flQuoteGetForDate($F$15,E30,F30,G30,H30,I30,J30,K30)</f>
        <v>569.9</v>
      </c>
      <c r="N30" s="2"/>
      <c r="P30"/>
    </row>
    <row r="31" spans="2:22" x14ac:dyDescent="0.25">
      <c r="B31" s="2"/>
      <c r="C31" s="2"/>
      <c r="D31" s="9"/>
      <c r="E31" s="13" t="s">
        <v>213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 t="s">
        <v>317</v>
      </c>
      <c r="L31" s="17"/>
      <c r="M31" s="17">
        <f>_xll.flQuoteGetForDate($F$15,E31,F31,G31,H31,I31,J31,K31)</f>
        <v>11825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P23" sqref="P23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283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207</v>
      </c>
      <c r="F22" s="8" t="s">
        <v>208</v>
      </c>
      <c r="G22" s="8" t="s">
        <v>277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278</v>
      </c>
      <c r="N22" s="6" t="s">
        <v>227</v>
      </c>
      <c r="O22" s="6" t="s">
        <v>279</v>
      </c>
      <c r="P22" s="6" t="s">
        <v>280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213</v>
      </c>
      <c r="F23" s="18"/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 t="s">
        <v>317</v>
      </c>
      <c r="N23" s="48"/>
      <c r="O23" s="32"/>
      <c r="P23" s="32" t="str">
        <f>_xll.flQuotesAdd(F15,E22:O23)</f>
        <v>Added 1 quote(s) as at time 2019-08-20 13:22:03Z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15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15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15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15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9"/>
      <c r="O34" s="40"/>
      <c r="P34" s="41"/>
      <c r="Q34" s="41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>
      <selection activeCell="P28" sqref="P2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273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283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276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282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207</v>
      </c>
      <c r="F23" s="8" t="s">
        <v>208</v>
      </c>
      <c r="G23" s="8" t="s">
        <v>277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278</v>
      </c>
      <c r="N23" s="6" t="s">
        <v>227</v>
      </c>
      <c r="O23" s="6" t="s">
        <v>279</v>
      </c>
      <c r="P23" s="6" t="s">
        <v>280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322</v>
      </c>
      <c r="F24" s="18" t="s">
        <v>281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 t="s">
        <v>318</v>
      </c>
      <c r="N24" s="32"/>
      <c r="O24" s="32"/>
      <c r="P24" s="32" t="str">
        <f>_xll.flQuotesAdd(F15,E23:O27)</f>
        <v>Added 4 quote(s) as at time 2019-08-20 13:22:03Z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322</v>
      </c>
      <c r="F25" s="18" t="s">
        <v>281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 t="s">
        <v>319</v>
      </c>
      <c r="N25" s="15"/>
      <c r="O25" s="15"/>
      <c r="P25" s="15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322</v>
      </c>
      <c r="F26" s="18" t="s">
        <v>281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 t="s">
        <v>320</v>
      </c>
      <c r="N26" s="15"/>
      <c r="O26" s="15"/>
      <c r="P26" s="15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322</v>
      </c>
      <c r="F27" s="18" t="s">
        <v>281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 t="s">
        <v>321</v>
      </c>
      <c r="N27" s="15"/>
      <c r="O27" s="15"/>
      <c r="P27" s="15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F7B26-A8FB-44CC-BC1A-494CF968346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655d3dbc-e9a1-4c85-8bc4-391e75a6cf80"/>
    <ds:schemaRef ds:uri="http://purl.org/dc/elements/1.1/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7f1325bc-d786-4e92-924e-74ffe34b2b4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2019-08-20T14:02:06Z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