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work\dev\sample-excel\"/>
    </mc:Choice>
  </mc:AlternateContent>
  <xr:revisionPtr revIDLastSave="0" documentId="13_ncr:1_{4B218054-3A99-4A8C-9A13-59C53F927B10}" xr6:coauthVersionLast="45" xr6:coauthVersionMax="45" xr10:uidLastSave="{00000000-0000-0000-0000-000000000000}"/>
  <bookViews>
    <workbookView xWindow="-98" yWindow="-98" windowWidth="20715" windowHeight="13276" tabRatio="798" firstSheet="2" activeTab="6" xr2:uid="{AE1F34B8-DE16-4837-B47E-A2CAD3EC07DA}"/>
  </bookViews>
  <sheets>
    <sheet name="Datetime format" sheetId="11" r:id="rId1"/>
    <sheet name="View scopes" sheetId="7" r:id="rId2"/>
    <sheet name="View portfolios" sheetId="5" r:id="rId3"/>
    <sheet name="View holdings" sheetId="8" r:id="rId4"/>
    <sheet name="View transactions" sheetId="6" r:id="rId5"/>
    <sheet name="Valuation" sheetId="15"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5">Valuation!$O$44:$P$46</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group'!$E$35:$J$35</definedName>
    <definedName name="fbnPortfoliosAdd_Template_ref" localSheetId="2">'View portfolios'!$E$73:$L$73</definedName>
    <definedName name="fbnQuoteId_Template_ref" localSheetId="3">'View holdings'!$O$20:$T$20</definedName>
    <definedName name="fbnQuoteId_Template_ref" localSheetId="4">'View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4">'View transactions'!#REF!</definedName>
    <definedName name="fbnTransactionsAdd_Template_ref" localSheetId="7">'Upload transactions'!$E$38:$P$38</definedName>
    <definedName name="fbnTransactionsAdd_Template_ref" localSheetId="4">'Upload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1" i="13" l="1"/>
  <c r="F27" i="13"/>
  <c r="E50" i="15" a="1"/>
  <c r="E39" i="13" a="1"/>
  <c r="E45" i="15" a="1"/>
  <c r="E29" i="5" a="1"/>
  <c r="E45" i="5" a="1"/>
  <c r="E33" i="6" a="1"/>
  <c r="E31" i="8" a="1"/>
  <c r="E34" i="4" l="1" a="1"/>
  <c r="E34" i="4" s="1"/>
  <c r="F45" i="15"/>
  <c r="G48" i="15"/>
  <c r="H48" i="15"/>
  <c r="I48" i="15"/>
  <c r="F47" i="15"/>
  <c r="F39" i="13"/>
  <c r="K40" i="13"/>
  <c r="E42" i="13"/>
  <c r="J43" i="13"/>
  <c r="O44" i="13"/>
  <c r="I46" i="13"/>
  <c r="N47" i="13"/>
  <c r="H49" i="13"/>
  <c r="O39" i="13"/>
  <c r="I41" i="13"/>
  <c r="N42" i="13"/>
  <c r="H44" i="13"/>
  <c r="M45" i="13"/>
  <c r="G47" i="13"/>
  <c r="L48" i="13"/>
  <c r="H39" i="13"/>
  <c r="M40" i="13"/>
  <c r="G42" i="13"/>
  <c r="L43" i="13"/>
  <c r="F45" i="13"/>
  <c r="K46" i="13"/>
  <c r="I43" i="13"/>
  <c r="E48" i="13"/>
  <c r="N40" i="13"/>
  <c r="L46" i="13"/>
  <c r="K49" i="13"/>
  <c r="J48" i="13"/>
  <c r="L42" i="13"/>
  <c r="L47" i="13"/>
  <c r="K41" i="13"/>
  <c r="G49" i="13"/>
  <c r="G52" i="15"/>
  <c r="H55" i="15"/>
  <c r="I58" i="15"/>
  <c r="E62" i="15"/>
  <c r="F65" i="15"/>
  <c r="G68" i="15"/>
  <c r="H71" i="15"/>
  <c r="G53" i="15"/>
  <c r="H57" i="15"/>
  <c r="I61" i="15"/>
  <c r="F66" i="15"/>
  <c r="G70" i="15"/>
  <c r="I68" i="15"/>
  <c r="H53" i="15"/>
  <c r="I57" i="15"/>
  <c r="F62" i="15"/>
  <c r="G66" i="15"/>
  <c r="H70" i="15"/>
  <c r="I69" i="15"/>
  <c r="G58" i="15"/>
  <c r="I65" i="15"/>
  <c r="I51" i="15"/>
  <c r="E56" i="15"/>
  <c r="F60" i="15"/>
  <c r="E71" i="15"/>
  <c r="G57" i="15"/>
  <c r="E67" i="15"/>
  <c r="G46" i="15"/>
  <c r="H46" i="15"/>
  <c r="F46" i="15"/>
  <c r="H41" i="13"/>
  <c r="G44" i="13"/>
  <c r="F47" i="13"/>
  <c r="G39" i="13"/>
  <c r="L40" i="13"/>
  <c r="K43" i="13"/>
  <c r="J46" i="13"/>
  <c r="E40" i="13"/>
  <c r="O42" i="13"/>
  <c r="N45" i="13"/>
  <c r="H46" i="13"/>
  <c r="M43" i="13"/>
  <c r="F48" i="13"/>
  <c r="M39" i="13"/>
  <c r="F49" i="13"/>
  <c r="I50" i="15"/>
  <c r="F57" i="15"/>
  <c r="H63" i="15"/>
  <c r="E70" i="15"/>
  <c r="G55" i="15"/>
  <c r="E64" i="15"/>
  <c r="G63" i="15"/>
  <c r="I55" i="15"/>
  <c r="F64" i="15"/>
  <c r="G62" i="15"/>
  <c r="H61" i="15"/>
  <c r="I53" i="15"/>
  <c r="H64" i="15"/>
  <c r="E53" i="15"/>
  <c r="F71" i="15"/>
  <c r="G47" i="15"/>
  <c r="F48" i="15"/>
  <c r="L41" i="13"/>
  <c r="K44" i="13"/>
  <c r="J47" i="13"/>
  <c r="K39" i="13"/>
  <c r="J42" i="13"/>
  <c r="I45" i="13"/>
  <c r="H48" i="13"/>
  <c r="I40" i="13"/>
  <c r="H43" i="13"/>
  <c r="G46" i="13"/>
  <c r="H47" i="13"/>
  <c r="G45" i="13"/>
  <c r="E47" i="13"/>
  <c r="O46" i="13"/>
  <c r="M47" i="13"/>
  <c r="H51" i="15"/>
  <c r="E58" i="15"/>
  <c r="G64" i="15"/>
  <c r="I70" i="15"/>
  <c r="H56" i="15"/>
  <c r="E65" i="15"/>
  <c r="H66" i="15"/>
  <c r="I56" i="15"/>
  <c r="E61" i="15"/>
  <c r="H69" i="15"/>
  <c r="F56" i="15"/>
  <c r="H50" i="15"/>
  <c r="E55" i="15"/>
  <c r="I67" i="15"/>
  <c r="E46" i="15"/>
  <c r="G45" i="15"/>
  <c r="H45" i="15"/>
  <c r="I45" i="15"/>
  <c r="E47" i="15"/>
  <c r="J39" i="13"/>
  <c r="O40" i="13"/>
  <c r="I42" i="13"/>
  <c r="N43" i="13"/>
  <c r="H45" i="13"/>
  <c r="M46" i="13"/>
  <c r="G48" i="13"/>
  <c r="L49" i="13"/>
  <c r="H40" i="13"/>
  <c r="M41" i="13"/>
  <c r="G43" i="13"/>
  <c r="L44" i="13"/>
  <c r="F46" i="13"/>
  <c r="K47" i="13"/>
  <c r="E49" i="13"/>
  <c r="L39" i="13"/>
  <c r="F41" i="13"/>
  <c r="K42" i="13"/>
  <c r="E44" i="13"/>
  <c r="J45" i="13"/>
  <c r="E39" i="13"/>
  <c r="N44" i="13"/>
  <c r="M48" i="13"/>
  <c r="H42" i="13"/>
  <c r="I47" i="13"/>
  <c r="F40" i="13"/>
  <c r="O49" i="13"/>
  <c r="F44" i="13"/>
  <c r="I48" i="13"/>
  <c r="E43" i="13"/>
  <c r="E50" i="15"/>
  <c r="F53" i="15"/>
  <c r="G56" i="15"/>
  <c r="H59" i="15"/>
  <c r="I62" i="15"/>
  <c r="E66" i="15"/>
  <c r="F69" i="15"/>
  <c r="F50" i="15"/>
  <c r="G54" i="15"/>
  <c r="H58" i="15"/>
  <c r="E63" i="15"/>
  <c r="F67" i="15"/>
  <c r="G71" i="15"/>
  <c r="G50" i="15"/>
  <c r="H54" i="15"/>
  <c r="E59" i="15"/>
  <c r="F63" i="15"/>
  <c r="G67" i="15"/>
  <c r="I71" i="15"/>
  <c r="E52" i="15"/>
  <c r="H60" i="15"/>
  <c r="E68" i="15"/>
  <c r="I52" i="15"/>
  <c r="E57" i="15"/>
  <c r="G61" i="15"/>
  <c r="E51" i="15"/>
  <c r="G59" i="15"/>
  <c r="E69" i="15"/>
  <c r="I46" i="15"/>
  <c r="E48" i="15"/>
  <c r="N39" i="13"/>
  <c r="M42" i="13"/>
  <c r="L45" i="13"/>
  <c r="K48" i="13"/>
  <c r="F42" i="13"/>
  <c r="E45" i="13"/>
  <c r="O47" i="13"/>
  <c r="I49" i="13"/>
  <c r="J41" i="13"/>
  <c r="I44" i="13"/>
  <c r="J40" i="13"/>
  <c r="J49" i="13"/>
  <c r="J44" i="13"/>
  <c r="K45" i="13"/>
  <c r="O45" i="13"/>
  <c r="E54" i="15"/>
  <c r="G60" i="15"/>
  <c r="I66" i="15"/>
  <c r="F51" i="15"/>
  <c r="I59" i="15"/>
  <c r="F68" i="15"/>
  <c r="G51" i="15"/>
  <c r="E60" i="15"/>
  <c r="H68" i="15"/>
  <c r="F54" i="15"/>
  <c r="F70" i="15"/>
  <c r="F58" i="15"/>
  <c r="H62" i="15"/>
  <c r="H47" i="15"/>
  <c r="I47" i="15"/>
  <c r="E45" i="15"/>
  <c r="G40" i="13"/>
  <c r="F43" i="13"/>
  <c r="E46" i="13"/>
  <c r="O48" i="13"/>
  <c r="E41" i="13"/>
  <c r="O43" i="13"/>
  <c r="N46" i="13"/>
  <c r="M49" i="13"/>
  <c r="N41" i="13"/>
  <c r="M44" i="13"/>
  <c r="O41" i="13"/>
  <c r="I39" i="13"/>
  <c r="N48" i="13"/>
  <c r="G41" i="13"/>
  <c r="N49" i="13"/>
  <c r="I54" i="15"/>
  <c r="F61" i="15"/>
  <c r="H67" i="15"/>
  <c r="F52" i="15"/>
  <c r="I60" i="15"/>
  <c r="G69" i="15"/>
  <c r="H52" i="15"/>
  <c r="G65" i="15"/>
  <c r="H65" i="15"/>
  <c r="I63" i="15"/>
  <c r="F59" i="15"/>
  <c r="F55" i="15"/>
  <c r="I64" i="15"/>
  <c r="E31" i="8"/>
  <c r="E33" i="8"/>
  <c r="E35" i="8"/>
  <c r="E37" i="8"/>
  <c r="E39" i="8"/>
  <c r="E41" i="8"/>
  <c r="E43" i="8"/>
  <c r="E45" i="8"/>
  <c r="E47" i="8"/>
  <c r="E49" i="8"/>
  <c r="E51" i="8"/>
  <c r="E53" i="8"/>
  <c r="E55" i="8"/>
  <c r="E57" i="8"/>
  <c r="E59" i="8"/>
  <c r="E61" i="8"/>
  <c r="E63" i="8"/>
  <c r="E65" i="8"/>
  <c r="E67" i="8"/>
  <c r="G31" i="8"/>
  <c r="L33" i="8"/>
  <c r="J36" i="8"/>
  <c r="G39" i="8"/>
  <c r="L41" i="8"/>
  <c r="J44" i="8"/>
  <c r="G47" i="8"/>
  <c r="L49" i="8"/>
  <c r="J52" i="8"/>
  <c r="G55" i="8"/>
  <c r="L57" i="8"/>
  <c r="J60" i="8"/>
  <c r="G63" i="8"/>
  <c r="L65" i="8"/>
  <c r="J68" i="8"/>
  <c r="H33" i="8"/>
  <c r="F36" i="8"/>
  <c r="K38" i="8"/>
  <c r="H41" i="8"/>
  <c r="F44" i="8"/>
  <c r="K46" i="8"/>
  <c r="H49" i="8"/>
  <c r="F52" i="8"/>
  <c r="K54" i="8"/>
  <c r="H57" i="8"/>
  <c r="F60" i="8"/>
  <c r="K62" i="8"/>
  <c r="H65" i="8"/>
  <c r="F68" i="8"/>
  <c r="L32" i="8"/>
  <c r="J35" i="8"/>
  <c r="G38" i="8"/>
  <c r="L40" i="8"/>
  <c r="J43" i="8"/>
  <c r="G46" i="8"/>
  <c r="L48" i="8"/>
  <c r="J51" i="8"/>
  <c r="G54" i="8"/>
  <c r="L56" i="8"/>
  <c r="J59" i="8"/>
  <c r="G62" i="8"/>
  <c r="L64" i="8"/>
  <c r="J67" i="8"/>
  <c r="K31" i="8"/>
  <c r="H34" i="8"/>
  <c r="F37" i="8"/>
  <c r="K39" i="8"/>
  <c r="H42" i="8"/>
  <c r="F45" i="8"/>
  <c r="K47" i="8"/>
  <c r="H50" i="8"/>
  <c r="F53" i="8"/>
  <c r="K55" i="8"/>
  <c r="H58" i="8"/>
  <c r="F61" i="8"/>
  <c r="K63" i="8"/>
  <c r="H66" i="8"/>
  <c r="E33" i="6"/>
  <c r="U33" i="6"/>
  <c r="F34" i="6"/>
  <c r="V34" i="6"/>
  <c r="G35" i="6"/>
  <c r="W35" i="6"/>
  <c r="H36" i="6"/>
  <c r="X36" i="6"/>
  <c r="I37" i="6"/>
  <c r="Y37" i="6"/>
  <c r="J38" i="6"/>
  <c r="Z38" i="6"/>
  <c r="K39" i="6"/>
  <c r="AA39" i="6"/>
  <c r="L40" i="6"/>
  <c r="V33" i="6"/>
  <c r="L34" i="6"/>
  <c r="AG34" i="6"/>
  <c r="X35" i="6"/>
  <c r="N36" i="6"/>
  <c r="AI36" i="6"/>
  <c r="Z37" i="6"/>
  <c r="P38" i="6"/>
  <c r="G33" i="6"/>
  <c r="AB33" i="6"/>
  <c r="S34" i="6"/>
  <c r="I35" i="6"/>
  <c r="AD35" i="6"/>
  <c r="U36" i="6"/>
  <c r="K37" i="6"/>
  <c r="AF37" i="6"/>
  <c r="W38" i="6"/>
  <c r="M39" i="6"/>
  <c r="AH39" i="6"/>
  <c r="V40" i="6"/>
  <c r="G41" i="6"/>
  <c r="W41" i="6"/>
  <c r="H42" i="6"/>
  <c r="X42" i="6"/>
  <c r="N33" i="6"/>
  <c r="Y34" i="6"/>
  <c r="F36" i="6"/>
  <c r="R37" i="6"/>
  <c r="AC38" i="6"/>
  <c r="AB39" i="6"/>
  <c r="W40" i="6"/>
  <c r="M41" i="6"/>
  <c r="AH41" i="6"/>
  <c r="Y42" i="6"/>
  <c r="M43" i="6"/>
  <c r="AC43" i="6"/>
  <c r="N44" i="6"/>
  <c r="AD44" i="6"/>
  <c r="O45" i="6"/>
  <c r="AE45" i="6"/>
  <c r="P46" i="6"/>
  <c r="AF46" i="6"/>
  <c r="Q47" i="6"/>
  <c r="AG47" i="6"/>
  <c r="R48" i="6"/>
  <c r="AH48" i="6"/>
  <c r="S49" i="6"/>
  <c r="AI49" i="6"/>
  <c r="T50" i="6"/>
  <c r="E51" i="6"/>
  <c r="U51" i="6"/>
  <c r="F52" i="6"/>
  <c r="V52" i="6"/>
  <c r="G53" i="6"/>
  <c r="W53" i="6"/>
  <c r="H54" i="6"/>
  <c r="X54" i="6"/>
  <c r="I55" i="6"/>
  <c r="Y55" i="6"/>
  <c r="J56" i="6"/>
  <c r="Z56" i="6"/>
  <c r="K57" i="6"/>
  <c r="AA57" i="6"/>
  <c r="L58" i="6"/>
  <c r="Z33" i="6"/>
  <c r="U35" i="6"/>
  <c r="N37" i="6"/>
  <c r="I39" i="6"/>
  <c r="O40" i="6"/>
  <c r="L41" i="6"/>
  <c r="J42" i="6"/>
  <c r="G43" i="6"/>
  <c r="AB43" i="6"/>
  <c r="S44" i="6"/>
  <c r="I45" i="6"/>
  <c r="AD45" i="6"/>
  <c r="U46" i="6"/>
  <c r="K47" i="6"/>
  <c r="AF47" i="6"/>
  <c r="W48" i="6"/>
  <c r="M49" i="6"/>
  <c r="AH49" i="6"/>
  <c r="Y50" i="6"/>
  <c r="O51" i="6"/>
  <c r="E52" i="6"/>
  <c r="AA52" i="6"/>
  <c r="Q53" i="6"/>
  <c r="G54" i="6"/>
  <c r="AC54" i="6"/>
  <c r="S55" i="6"/>
  <c r="I56" i="6"/>
  <c r="AE56" i="6"/>
  <c r="U57" i="6"/>
  <c r="K58" i="6"/>
  <c r="AD58" i="6"/>
  <c r="O59" i="6"/>
  <c r="AE59" i="6"/>
  <c r="P60" i="6"/>
  <c r="AF60" i="6"/>
  <c r="Q61" i="6"/>
  <c r="AG61" i="6"/>
  <c r="AA34" i="6"/>
  <c r="V36" i="6"/>
  <c r="O38" i="6"/>
  <c r="AD39" i="6"/>
  <c r="AE40" i="6"/>
  <c r="AB41" i="6"/>
  <c r="Z42" i="6"/>
  <c r="S43" i="6"/>
  <c r="I44" i="6"/>
  <c r="AE44" i="6"/>
  <c r="U45" i="6"/>
  <c r="K46" i="6"/>
  <c r="AG46" i="6"/>
  <c r="W47" i="6"/>
  <c r="M48" i="6"/>
  <c r="AI48" i="6"/>
  <c r="Y49" i="6"/>
  <c r="O50" i="6"/>
  <c r="F51" i="6"/>
  <c r="AA51" i="6"/>
  <c r="Q52" i="6"/>
  <c r="H53" i="6"/>
  <c r="AC53" i="6"/>
  <c r="S54" i="6"/>
  <c r="J55" i="6"/>
  <c r="I31" i="8"/>
  <c r="I33" i="8"/>
  <c r="I35" i="8"/>
  <c r="I37" i="8"/>
  <c r="I39" i="8"/>
  <c r="I41" i="8"/>
  <c r="I43" i="8"/>
  <c r="I45" i="8"/>
  <c r="I47" i="8"/>
  <c r="I49" i="8"/>
  <c r="I51" i="8"/>
  <c r="I53" i="8"/>
  <c r="I55" i="8"/>
  <c r="I57" i="8"/>
  <c r="I59" i="8"/>
  <c r="I61" i="8"/>
  <c r="I63" i="8"/>
  <c r="I65" i="8"/>
  <c r="I67" i="8"/>
  <c r="L31" i="8"/>
  <c r="J34" i="8"/>
  <c r="G37" i="8"/>
  <c r="L39" i="8"/>
  <c r="J42" i="8"/>
  <c r="G45" i="8"/>
  <c r="L47" i="8"/>
  <c r="J50" i="8"/>
  <c r="G53" i="8"/>
  <c r="L55" i="8"/>
  <c r="J58" i="8"/>
  <c r="G61" i="8"/>
  <c r="L63" i="8"/>
  <c r="J66" i="8"/>
  <c r="H31" i="8"/>
  <c r="F34" i="8"/>
  <c r="K36" i="8"/>
  <c r="H39" i="8"/>
  <c r="F42" i="8"/>
  <c r="K44" i="8"/>
  <c r="H47" i="8"/>
  <c r="F50" i="8"/>
  <c r="K52" i="8"/>
  <c r="H55" i="8"/>
  <c r="F58" i="8"/>
  <c r="K60" i="8"/>
  <c r="H63" i="8"/>
  <c r="F66" i="8"/>
  <c r="K68" i="8"/>
  <c r="J33" i="8"/>
  <c r="G36" i="8"/>
  <c r="L38" i="8"/>
  <c r="J41" i="8"/>
  <c r="G44" i="8"/>
  <c r="L46" i="8"/>
  <c r="J49" i="8"/>
  <c r="G52" i="8"/>
  <c r="L54" i="8"/>
  <c r="J57" i="8"/>
  <c r="G60" i="8"/>
  <c r="L62" i="8"/>
  <c r="J65" i="8"/>
  <c r="G68" i="8"/>
  <c r="H32" i="8"/>
  <c r="F35" i="8"/>
  <c r="K37" i="8"/>
  <c r="H40" i="8"/>
  <c r="F43" i="8"/>
  <c r="K45" i="8"/>
  <c r="H48" i="8"/>
  <c r="F51" i="8"/>
  <c r="K53" i="8"/>
  <c r="H56" i="8"/>
  <c r="F59" i="8"/>
  <c r="K61" i="8"/>
  <c r="H64" i="8"/>
  <c r="F67" i="8"/>
  <c r="I33" i="6"/>
  <c r="Y33" i="6"/>
  <c r="J34" i="6"/>
  <c r="Z34" i="6"/>
  <c r="K35" i="6"/>
  <c r="AA35" i="6"/>
  <c r="L36" i="6"/>
  <c r="AB36" i="6"/>
  <c r="M37" i="6"/>
  <c r="AC37" i="6"/>
  <c r="N38" i="6"/>
  <c r="AD38" i="6"/>
  <c r="O39" i="6"/>
  <c r="AE39" i="6"/>
  <c r="F33" i="6"/>
  <c r="AA33" i="6"/>
  <c r="Q34" i="6"/>
  <c r="H35" i="6"/>
  <c r="AC35" i="6"/>
  <c r="S36" i="6"/>
  <c r="J37" i="6"/>
  <c r="AE37" i="6"/>
  <c r="U38" i="6"/>
  <c r="L33" i="6"/>
  <c r="AH33" i="6"/>
  <c r="X34" i="6"/>
  <c r="N35" i="6"/>
  <c r="E36" i="6"/>
  <c r="Z36" i="6"/>
  <c r="P37" i="6"/>
  <c r="G38" i="6"/>
  <c r="AB38" i="6"/>
  <c r="R39" i="6"/>
  <c r="I40" i="6"/>
  <c r="Z40" i="6"/>
  <c r="K41" i="6"/>
  <c r="AA41" i="6"/>
  <c r="L42" i="6"/>
  <c r="AB42" i="6"/>
  <c r="X33" i="6"/>
  <c r="E35" i="6"/>
  <c r="Q36" i="6"/>
  <c r="AB37" i="6"/>
  <c r="F39" i="6"/>
  <c r="E40" i="6"/>
  <c r="AB40" i="6"/>
  <c r="R41" i="6"/>
  <c r="I42" i="6"/>
  <c r="AD42" i="6"/>
  <c r="Q43" i="6"/>
  <c r="AG43" i="6"/>
  <c r="R44" i="6"/>
  <c r="AH44" i="6"/>
  <c r="S45" i="6"/>
  <c r="AI45" i="6"/>
  <c r="T46" i="6"/>
  <c r="E47" i="6"/>
  <c r="U47" i="6"/>
  <c r="F48" i="6"/>
  <c r="V48" i="6"/>
  <c r="G49" i="6"/>
  <c r="W49" i="6"/>
  <c r="H50" i="6"/>
  <c r="X50" i="6"/>
  <c r="I51" i="6"/>
  <c r="Y51" i="6"/>
  <c r="J52" i="6"/>
  <c r="Z52" i="6"/>
  <c r="K53" i="6"/>
  <c r="AA53" i="6"/>
  <c r="L54" i="6"/>
  <c r="AB54" i="6"/>
  <c r="M55" i="6"/>
  <c r="AC55" i="6"/>
  <c r="N56" i="6"/>
  <c r="AD56" i="6"/>
  <c r="O57" i="6"/>
  <c r="AE57" i="6"/>
  <c r="P58" i="6"/>
  <c r="I34" i="6"/>
  <c r="AG35" i="6"/>
  <c r="AD37" i="6"/>
  <c r="Q39" i="6"/>
  <c r="U40" i="6"/>
  <c r="T41" i="6"/>
  <c r="Q42" i="6"/>
  <c r="L43" i="6"/>
  <c r="AH43" i="6"/>
  <c r="X44" i="6"/>
  <c r="N45" i="6"/>
  <c r="E46" i="6"/>
  <c r="Z46" i="6"/>
  <c r="E32" i="8"/>
  <c r="E34" i="8"/>
  <c r="E36" i="8"/>
  <c r="E38" i="8"/>
  <c r="E40" i="8"/>
  <c r="E42" i="8"/>
  <c r="E44" i="8"/>
  <c r="E46" i="8"/>
  <c r="E48" i="8"/>
  <c r="E50" i="8"/>
  <c r="E52" i="8"/>
  <c r="E54" i="8"/>
  <c r="E56" i="8"/>
  <c r="E58" i="8"/>
  <c r="E60" i="8"/>
  <c r="E62" i="8"/>
  <c r="E64" i="8"/>
  <c r="E66" i="8"/>
  <c r="E68" i="8"/>
  <c r="J32" i="8"/>
  <c r="G35" i="8"/>
  <c r="L37" i="8"/>
  <c r="J40" i="8"/>
  <c r="G43" i="8"/>
  <c r="L45" i="8"/>
  <c r="J48" i="8"/>
  <c r="G51" i="8"/>
  <c r="L53" i="8"/>
  <c r="J56" i="8"/>
  <c r="G59" i="8"/>
  <c r="L61" i="8"/>
  <c r="J64" i="8"/>
  <c r="G67" i="8"/>
  <c r="F32" i="8"/>
  <c r="K34" i="8"/>
  <c r="H37" i="8"/>
  <c r="F40" i="8"/>
  <c r="K42" i="8"/>
  <c r="H45" i="8"/>
  <c r="F48" i="8"/>
  <c r="K50" i="8"/>
  <c r="H53" i="8"/>
  <c r="F56" i="8"/>
  <c r="K58" i="8"/>
  <c r="H61" i="8"/>
  <c r="F64" i="8"/>
  <c r="K66" i="8"/>
  <c r="J31" i="8"/>
  <c r="G34" i="8"/>
  <c r="L36" i="8"/>
  <c r="J39" i="8"/>
  <c r="G42" i="8"/>
  <c r="L44" i="8"/>
  <c r="J47" i="8"/>
  <c r="G50" i="8"/>
  <c r="L52" i="8"/>
  <c r="J55" i="8"/>
  <c r="G58" i="8"/>
  <c r="L60" i="8"/>
  <c r="J63" i="8"/>
  <c r="G66" i="8"/>
  <c r="L68" i="8"/>
  <c r="F33" i="8"/>
  <c r="K35" i="8"/>
  <c r="H38" i="8"/>
  <c r="F41" i="8"/>
  <c r="K43" i="8"/>
  <c r="H46" i="8"/>
  <c r="F49" i="8"/>
  <c r="K51" i="8"/>
  <c r="H54" i="8"/>
  <c r="F57" i="8"/>
  <c r="K59" i="8"/>
  <c r="H62" i="8"/>
  <c r="F65" i="8"/>
  <c r="K67" i="8"/>
  <c r="M33" i="6"/>
  <c r="AC33" i="6"/>
  <c r="N34" i="6"/>
  <c r="AD34" i="6"/>
  <c r="O35" i="6"/>
  <c r="AE35" i="6"/>
  <c r="P36" i="6"/>
  <c r="AF36" i="6"/>
  <c r="Q37" i="6"/>
  <c r="AG37" i="6"/>
  <c r="R38" i="6"/>
  <c r="AH38" i="6"/>
  <c r="S39" i="6"/>
  <c r="AI39" i="6"/>
  <c r="K33" i="6"/>
  <c r="AF33" i="6"/>
  <c r="W34" i="6"/>
  <c r="M35" i="6"/>
  <c r="AH35" i="6"/>
  <c r="Y36" i="6"/>
  <c r="O37" i="6"/>
  <c r="E38" i="6"/>
  <c r="AA38" i="6"/>
  <c r="R33" i="6"/>
  <c r="H34" i="6"/>
  <c r="AC34" i="6"/>
  <c r="T35" i="6"/>
  <c r="J36" i="6"/>
  <c r="AE36" i="6"/>
  <c r="V37" i="6"/>
  <c r="L38" i="6"/>
  <c r="AG38" i="6"/>
  <c r="X39" i="6"/>
  <c r="N40" i="6"/>
  <c r="AD40" i="6"/>
  <c r="O41" i="6"/>
  <c r="AE41" i="6"/>
  <c r="P42" i="6"/>
  <c r="AF42" i="6"/>
  <c r="AI33" i="6"/>
  <c r="P35" i="6"/>
  <c r="AA36" i="6"/>
  <c r="H38" i="6"/>
  <c r="N39" i="6"/>
  <c r="K40" i="6"/>
  <c r="AG40" i="6"/>
  <c r="X41" i="6"/>
  <c r="N42" i="6"/>
  <c r="AI42" i="6"/>
  <c r="U43" i="6"/>
  <c r="F44" i="6"/>
  <c r="I32" i="8"/>
  <c r="I40" i="8"/>
  <c r="I48" i="8"/>
  <c r="I56" i="8"/>
  <c r="I64" i="8"/>
  <c r="L35" i="8"/>
  <c r="J46" i="8"/>
  <c r="G57" i="8"/>
  <c r="L67" i="8"/>
  <c r="K40" i="8"/>
  <c r="H51" i="8"/>
  <c r="F62" i="8"/>
  <c r="L34" i="8"/>
  <c r="J45" i="8"/>
  <c r="G56" i="8"/>
  <c r="L66" i="8"/>
  <c r="F39" i="8"/>
  <c r="K49" i="8"/>
  <c r="H60" i="8"/>
  <c r="Q33" i="6"/>
  <c r="S35" i="6"/>
  <c r="U37" i="6"/>
  <c r="W39" i="6"/>
  <c r="AB34" i="6"/>
  <c r="T37" i="6"/>
  <c r="M34" i="6"/>
  <c r="F37" i="6"/>
  <c r="AC39" i="6"/>
  <c r="AI41" i="6"/>
  <c r="Z35" i="6"/>
  <c r="Q40" i="6"/>
  <c r="I43" i="6"/>
  <c r="Z44" i="6"/>
  <c r="AA45" i="6"/>
  <c r="AB46" i="6"/>
  <c r="AC47" i="6"/>
  <c r="AD48" i="6"/>
  <c r="AE49" i="6"/>
  <c r="AF50" i="6"/>
  <c r="AG51" i="6"/>
  <c r="AH52" i="6"/>
  <c r="AI53" i="6"/>
  <c r="E55" i="6"/>
  <c r="F56" i="6"/>
  <c r="G57" i="6"/>
  <c r="H58" i="6"/>
  <c r="F35" i="6"/>
  <c r="Y38" i="6"/>
  <c r="E41" i="6"/>
  <c r="AE42" i="6"/>
  <c r="M44" i="6"/>
  <c r="Y45" i="6"/>
  <c r="F47" i="6"/>
  <c r="G48" i="6"/>
  <c r="AG48" i="6"/>
  <c r="AC49" i="6"/>
  <c r="AD50" i="6"/>
  <c r="Z51" i="6"/>
  <c r="U52" i="6"/>
  <c r="V53" i="6"/>
  <c r="R54" i="6"/>
  <c r="N55" i="6"/>
  <c r="O56" i="6"/>
  <c r="J57" i="6"/>
  <c r="F58" i="6"/>
  <c r="AH58" i="6"/>
  <c r="W59" i="6"/>
  <c r="L60" i="6"/>
  <c r="E61" i="6"/>
  <c r="Y61" i="6"/>
  <c r="K34" i="6"/>
  <c r="AH36" i="6"/>
  <c r="J39" i="6"/>
  <c r="X40" i="6"/>
  <c r="E42" i="6"/>
  <c r="H43" i="6"/>
  <c r="AI43" i="6"/>
  <c r="E45" i="6"/>
  <c r="AF45" i="6"/>
  <c r="AA46" i="6"/>
  <c r="AB47" i="6"/>
  <c r="X48" i="6"/>
  <c r="T49" i="6"/>
  <c r="U50" i="6"/>
  <c r="P51" i="6"/>
  <c r="L52" i="6"/>
  <c r="M53" i="6"/>
  <c r="I54" i="6"/>
  <c r="AI54" i="6"/>
  <c r="S33" i="6"/>
  <c r="H37" i="6"/>
  <c r="J40" i="6"/>
  <c r="F42" i="6"/>
  <c r="Z43" i="6"/>
  <c r="F45" i="6"/>
  <c r="R46" i="6"/>
  <c r="AD47" i="6"/>
  <c r="J49" i="6"/>
  <c r="V50" i="6"/>
  <c r="AH51" i="6"/>
  <c r="N53" i="6"/>
  <c r="Z54" i="6"/>
  <c r="AH55" i="6"/>
  <c r="AF56" i="6"/>
  <c r="AC57" i="6"/>
  <c r="Y58" i="6"/>
  <c r="P59" i="6"/>
  <c r="F60" i="6"/>
  <c r="AA60" i="6"/>
  <c r="R61" i="6"/>
  <c r="T33" i="6"/>
  <c r="L37" i="6"/>
  <c r="M40" i="6"/>
  <c r="G42" i="6"/>
  <c r="AA43" i="6"/>
  <c r="H45" i="6"/>
  <c r="S46" i="6"/>
  <c r="AE47" i="6"/>
  <c r="L49" i="6"/>
  <c r="W50" i="6"/>
  <c r="AI51" i="6"/>
  <c r="P53" i="6"/>
  <c r="AA54" i="6"/>
  <c r="E56" i="6"/>
  <c r="AG56" i="6"/>
  <c r="AD57" i="6"/>
  <c r="AA58" i="6"/>
  <c r="Q59" i="6"/>
  <c r="G60" i="6"/>
  <c r="AC60" i="6"/>
  <c r="S61" i="6"/>
  <c r="AE33" i="6"/>
  <c r="W37" i="6"/>
  <c r="S40" i="6"/>
  <c r="M42" i="6"/>
  <c r="AE43" i="6"/>
  <c r="L45" i="6"/>
  <c r="W46" i="6"/>
  <c r="AI47" i="6"/>
  <c r="P49" i="6"/>
  <c r="AA50" i="6"/>
  <c r="H52" i="6"/>
  <c r="T53" i="6"/>
  <c r="AE54" i="6"/>
  <c r="G56" i="6"/>
  <c r="AI56" i="6"/>
  <c r="AG57" i="6"/>
  <c r="AB58" i="6"/>
  <c r="R59" i="6"/>
  <c r="I60" i="6"/>
  <c r="AD60" i="6"/>
  <c r="T61" i="6"/>
  <c r="E34" i="6"/>
  <c r="X37" i="6"/>
  <c r="T40" i="6"/>
  <c r="O42" i="6"/>
  <c r="AF43" i="6"/>
  <c r="M45" i="6"/>
  <c r="Y46" i="6"/>
  <c r="E48" i="6"/>
  <c r="Q49" i="6"/>
  <c r="AC50" i="6"/>
  <c r="I52" i="6"/>
  <c r="U53" i="6"/>
  <c r="AG54" i="6"/>
  <c r="H56" i="6"/>
  <c r="F57" i="6"/>
  <c r="AH57" i="6"/>
  <c r="AC58" i="6"/>
  <c r="T59" i="6"/>
  <c r="J60" i="6"/>
  <c r="AE60" i="6"/>
  <c r="V61" i="6"/>
  <c r="K30" i="5"/>
  <c r="H31" i="5"/>
  <c r="M33" i="5"/>
  <c r="I33" i="5"/>
  <c r="L29" i="5"/>
  <c r="I30" i="5"/>
  <c r="F32" i="5"/>
  <c r="K31" i="5"/>
  <c r="I29" i="5"/>
  <c r="I35" i="5"/>
  <c r="H35" i="5"/>
  <c r="M32" i="5"/>
  <c r="I31" i="5"/>
  <c r="M30" i="5"/>
  <c r="J32" i="5"/>
  <c r="T38" i="6"/>
  <c r="AF40" i="6"/>
  <c r="AA42" i="6"/>
  <c r="K44" i="6"/>
  <c r="V45" i="6"/>
  <c r="AH46" i="6"/>
  <c r="O48" i="6"/>
  <c r="Z49" i="6"/>
  <c r="G51" i="6"/>
  <c r="I34" i="8"/>
  <c r="I42" i="8"/>
  <c r="I50" i="8"/>
  <c r="I58" i="8"/>
  <c r="I66" i="8"/>
  <c r="J38" i="8"/>
  <c r="G49" i="8"/>
  <c r="L59" i="8"/>
  <c r="K32" i="8"/>
  <c r="H43" i="8"/>
  <c r="F54" i="8"/>
  <c r="K64" i="8"/>
  <c r="J37" i="8"/>
  <c r="G48" i="8"/>
  <c r="L58" i="8"/>
  <c r="F31" i="8"/>
  <c r="K41" i="8"/>
  <c r="H52" i="8"/>
  <c r="F63" i="8"/>
  <c r="AG33" i="6"/>
  <c r="AI35" i="6"/>
  <c r="F38" i="6"/>
  <c r="H40" i="6"/>
  <c r="R35" i="6"/>
  <c r="K38" i="6"/>
  <c r="AI34" i="6"/>
  <c r="AA37" i="6"/>
  <c r="R40" i="6"/>
  <c r="T42" i="6"/>
  <c r="G37" i="6"/>
  <c r="H41" i="6"/>
  <c r="Y43" i="6"/>
  <c r="G45" i="6"/>
  <c r="H46" i="6"/>
  <c r="I47" i="6"/>
  <c r="J48" i="6"/>
  <c r="K49" i="6"/>
  <c r="L50" i="6"/>
  <c r="M51" i="6"/>
  <c r="N52" i="6"/>
  <c r="O53" i="6"/>
  <c r="P54" i="6"/>
  <c r="Q55" i="6"/>
  <c r="R56" i="6"/>
  <c r="S57" i="6"/>
  <c r="T58" i="6"/>
  <c r="R36" i="6"/>
  <c r="Z39" i="6"/>
  <c r="Z41" i="6"/>
  <c r="R43" i="6"/>
  <c r="AC44" i="6"/>
  <c r="J46" i="6"/>
  <c r="P47" i="6"/>
  <c r="L48" i="6"/>
  <c r="H49" i="6"/>
  <c r="I50" i="6"/>
  <c r="AI50" i="6"/>
  <c r="AE51" i="6"/>
  <c r="AF52" i="6"/>
  <c r="AB53" i="6"/>
  <c r="W54" i="6"/>
  <c r="X55" i="6"/>
  <c r="T56" i="6"/>
  <c r="P57" i="6"/>
  <c r="Q58" i="6"/>
  <c r="G59" i="6"/>
  <c r="AA59" i="6"/>
  <c r="T60" i="6"/>
  <c r="I61" i="6"/>
  <c r="AC61" i="6"/>
  <c r="J35" i="6"/>
  <c r="S37" i="6"/>
  <c r="T39" i="6"/>
  <c r="F41" i="6"/>
  <c r="K42" i="6"/>
  <c r="N43" i="6"/>
  <c r="O44" i="6"/>
  <c r="J45" i="6"/>
  <c r="F46" i="6"/>
  <c r="G47" i="6"/>
  <c r="AH47" i="6"/>
  <c r="AC48" i="6"/>
  <c r="AD49" i="6"/>
  <c r="Z50" i="6"/>
  <c r="V51" i="6"/>
  <c r="W52" i="6"/>
  <c r="R53" i="6"/>
  <c r="N54" i="6"/>
  <c r="O55" i="6"/>
  <c r="P34" i="6"/>
  <c r="AI37" i="6"/>
  <c r="Y40" i="6"/>
  <c r="U42" i="6"/>
  <c r="E44" i="6"/>
  <c r="Q45" i="6"/>
  <c r="AC46" i="6"/>
  <c r="I48" i="6"/>
  <c r="U49" i="6"/>
  <c r="AG50" i="6"/>
  <c r="M52" i="6"/>
  <c r="Y53" i="6"/>
  <c r="F55" i="6"/>
  <c r="K56" i="6"/>
  <c r="H57" i="6"/>
  <c r="E58" i="6"/>
  <c r="AE58" i="6"/>
  <c r="U59" i="6"/>
  <c r="K60" i="6"/>
  <c r="AG60" i="6"/>
  <c r="W61" i="6"/>
  <c r="T34" i="6"/>
  <c r="I38" i="6"/>
  <c r="AA40" i="6"/>
  <c r="V42" i="6"/>
  <c r="G44" i="6"/>
  <c r="R45" i="6"/>
  <c r="AD46" i="6"/>
  <c r="K48" i="6"/>
  <c r="V49" i="6"/>
  <c r="AH50" i="6"/>
  <c r="O52" i="6"/>
  <c r="Z53" i="6"/>
  <c r="G55" i="6"/>
  <c r="L56" i="6"/>
  <c r="I57" i="6"/>
  <c r="G58" i="6"/>
  <c r="AF58" i="6"/>
  <c r="V59" i="6"/>
  <c r="M60" i="6"/>
  <c r="AH60" i="6"/>
  <c r="X61" i="6"/>
  <c r="I36" i="8"/>
  <c r="I44" i="8"/>
  <c r="I52" i="8"/>
  <c r="I60" i="8"/>
  <c r="I68" i="8"/>
  <c r="G41" i="8"/>
  <c r="L51" i="8"/>
  <c r="J62" i="8"/>
  <c r="H35" i="8"/>
  <c r="F46" i="8"/>
  <c r="K56" i="8"/>
  <c r="H67" i="8"/>
  <c r="G40" i="8"/>
  <c r="L50" i="8"/>
  <c r="J61" i="8"/>
  <c r="K33" i="8"/>
  <c r="H44" i="8"/>
  <c r="F55" i="8"/>
  <c r="K65" i="8"/>
  <c r="R34" i="6"/>
  <c r="T36" i="6"/>
  <c r="V38" i="6"/>
  <c r="P33" i="6"/>
  <c r="I36" i="6"/>
  <c r="AF38" i="6"/>
  <c r="Y35" i="6"/>
  <c r="Q38" i="6"/>
  <c r="AH40" i="6"/>
  <c r="E43" i="6"/>
  <c r="S38" i="6"/>
  <c r="AC41" i="6"/>
  <c r="J44" i="6"/>
  <c r="K45" i="6"/>
  <c r="L46" i="6"/>
  <c r="M47" i="6"/>
  <c r="N48" i="6"/>
  <c r="O49" i="6"/>
  <c r="P50" i="6"/>
  <c r="Q51" i="6"/>
  <c r="R52" i="6"/>
  <c r="S53" i="6"/>
  <c r="T54" i="6"/>
  <c r="U55" i="6"/>
  <c r="V56" i="6"/>
  <c r="W57" i="6"/>
  <c r="J33" i="6"/>
  <c r="AG36" i="6"/>
  <c r="F40" i="6"/>
  <c r="AG41" i="6"/>
  <c r="W43" i="6"/>
  <c r="AI44" i="6"/>
  <c r="O46" i="6"/>
  <c r="V47" i="6"/>
  <c r="Q48" i="6"/>
  <c r="R49" i="6"/>
  <c r="N50" i="6"/>
  <c r="J51" i="6"/>
  <c r="K52" i="6"/>
  <c r="F53" i="6"/>
  <c r="AG53" i="6"/>
  <c r="AH54" i="6"/>
  <c r="AD55" i="6"/>
  <c r="Y56" i="6"/>
  <c r="Z57" i="6"/>
  <c r="V58" i="6"/>
  <c r="K59" i="6"/>
  <c r="AI59" i="6"/>
  <c r="X60" i="6"/>
  <c r="M61" i="6"/>
  <c r="O33" i="6"/>
  <c r="V35" i="6"/>
  <c r="AH37" i="6"/>
  <c r="G40" i="6"/>
  <c r="N41" i="6"/>
  <c r="R42" i="6"/>
  <c r="X43" i="6"/>
  <c r="T44" i="6"/>
  <c r="P45" i="6"/>
  <c r="Q46" i="6"/>
  <c r="L47" i="6"/>
  <c r="H48" i="6"/>
  <c r="I49" i="6"/>
  <c r="E50" i="6"/>
  <c r="AE50" i="6"/>
  <c r="AF51" i="6"/>
  <c r="AB52" i="6"/>
  <c r="X53" i="6"/>
  <c r="Y54" i="6"/>
  <c r="T55" i="6"/>
  <c r="L35" i="6"/>
  <c r="AI38" i="6"/>
  <c r="I41" i="6"/>
  <c r="AH42" i="6"/>
  <c r="P44" i="6"/>
  <c r="AB45" i="6"/>
  <c r="H47" i="6"/>
  <c r="T48" i="6"/>
  <c r="AF49" i="6"/>
  <c r="L51" i="6"/>
  <c r="X52" i="6"/>
  <c r="E54" i="6"/>
  <c r="P55" i="6"/>
  <c r="Q56" i="6"/>
  <c r="N57" i="6"/>
  <c r="M58" i="6"/>
  <c r="E59" i="6"/>
  <c r="Z59" i="6"/>
  <c r="Q60" i="6"/>
  <c r="G61" i="6"/>
  <c r="AB61" i="6"/>
  <c r="Q35" i="6"/>
  <c r="E39" i="6"/>
  <c r="J41" i="6"/>
  <c r="F43" i="6"/>
  <c r="Q44" i="6"/>
  <c r="AC45" i="6"/>
  <c r="J47" i="6"/>
  <c r="U48" i="6"/>
  <c r="AG49" i="6"/>
  <c r="N51" i="6"/>
  <c r="Y52" i="6"/>
  <c r="F54" i="6"/>
  <c r="R55" i="6"/>
  <c r="S56" i="6"/>
  <c r="Q57" i="6"/>
  <c r="N58" i="6"/>
  <c r="F59" i="6"/>
  <c r="AB59" i="6"/>
  <c r="R60" i="6"/>
  <c r="H61" i="6"/>
  <c r="AD61" i="6"/>
  <c r="AB35" i="6"/>
  <c r="L39" i="6"/>
  <c r="P41" i="6"/>
  <c r="J43" i="6"/>
  <c r="U44" i="6"/>
  <c r="AG45" i="6"/>
  <c r="N47" i="6"/>
  <c r="Y48" i="6"/>
  <c r="F50" i="6"/>
  <c r="R51" i="6"/>
  <c r="AC52" i="6"/>
  <c r="J54" i="6"/>
  <c r="V55" i="6"/>
  <c r="U56" i="6"/>
  <c r="R57" i="6"/>
  <c r="O58" i="6"/>
  <c r="H59" i="6"/>
  <c r="AC59" i="6"/>
  <c r="S60" i="6"/>
  <c r="J61" i="6"/>
  <c r="AE61" i="6"/>
  <c r="AF35" i="6"/>
  <c r="P39" i="6"/>
  <c r="Q41" i="6"/>
  <c r="K43" i="6"/>
  <c r="W44" i="6"/>
  <c r="AH45" i="6"/>
  <c r="O47" i="6"/>
  <c r="AA48" i="6"/>
  <c r="G50" i="6"/>
  <c r="S51" i="6"/>
  <c r="AE52" i="6"/>
  <c r="K54" i="6"/>
  <c r="W55" i="6"/>
  <c r="W56" i="6"/>
  <c r="T57" i="6"/>
  <c r="R58" i="6"/>
  <c r="I59" i="6"/>
  <c r="AD59" i="6"/>
  <c r="U60" i="6"/>
  <c r="K61" i="6"/>
  <c r="AF61" i="6"/>
  <c r="G34" i="5"/>
  <c r="M34" i="5"/>
  <c r="F34" i="5"/>
  <c r="E31" i="5"/>
  <c r="H33" i="5"/>
  <c r="E34" i="5"/>
  <c r="H32" i="5"/>
  <c r="F30" i="5"/>
  <c r="F29" i="5"/>
  <c r="E29" i="5"/>
  <c r="F46" i="5"/>
  <c r="J33" i="5"/>
  <c r="L32" i="5"/>
  <c r="L31" i="5"/>
  <c r="G30" i="5"/>
  <c r="E33" i="5"/>
  <c r="L34" i="5"/>
  <c r="I38" i="8"/>
  <c r="I46" i="8"/>
  <c r="I54" i="8"/>
  <c r="I62" i="8"/>
  <c r="G65" i="8"/>
  <c r="G32" i="8"/>
  <c r="H36" i="8"/>
  <c r="AH34" i="6"/>
  <c r="AD36" i="6"/>
  <c r="S41" i="6"/>
  <c r="V44" i="6"/>
  <c r="Z48" i="6"/>
  <c r="AD52" i="6"/>
  <c r="AH56" i="6"/>
  <c r="AC40" i="6"/>
  <c r="AE46" i="6"/>
  <c r="S50" i="6"/>
  <c r="M54" i="6"/>
  <c r="AF57" i="6"/>
  <c r="AB60" i="6"/>
  <c r="AE38" i="6"/>
  <c r="AD43" i="6"/>
  <c r="R47" i="6"/>
  <c r="K51" i="6"/>
  <c r="AD54" i="6"/>
  <c r="V41" i="6"/>
  <c r="S47" i="6"/>
  <c r="AI52" i="6"/>
  <c r="V57" i="6"/>
  <c r="V60" i="6"/>
  <c r="Y39" i="6"/>
  <c r="I46" i="6"/>
  <c r="X51" i="6"/>
  <c r="AA56" i="6"/>
  <c r="AG59" i="6"/>
  <c r="AE34" i="6"/>
  <c r="T43" i="6"/>
  <c r="E49" i="6"/>
  <c r="I53" i="6"/>
  <c r="AE55" i="6"/>
  <c r="Y57" i="6"/>
  <c r="M59" i="6"/>
  <c r="Y60" i="6"/>
  <c r="H33" i="6"/>
  <c r="AG39" i="6"/>
  <c r="V43" i="6"/>
  <c r="N46" i="6"/>
  <c r="F49" i="6"/>
  <c r="AD51" i="6"/>
  <c r="V54" i="6"/>
  <c r="AC56" i="6"/>
  <c r="X58" i="6"/>
  <c r="E60" i="6"/>
  <c r="P61" i="6"/>
  <c r="F45" i="5"/>
  <c r="H30" i="5"/>
  <c r="F35" i="5"/>
  <c r="K35" i="5"/>
  <c r="K32" i="5"/>
  <c r="K34" i="5"/>
  <c r="G31" i="5"/>
  <c r="E35" i="5"/>
  <c r="L33" i="5"/>
  <c r="L43" i="8"/>
  <c r="K57" i="8"/>
  <c r="O36" i="6"/>
  <c r="X46" i="6"/>
  <c r="AF54" i="6"/>
  <c r="H44" i="6"/>
  <c r="P52" i="6"/>
  <c r="S59" i="6"/>
  <c r="U41" i="6"/>
  <c r="N49" i="6"/>
  <c r="K36" i="6"/>
  <c r="K50" i="6"/>
  <c r="J59" i="6"/>
  <c r="P43" i="6"/>
  <c r="Q54" i="6"/>
  <c r="N61" i="6"/>
  <c r="M31" i="5"/>
  <c r="G33" i="5"/>
  <c r="J54" i="8"/>
  <c r="H68" i="8"/>
  <c r="H39" i="6"/>
  <c r="AC51" i="6"/>
  <c r="T45" i="6"/>
  <c r="H60" i="6"/>
  <c r="AG42" i="6"/>
  <c r="V39" i="6"/>
  <c r="X56" i="6"/>
  <c r="AB44" i="6"/>
  <c r="L59" i="6"/>
  <c r="X47" i="6"/>
  <c r="L57" i="6"/>
  <c r="Z61" i="6"/>
  <c r="X45" i="6"/>
  <c r="AF53" i="6"/>
  <c r="Y59" i="6"/>
  <c r="J31" i="5"/>
  <c r="E30" i="5"/>
  <c r="G33" i="8"/>
  <c r="F38" i="8"/>
  <c r="L42" i="8"/>
  <c r="F47" i="8"/>
  <c r="E37" i="6"/>
  <c r="W33" i="6"/>
  <c r="O34" i="6"/>
  <c r="W45" i="6"/>
  <c r="AA49" i="6"/>
  <c r="AE53" i="6"/>
  <c r="AI57" i="6"/>
  <c r="W42" i="6"/>
  <c r="AA47" i="6"/>
  <c r="T51" i="6"/>
  <c r="H55" i="6"/>
  <c r="Z58" i="6"/>
  <c r="U61" i="6"/>
  <c r="P40" i="6"/>
  <c r="Y44" i="6"/>
  <c r="S48" i="6"/>
  <c r="G52" i="6"/>
  <c r="Z55" i="6"/>
  <c r="O43" i="6"/>
  <c r="AE48" i="6"/>
  <c r="O54" i="6"/>
  <c r="S58" i="6"/>
  <c r="L61" i="6"/>
  <c r="Y41" i="6"/>
  <c r="T47" i="6"/>
  <c r="E53" i="6"/>
  <c r="X57" i="6"/>
  <c r="W60" i="6"/>
  <c r="W36" i="6"/>
  <c r="AF44" i="6"/>
  <c r="Q50" i="6"/>
  <c r="AD53" i="6"/>
  <c r="M56" i="6"/>
  <c r="I58" i="6"/>
  <c r="X59" i="6"/>
  <c r="AI60" i="6"/>
  <c r="AF34" i="6"/>
  <c r="AI40" i="6"/>
  <c r="L44" i="6"/>
  <c r="AI46" i="6"/>
  <c r="AB49" i="6"/>
  <c r="T52" i="6"/>
  <c r="L55" i="6"/>
  <c r="M57" i="6"/>
  <c r="AI58" i="6"/>
  <c r="O60" i="6"/>
  <c r="AA61" i="6"/>
  <c r="I32" i="5"/>
  <c r="J30" i="5"/>
  <c r="G32" i="5"/>
  <c r="G35" i="5"/>
  <c r="K29" i="5"/>
  <c r="H34" i="5"/>
  <c r="L30" i="5"/>
  <c r="I34" i="5"/>
  <c r="F31" i="5"/>
  <c r="K48" i="8"/>
  <c r="J53" i="8"/>
  <c r="G39" i="6"/>
  <c r="U39" i="6"/>
  <c r="AB50" i="6"/>
  <c r="U34" i="6"/>
  <c r="AB48" i="6"/>
  <c r="AI55" i="6"/>
  <c r="AD33" i="6"/>
  <c r="Z45" i="6"/>
  <c r="AG52" i="6"/>
  <c r="AA44" i="6"/>
  <c r="AA55" i="6"/>
  <c r="AH61" i="6"/>
  <c r="AF48" i="6"/>
  <c r="U58" i="6"/>
  <c r="AF39" i="6"/>
  <c r="M46" i="6"/>
  <c r="AB51" i="6"/>
  <c r="U54" i="6"/>
  <c r="AB56" i="6"/>
  <c r="W58" i="6"/>
  <c r="AH59" i="6"/>
  <c r="O61" i="6"/>
  <c r="AC36" i="6"/>
  <c r="AF41" i="6"/>
  <c r="AG44" i="6"/>
  <c r="R50" i="6"/>
  <c r="J53" i="6"/>
  <c r="AF55" i="6"/>
  <c r="AB57" i="6"/>
  <c r="N59" i="6"/>
  <c r="Z60" i="6"/>
  <c r="M29" i="5"/>
  <c r="L35" i="5"/>
  <c r="H29" i="5"/>
  <c r="J34" i="5"/>
  <c r="G64" i="8"/>
  <c r="S42" i="6"/>
  <c r="AG55" i="6"/>
  <c r="L53" i="6"/>
  <c r="G36" i="6"/>
  <c r="J50" i="6"/>
  <c r="G46" i="6"/>
  <c r="AF59" i="6"/>
  <c r="M50" i="6"/>
  <c r="AI61" i="6"/>
  <c r="S52" i="6"/>
  <c r="AG58" i="6"/>
  <c r="X38" i="6"/>
  <c r="P48" i="6"/>
  <c r="P56" i="6"/>
  <c r="G29" i="5"/>
  <c r="E45" i="5"/>
  <c r="E32" i="5"/>
  <c r="K33" i="5"/>
  <c r="Z47" i="6"/>
  <c r="J29" i="5"/>
  <c r="E46" i="5"/>
  <c r="M35" i="5"/>
  <c r="H59" i="8"/>
  <c r="G34" i="6"/>
  <c r="Y47" i="6"/>
  <c r="M38" i="6"/>
  <c r="X49" i="6"/>
  <c r="E57" i="6"/>
  <c r="V46" i="6"/>
  <c r="AH53" i="6"/>
  <c r="W51" i="6"/>
  <c r="M36" i="6"/>
  <c r="AB55" i="6"/>
  <c r="AD41" i="6"/>
  <c r="K55" i="6"/>
  <c r="N60" i="6"/>
  <c r="AC42" i="6"/>
  <c r="H51" i="6"/>
  <c r="J58" i="6"/>
  <c r="F61" i="6"/>
  <c r="F33" i="5"/>
  <c r="J35" i="5"/>
  <c r="E30" i="1" l="1"/>
  <c r="E34" i="12"/>
  <c r="E67" i="14" l="1"/>
  <c r="G19" i="14"/>
  <c r="L69" i="14"/>
  <c r="E50" i="14" a="1"/>
  <c r="E47" i="14" a="1"/>
  <c r="L19" i="14" l="1" a="1"/>
  <c r="G20" i="14"/>
  <c r="F47" i="14"/>
  <c r="J47" i="14"/>
  <c r="H50" i="14"/>
  <c r="I48" i="14"/>
  <c r="E47" i="14"/>
  <c r="K48" i="14"/>
  <c r="G51" i="14"/>
  <c r="K47" i="14"/>
  <c r="F50" i="14"/>
  <c r="H51" i="14"/>
  <c r="K50" i="14"/>
  <c r="J50" i="14"/>
  <c r="H48" i="14"/>
  <c r="I50" i="14"/>
  <c r="G47" i="14"/>
  <c r="E51" i="14"/>
  <c r="K51" i="14"/>
  <c r="F48" i="14"/>
  <c r="G50" i="14"/>
  <c r="I51" i="14"/>
  <c r="H47" i="14"/>
  <c r="F51" i="14"/>
  <c r="G48" i="14"/>
  <c r="J48" i="14"/>
  <c r="J51" i="14"/>
  <c r="E48" i="14"/>
  <c r="E50" i="14"/>
  <c r="I47" i="14"/>
  <c r="L19" i="14" l="1"/>
  <c r="L20" i="14"/>
  <c r="F45" i="14" l="1"/>
  <c r="M20" i="4" l="1"/>
  <c r="E31" i="4" s="1"/>
  <c r="D15" i="7" a="1"/>
  <c r="F23" i="11" l="1"/>
  <c r="I23" i="11" s="1"/>
  <c r="F19" i="11"/>
  <c r="I19" i="11" l="1"/>
  <c r="F27" i="11"/>
  <c r="F29" i="11" s="1"/>
  <c r="F25" i="11"/>
  <c r="D19" i="7"/>
  <c r="D21" i="7"/>
  <c r="D18" i="7"/>
  <c r="D20" i="7"/>
  <c r="D23" i="7"/>
  <c r="D24" i="7"/>
  <c r="D22" i="7"/>
  <c r="D16" i="7"/>
  <c r="D17" i="7"/>
  <c r="D15" i="7"/>
  <c r="D25" i="7"/>
  <c r="N31" i="8" a="1"/>
  <c r="O41" i="8"/>
  <c r="Q31" i="8"/>
  <c r="P42" i="8"/>
  <c r="Q32" i="8"/>
  <c r="N32" i="8"/>
  <c r="P37" i="8"/>
  <c r="P43" i="8"/>
  <c r="N31" i="8"/>
  <c r="R41" i="8"/>
  <c r="Q40" i="8"/>
  <c r="Q42" i="8"/>
  <c r="O42" i="8"/>
  <c r="Q36" i="8"/>
  <c r="O43" i="8"/>
  <c r="N35" i="8"/>
  <c r="P34" i="8"/>
  <c r="P31" i="8"/>
  <c r="O48" i="8"/>
  <c r="R34" i="8"/>
  <c r="R42" i="8"/>
  <c r="N47" i="8"/>
  <c r="P50" i="8"/>
  <c r="Q44" i="8"/>
  <c r="Q46" i="8"/>
  <c r="Q34" i="8"/>
  <c r="Q45" i="8"/>
  <c r="O44" i="8"/>
  <c r="N44" i="8"/>
  <c r="N40" i="8"/>
  <c r="R33" i="8"/>
  <c r="P44" i="8"/>
  <c r="Q35" i="8"/>
  <c r="N41" i="8"/>
  <c r="P35" i="8"/>
  <c r="N34" i="8"/>
  <c r="R45" i="8"/>
  <c r="Q49" i="8"/>
  <c r="Q37" i="8"/>
  <c r="P40" i="8"/>
  <c r="O33" i="8"/>
  <c r="R38" i="8"/>
  <c r="P45" i="8"/>
  <c r="Q39" i="8"/>
  <c r="N33" i="8"/>
  <c r="P32" i="8"/>
  <c r="O51" i="8"/>
  <c r="P36" i="8"/>
  <c r="R31" i="8"/>
  <c r="P47" i="8"/>
  <c r="N39" i="8"/>
  <c r="R35" i="8"/>
  <c r="Q51" i="8"/>
  <c r="R46" i="8"/>
  <c r="P49" i="8"/>
  <c r="N37" i="8"/>
  <c r="P46" i="8"/>
  <c r="Q50" i="8"/>
  <c r="N42" i="8"/>
  <c r="O36" i="8"/>
  <c r="O47" i="8"/>
  <c r="R39" i="8"/>
  <c r="N51" i="8"/>
  <c r="O50" i="8"/>
  <c r="N43" i="8"/>
  <c r="Q43" i="8"/>
  <c r="R47" i="8"/>
  <c r="P33" i="8"/>
  <c r="R40" i="8"/>
  <c r="N49" i="8"/>
  <c r="R36" i="8"/>
  <c r="P38" i="8"/>
  <c r="N50" i="8"/>
  <c r="P48" i="8"/>
  <c r="R37" i="8"/>
  <c r="N36" i="8"/>
  <c r="O32" i="8"/>
  <c r="O38" i="8"/>
  <c r="Q38" i="8"/>
  <c r="O49" i="8"/>
  <c r="P39" i="8"/>
  <c r="P41" i="8"/>
  <c r="Q48" i="8"/>
  <c r="O45" i="8"/>
  <c r="P51" i="8"/>
  <c r="O37" i="8"/>
  <c r="O40" i="8"/>
  <c r="R48" i="8"/>
  <c r="O39" i="8"/>
  <c r="Q41" i="8"/>
  <c r="Q33" i="8"/>
  <c r="R32" i="8"/>
  <c r="R43" i="8"/>
  <c r="R49" i="8"/>
  <c r="O34" i="8"/>
  <c r="Q47" i="8"/>
  <c r="R44" i="8"/>
  <c r="R50" i="8"/>
  <c r="O35" i="8"/>
  <c r="N45" i="8"/>
  <c r="R51" i="8"/>
  <c r="O46" i="8"/>
  <c r="N38" i="8"/>
  <c r="O31" i="8"/>
  <c r="N46" i="8"/>
  <c r="N48" i="8"/>
</calcChain>
</file>

<file path=xl/sharedStrings.xml><?xml version="1.0" encoding="utf-8"?>
<sst xmlns="http://schemas.openxmlformats.org/spreadsheetml/2006/main" count="513" uniqueCount="368">
  <si>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</si>
  <si>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</si>
  <si>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</si>
  <si>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</si>
  <si>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</si>
  <si>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</si>
  <si>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</si>
  <si>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</si>
  <si>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</si>
  <si>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</si>
  <si>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</si>
  <si>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</si>
  <si>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</si>
  <si>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</si>
  <si>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</si>
  <si>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</si>
  <si>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</si>
  <si>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</si>
  <si>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</si>
  <si>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</si>
  <si>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</si>
  <si>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</si>
  <si>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</si>
  <si>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</si>
  <si>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</si>
  <si>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</si>
  <si>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</si>
  <si>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</si>
  <si>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</si>
  <si>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</si>
  <si>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</si>
  <si>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</si>
  <si>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</si>
  <si>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</si>
  <si>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</si>
  <si>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</si>
  <si>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</si>
  <si>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</si>
  <si>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</si>
  <si>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</si>
  <si>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</si>
  <si>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</si>
  <si>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</si>
  <si>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</si>
  <si>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</si>
  <si>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</si>
  <si>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</si>
  <si>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</si>
  <si>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</si>
  <si>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</si>
  <si>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</si>
  <si>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</si>
  <si>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</si>
  <si>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</si>
  <si>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</si>
  <si>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</si>
  <si>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</si>
  <si>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</si>
  <si>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</si>
  <si>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</si>
  <si>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</si>
  <si>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</si>
  <si>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</si>
  <si>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</si>
  <si>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</si>
  <si>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</si>
  <si>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</si>
  <si>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</si>
  <si>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</si>
  <si>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</si>
  <si>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</si>
  <si>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</si>
  <si>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</si>
  <si>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</si>
  <si>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</si>
  <si>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</si>
  <si>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</si>
  <si>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</si>
  <si>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</si>
  <si>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</si>
  <si>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</si>
  <si>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</si>
  <si>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</si>
  <si>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</si>
  <si>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</si>
  <si>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</si>
  <si>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</si>
  <si>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</si>
  <si>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</si>
  <si>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</si>
  <si>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</si>
  <si>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</si>
  <si>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</si>
  <si>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</si>
  <si>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</si>
  <si>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</si>
  <si>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</si>
  <si>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</si>
  <si>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</si>
  <si>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</si>
  <si>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</si>
  <si>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</si>
  <si>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</si>
  <si>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</si>
  <si>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</si>
  <si>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</si>
  <si>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</si>
  <si>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</si>
  <si>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</si>
  <si>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</si>
  <si>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</si>
  <si>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</si>
  <si>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</si>
  <si>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</si>
  <si>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</si>
  <si>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</si>
  <si>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</si>
  <si>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</si>
  <si>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</si>
  <si>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</si>
  <si>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</si>
  <si>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</si>
  <si>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</si>
  <si>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</si>
  <si>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</si>
  <si>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</si>
  <si>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</si>
  <si>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</si>
  <si>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</si>
  <si>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</si>
  <si>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</si>
  <si>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</si>
  <si>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</si>
  <si>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</si>
  <si>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</si>
  <si>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</si>
  <si>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</si>
  <si>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</si>
  <si>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</si>
  <si>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</si>
  <si>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</si>
  <si>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</si>
  <si>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</si>
  <si>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</si>
  <si>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</si>
  <si>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</si>
  <si>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</si>
  <si>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</si>
  <si>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</si>
  <si>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</si>
  <si>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</si>
  <si>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</si>
  <si>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</si>
  <si>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</si>
  <si>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</si>
  <si>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</si>
  <si>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</si>
  <si>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</si>
  <si>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</si>
  <si>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</si>
  <si>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</si>
  <si>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</si>
  <si>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</si>
  <si>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</si>
  <si>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</si>
  <si>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</si>
  <si>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</si>
  <si>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</si>
  <si>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</si>
  <si>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</si>
  <si>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</si>
  <si>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</si>
  <si>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</si>
  <si>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</si>
  <si>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</si>
  <si>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</si>
  <si>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</si>
  <si>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</si>
  <si>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</si>
  <si>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</si>
  <si>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</si>
  <si>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</si>
  <si>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</si>
  <si>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</si>
  <si>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</si>
  <si>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</si>
  <si>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</si>
  <si>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</si>
  <si>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</si>
  <si>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</si>
  <si>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</si>
  <si>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</si>
  <si>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</si>
  <si>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</si>
  <si>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</si>
  <si>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</si>
  <si>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</si>
  <si>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</si>
  <si>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</si>
  <si>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</si>
  <si>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</si>
  <si>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</si>
  <si>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</si>
  <si>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</si>
  <si>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</si>
  <si>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</si>
  <si>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</si>
  <si>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</si>
  <si>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</si>
  <si>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</si>
  <si>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</si>
  <si>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</si>
  <si>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</si>
  <si>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</si>
  <si>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</si>
  <si>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</si>
  <si>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</si>
  <si>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</si>
  <si>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</si>
  <si>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</si>
  <si>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</si>
  <si>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</si>
  <si>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</si>
  <si>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</si>
  <si>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</si>
  <si>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</si>
  <si>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</si>
  <si>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</si>
  <si>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</si>
  <si>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</si>
  <si>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</si>
  <si>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</si>
  <si>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</si>
  <si>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</si>
  <si>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</si>
  <si>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</si>
  <si>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</si>
  <si>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</si>
  <si>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</si>
  <si>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</si>
  <si>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</si>
  <si>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</si>
  <si>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</si>
  <si>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</si>
  <si>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</si>
  <si>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</si>
  <si>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</si>
  <si>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</si>
  <si>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</si>
  <si>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</si>
  <si>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</si>
  <si>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</si>
  <si>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LeftScope</t>
  </si>
  <si>
    <t>LeftCode</t>
  </si>
  <si>
    <t>LeftEffectiveAt</t>
  </si>
  <si>
    <t>LeftAsAt</t>
  </si>
  <si>
    <t>RightScope</t>
  </si>
  <si>
    <t>RightCode</t>
  </si>
  <si>
    <t>RightEffectiveAt</t>
  </si>
  <si>
    <t>RightAsAt</t>
  </si>
  <si>
    <t>Perform a reconciliation</t>
  </si>
  <si>
    <t>The effective date refers to the date the holdings are effective from. It returns holdings created before this date</t>
  </si>
  <si>
    <t>Set the AsAt date to see the state of holdings over time. For any amendment, you can see the holdings before and after the amendment</t>
  </si>
  <si>
    <t>Figi</t>
  </si>
  <si>
    <t>Parameter set</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</si>
  <si>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</si>
  <si>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</si>
  <si>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</si>
  <si>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</si>
  <si>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</si>
  <si>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</si>
  <si>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</si>
  <si>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</si>
  <si>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</si>
  <si>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</si>
  <si>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</si>
  <si>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</si>
  <si>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</si>
  <si>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</si>
  <si>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</si>
  <si>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</si>
  <si>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</si>
  <si>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</si>
  <si>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</si>
  <si>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</si>
  <si>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</si>
  <si>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</si>
  <si>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</si>
  <si>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</si>
  <si>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</si>
  <si>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</si>
  <si>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</si>
  <si>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</si>
  <si>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</si>
  <si>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</si>
  <si>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</si>
  <si>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</si>
  <si>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</si>
  <si>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</si>
  <si>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</si>
  <si>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</si>
  <si>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</si>
  <si>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</si>
  <si>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</si>
  <si>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</si>
  <si>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</si>
  <si>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</si>
  <si>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</si>
  <si>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</si>
  <si>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</si>
  <si>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</si>
  <si>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</si>
  <si>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</si>
  <si>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</si>
  <si>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</si>
  <si>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</si>
  <si>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</si>
  <si>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</si>
  <si>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</si>
  <si>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</si>
  <si>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</si>
  <si>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</si>
  <si>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</si>
  <si>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</si>
  <si>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</si>
  <si>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</si>
  <si>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</si>
  <si>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</si>
  <si>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</si>
  <si>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</si>
  <si>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</si>
  <si>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</si>
  <si>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</si>
  <si>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</si>
  <si>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</si>
  <si>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</si>
  <si>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</si>
  <si>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</si>
  <si>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</si>
  <si>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</si>
  <si>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</si>
  <si>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</si>
  <si>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</si>
  <si>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Step 2: Get a list of transactions</t>
  </si>
  <si>
    <t>By name</t>
  </si>
  <si>
    <t>Properties</t>
  </si>
  <si>
    <t>testgroup</t>
  </si>
  <si>
    <t>Finbourne-Examples:US-Treasury-Bond</t>
  </si>
  <si>
    <t>Finbourne-Examples:US-FI</t>
  </si>
  <si>
    <t>Finbourne-Examples:Global-Equity,Finbourne-Examples:UK-Equities</t>
  </si>
  <si>
    <t>Finbourne-Examples:US-Corporate-Bond,Finbourne-Examples:US-Treasury-Bond</t>
  </si>
  <si>
    <t>Target hierarchy</t>
  </si>
  <si>
    <t>N.B. Dates entered without a time are treated as 00:00:00.00Z</t>
  </si>
  <si>
    <t>Portfolio/Finbourne-Examples/PortfolioOwner</t>
  </si>
  <si>
    <t>D.Vader</t>
  </si>
  <si>
    <t>Use recipes to control the market data inputs to valuation</t>
  </si>
  <si>
    <t xml:space="preserve"> This sheet shows you different aggregagtion results using different stored recipes</t>
  </si>
  <si>
    <t xml:space="preserve"> This sheet allows you to reconcile two portfolios, or two different snapshots of the same portfolio, showing differences in cost and quantity</t>
  </si>
  <si>
    <t>ibor</t>
  </si>
  <si>
    <t>EQUITY_UK</t>
  </si>
  <si>
    <t>custodian</t>
  </si>
  <si>
    <t>User</t>
  </si>
  <si>
    <t>ValuationRecipe</t>
  </si>
  <si>
    <t>Transaction/common/Strategy</t>
  </si>
  <si>
    <t>Transaction/common/Strategy:Value:Value,Holding/default/PV:Sum,Holding/default/PV:Proportion,Holding/default/Cost:Value,Valuation/PnL/MonthToDate:Value</t>
  </si>
  <si>
    <t>Step 2: Run a valuation</t>
  </si>
  <si>
    <t>Instrument/common/Sector:Value:Value,Holding/default/PV:Sum,Holding/default/PV:Proportion,Holding/default/Cost:Value,Valuation/PnL/MonthToDate:Value</t>
  </si>
  <si>
    <t>Instrument/common/Sector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</si>
</sst>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 numFmtId="177" formatCode="dd\-mmm\-yy\ hh:mm"/>
  </numFmts>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
      <sz val="8"/>
      <name val="Calibri"/>
      <family val="2"/>
      <scheme val="minor"/>
    </font>
    <font>
      <sz val="11"/>
      <color theme="1"/>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3">
    <xf numFmtId="0" fontId="0" fillId="0" borderId="0"/>
    <xf numFmtId="0" fontId="9" fillId="0" borderId="0" applyNumberFormat="0" applyFill="0" applyBorder="0" applyAlignment="0" applyProtection="0"/>
    <xf numFmtId="9" fontId="13" fillId="0" borderId="0" applyFont="0" applyFill="0" applyBorder="0" applyAlignment="0" applyProtection="0"/>
  </cellStyleXfs>
  <cellXfs count="90">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77" fontId="0" fillId="4" borderId="4" xfId="0" applyNumberFormat="1" applyFill="1" applyBorder="1" applyAlignment="1">
      <alignment horizontal="left"/>
    </xf>
    <xf numFmtId="3" fontId="0" fillId="4" borderId="1" xfId="0" applyNumberFormat="1" applyFont="1" applyFill="1" applyBorder="1" applyAlignment="1">
      <alignment horizontal="right"/>
    </xf>
    <xf numFmtId="10" fontId="0" fillId="4" borderId="1" xfId="2" applyNumberFormat="1" applyFont="1" applyFill="1" applyBorder="1" applyAlignment="1">
      <alignment horizontal="right"/>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2fb0f0e6f0274fa5907be932c62b3f6e">
      <tp>
        <v>1</v>
        <stp/>
        <stp>7cc6d2b0-80da-4e8a-a9b6-a3c988135eaf</stp>
        <tr r="N49" s="13"/>
        <tr r="G41" s="13"/>
        <tr r="N48" s="13"/>
        <tr r="I39" s="13"/>
        <tr r="O41" s="13"/>
        <tr r="M44" s="13"/>
        <tr r="N41" s="13"/>
        <tr r="M49" s="13"/>
        <tr r="N46" s="13"/>
        <tr r="O43" s="13"/>
        <tr r="E41" s="13"/>
        <tr r="O48" s="13"/>
        <tr r="E46" s="13"/>
        <tr r="F43" s="13"/>
        <tr r="G40" s="13"/>
        <tr r="O45" s="13"/>
        <tr r="K45" s="13"/>
        <tr r="J44" s="13"/>
        <tr r="J49" s="13"/>
        <tr r="J40" s="13"/>
        <tr r="I44" s="13"/>
        <tr r="J41" s="13"/>
        <tr r="I49" s="13"/>
        <tr r="O47" s="13"/>
        <tr r="E45" s="13"/>
        <tr r="F42" s="13"/>
        <tr r="K48" s="13"/>
        <tr r="L45" s="13"/>
        <tr r="M42" s="13"/>
        <tr r="N39" s="13"/>
        <tr r="E43" s="13"/>
        <tr r="I48" s="13"/>
        <tr r="F44" s="13"/>
        <tr r="O49" s="13"/>
        <tr r="F40" s="13"/>
        <tr r="I47" s="13"/>
        <tr r="H42" s="13"/>
        <tr r="M48" s="13"/>
        <tr r="N44" s="13"/>
        <tr r="E39" s="13"/>
        <tr r="J45" s="13"/>
        <tr r="E44" s="13"/>
        <tr r="K42" s="13"/>
        <tr r="F41" s="13"/>
        <tr r="L39" s="13"/>
        <tr r="E49" s="13"/>
        <tr r="K47" s="13"/>
        <tr r="F46" s="13"/>
        <tr r="L44" s="13"/>
        <tr r="G43" s="13"/>
        <tr r="M41" s="13"/>
        <tr r="H40" s="13"/>
        <tr r="L49" s="13"/>
        <tr r="G48" s="13"/>
        <tr r="M46" s="13"/>
        <tr r="H45" s="13"/>
        <tr r="N43" s="13"/>
        <tr r="I42" s="13"/>
        <tr r="O40" s="13"/>
        <tr r="J39" s="13"/>
        <tr r="M47" s="13"/>
        <tr r="O46" s="13"/>
        <tr r="E47" s="13"/>
        <tr r="G45" s="13"/>
        <tr r="H47" s="13"/>
        <tr r="G46" s="13"/>
        <tr r="H43" s="13"/>
        <tr r="I40" s="13"/>
        <tr r="H48" s="13"/>
        <tr r="I45" s="13"/>
        <tr r="J42" s="13"/>
        <tr r="K39" s="13"/>
        <tr r="J47" s="13"/>
        <tr r="K44" s="13"/>
        <tr r="L41" s="13"/>
        <tr r="F49" s="13"/>
        <tr r="M39" s="13"/>
        <tr r="F48" s="13"/>
        <tr r="M43" s="13"/>
        <tr r="H46" s="13"/>
        <tr r="N45" s="13"/>
        <tr r="O42" s="13"/>
        <tr r="E40" s="13"/>
        <tr r="J46" s="13"/>
        <tr r="K43" s="13"/>
        <tr r="L40" s="13"/>
        <tr r="G39" s="13"/>
        <tr r="F47" s="13"/>
        <tr r="G44" s="13"/>
        <tr r="H41" s="13"/>
        <tr r="G49" s="13"/>
        <tr r="K41" s="13"/>
        <tr r="L47" s="13"/>
        <tr r="L42" s="13"/>
        <tr r="J48" s="13"/>
        <tr r="K49" s="13"/>
        <tr r="L46" s="13"/>
        <tr r="N40" s="13"/>
        <tr r="E48" s="13"/>
        <tr r="I43" s="13"/>
        <tr r="K46" s="13"/>
        <tr r="F45" s="13"/>
        <tr r="L43" s="13"/>
        <tr r="G42" s="13"/>
        <tr r="M40" s="13"/>
        <tr r="H39" s="13"/>
        <tr r="L48" s="13"/>
        <tr r="G47" s="13"/>
        <tr r="M45" s="13"/>
        <tr r="H44" s="13"/>
        <tr r="N42" s="13"/>
        <tr r="I41" s="13"/>
        <tr r="O39" s="13"/>
        <tr r="H49" s="13"/>
        <tr r="N47" s="13"/>
        <tr r="I46" s="13"/>
        <tr r="O44" s="13"/>
        <tr r="J43" s="13"/>
        <tr r="E42" s="13"/>
        <tr r="K40" s="13"/>
        <tr r="F39" s="13"/>
      </tp>
    </main>
    <main first="rtdsrv.2fb0f0e6f0274fa5907be932c62b3f6e">
      <tp>
        <v>1</v>
        <stp/>
        <stp>93d4b436-83bc-4920-b8f5-fff913d0f072</stp>
        <tr r="N48" s="8"/>
        <tr r="N46" s="8"/>
        <tr r="O31" s="8"/>
        <tr r="N38" s="8"/>
        <tr r="O46" s="8"/>
        <tr r="R51" s="8"/>
        <tr r="N45" s="8"/>
        <tr r="O35" s="8"/>
        <tr r="R50" s="8"/>
        <tr r="R44" s="8"/>
        <tr r="Q47" s="8"/>
        <tr r="O34" s="8"/>
        <tr r="R49" s="8"/>
        <tr r="R43" s="8"/>
        <tr r="R32" s="8"/>
        <tr r="Q33" s="8"/>
        <tr r="Q41" s="8"/>
        <tr r="O39" s="8"/>
        <tr r="R48" s="8"/>
        <tr r="O40" s="8"/>
        <tr r="O37" s="8"/>
        <tr r="P51" s="8"/>
        <tr r="O45" s="8"/>
        <tr r="Q48" s="8"/>
        <tr r="P41" s="8"/>
        <tr r="P39" s="8"/>
        <tr r="O49" s="8"/>
        <tr r="Q38" s="8"/>
        <tr r="O38" s="8"/>
        <tr r="O32" s="8"/>
        <tr r="N36" s="8"/>
        <tr r="R37" s="8"/>
        <tr r="P48" s="8"/>
        <tr r="N50" s="8"/>
        <tr r="P38" s="8"/>
        <tr r="R36" s="8"/>
        <tr r="N49" s="8"/>
        <tr r="R40" s="8"/>
        <tr r="P33" s="8"/>
        <tr r="R47" s="8"/>
        <tr r="Q43" s="8"/>
        <tr r="N43" s="8"/>
        <tr r="O50" s="8"/>
        <tr r="N51" s="8"/>
        <tr r="R39" s="8"/>
        <tr r="O47" s="8"/>
        <tr r="O36" s="8"/>
        <tr r="N42" s="8"/>
        <tr r="Q50" s="8"/>
        <tr r="P46" s="8"/>
        <tr r="N37" s="8"/>
        <tr r="P49" s="8"/>
        <tr r="R46" s="8"/>
        <tr r="Q51" s="8"/>
        <tr r="R35" s="8"/>
        <tr r="N39" s="8"/>
        <tr r="P47" s="8"/>
        <tr r="R31" s="8"/>
        <tr r="P36" s="8"/>
        <tr r="O51" s="8"/>
        <tr r="P32" s="8"/>
        <tr r="N33" s="8"/>
        <tr r="Q39" s="8"/>
        <tr r="P45" s="8"/>
        <tr r="R38" s="8"/>
        <tr r="O33" s="8"/>
        <tr r="P40" s="8"/>
        <tr r="Q37" s="8"/>
        <tr r="Q49" s="8"/>
        <tr r="R45" s="8"/>
        <tr r="N34" s="8"/>
        <tr r="P35" s="8"/>
        <tr r="N41" s="8"/>
        <tr r="Q35" s="8"/>
        <tr r="P44" s="8"/>
        <tr r="R33" s="8"/>
        <tr r="N40" s="8"/>
        <tr r="N44" s="8"/>
        <tr r="O44" s="8"/>
        <tr r="Q45" s="8"/>
        <tr r="Q34" s="8"/>
        <tr r="Q46" s="8"/>
        <tr r="Q44" s="8"/>
        <tr r="P50" s="8"/>
        <tr r="N47" s="8"/>
        <tr r="R42" s="8"/>
        <tr r="R34" s="8"/>
        <tr r="O48" s="8"/>
        <tr r="P31" s="8"/>
        <tr r="P34" s="8"/>
        <tr r="N35" s="8"/>
        <tr r="O43" s="8"/>
        <tr r="Q36" s="8"/>
        <tr r="O42" s="8"/>
        <tr r="Q42" s="8"/>
        <tr r="Q40" s="8"/>
        <tr r="R41" s="8"/>
        <tr r="N31" s="8"/>
        <tr r="P43" s="8"/>
        <tr r="P37" s="8"/>
        <tr r="N32" s="8"/>
        <tr r="Q32" s="8"/>
        <tr r="P42" s="8"/>
        <tr r="Q31" s="8"/>
        <tr r="O41" s="8"/>
      </tp>
    </main>
    <main first="rtdsrv.2fb0f0e6f0274fa5907be932c62b3f6e">
      <tp>
        <v>1</v>
        <stp/>
        <stp>fa1d8527-3bba-44b5-b039-8145e5d8d2b5</stp>
        <tr r="I64" s="15"/>
        <tr r="F55" s="15"/>
        <tr r="F59" s="15"/>
        <tr r="I63" s="15"/>
        <tr r="H65" s="15"/>
        <tr r="G65" s="15"/>
        <tr r="H52" s="15"/>
        <tr r="G69" s="15"/>
        <tr r="I60" s="15"/>
        <tr r="F52" s="15"/>
        <tr r="H67" s="15"/>
        <tr r="F61" s="15"/>
        <tr r="I54" s="15"/>
        <tr r="H62" s="15"/>
        <tr r="F58" s="15"/>
        <tr r="F70" s="15"/>
        <tr r="F54" s="15"/>
        <tr r="H68" s="15"/>
        <tr r="E60" s="15"/>
        <tr r="G51" s="15"/>
        <tr r="F68" s="15"/>
        <tr r="I59" s="15"/>
        <tr r="F51" s="15"/>
        <tr r="I66" s="15"/>
        <tr r="G60" s="15"/>
        <tr r="E54" s="15"/>
        <tr r="E69" s="15"/>
        <tr r="G59" s="15"/>
        <tr r="E51" s="15"/>
        <tr r="G61" s="15"/>
        <tr r="E57" s="15"/>
        <tr r="I52" s="15"/>
        <tr r="E68" s="15"/>
        <tr r="H60" s="15"/>
        <tr r="E52" s="15"/>
        <tr r="I71" s="15"/>
        <tr r="G67" s="15"/>
        <tr r="F63" s="15"/>
        <tr r="E59" s="15"/>
        <tr r="H54" s="15"/>
        <tr r="G50" s="15"/>
        <tr r="G71" s="15"/>
        <tr r="F67" s="15"/>
        <tr r="E63" s="15"/>
        <tr r="H58" s="15"/>
        <tr r="G54" s="15"/>
        <tr r="F50" s="15"/>
        <tr r="F69" s="15"/>
        <tr r="E66" s="15"/>
        <tr r="I62" s="15"/>
        <tr r="H59" s="15"/>
        <tr r="G56" s="15"/>
        <tr r="F53" s="15"/>
        <tr r="E50" s="15"/>
        <tr r="I67" s="15"/>
        <tr r="E55" s="15"/>
        <tr r="H50" s="15"/>
        <tr r="F56" s="15"/>
        <tr r="H69" s="15"/>
        <tr r="E61" s="15"/>
        <tr r="I56" s="15"/>
        <tr r="H66" s="15"/>
        <tr r="E65" s="15"/>
        <tr r="H56" s="15"/>
        <tr r="I70" s="15"/>
        <tr r="G64" s="15"/>
        <tr r="E58" s="15"/>
        <tr r="H51" s="15"/>
        <tr r="F71" s="15"/>
        <tr r="E53" s="15"/>
        <tr r="H64" s="15"/>
        <tr r="I53" s="15"/>
        <tr r="H61" s="15"/>
        <tr r="G62" s="15"/>
        <tr r="F64" s="15"/>
        <tr r="I55" s="15"/>
        <tr r="G63" s="15"/>
        <tr r="E64" s="15"/>
        <tr r="G55" s="15"/>
        <tr r="E70" s="15"/>
        <tr r="H63" s="15"/>
        <tr r="F57" s="15"/>
        <tr r="I50" s="15"/>
        <tr r="E67" s="15"/>
        <tr r="G57" s="15"/>
        <tr r="E71" s="15"/>
        <tr r="F60" s="15"/>
        <tr r="E56" s="15"/>
        <tr r="I51" s="15"/>
        <tr r="I65" s="15"/>
        <tr r="G58" s="15"/>
        <tr r="I69" s="15"/>
        <tr r="H70" s="15"/>
        <tr r="G66" s="15"/>
        <tr r="F62" s="15"/>
        <tr r="I57" s="15"/>
        <tr r="H53" s="15"/>
        <tr r="I68" s="15"/>
        <tr r="G70" s="15"/>
        <tr r="F66" s="15"/>
        <tr r="I61" s="15"/>
        <tr r="H57" s="15"/>
        <tr r="G53" s="15"/>
        <tr r="H71" s="15"/>
        <tr r="G68" s="15"/>
        <tr r="F65" s="15"/>
        <tr r="E62" s="15"/>
        <tr r="I58" s="15"/>
        <tr r="H55" s="15"/>
        <tr r="G52" s="15"/>
      </tp>
      <tp>
        <v>1</v>
        <stp/>
        <stp>32a83526-eeff-47fc-8f50-f446e3b95a1c</stp>
        <tr r="F61" s="6"/>
        <tr r="J58" s="6"/>
        <tr r="H51" s="6"/>
        <tr r="AC42" s="6"/>
        <tr r="N60" s="6"/>
        <tr r="K55" s="6"/>
        <tr r="AD41" s="6"/>
        <tr r="AB55" s="6"/>
        <tr r="M36" s="6"/>
        <tr r="W51" s="6"/>
        <tr r="AH53" s="6"/>
        <tr r="V46" s="6"/>
        <tr r="E57" s="6"/>
        <tr r="X49" s="6"/>
        <tr r="M38" s="6"/>
        <tr r="Y47" s="6"/>
        <tr r="G34" s="6"/>
        <tr r="Z47" s="6"/>
        <tr r="P56" s="6"/>
        <tr r="P48" s="6"/>
        <tr r="X38" s="6"/>
        <tr r="AG58" s="6"/>
        <tr r="S52" s="6"/>
        <tr r="AI61" s="6"/>
        <tr r="M50" s="6"/>
        <tr r="AF59" s="6"/>
        <tr r="G46" s="6"/>
        <tr r="J50" s="6"/>
        <tr r="G36" s="6"/>
        <tr r="L53" s="6"/>
        <tr r="AG55" s="6"/>
        <tr r="S42" s="6"/>
        <tr r="Z60" s="6"/>
        <tr r="N59" s="6"/>
        <tr r="AB57" s="6"/>
        <tr r="AF55" s="6"/>
        <tr r="J53" s="6"/>
        <tr r="R50" s="6"/>
        <tr r="AG44" s="6"/>
        <tr r="AF41" s="6"/>
        <tr r="AC36" s="6"/>
        <tr r="O61" s="6"/>
        <tr r="AH59" s="6"/>
        <tr r="W58" s="6"/>
        <tr r="AB56" s="6"/>
        <tr r="U54" s="6"/>
        <tr r="AB51" s="6"/>
        <tr r="M46" s="6"/>
        <tr r="AF39" s="6"/>
        <tr r="U58" s="6"/>
        <tr r="AF48" s="6"/>
        <tr r="AH61" s="6"/>
        <tr r="AA55" s="6"/>
        <tr r="AA44" s="6"/>
        <tr r="AG52" s="6"/>
        <tr r="Z45" s="6"/>
        <tr r="AD33" s="6"/>
        <tr r="AI55" s="6"/>
        <tr r="AB48" s="6"/>
        <tr r="U34" s="6"/>
        <tr r="AB50" s="6"/>
        <tr r="U39" s="6"/>
        <tr r="G39" s="6"/>
        <tr r="AA61" s="6"/>
        <tr r="O60" s="6"/>
        <tr r="AI58" s="6"/>
        <tr r="M57" s="6"/>
        <tr r="L55" s="6"/>
        <tr r="T52" s="6"/>
        <tr r="AB49" s="6"/>
        <tr r="AI46" s="6"/>
        <tr r="L44" s="6"/>
        <tr r="AI40" s="6"/>
        <tr r="AF34" s="6"/>
        <tr r="AI60" s="6"/>
        <tr r="X59" s="6"/>
        <tr r="I58" s="6"/>
        <tr r="M56" s="6"/>
        <tr r="AD53" s="6"/>
        <tr r="Q50" s="6"/>
        <tr r="AF44" s="6"/>
        <tr r="W36" s="6"/>
        <tr r="W60" s="6"/>
        <tr r="X57" s="6"/>
        <tr r="E53" s="6"/>
        <tr r="T47" s="6"/>
        <tr r="Y41" s="6"/>
        <tr r="L61" s="6"/>
        <tr r="S58" s="6"/>
        <tr r="O54" s="6"/>
        <tr r="AE48" s="6"/>
        <tr r="O43" s="6"/>
        <tr r="Z55" s="6"/>
        <tr r="G52" s="6"/>
        <tr r="S48" s="6"/>
        <tr r="Y44" s="6"/>
        <tr r="P40" s="6"/>
        <tr r="U61" s="6"/>
        <tr r="Z58" s="6"/>
        <tr r="H55" s="6"/>
        <tr r="T51" s="6"/>
        <tr r="AA47" s="6"/>
        <tr r="W42" s="6"/>
        <tr r="AI57" s="6"/>
        <tr r="AE53" s="6"/>
        <tr r="AA49" s="6"/>
        <tr r="W45" s="6"/>
        <tr r="O34" s="6"/>
        <tr r="W33" s="6"/>
        <tr r="E37" s="6"/>
        <tr r="Y59" s="6"/>
        <tr r="AF53" s="6"/>
        <tr r="X45" s="6"/>
        <tr r="Z61" s="6"/>
        <tr r="L57" s="6"/>
        <tr r="X47" s="6"/>
        <tr r="L59" s="6"/>
        <tr r="AB44" s="6"/>
        <tr r="X56" s="6"/>
        <tr r="V39" s="6"/>
        <tr r="AG42" s="6"/>
        <tr r="H60" s="6"/>
        <tr r="T45" s="6"/>
        <tr r="AC51" s="6"/>
        <tr r="H39" s="6"/>
        <tr r="N61" s="6"/>
        <tr r="Q54" s="6"/>
        <tr r="P43" s="6"/>
        <tr r="J59" s="6"/>
        <tr r="K50" s="6"/>
        <tr r="K36" s="6"/>
        <tr r="N49" s="6"/>
        <tr r="U41" s="6"/>
        <tr r="S59" s="6"/>
        <tr r="P52" s="6"/>
        <tr r="H44" s="6"/>
        <tr r="AF54" s="6"/>
        <tr r="X46" s="6"/>
        <tr r="O36" s="6"/>
        <tr r="P61" s="6"/>
        <tr r="E60" s="6"/>
        <tr r="X58" s="6"/>
        <tr r="AC56" s="6"/>
        <tr r="V54" s="6"/>
        <tr r="AD51" s="6"/>
        <tr r="F49" s="6"/>
        <tr r="N46" s="6"/>
        <tr r="V43" s="6"/>
        <tr r="AG39" s="6"/>
        <tr r="H33" s="6"/>
        <tr r="Y60" s="6"/>
        <tr r="M59" s="6"/>
        <tr r="Y57" s="6"/>
        <tr r="AE55" s="6"/>
        <tr r="I53" s="6"/>
        <tr r="E49" s="6"/>
        <tr r="T43" s="6"/>
        <tr r="AE34" s="6"/>
        <tr r="AG59" s="6"/>
        <tr r="AA56" s="6"/>
        <tr r="X51" s="6"/>
        <tr r="I46" s="6"/>
        <tr r="Y39" s="6"/>
        <tr r="V60" s="6"/>
        <tr r="V57" s="6"/>
        <tr r="AI52" s="6"/>
        <tr r="S47" s="6"/>
        <tr r="V41" s="6"/>
        <tr r="AD54" s="6"/>
        <tr r="K51" s="6"/>
        <tr r="R47" s="6"/>
        <tr r="AD43" s="6"/>
        <tr r="AE38" s="6"/>
        <tr r="AB60" s="6"/>
        <tr r="AF57" s="6"/>
        <tr r="M54" s="6"/>
        <tr r="S50" s="6"/>
        <tr r="AE46" s="6"/>
        <tr r="AC40" s="6"/>
        <tr r="AH56" s="6"/>
        <tr r="AD52" s="6"/>
        <tr r="Z48" s="6"/>
        <tr r="V44" s="6"/>
        <tr r="S41" s="6"/>
        <tr r="AD36" s="6"/>
        <tr r="AH34" s="6"/>
        <tr r="AF61" s="6"/>
        <tr r="K61" s="6"/>
        <tr r="U60" s="6"/>
        <tr r="AD59" s="6"/>
        <tr r="I59" s="6"/>
        <tr r="R58" s="6"/>
        <tr r="T57" s="6"/>
        <tr r="W56" s="6"/>
        <tr r="W55" s="6"/>
        <tr r="K54" s="6"/>
        <tr r="AE52" s="6"/>
        <tr r="S51" s="6"/>
        <tr r="G50" s="6"/>
        <tr r="AA48" s="6"/>
        <tr r="O47" s="6"/>
        <tr r="AH45" s="6"/>
        <tr r="W44" s="6"/>
        <tr r="K43" s="6"/>
        <tr r="Q41" s="6"/>
        <tr r="P39" s="6"/>
        <tr r="AF35" s="6"/>
        <tr r="AE61" s="6"/>
        <tr r="J61" s="6"/>
        <tr r="S60" s="6"/>
        <tr r="AC59" s="6"/>
        <tr r="H59" s="6"/>
        <tr r="O58" s="6"/>
        <tr r="R57" s="6"/>
        <tr r="U56" s="6"/>
        <tr r="V55" s="6"/>
        <tr r="J54" s="6"/>
        <tr r="AC52" s="6"/>
        <tr r="R51" s="6"/>
        <tr r="F50" s="6"/>
        <tr r="Y48" s="6"/>
        <tr r="N47" s="6"/>
        <tr r="AG45" s="6"/>
        <tr r="U44" s="6"/>
        <tr r="J43" s="6"/>
        <tr r="P41" s="6"/>
        <tr r="L39" s="6"/>
        <tr r="AB35" s="6"/>
        <tr r="AD61" s="6"/>
        <tr r="H61" s="6"/>
        <tr r="R60" s="6"/>
        <tr r="AB59" s="6"/>
        <tr r="F59" s="6"/>
        <tr r="N58" s="6"/>
        <tr r="Q57" s="6"/>
        <tr r="S56" s="6"/>
        <tr r="R55" s="6"/>
        <tr r="F54" s="6"/>
        <tr r="Y52" s="6"/>
        <tr r="N51" s="6"/>
        <tr r="AG49" s="6"/>
        <tr r="U48" s="6"/>
        <tr r="J47" s="6"/>
        <tr r="AC45" s="6"/>
        <tr r="Q44" s="6"/>
        <tr r="F43" s="6"/>
        <tr r="J41" s="6"/>
        <tr r="E39" s="6"/>
        <tr r="Q35" s="6"/>
        <tr r="AB61" s="6"/>
        <tr r="G61" s="6"/>
        <tr r="Q60" s="6"/>
        <tr r="Z59" s="6"/>
        <tr r="E59" s="6"/>
        <tr r="M58" s="6"/>
        <tr r="N57" s="6"/>
        <tr r="Q56" s="6"/>
        <tr r="P55" s="6"/>
        <tr r="E54" s="6"/>
        <tr r="X52" s="6"/>
        <tr r="L51" s="6"/>
        <tr r="AF49" s="6"/>
        <tr r="T48" s="6"/>
        <tr r="H47" s="6"/>
        <tr r="AB45" s="6"/>
        <tr r="P44" s="6"/>
        <tr r="AH42" s="6"/>
        <tr r="I41" s="6"/>
        <tr r="AI38" s="6"/>
        <tr r="L35" s="6"/>
        <tr r="T55" s="6"/>
        <tr r="Y54" s="6"/>
        <tr r="X53" s="6"/>
        <tr r="AB52" s="6"/>
        <tr r="AF51" s="6"/>
        <tr r="AE50" s="6"/>
        <tr r="E50" s="6"/>
        <tr r="I49" s="6"/>
        <tr r="H48" s="6"/>
        <tr r="L47" s="6"/>
        <tr r="Q46" s="6"/>
        <tr r="P45" s="6"/>
        <tr r="T44" s="6"/>
        <tr r="X43" s="6"/>
        <tr r="R42" s="6"/>
        <tr r="N41" s="6"/>
        <tr r="G40" s="6"/>
        <tr r="AH37" s="6"/>
        <tr r="V35" s="6"/>
        <tr r="O33" s="6"/>
        <tr r="M61" s="6"/>
        <tr r="X60" s="6"/>
        <tr r="AI59" s="6"/>
        <tr r="K59" s="6"/>
        <tr r="V58" s="6"/>
        <tr r="Z57" s="6"/>
        <tr r="Y56" s="6"/>
        <tr r="AD55" s="6"/>
        <tr r="AH54" s="6"/>
        <tr r="AG53" s="6"/>
        <tr r="F53" s="6"/>
        <tr r="K52" s="6"/>
        <tr r="J51" s="6"/>
        <tr r="N50" s="6"/>
        <tr r="R49" s="6"/>
        <tr r="Q48" s="6"/>
        <tr r="V47" s="6"/>
        <tr r="O46" s="6"/>
        <tr r="AI44" s="6"/>
        <tr r="W43" s="6"/>
        <tr r="AG41" s="6"/>
        <tr r="F40" s="6"/>
        <tr r="AG36" s="6"/>
        <tr r="J33" s="6"/>
        <tr r="W57" s="6"/>
        <tr r="V56" s="6"/>
        <tr r="U55" s="6"/>
        <tr r="T54" s="6"/>
        <tr r="S53" s="6"/>
        <tr r="R52" s="6"/>
        <tr r="Q51" s="6"/>
        <tr r="P50" s="6"/>
        <tr r="O49" s="6"/>
        <tr r="N48" s="6"/>
        <tr r="M47" s="6"/>
        <tr r="L46" s="6"/>
        <tr r="K45" s="6"/>
        <tr r="J44" s="6"/>
        <tr r="AC41" s="6"/>
        <tr r="S38" s="6"/>
        <tr r="E43" s="6"/>
        <tr r="AH40" s="6"/>
        <tr r="Q38" s="6"/>
        <tr r="Y35" s="6"/>
        <tr r="AF38" s="6"/>
        <tr r="I36" s="6"/>
        <tr r="P33" s="6"/>
        <tr r="V38" s="6"/>
        <tr r="T36" s="6"/>
        <tr r="R34" s="6"/>
        <tr r="X61" s="6"/>
        <tr r="AH60" s="6"/>
        <tr r="M60" s="6"/>
        <tr r="V59" s="6"/>
        <tr r="AF58" s="6"/>
        <tr r="G58" s="6"/>
        <tr r="I57" s="6"/>
        <tr r="L56" s="6"/>
        <tr r="G55" s="6"/>
        <tr r="Z53" s="6"/>
        <tr r="O52" s="6"/>
        <tr r="AH50" s="6"/>
        <tr r="V49" s="6"/>
        <tr r="K48" s="6"/>
        <tr r="AD46" s="6"/>
        <tr r="R45" s="6"/>
        <tr r="G44" s="6"/>
        <tr r="V42" s="6"/>
        <tr r="AA40" s="6"/>
        <tr r="I38" s="6"/>
        <tr r="T34" s="6"/>
        <tr r="W61" s="6"/>
        <tr r="AG60" s="6"/>
        <tr r="K60" s="6"/>
        <tr r="U59" s="6"/>
        <tr r="AE58" s="6"/>
        <tr r="E58" s="6"/>
        <tr r="H57" s="6"/>
        <tr r="K56" s="6"/>
        <tr r="F55" s="6"/>
        <tr r="Y53" s="6"/>
        <tr r="M52" s="6"/>
        <tr r="AG50" s="6"/>
        <tr r="U49" s="6"/>
        <tr r="I48" s="6"/>
        <tr r="AC46" s="6"/>
        <tr r="Q45" s="6"/>
        <tr r="E44" s="6"/>
        <tr r="U42" s="6"/>
        <tr r="Y40" s="6"/>
        <tr r="AI37" s="6"/>
        <tr r="P34" s="6"/>
        <tr r="O55" s="6"/>
        <tr r="N54" s="6"/>
        <tr r="R53" s="6"/>
        <tr r="W52" s="6"/>
        <tr r="V51" s="6"/>
        <tr r="Z50" s="6"/>
        <tr r="AD49" s="6"/>
        <tr r="AC48" s="6"/>
        <tr r="AH47" s="6"/>
        <tr r="G47" s="6"/>
        <tr r="F46" s="6"/>
        <tr r="J45" s="6"/>
        <tr r="O44" s="6"/>
        <tr r="N43" s="6"/>
        <tr r="K42" s="6"/>
        <tr r="F41" s="6"/>
        <tr r="T39" s="6"/>
        <tr r="S37" s="6"/>
        <tr r="J35" s="6"/>
        <tr r="AC61" s="6"/>
        <tr r="I61" s="6"/>
        <tr r="T60" s="6"/>
        <tr r="AA59" s="6"/>
        <tr r="G59" s="6"/>
        <tr r="Q58" s="6"/>
        <tr r="P57" s="6"/>
        <tr r="T56" s="6"/>
        <tr r="X55" s="6"/>
        <tr r="W54" s="6"/>
        <tr r="AB53" s="6"/>
        <tr r="AF52" s="6"/>
        <tr r="AE51" s="6"/>
        <tr r="AI50" s="6"/>
        <tr r="I50" s="6"/>
        <tr r="H49" s="6"/>
        <tr r="L48" s="6"/>
        <tr r="P47" s="6"/>
        <tr r="J46" s="6"/>
        <tr r="AC44" s="6"/>
        <tr r="R43" s="6"/>
        <tr r="Z41" s="6"/>
        <tr r="Z39" s="6"/>
        <tr r="R36" s="6"/>
        <tr r="T58" s="6"/>
        <tr r="S57" s="6"/>
        <tr r="R56" s="6"/>
        <tr r="Q55" s="6"/>
        <tr r="P54" s="6"/>
        <tr r="O53" s="6"/>
        <tr r="N52" s="6"/>
        <tr r="M51" s="6"/>
        <tr r="L50" s="6"/>
        <tr r="K49" s="6"/>
        <tr r="J48" s="6"/>
        <tr r="I47" s="6"/>
        <tr r="H46" s="6"/>
        <tr r="G45" s="6"/>
        <tr r="Y43" s="6"/>
        <tr r="H41" s="6"/>
        <tr r="G37" s="6"/>
        <tr r="T42" s="6"/>
        <tr r="R40" s="6"/>
        <tr r="AA37" s="6"/>
        <tr r="AI34" s="6"/>
        <tr r="K38" s="6"/>
        <tr r="R35" s="6"/>
        <tr r="H40" s="6"/>
        <tr r="F38" s="6"/>
        <tr r="AI35" s="6"/>
        <tr r="AG33" s="6"/>
        <tr r="G51" s="6"/>
        <tr r="Z49" s="6"/>
        <tr r="O48" s="6"/>
        <tr r="AH46" s="6"/>
        <tr r="V45" s="6"/>
        <tr r="K44" s="6"/>
        <tr r="AA42" s="6"/>
        <tr r="AF40" s="6"/>
        <tr r="T38" s="6"/>
        <tr r="V61" s="6"/>
        <tr r="AE60" s="6"/>
        <tr r="J60" s="6"/>
        <tr r="T59" s="6"/>
        <tr r="AC58" s="6"/>
        <tr r="AH57" s="6"/>
        <tr r="F57" s="6"/>
        <tr r="H56" s="6"/>
        <tr r="AG54" s="6"/>
        <tr r="U53" s="6"/>
        <tr r="I52" s="6"/>
        <tr r="AC50" s="6"/>
        <tr r="Q49" s="6"/>
        <tr r="E48" s="6"/>
        <tr r="Y46" s="6"/>
        <tr r="M45" s="6"/>
        <tr r="AF43" s="6"/>
        <tr r="O42" s="6"/>
        <tr r="T40" s="6"/>
        <tr r="X37" s="6"/>
        <tr r="E34" s="6"/>
        <tr r="T61" s="6"/>
        <tr r="AD60" s="6"/>
        <tr r="I60" s="6"/>
        <tr r="R59" s="6"/>
        <tr r="AB58" s="6"/>
        <tr r="AG57" s="6"/>
        <tr r="AI56" s="6"/>
        <tr r="G56" s="6"/>
        <tr r="AE54" s="6"/>
        <tr r="T53" s="6"/>
        <tr r="H52" s="6"/>
        <tr r="AA50" s="6"/>
        <tr r="P49" s="6"/>
        <tr r="AI47" s="6"/>
        <tr r="W46" s="6"/>
        <tr r="L45" s="6"/>
        <tr r="AE43" s="6"/>
        <tr r="M42" s="6"/>
        <tr r="S40" s="6"/>
        <tr r="W37" s="6"/>
        <tr r="AE33" s="6"/>
        <tr r="S61" s="6"/>
        <tr r="AC60" s="6"/>
        <tr r="G60" s="6"/>
        <tr r="Q59" s="6"/>
        <tr r="AA58" s="6"/>
        <tr r="AD57" s="6"/>
        <tr r="AG56" s="6"/>
        <tr r="E56" s="6"/>
        <tr r="AA54" s="6"/>
        <tr r="P53" s="6"/>
        <tr r="AI51" s="6"/>
        <tr r="W50" s="6"/>
        <tr r="L49" s="6"/>
        <tr r="AE47" s="6"/>
        <tr r="S46" s="6"/>
        <tr r="H45" s="6"/>
        <tr r="AA43" s="6"/>
        <tr r="G42" s="6"/>
        <tr r="M40" s="6"/>
        <tr r="L37" s="6"/>
        <tr r="T33" s="6"/>
        <tr r="R61" s="6"/>
        <tr r="AA60" s="6"/>
        <tr r="F60" s="6"/>
        <tr r="P59" s="6"/>
        <tr r="Y58" s="6"/>
        <tr r="AC57" s="6"/>
        <tr r="AF56" s="6"/>
        <tr r="AH55" s="6"/>
        <tr r="Z54" s="6"/>
        <tr r="N53" s="6"/>
        <tr r="AH51" s="6"/>
        <tr r="V50" s="6"/>
        <tr r="J49" s="6"/>
        <tr r="AD47" s="6"/>
        <tr r="R46" s="6"/>
        <tr r="F45" s="6"/>
        <tr r="Z43" s="6"/>
        <tr r="F42" s="6"/>
        <tr r="J40" s="6"/>
        <tr r="H37" s="6"/>
        <tr r="S33" s="6"/>
        <tr r="AI54" s="6"/>
        <tr r="I54" s="6"/>
        <tr r="M53" s="6"/>
        <tr r="L52" s="6"/>
        <tr r="P51" s="6"/>
        <tr r="U50" s="6"/>
        <tr r="T49" s="6"/>
        <tr r="X48" s="6"/>
        <tr r="AB47" s="6"/>
        <tr r="AA46" s="6"/>
        <tr r="AF45" s="6"/>
        <tr r="E45" s="6"/>
        <tr r="AI43" s="6"/>
        <tr r="H43" s="6"/>
        <tr r="E42" s="6"/>
        <tr r="X40" s="6"/>
        <tr r="J39" s="6"/>
        <tr r="AH36" s="6"/>
        <tr r="K34" s="6"/>
        <tr r="Y61" s="6"/>
        <tr r="E61" s="6"/>
        <tr r="L60" s="6"/>
        <tr r="W59" s="6"/>
        <tr r="AH58" s="6"/>
        <tr r="F58" s="6"/>
        <tr r="J57" s="6"/>
        <tr r="O56" s="6"/>
        <tr r="N55" s="6"/>
        <tr r="R54" s="6"/>
        <tr r="V53" s="6"/>
        <tr r="U52" s="6"/>
        <tr r="Z51" s="6"/>
        <tr r="AD50" s="6"/>
        <tr r="AC49" s="6"/>
        <tr r="AG48" s="6"/>
        <tr r="G48" s="6"/>
        <tr r="F47" s="6"/>
        <tr r="Y45" s="6"/>
        <tr r="M44" s="6"/>
        <tr r="AE42" s="6"/>
        <tr r="E41" s="6"/>
        <tr r="Y38" s="6"/>
        <tr r="F35" s="6"/>
        <tr r="H58" s="6"/>
        <tr r="G57" s="6"/>
        <tr r="F56" s="6"/>
        <tr r="E55" s="6"/>
        <tr r="AI53" s="6"/>
        <tr r="AH52" s="6"/>
        <tr r="AG51" s="6"/>
        <tr r="AF50" s="6"/>
        <tr r="AE49" s="6"/>
        <tr r="AD48" s="6"/>
        <tr r="AC47" s="6"/>
        <tr r="AB46" s="6"/>
        <tr r="AA45" s="6"/>
        <tr r="Z44" s="6"/>
        <tr r="I43" s="6"/>
        <tr r="Q40" s="6"/>
        <tr r="Z35" s="6"/>
        <tr r="AI41" s="6"/>
        <tr r="AC39" s="6"/>
        <tr r="F37" s="6"/>
        <tr r="M34" s="6"/>
        <tr r="T37" s="6"/>
        <tr r="AB34" s="6"/>
        <tr r="W39" s="6"/>
        <tr r="U37" s="6"/>
        <tr r="S35" s="6"/>
        <tr r="Q33" s="6"/>
        <tr r="F44" s="6"/>
        <tr r="U43" s="6"/>
        <tr r="AI42" s="6"/>
        <tr r="N42" s="6"/>
        <tr r="X41" s="6"/>
        <tr r="AG40" s="6"/>
        <tr r="K40" s="6"/>
        <tr r="N39" s="6"/>
        <tr r="H38" s="6"/>
        <tr r="AA36" s="6"/>
        <tr r="P35" s="6"/>
        <tr r="AI33" s="6"/>
        <tr r="AF42" s="6"/>
        <tr r="P42" s="6"/>
        <tr r="AE41" s="6"/>
        <tr r="O41" s="6"/>
        <tr r="AD40" s="6"/>
        <tr r="N40" s="6"/>
        <tr r="X39" s="6"/>
        <tr r="AG38" s="6"/>
        <tr r="L38" s="6"/>
        <tr r="V37" s="6"/>
        <tr r="AE36" s="6"/>
        <tr r="J36" s="6"/>
        <tr r="T35" s="6"/>
        <tr r="AC34" s="6"/>
        <tr r="H34" s="6"/>
        <tr r="R33" s="6"/>
        <tr r="AA38" s="6"/>
        <tr r="E38" s="6"/>
        <tr r="O37" s="6"/>
        <tr r="Y36" s="6"/>
        <tr r="AH35" s="6"/>
        <tr r="M35" s="6"/>
        <tr r="W34" s="6"/>
        <tr r="AF33" s="6"/>
        <tr r="K33" s="6"/>
        <tr r="AI39" s="6"/>
        <tr r="S39" s="6"/>
        <tr r="AH38" s="6"/>
        <tr r="R38" s="6"/>
        <tr r="AG37" s="6"/>
        <tr r="Q37" s="6"/>
        <tr r="AF36" s="6"/>
        <tr r="P36" s="6"/>
        <tr r="AE35" s="6"/>
        <tr r="O35" s="6"/>
        <tr r="AD34" s="6"/>
        <tr r="N34" s="6"/>
        <tr r="AC33" s="6"/>
        <tr r="M33" s="6"/>
        <tr r="Z46" s="6"/>
        <tr r="E46" s="6"/>
        <tr r="N45" s="6"/>
        <tr r="X44" s="6"/>
        <tr r="AH43" s="6"/>
        <tr r="L43" s="6"/>
        <tr r="Q42" s="6"/>
        <tr r="T41" s="6"/>
        <tr r="U40" s="6"/>
        <tr r="Q39" s="6"/>
        <tr r="AD37" s="6"/>
        <tr r="AG35" s="6"/>
        <tr r="I34" s="6"/>
        <tr r="P58" s="6"/>
        <tr r="AE57" s="6"/>
        <tr r="O57" s="6"/>
        <tr r="AD56" s="6"/>
        <tr r="N56" s="6"/>
        <tr r="AC55" s="6"/>
        <tr r="M55" s="6"/>
        <tr r="AB54" s="6"/>
        <tr r="L54" s="6"/>
        <tr r="AA53" s="6"/>
        <tr r="K53" s="6"/>
        <tr r="Z52" s="6"/>
        <tr r="J52" s="6"/>
        <tr r="Y51" s="6"/>
        <tr r="I51" s="6"/>
        <tr r="X50" s="6"/>
        <tr r="H50" s="6"/>
        <tr r="W49" s="6"/>
        <tr r="G49" s="6"/>
        <tr r="V48" s="6"/>
        <tr r="F48" s="6"/>
        <tr r="U47" s="6"/>
        <tr r="E47" s="6"/>
        <tr r="T46" s="6"/>
        <tr r="AI45" s="6"/>
        <tr r="S45" s="6"/>
        <tr r="AH44" s="6"/>
        <tr r="R44" s="6"/>
        <tr r="AG43" s="6"/>
        <tr r="Q43" s="6"/>
        <tr r="AD42" s="6"/>
        <tr r="I42" s="6"/>
        <tr r="R41" s="6"/>
        <tr r="AB40" s="6"/>
        <tr r="E40" s="6"/>
        <tr r="F39" s="6"/>
        <tr r="AB37" s="6"/>
        <tr r="Q36" s="6"/>
        <tr r="E35" s="6"/>
        <tr r="X33" s="6"/>
        <tr r="AB42" s="6"/>
        <tr r="L42" s="6"/>
        <tr r="AA41" s="6"/>
        <tr r="K41" s="6"/>
        <tr r="Z40" s="6"/>
        <tr r="I40" s="6"/>
        <tr r="R39" s="6"/>
        <tr r="AB38" s="6"/>
        <tr r="G38" s="6"/>
        <tr r="P37" s="6"/>
        <tr r="Z36" s="6"/>
        <tr r="E36" s="6"/>
        <tr r="N35" s="6"/>
        <tr r="X34" s="6"/>
        <tr r="AH33" s="6"/>
        <tr r="L33" s="6"/>
        <tr r="U38" s="6"/>
        <tr r="AE37" s="6"/>
        <tr r="J37" s="6"/>
        <tr r="S36" s="6"/>
        <tr r="AC35" s="6"/>
        <tr r="H35" s="6"/>
        <tr r="Q34" s="6"/>
        <tr r="AA33" s="6"/>
        <tr r="F33" s="6"/>
        <tr r="AE39" s="6"/>
        <tr r="O39" s="6"/>
        <tr r="AD38" s="6"/>
        <tr r="N38" s="6"/>
        <tr r="AC37" s="6"/>
        <tr r="M37" s="6"/>
        <tr r="AB36" s="6"/>
        <tr r="L36" s="6"/>
        <tr r="AA35" s="6"/>
        <tr r="K35" s="6"/>
        <tr r="Z34" s="6"/>
        <tr r="J34" s="6"/>
        <tr r="Y33" s="6"/>
        <tr r="I33" s="6"/>
        <tr r="J55" s="6"/>
        <tr r="S54" s="6"/>
        <tr r="AC53" s="6"/>
        <tr r="H53" s="6"/>
        <tr r="Q52" s="6"/>
        <tr r="AA51" s="6"/>
        <tr r="F51" s="6"/>
        <tr r="O50" s="6"/>
        <tr r="Y49" s="6"/>
        <tr r="AI48" s="6"/>
        <tr r="M48" s="6"/>
        <tr r="W47" s="6"/>
        <tr r="AG46" s="6"/>
        <tr r="K46" s="6"/>
        <tr r="U45" s="6"/>
        <tr r="AE44" s="6"/>
        <tr r="I44" s="6"/>
        <tr r="S43" s="6"/>
        <tr r="Z42" s="6"/>
        <tr r="AB41" s="6"/>
        <tr r="AE40" s="6"/>
        <tr r="AD39" s="6"/>
        <tr r="O38" s="6"/>
        <tr r="V36" s="6"/>
        <tr r="AA34" s="6"/>
        <tr r="AG61" s="6"/>
        <tr r="Q61" s="6"/>
        <tr r="AF60" s="6"/>
        <tr r="P60" s="6"/>
        <tr r="AE59" s="6"/>
        <tr r="O59" s="6"/>
        <tr r="AD58" s="6"/>
        <tr r="K58" s="6"/>
        <tr r="U57" s="6"/>
        <tr r="AE56" s="6"/>
        <tr r="I56" s="6"/>
        <tr r="S55" s="6"/>
        <tr r="AC54" s="6"/>
        <tr r="G54" s="6"/>
        <tr r="Q53" s="6"/>
        <tr r="AA52" s="6"/>
        <tr r="E52" s="6"/>
        <tr r="O51" s="6"/>
        <tr r="Y50" s="6"/>
        <tr r="AH49" s="6"/>
        <tr r="M49" s="6"/>
        <tr r="W48" s="6"/>
        <tr r="AF47" s="6"/>
        <tr r="K47" s="6"/>
        <tr r="U46" s="6"/>
        <tr r="AD45" s="6"/>
        <tr r="I45" s="6"/>
        <tr r="S44" s="6"/>
        <tr r="AB43" s="6"/>
        <tr r="G43" s="6"/>
        <tr r="J42" s="6"/>
        <tr r="L41" s="6"/>
        <tr r="O40" s="6"/>
        <tr r="I39" s="6"/>
        <tr r="N37" s="6"/>
        <tr r="U35" s="6"/>
        <tr r="Z33" s="6"/>
        <tr r="L58" s="6"/>
        <tr r="AA57" s="6"/>
        <tr r="K57" s="6"/>
        <tr r="Z56" s="6"/>
        <tr r="J56" s="6"/>
        <tr r="Y55" s="6"/>
        <tr r="I55" s="6"/>
        <tr r="X54" s="6"/>
        <tr r="H54" s="6"/>
        <tr r="W53" s="6"/>
        <tr r="G53" s="6"/>
        <tr r="V52" s="6"/>
        <tr r="F52" s="6"/>
        <tr r="U51" s="6"/>
        <tr r="E51" s="6"/>
        <tr r="T50" s="6"/>
        <tr r="AI49" s="6"/>
        <tr r="S49" s="6"/>
        <tr r="AH48" s="6"/>
        <tr r="R48" s="6"/>
        <tr r="AG47" s="6"/>
        <tr r="Q47" s="6"/>
        <tr r="AF46" s="6"/>
        <tr r="P46" s="6"/>
        <tr r="AE45" s="6"/>
        <tr r="O45" s="6"/>
        <tr r="AD44" s="6"/>
        <tr r="N44" s="6"/>
        <tr r="AC43" s="6"/>
        <tr r="M43" s="6"/>
        <tr r="Y42" s="6"/>
        <tr r="AH41" s="6"/>
        <tr r="M41" s="6"/>
        <tr r="W40" s="6"/>
        <tr r="AB39" s="6"/>
        <tr r="AC38" s="6"/>
        <tr r="R37" s="6"/>
        <tr r="F36" s="6"/>
        <tr r="Y34" s="6"/>
        <tr r="N33" s="6"/>
        <tr r="X42" s="6"/>
        <tr r="H42" s="6"/>
        <tr r="W41" s="6"/>
        <tr r="G41" s="6"/>
        <tr r="V40" s="6"/>
        <tr r="AH39" s="6"/>
        <tr r="M39" s="6"/>
        <tr r="W38" s="6"/>
        <tr r="AF37" s="6"/>
        <tr r="K37" s="6"/>
        <tr r="U36" s="6"/>
        <tr r="AD35" s="6"/>
        <tr r="I35" s="6"/>
        <tr r="S34" s="6"/>
        <tr r="AB33" s="6"/>
        <tr r="G33" s="6"/>
        <tr r="P38" s="6"/>
        <tr r="Z37" s="6"/>
        <tr r="AI36" s="6"/>
        <tr r="N36" s="6"/>
        <tr r="X35" s="6"/>
        <tr r="AG34" s="6"/>
        <tr r="L34" s="6"/>
        <tr r="V33" s="6"/>
        <tr r="L40" s="6"/>
        <tr r="AA39" s="6"/>
        <tr r="K39" s="6"/>
        <tr r="Z38" s="6"/>
        <tr r="J38" s="6"/>
        <tr r="Y37" s="6"/>
        <tr r="I37" s="6"/>
        <tr r="X36" s="6"/>
        <tr r="H36" s="6"/>
        <tr r="W35" s="6"/>
        <tr r="G35" s="6"/>
        <tr r="V34" s="6"/>
        <tr r="F34" s="6"/>
        <tr r="U33" s="6"/>
        <tr r="E33" s="6"/>
      </tp>
      <tp>
        <v>1</v>
        <stp/>
        <stp>f5bdbcb5-12a8-4c18-b773-6f9903ab8afc</stp>
        <tr r="J35" s="5"/>
        <tr r="F33" s="5"/>
        <tr r="M35" s="5"/>
        <tr r="J29" s="5"/>
        <tr r="K33" s="5"/>
        <tr r="E32" s="5"/>
        <tr r="G29" s="5"/>
        <tr r="J34" s="5"/>
        <tr r="H29" s="5"/>
        <tr r="L35" s="5"/>
        <tr r="M29" s="5"/>
        <tr r="F31" s="5"/>
        <tr r="I34" s="5"/>
        <tr r="L30" s="5"/>
        <tr r="H34" s="5"/>
        <tr r="K29" s="5"/>
        <tr r="G35" s="5"/>
        <tr r="G32" s="5"/>
        <tr r="J30" s="5"/>
        <tr r="I32" s="5"/>
        <tr r="E30" s="5"/>
        <tr r="J31" s="5"/>
        <tr r="G33" s="5"/>
        <tr r="M31" s="5"/>
        <tr r="L33" s="5"/>
        <tr r="E35" s="5"/>
        <tr r="G31" s="5"/>
        <tr r="K34" s="5"/>
        <tr r="K32" s="5"/>
        <tr r="K35" s="5"/>
        <tr r="F35" s="5"/>
        <tr r="H30" s="5"/>
        <tr r="L34" s="5"/>
        <tr r="E33" s="5"/>
        <tr r="G30" s="5"/>
        <tr r="L31" s="5"/>
        <tr r="L32" s="5"/>
        <tr r="J33" s="5"/>
        <tr r="E29" s="5"/>
        <tr r="F29" s="5"/>
        <tr r="F30" s="5"/>
        <tr r="H32" s="5"/>
        <tr r="E34" s="5"/>
        <tr r="H33" s="5"/>
        <tr r="E31" s="5"/>
        <tr r="F34" s="5"/>
        <tr r="M34" s="5"/>
        <tr r="G34" s="5"/>
        <tr r="J32" s="5"/>
        <tr r="M30" s="5"/>
        <tr r="I31" s="5"/>
        <tr r="M32" s="5"/>
        <tr r="H35" s="5"/>
        <tr r="I35" s="5"/>
        <tr r="I29" s="5"/>
        <tr r="K31" s="5"/>
        <tr r="F32" s="5"/>
        <tr r="I30" s="5"/>
        <tr r="L29" s="5"/>
        <tr r="I33" s="5"/>
        <tr r="M33" s="5"/>
        <tr r="H31" s="5"/>
        <tr r="K30" s="5"/>
      </tp>
      <tp>
        <v>1</v>
        <stp/>
        <stp>08e4156f-6472-49e3-b149-cdc074e6f242</stp>
        <tr r="E46" s="5"/>
        <tr r="E45" s="5"/>
        <tr r="F45" s="5"/>
        <tr r="F46" s="5"/>
      </tp>
      <tp>
        <v>1</v>
        <stp/>
        <stp>dceefd80-9d83-4f5b-95bc-de48c156b4d6</stp>
        <tr r="H59" s="8"/>
        <tr r="G64" s="8"/>
        <tr r="J53" s="8"/>
        <tr r="K48" s="8"/>
        <tr r="F47" s="8"/>
        <tr r="L42" s="8"/>
        <tr r="F38" s="8"/>
        <tr r="G33" s="8"/>
        <tr r="H68" s="8"/>
        <tr r="J54" s="8"/>
        <tr r="K57" s="8"/>
        <tr r="L43" s="8"/>
        <tr r="H36" s="8"/>
        <tr r="G32" s="8"/>
        <tr r="G65" s="8"/>
        <tr r="I62" s="8"/>
        <tr r="I54" s="8"/>
        <tr r="I46" s="8"/>
        <tr r="I38" s="8"/>
        <tr r="K65" s="8"/>
        <tr r="F55" s="8"/>
        <tr r="H44" s="8"/>
        <tr r="K33" s="8"/>
        <tr r="J61" s="8"/>
        <tr r="L50" s="8"/>
        <tr r="G40" s="8"/>
        <tr r="H67" s="8"/>
        <tr r="K56" s="8"/>
        <tr r="F46" s="8"/>
        <tr r="H35" s="8"/>
        <tr r="J62" s="8"/>
        <tr r="L51" s="8"/>
        <tr r="G41" s="8"/>
        <tr r="I68" s="8"/>
        <tr r="I60" s="8"/>
        <tr r="I52" s="8"/>
        <tr r="I44" s="8"/>
        <tr r="I36" s="8"/>
        <tr r="F63" s="8"/>
        <tr r="H52" s="8"/>
        <tr r="K41" s="8"/>
        <tr r="F31" s="8"/>
        <tr r="L58" s="8"/>
        <tr r="G48" s="8"/>
        <tr r="J37" s="8"/>
        <tr r="K64" s="8"/>
        <tr r="F54" s="8"/>
        <tr r="H43" s="8"/>
        <tr r="K32" s="8"/>
        <tr r="L59" s="8"/>
        <tr r="G49" s="8"/>
        <tr r="J38" s="8"/>
        <tr r="I66" s="8"/>
        <tr r="I58" s="8"/>
        <tr r="I50" s="8"/>
        <tr r="I42" s="8"/>
        <tr r="I34" s="8"/>
        <tr r="H60" s="8"/>
        <tr r="K49" s="8"/>
        <tr r="F39" s="8"/>
        <tr r="L66" s="8"/>
        <tr r="G56" s="8"/>
        <tr r="J45" s="8"/>
        <tr r="L34" s="8"/>
        <tr r="F62" s="8"/>
        <tr r="H51" s="8"/>
        <tr r="K40" s="8"/>
        <tr r="L67" s="8"/>
        <tr r="G57" s="8"/>
        <tr r="J46" s="8"/>
        <tr r="L35" s="8"/>
        <tr r="I64" s="8"/>
        <tr r="I56" s="8"/>
        <tr r="I48" s="8"/>
        <tr r="I40" s="8"/>
        <tr r="I32" s="8"/>
        <tr r="K67" s="8"/>
        <tr r="F65" s="8"/>
        <tr r="H62" s="8"/>
        <tr r="K59" s="8"/>
        <tr r="F57" s="8"/>
        <tr r="H54" s="8"/>
        <tr r="K51" s="8"/>
        <tr r="F49" s="8"/>
        <tr r="H46" s="8"/>
        <tr r="K43" s="8"/>
        <tr r="F41" s="8"/>
        <tr r="H38" s="8"/>
        <tr r="K35" s="8"/>
        <tr r="F33" s="8"/>
        <tr r="L68" s="8"/>
        <tr r="G66" s="8"/>
        <tr r="J63" s="8"/>
        <tr r="L60" s="8"/>
        <tr r="G58" s="8"/>
        <tr r="J55" s="8"/>
        <tr r="L52" s="8"/>
        <tr r="G50" s="8"/>
        <tr r="J47" s="8"/>
        <tr r="L44" s="8"/>
        <tr r="G42" s="8"/>
        <tr r="J39" s="8"/>
        <tr r="L36" s="8"/>
        <tr r="G34" s="8"/>
        <tr r="J31" s="8"/>
        <tr r="K66" s="8"/>
        <tr r="F64" s="8"/>
        <tr r="H61" s="8"/>
        <tr r="K58" s="8"/>
        <tr r="F56" s="8"/>
        <tr r="H53" s="8"/>
        <tr r="K50" s="8"/>
        <tr r="F48" s="8"/>
        <tr r="H45" s="8"/>
        <tr r="K42" s="8"/>
        <tr r="F40" s="8"/>
        <tr r="H37" s="8"/>
        <tr r="K34" s="8"/>
        <tr r="F32" s="8"/>
        <tr r="G67" s="8"/>
        <tr r="J64" s="8"/>
        <tr r="L61" s="8"/>
        <tr r="G59" s="8"/>
        <tr r="J56" s="8"/>
        <tr r="L53" s="8"/>
        <tr r="G51" s="8"/>
        <tr r="J48" s="8"/>
        <tr r="L45" s="8"/>
        <tr r="G43" s="8"/>
        <tr r="J40" s="8"/>
        <tr r="L37" s="8"/>
        <tr r="G35" s="8"/>
        <tr r="J32" s="8"/>
        <tr r="E68" s="8"/>
        <tr r="E66" s="8"/>
        <tr r="E64" s="8"/>
        <tr r="E62" s="8"/>
        <tr r="E60" s="8"/>
        <tr r="E58" s="8"/>
        <tr r="E56" s="8"/>
        <tr r="E54" s="8"/>
        <tr r="E52" s="8"/>
        <tr r="E50" s="8"/>
        <tr r="E48" s="8"/>
        <tr r="E46" s="8"/>
        <tr r="E44" s="8"/>
        <tr r="E42" s="8"/>
        <tr r="E40" s="8"/>
        <tr r="E38" s="8"/>
        <tr r="E36" s="8"/>
        <tr r="E34" s="8"/>
        <tr r="E32" s="8"/>
        <tr r="F67" s="8"/>
        <tr r="H64" s="8"/>
        <tr r="K61" s="8"/>
        <tr r="F59" s="8"/>
        <tr r="H56" s="8"/>
        <tr r="K53" s="8"/>
        <tr r="F51" s="8"/>
        <tr r="H48" s="8"/>
        <tr r="K45" s="8"/>
        <tr r="F43" s="8"/>
        <tr r="H40" s="8"/>
        <tr r="K37" s="8"/>
        <tr r="F35" s="8"/>
        <tr r="H32" s="8"/>
        <tr r="G68" s="8"/>
        <tr r="J65" s="8"/>
        <tr r="L62" s="8"/>
        <tr r="G60" s="8"/>
        <tr r="J57" s="8"/>
        <tr r="L54" s="8"/>
        <tr r="G52" s="8"/>
        <tr r="J49" s="8"/>
        <tr r="L46" s="8"/>
        <tr r="G44" s="8"/>
        <tr r="J41" s="8"/>
        <tr r="L38" s="8"/>
        <tr r="G36" s="8"/>
        <tr r="J33" s="8"/>
        <tr r="K68" s="8"/>
        <tr r="F66" s="8"/>
        <tr r="H63" s="8"/>
        <tr r="K60" s="8"/>
        <tr r="F58" s="8"/>
        <tr r="H55" s="8"/>
        <tr r="K52" s="8"/>
        <tr r="F50" s="8"/>
        <tr r="H47" s="8"/>
        <tr r="K44" s="8"/>
        <tr r="F42" s="8"/>
        <tr r="H39" s="8"/>
        <tr r="K36" s="8"/>
        <tr r="F34" s="8"/>
        <tr r="H31" s="8"/>
        <tr r="J66" s="8"/>
        <tr r="L63" s="8"/>
        <tr r="G61" s="8"/>
        <tr r="J58" s="8"/>
        <tr r="L55" s="8"/>
        <tr r="G53" s="8"/>
        <tr r="J50" s="8"/>
        <tr r="L47" s="8"/>
        <tr r="G45" s="8"/>
        <tr r="J42" s="8"/>
        <tr r="L39" s="8"/>
        <tr r="G37" s="8"/>
        <tr r="J34" s="8"/>
        <tr r="L31" s="8"/>
        <tr r="I67" s="8"/>
        <tr r="I65" s="8"/>
        <tr r="I63" s="8"/>
        <tr r="I61" s="8"/>
        <tr r="I59" s="8"/>
        <tr r="I57" s="8"/>
        <tr r="I55" s="8"/>
        <tr r="I53" s="8"/>
        <tr r="I51" s="8"/>
        <tr r="I49" s="8"/>
        <tr r="I47" s="8"/>
        <tr r="I45" s="8"/>
        <tr r="I43" s="8"/>
        <tr r="I41" s="8"/>
        <tr r="I39" s="8"/>
        <tr r="I37" s="8"/>
        <tr r="I35" s="8"/>
        <tr r="I33" s="8"/>
        <tr r="I31" s="8"/>
        <tr r="H66" s="8"/>
        <tr r="K63" s="8"/>
        <tr r="F61" s="8"/>
        <tr r="H58" s="8"/>
        <tr r="K55" s="8"/>
        <tr r="F53" s="8"/>
        <tr r="H50" s="8"/>
        <tr r="K47" s="8"/>
        <tr r="F45" s="8"/>
        <tr r="H42" s="8"/>
        <tr r="K39" s="8"/>
        <tr r="F37" s="8"/>
        <tr r="H34" s="8"/>
        <tr r="K31" s="8"/>
        <tr r="J67" s="8"/>
        <tr r="L64" s="8"/>
        <tr r="G62" s="8"/>
        <tr r="J59" s="8"/>
        <tr r="L56" s="8"/>
        <tr r="G54" s="8"/>
        <tr r="J51" s="8"/>
        <tr r="L48" s="8"/>
        <tr r="G46" s="8"/>
        <tr r="J43" s="8"/>
        <tr r="L40" s="8"/>
        <tr r="G38" s="8"/>
        <tr r="J35" s="8"/>
        <tr r="L32" s="8"/>
        <tr r="F68" s="8"/>
        <tr r="H65" s="8"/>
        <tr r="K62" s="8"/>
        <tr r="F60" s="8"/>
        <tr r="H57" s="8"/>
        <tr r="K54" s="8"/>
        <tr r="F52" s="8"/>
        <tr r="H49" s="8"/>
        <tr r="K46" s="8"/>
        <tr r="F44" s="8"/>
        <tr r="H41" s="8"/>
        <tr r="K38" s="8"/>
        <tr r="F36" s="8"/>
        <tr r="H33" s="8"/>
        <tr r="J68" s="8"/>
        <tr r="L65" s="8"/>
        <tr r="G63" s="8"/>
        <tr r="J60" s="8"/>
        <tr r="L57" s="8"/>
        <tr r="G55" s="8"/>
        <tr r="J52" s="8"/>
        <tr r="L49" s="8"/>
        <tr r="G47" s="8"/>
        <tr r="J44" s="8"/>
        <tr r="L41" s="8"/>
        <tr r="G39" s="8"/>
        <tr r="J36" s="8"/>
        <tr r="L33" s="8"/>
        <tr r="G31" s="8"/>
        <tr r="E67" s="8"/>
        <tr r="E65" s="8"/>
        <tr r="E63" s="8"/>
        <tr r="E61" s="8"/>
        <tr r="E59" s="8"/>
        <tr r="E57" s="8"/>
        <tr r="E55" s="8"/>
        <tr r="E53" s="8"/>
        <tr r="E51" s="8"/>
        <tr r="E49" s="8"/>
        <tr r="E47" s="8"/>
        <tr r="E45" s="8"/>
        <tr r="E43" s="8"/>
        <tr r="E41" s="8"/>
        <tr r="E39" s="8"/>
        <tr r="E37" s="8"/>
        <tr r="E35" s="8"/>
        <tr r="E33" s="8"/>
        <tr r="E31" s="8"/>
      </tp>
    </main>
    <main first="rtdsrv.2fb0f0e6f0274fa5907be932c62b3f6e">
      <tp>
        <v>1</v>
        <stp/>
        <stp>78588ad0-2979-4640-bc44-741c9d66ddf2</stp>
        <tr r="E45" s="15"/>
        <tr r="I47" s="15"/>
        <tr r="H47" s="15"/>
        <tr r="E48" s="15"/>
        <tr r="I46" s="15"/>
        <tr r="E47" s="15"/>
        <tr r="I45" s="15"/>
        <tr r="H45" s="15"/>
        <tr r="G45" s="15"/>
        <tr r="E46" s="15"/>
        <tr r="F48" s="15"/>
        <tr r="G47" s="15"/>
        <tr r="F46" s="15"/>
        <tr r="H46" s="15"/>
        <tr r="G46" s="15"/>
        <tr r="F47" s="15"/>
        <tr r="I48" s="15"/>
        <tr r="H48" s="15"/>
        <tr r="G48" s="15"/>
        <tr r="F45" s="1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14</xdr:col>
      <xdr:colOff>392832</xdr:colOff>
      <xdr:row>8</xdr:row>
      <xdr:rowOff>37876</xdr:rowOff>
    </xdr:to>
    <xdr:pic>
      <xdr:nvPicPr>
        <xdr:cNvPr id="2" name="Picture 1" descr="Logo">
          <a:extLst>
            <a:ext uri="{FF2B5EF4-FFF2-40B4-BE49-F238E27FC236}">
              <a16:creationId xmlns:a16="http://schemas.microsoft.com/office/drawing/2014/main" id="{CCD20E39-8F47-477D-A189-A08E431DD6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lusid.com/resources/tutorials/getting-started/overview" TargetMode="External"/><Relationship Id="rId2" Type="http://schemas.openxmlformats.org/officeDocument/2006/relationships/hyperlink" Target="https://support.lusid.com/" TargetMode="External"/><Relationship Id="rId1" Type="http://schemas.openxmlformats.org/officeDocument/2006/relationships/hyperlink" Target="mailto:support@lusid.com"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50.3984375" bestFit="1" customWidth="1"/>
    <col min="6" max="6" width="24.73046875" customWidth="1"/>
    <col min="7" max="7" width="22" customWidth="1"/>
    <col min="8" max="8" width="40.73046875" customWidth="1"/>
    <col min="9" max="9" width="28.59765625" bestFit="1" customWidth="1"/>
    <col min="10" max="10" width="21.59765625" customWidth="1"/>
    <col min="11" max="11" width="22" customWidth="1"/>
    <col min="12" max="14" width="24.265625" customWidth="1"/>
    <col min="15" max="15" width="3.3984375" customWidth="1"/>
    <col min="16" max="16" width="23.59765625" customWidth="1"/>
    <col min="17" max="17" width="29.73046875" bestFit="1" customWidth="1"/>
    <col min="18" max="18" width="24.73046875" bestFit="1" customWidth="1"/>
    <col min="19" max="19" width="11.73046875" bestFit="1" customWidth="1"/>
    <col min="20" max="20" width="9.86328125" bestFit="1" customWidth="1"/>
  </cols>
  <sheetData>
    <row r="1" spans="2:20" ht="27.75" customHeight="1" x14ac:dyDescent="0.45"/>
    <row r="2" spans="2:20" x14ac:dyDescent="0.45">
      <c r="B2" s="1"/>
      <c r="C2" s="1"/>
      <c r="D2" s="1"/>
      <c r="E2" s="1"/>
      <c r="F2" s="1"/>
      <c r="G2" s="1"/>
      <c r="H2" s="1"/>
      <c r="I2" s="1"/>
      <c r="J2" s="1"/>
      <c r="K2" s="1"/>
      <c r="L2" s="1"/>
      <c r="M2" s="1"/>
      <c r="N2" s="1"/>
      <c r="O2" s="1"/>
    </row>
    <row r="3" spans="2:20" ht="27" customHeight="1" x14ac:dyDescent="0.45">
      <c r="B3" s="1"/>
      <c r="C3" s="1"/>
      <c r="D3" s="14" t="s">
        <v>283</v>
      </c>
      <c r="E3" s="1"/>
      <c r="F3" s="1"/>
      <c r="G3" s="1"/>
      <c r="H3" s="1"/>
      <c r="I3" s="1"/>
      <c r="J3" s="1"/>
      <c r="K3" s="1"/>
      <c r="L3" s="1"/>
      <c r="M3" s="1"/>
      <c r="N3" s="1"/>
      <c r="O3" s="1"/>
    </row>
    <row r="4" spans="2:20" ht="8.25" customHeight="1" x14ac:dyDescent="0.45">
      <c r="B4" s="1"/>
      <c r="C4" s="1"/>
      <c r="D4" s="1"/>
      <c r="E4" s="1"/>
      <c r="F4" s="1"/>
      <c r="G4" s="1"/>
      <c r="H4" s="1"/>
      <c r="I4" s="1"/>
      <c r="J4" s="1"/>
      <c r="K4" s="1"/>
      <c r="L4" s="1"/>
      <c r="M4" s="1"/>
      <c r="N4" s="1"/>
      <c r="O4" s="1"/>
    </row>
    <row r="5" spans="2:20" x14ac:dyDescent="0.45">
      <c r="B5" s="1"/>
      <c r="C5" s="1"/>
      <c r="D5" s="3" t="s">
        <v>284</v>
      </c>
      <c r="E5" s="1"/>
      <c r="F5" s="1"/>
      <c r="G5" s="1"/>
      <c r="H5" s="1"/>
      <c r="I5" s="1"/>
      <c r="J5" s="1"/>
      <c r="K5" s="1"/>
      <c r="L5" s="1"/>
      <c r="M5" s="1"/>
      <c r="N5" s="1"/>
      <c r="O5" s="1"/>
    </row>
    <row r="6" spans="2:20" x14ac:dyDescent="0.45">
      <c r="B6" s="1"/>
      <c r="C6" s="1"/>
      <c r="D6" s="3" t="s">
        <v>272</v>
      </c>
      <c r="E6" s="1"/>
      <c r="F6" s="1"/>
      <c r="G6" s="1"/>
      <c r="H6" s="1"/>
      <c r="I6" s="1"/>
      <c r="J6" s="1"/>
      <c r="K6" s="1"/>
      <c r="L6" s="1"/>
      <c r="M6" s="1"/>
      <c r="N6" s="1"/>
      <c r="O6" s="1"/>
    </row>
    <row r="7" spans="2:20" x14ac:dyDescent="0.45">
      <c r="B7" s="1"/>
      <c r="C7" s="1"/>
      <c r="D7" s="1"/>
      <c r="E7" s="59" t="s">
        <v>269</v>
      </c>
      <c r="F7" s="1"/>
      <c r="G7" s="1"/>
      <c r="H7" s="1"/>
      <c r="I7" s="1"/>
      <c r="J7" s="1"/>
      <c r="K7" s="1"/>
      <c r="L7" s="1"/>
      <c r="M7" s="1"/>
      <c r="N7" s="1"/>
      <c r="O7" s="1"/>
    </row>
    <row r="8" spans="2:20" x14ac:dyDescent="0.45">
      <c r="B8" s="1"/>
      <c r="C8" s="1"/>
      <c r="D8" s="1"/>
      <c r="E8" s="59" t="s">
        <v>270</v>
      </c>
      <c r="F8" s="1"/>
      <c r="G8" s="1"/>
      <c r="H8" s="1"/>
      <c r="I8" s="1"/>
      <c r="J8" s="1"/>
      <c r="K8" s="1"/>
      <c r="L8" s="1"/>
      <c r="M8" s="1"/>
      <c r="N8" s="1"/>
      <c r="O8" s="1"/>
    </row>
    <row r="9" spans="2:20" x14ac:dyDescent="0.45">
      <c r="B9" s="1"/>
      <c r="C9" s="1"/>
      <c r="D9" s="1"/>
      <c r="E9" s="59" t="s">
        <v>271</v>
      </c>
      <c r="F9" s="1"/>
      <c r="G9" s="1"/>
      <c r="H9" s="1"/>
      <c r="I9" s="1"/>
      <c r="J9" s="1"/>
      <c r="K9" s="1"/>
      <c r="L9" s="1"/>
      <c r="M9" s="1"/>
      <c r="N9" s="1"/>
      <c r="O9" s="1"/>
    </row>
    <row r="10" spans="2:20" x14ac:dyDescent="0.45">
      <c r="B10" s="1"/>
      <c r="C10" s="1"/>
      <c r="D10" s="1"/>
      <c r="E10" s="1"/>
      <c r="F10" s="1"/>
      <c r="G10" s="1"/>
      <c r="H10" s="1"/>
      <c r="I10" s="1"/>
      <c r="J10" s="1"/>
      <c r="K10" s="1"/>
      <c r="L10" s="1"/>
      <c r="M10" s="1"/>
      <c r="N10" s="1"/>
      <c r="O10" s="1"/>
    </row>
    <row r="13" spans="2:20" x14ac:dyDescent="0.45">
      <c r="B13" s="2"/>
      <c r="C13" s="2"/>
      <c r="D13" s="2"/>
      <c r="E13" s="12" t="s">
        <v>312</v>
      </c>
      <c r="F13" s="12"/>
      <c r="G13" s="12"/>
      <c r="H13" s="12" t="s">
        <v>316</v>
      </c>
      <c r="I13" s="2"/>
      <c r="J13" s="2"/>
      <c r="K13" s="2"/>
      <c r="L13" s="2"/>
      <c r="M13" s="2"/>
      <c r="N13" s="2"/>
      <c r="O13" s="2"/>
    </row>
    <row r="14" spans="2:20" x14ac:dyDescent="0.45">
      <c r="B14" s="2"/>
      <c r="C14" s="2"/>
      <c r="D14" s="2"/>
      <c r="E14" s="12"/>
      <c r="F14" s="12"/>
      <c r="G14" s="12"/>
      <c r="H14" s="12"/>
      <c r="I14" s="2"/>
      <c r="J14" s="2"/>
      <c r="K14" s="2"/>
      <c r="L14" s="2"/>
      <c r="M14" s="2"/>
      <c r="N14" s="2"/>
      <c r="O14" s="2"/>
    </row>
    <row r="15" spans="2:20" x14ac:dyDescent="0.45">
      <c r="B15" s="2"/>
      <c r="C15" s="2"/>
      <c r="D15" s="2"/>
      <c r="E15" s="12" t="s">
        <v>315</v>
      </c>
      <c r="F15" s="12"/>
      <c r="G15" s="12"/>
      <c r="H15" s="12" t="s">
        <v>313</v>
      </c>
      <c r="I15" s="2"/>
      <c r="J15" s="2"/>
      <c r="K15" s="2"/>
      <c r="L15" s="2"/>
      <c r="M15" s="2"/>
      <c r="N15" s="2"/>
      <c r="O15" s="2"/>
      <c r="T15" s="33"/>
    </row>
    <row r="16" spans="2:20" ht="14.65" thickBot="1" x14ac:dyDescent="0.5">
      <c r="B16" s="2"/>
      <c r="C16" s="2"/>
      <c r="D16" s="2"/>
      <c r="E16" s="12"/>
      <c r="F16" s="12"/>
      <c r="G16" s="12"/>
      <c r="H16" s="12"/>
      <c r="I16" s="2"/>
      <c r="J16" s="2"/>
      <c r="K16" s="2"/>
      <c r="L16" s="2"/>
      <c r="M16" s="2"/>
      <c r="N16" s="2"/>
      <c r="O16" s="2"/>
      <c r="T16" s="33"/>
    </row>
    <row r="17" spans="2:20" ht="12.75" customHeight="1" thickBot="1" x14ac:dyDescent="0.5">
      <c r="B17" s="2"/>
      <c r="C17" s="2"/>
      <c r="D17" s="2"/>
      <c r="E17" s="2" t="s">
        <v>247</v>
      </c>
      <c r="F17" s="38">
        <v>43565</v>
      </c>
      <c r="G17" s="2"/>
      <c r="H17" s="2" t="s">
        <v>317</v>
      </c>
      <c r="I17" s="38" t="s">
        <v>307</v>
      </c>
      <c r="J17" s="2" t="s">
        <v>308</v>
      </c>
      <c r="K17" s="2"/>
      <c r="L17" s="2"/>
      <c r="M17" s="2"/>
      <c r="N17" s="2"/>
      <c r="O17" s="2"/>
      <c r="T17" s="33"/>
    </row>
    <row r="18" spans="2:20" ht="14.65" thickBot="1" x14ac:dyDescent="0.5">
      <c r="B18" s="2"/>
      <c r="C18" s="2"/>
      <c r="D18" s="2"/>
      <c r="E18" s="2"/>
      <c r="F18" s="2"/>
      <c r="G18" s="2"/>
      <c r="H18" s="2"/>
      <c r="I18" s="2"/>
      <c r="J18" s="2"/>
      <c r="K18" s="2"/>
      <c r="L18" s="2"/>
      <c r="M18" s="2"/>
      <c r="N18" s="2"/>
      <c r="O18" s="2"/>
      <c r="T18" s="33"/>
    </row>
    <row r="19" spans="2:20" ht="14.65" thickBot="1" x14ac:dyDescent="0.5">
      <c r="B19" s="2"/>
      <c r="C19" s="2"/>
      <c r="D19" s="2"/>
      <c r="E19" s="2" t="s">
        <v>246</v>
      </c>
      <c r="F19" s="39">
        <f>F17</f>
        <v>43565</v>
      </c>
      <c r="G19" s="2"/>
      <c r="H19" s="2" t="s">
        <v>314</v>
      </c>
      <c r="I19" s="38" t="str">
        <f>TEXT(F23,"yyyy-mm-dd")&amp;"T"&amp;TEXT(F23," hh:mm:ss.00Z")</f>
        <v>2019-04-10T 13:30:45.55Z</v>
      </c>
      <c r="J19" s="2"/>
      <c r="K19" s="2"/>
      <c r="L19" s="2"/>
      <c r="M19" s="2"/>
      <c r="N19" s="2"/>
      <c r="O19" s="2"/>
      <c r="T19" s="33"/>
    </row>
    <row r="20" spans="2:20" ht="14.65" thickBot="1" x14ac:dyDescent="0.5">
      <c r="B20" s="2"/>
      <c r="C20" s="2"/>
      <c r="D20" s="2"/>
      <c r="E20" s="2"/>
      <c r="F20" s="2"/>
      <c r="G20" s="2"/>
      <c r="H20" s="2"/>
      <c r="I20" s="2"/>
      <c r="J20" s="2"/>
      <c r="K20" s="2"/>
      <c r="L20" s="2"/>
      <c r="M20" s="2"/>
      <c r="N20" s="2"/>
      <c r="O20" s="2"/>
      <c r="T20" s="33"/>
    </row>
    <row r="21" spans="2:20" ht="14.25" customHeight="1" thickBot="1" x14ac:dyDescent="0.5">
      <c r="B21" s="2"/>
      <c r="C21" s="2"/>
      <c r="D21" s="2"/>
      <c r="E21" s="2" t="s">
        <v>248</v>
      </c>
      <c r="F21" s="46">
        <v>0.56302719907407406</v>
      </c>
      <c r="G21" s="2"/>
      <c r="H21" s="2" t="s">
        <v>318</v>
      </c>
      <c r="I21" s="38" t="s">
        <v>319</v>
      </c>
      <c r="J21" s="42"/>
      <c r="K21" s="2"/>
      <c r="L21" s="2"/>
      <c r="M21" s="2"/>
      <c r="N21" s="2"/>
      <c r="O21" s="2"/>
      <c r="T21" s="33"/>
    </row>
    <row r="22" spans="2:20" ht="14.25" customHeight="1" thickBot="1" x14ac:dyDescent="0.5">
      <c r="B22" s="2"/>
      <c r="C22" s="2"/>
      <c r="D22" s="2"/>
      <c r="E22" s="2"/>
      <c r="F22" s="2"/>
      <c r="G22" s="2"/>
      <c r="H22" s="2"/>
      <c r="I22" s="2"/>
      <c r="J22" s="82"/>
      <c r="K22" s="2"/>
      <c r="L22" s="2"/>
      <c r="M22" s="2"/>
      <c r="N22" s="2"/>
      <c r="O22" s="2"/>
      <c r="T22" s="33"/>
    </row>
    <row r="23" spans="2:20" ht="14.25" customHeight="1" thickBot="1" x14ac:dyDescent="0.5">
      <c r="B23" s="2"/>
      <c r="C23" s="2"/>
      <c r="D23" s="2"/>
      <c r="E23" s="2" t="s">
        <v>250</v>
      </c>
      <c r="F23" s="40">
        <f>F17 + F21</f>
        <v>43565.563027199074</v>
      </c>
      <c r="G23" s="2"/>
      <c r="H23" s="2" t="s">
        <v>320</v>
      </c>
      <c r="I23" s="38" t="str">
        <f>TEXT(F23,"yyyy-mm-dd")&amp;"NSingaporeClose"</f>
        <v>2019-04-10NSingaporeClose</v>
      </c>
      <c r="J23" s="2"/>
      <c r="K23" s="2"/>
      <c r="L23" s="2"/>
      <c r="M23" s="2"/>
      <c r="N23" s="2"/>
      <c r="O23" s="2"/>
    </row>
    <row r="24" spans="2:20" ht="14.25" customHeight="1" thickBot="1" x14ac:dyDescent="0.5">
      <c r="B24" s="2"/>
      <c r="C24" s="2"/>
      <c r="D24" s="2"/>
      <c r="E24" s="2"/>
      <c r="F24" s="2"/>
      <c r="G24" s="2"/>
      <c r="H24" s="2"/>
      <c r="I24" s="2"/>
      <c r="J24" s="2"/>
      <c r="K24" s="2"/>
      <c r="L24" s="2"/>
      <c r="M24" s="2"/>
      <c r="N24" s="2"/>
      <c r="O24" s="2"/>
    </row>
    <row r="25" spans="2:20" ht="14.25" customHeight="1" thickBot="1" x14ac:dyDescent="0.5">
      <c r="B25" s="2"/>
      <c r="C25" s="2"/>
      <c r="D25" s="2"/>
      <c r="E25" s="2" t="s">
        <v>249</v>
      </c>
      <c r="F25" s="41">
        <f>F23</f>
        <v>43565.563027199074</v>
      </c>
      <c r="G25" s="2"/>
      <c r="H25" s="2"/>
      <c r="I25" s="2"/>
      <c r="J25" s="2"/>
      <c r="K25" s="2"/>
      <c r="L25" s="2"/>
      <c r="M25" s="2"/>
      <c r="N25" s="2"/>
      <c r="O25" s="2"/>
    </row>
    <row r="26" spans="2:20" ht="14.65" thickBot="1" x14ac:dyDescent="0.5">
      <c r="B26" s="2"/>
      <c r="C26" s="2"/>
      <c r="D26" s="2"/>
      <c r="E26" s="2"/>
      <c r="F26" s="2"/>
      <c r="G26" s="2"/>
      <c r="H26" s="12" t="s">
        <v>352</v>
      </c>
      <c r="I26" s="2"/>
      <c r="J26" s="2"/>
      <c r="K26" s="2"/>
      <c r="L26" s="2"/>
      <c r="M26" s="2"/>
      <c r="N26" s="2"/>
      <c r="O26" s="2"/>
    </row>
    <row r="27" spans="2:20" ht="12.75" customHeight="1" thickBot="1" x14ac:dyDescent="0.5">
      <c r="B27" s="2"/>
      <c r="C27" s="2"/>
      <c r="D27" s="2"/>
      <c r="E27" s="2" t="s">
        <v>303</v>
      </c>
      <c r="F27" s="40">
        <f>F23+1/24</f>
        <v>43565.604693865738</v>
      </c>
      <c r="G27" s="2"/>
      <c r="H27" s="2"/>
      <c r="I27" s="2"/>
      <c r="J27" s="2"/>
      <c r="K27" s="2"/>
      <c r="L27" s="2"/>
      <c r="M27" s="2"/>
      <c r="N27" s="2"/>
      <c r="O27" s="2"/>
    </row>
    <row r="28" spans="2:20" ht="14.65" thickBot="1" x14ac:dyDescent="0.5">
      <c r="B28" s="2"/>
      <c r="C28" s="2"/>
      <c r="D28" s="2"/>
      <c r="E28" s="2"/>
      <c r="F28" s="2"/>
      <c r="G28" s="2"/>
      <c r="H28" s="2"/>
      <c r="I28" s="2"/>
      <c r="J28" s="2"/>
      <c r="K28" s="2"/>
      <c r="L28" s="2"/>
      <c r="M28" s="2"/>
      <c r="N28" s="2"/>
      <c r="O28" s="2"/>
    </row>
    <row r="29" spans="2:20" ht="14.65" thickBot="1" x14ac:dyDescent="0.5">
      <c r="B29" s="2"/>
      <c r="C29" s="2"/>
      <c r="D29" s="2"/>
      <c r="E29" s="2" t="s">
        <v>304</v>
      </c>
      <c r="F29" s="40">
        <f>F27-1/1440</f>
        <v>43565.603999421292</v>
      </c>
      <c r="G29" s="2"/>
      <c r="H29" s="2"/>
      <c r="I29" s="2"/>
      <c r="J29" s="2"/>
      <c r="K29" s="2"/>
      <c r="L29" s="2"/>
      <c r="M29" s="2"/>
      <c r="N29" s="2"/>
      <c r="O29" s="2"/>
    </row>
    <row r="30" spans="2:20" x14ac:dyDescent="0.45">
      <c r="B30" s="2"/>
      <c r="C30" s="2"/>
      <c r="D30" s="2"/>
      <c r="E30" s="2"/>
      <c r="F30" s="2"/>
      <c r="G30" s="2"/>
      <c r="H30" s="2"/>
      <c r="I30" s="2"/>
      <c r="J30" s="2"/>
      <c r="K30" s="2"/>
      <c r="L30" s="2"/>
      <c r="M30" s="2"/>
      <c r="N30" s="2"/>
      <c r="O30" s="2"/>
    </row>
    <row r="31" spans="2:20" x14ac:dyDescent="0.4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1" sqref="D21"/>
    </sheetView>
  </sheetViews>
  <sheetFormatPr defaultRowHeight="14.25" x14ac:dyDescent="0.45"/>
  <cols>
    <col min="1" max="1" width="6.59765625" customWidth="1"/>
    <col min="2" max="2" width="2.59765625" customWidth="1"/>
    <col min="3" max="3" width="4" customWidth="1"/>
    <col min="4" max="4" width="60.59765625" customWidth="1"/>
    <col min="5" max="5" width="31.86328125" customWidth="1"/>
    <col min="6" max="9" width="22" customWidth="1"/>
    <col min="10" max="12" width="24.265625" customWidth="1"/>
    <col min="13" max="13" width="3.3984375"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4" t="s">
        <v>208</v>
      </c>
      <c r="D3" s="1"/>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3" t="s">
        <v>273</v>
      </c>
      <c r="D5" s="1"/>
      <c r="E5" s="1"/>
      <c r="F5" s="1"/>
      <c r="G5" s="1"/>
      <c r="H5" s="1"/>
      <c r="I5" s="1"/>
      <c r="J5" s="1"/>
      <c r="K5" s="1"/>
      <c r="L5" s="1"/>
      <c r="M5" s="1"/>
    </row>
    <row r="6" spans="2:13" x14ac:dyDescent="0.45">
      <c r="B6" s="1"/>
      <c r="C6" s="3" t="s">
        <v>272</v>
      </c>
      <c r="D6" s="1"/>
      <c r="E6" s="1"/>
      <c r="F6" s="1"/>
      <c r="G6" s="1"/>
      <c r="H6" s="1"/>
      <c r="I6" s="1"/>
      <c r="J6" s="1"/>
      <c r="K6" s="1"/>
      <c r="L6" s="1"/>
      <c r="M6" s="1"/>
    </row>
    <row r="7" spans="2:13" x14ac:dyDescent="0.45">
      <c r="B7" s="1"/>
      <c r="C7" s="1"/>
      <c r="D7" s="59" t="s">
        <v>269</v>
      </c>
      <c r="E7" s="59"/>
      <c r="F7" s="1"/>
      <c r="G7" s="1"/>
      <c r="H7" s="1"/>
      <c r="I7" s="1"/>
      <c r="J7" s="1"/>
      <c r="K7" s="1"/>
      <c r="L7" s="1"/>
      <c r="M7" s="1"/>
    </row>
    <row r="8" spans="2:13" x14ac:dyDescent="0.45">
      <c r="B8" s="1"/>
      <c r="C8" s="1"/>
      <c r="D8" s="59" t="s">
        <v>270</v>
      </c>
      <c r="E8" s="59"/>
      <c r="F8" s="1"/>
      <c r="G8" s="1"/>
      <c r="H8" s="1"/>
      <c r="I8" s="1"/>
      <c r="J8" s="1"/>
      <c r="K8" s="1"/>
      <c r="L8" s="1"/>
      <c r="M8" s="1"/>
    </row>
    <row r="9" spans="2:13" x14ac:dyDescent="0.45">
      <c r="B9" s="1"/>
      <c r="C9" s="1"/>
      <c r="D9" s="59" t="s">
        <v>271</v>
      </c>
      <c r="E9" s="59"/>
      <c r="F9" s="1"/>
      <c r="G9" s="1"/>
      <c r="H9" s="1"/>
      <c r="I9" s="1"/>
      <c r="J9" s="1"/>
      <c r="K9" s="1"/>
      <c r="L9" s="1"/>
      <c r="M9" s="1"/>
    </row>
    <row r="10" spans="2:13" x14ac:dyDescent="0.45">
      <c r="B10" s="1"/>
      <c r="C10" s="1"/>
      <c r="D10" s="3"/>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2"/>
      <c r="D13" s="44" t="s">
        <v>209</v>
      </c>
      <c r="E13" s="43"/>
      <c r="F13" s="2"/>
      <c r="G13" s="2"/>
      <c r="H13" s="2"/>
      <c r="I13" s="2"/>
      <c r="J13" s="2"/>
      <c r="K13" s="2"/>
      <c r="L13" s="2"/>
      <c r="M13" s="2"/>
    </row>
    <row r="14" spans="2:13" x14ac:dyDescent="0.45">
      <c r="B14" s="2"/>
      <c r="C14" s="2"/>
      <c r="D14" s="2"/>
      <c r="E14" s="43"/>
      <c r="F14" s="2"/>
      <c r="G14" s="2"/>
      <c r="H14" s="2"/>
      <c r="I14" s="2"/>
      <c r="J14" s="2"/>
      <c r="K14" s="2"/>
      <c r="L14" s="2"/>
      <c r="M14" s="2"/>
    </row>
    <row r="15" spans="2:13" x14ac:dyDescent="0.45">
      <c r="B15" s="2"/>
      <c r="C15" s="2"/>
      <c r="D15" s="45" t="str">
        <f t="array" ref="D15:D25">_xll.flScopesList()</f>
        <v>#ERROR: User session not authenticated</v>
      </c>
      <c r="E15" s="43"/>
      <c r="F15" s="21"/>
      <c r="G15" s="2"/>
      <c r="H15" s="2"/>
      <c r="I15" s="2"/>
      <c r="J15" s="2"/>
      <c r="K15" s="2"/>
      <c r="L15" s="2"/>
      <c r="M15" s="2"/>
    </row>
    <row r="16" spans="2:13" x14ac:dyDescent="0.45">
      <c r="B16" s="2"/>
      <c r="C16" s="12">
        <v>1</v>
      </c>
      <c r="D16" s="30" t="str">
        <v>#ERROR: User session not authenticated</v>
      </c>
      <c r="E16" s="43"/>
      <c r="F16" s="2"/>
      <c r="G16" s="2"/>
      <c r="H16" s="2"/>
      <c r="I16" s="2"/>
      <c r="J16" s="2"/>
      <c r="K16" s="2"/>
      <c r="L16" s="2"/>
      <c r="M16" s="2"/>
    </row>
    <row r="17" spans="2:13" x14ac:dyDescent="0.45">
      <c r="B17" s="2"/>
      <c r="C17" s="12">
        <v>2</v>
      </c>
      <c r="D17" s="30" t="str">
        <v>#ERROR: User session not authenticated</v>
      </c>
      <c r="E17" s="43"/>
      <c r="F17" s="2"/>
      <c r="G17" s="2"/>
      <c r="H17" s="2"/>
      <c r="I17" s="2"/>
      <c r="J17" s="2"/>
      <c r="K17" s="2"/>
      <c r="L17" s="2"/>
      <c r="M17" s="2"/>
    </row>
    <row r="18" spans="2:13" x14ac:dyDescent="0.45">
      <c r="B18" s="2"/>
      <c r="C18" s="12">
        <v>3</v>
      </c>
      <c r="D18" s="30" t="str">
        <v>#ERROR: User session not authenticated</v>
      </c>
      <c r="E18" s="43"/>
      <c r="F18" s="2"/>
      <c r="G18" s="2"/>
      <c r="H18" s="2"/>
      <c r="I18" s="2"/>
      <c r="J18" s="2"/>
      <c r="K18" s="2"/>
      <c r="L18" s="2"/>
      <c r="M18" s="2"/>
    </row>
    <row r="19" spans="2:13" x14ac:dyDescent="0.45">
      <c r="B19" s="2"/>
      <c r="C19" s="12">
        <v>4</v>
      </c>
      <c r="D19" s="30" t="str">
        <v>#ERROR: User session not authenticated</v>
      </c>
      <c r="E19" s="43"/>
      <c r="F19" s="2"/>
      <c r="G19" s="2"/>
      <c r="H19" s="2"/>
      <c r="I19" s="2"/>
      <c r="J19" s="2"/>
      <c r="K19" s="2"/>
      <c r="L19" s="2"/>
      <c r="M19" s="2"/>
    </row>
    <row r="20" spans="2:13" x14ac:dyDescent="0.45">
      <c r="B20" s="2"/>
      <c r="C20" s="12">
        <v>5</v>
      </c>
      <c r="D20" s="30" t="str">
        <v>#ERROR: User session not authenticated</v>
      </c>
      <c r="E20" s="43"/>
      <c r="F20" s="2"/>
      <c r="G20" s="2"/>
      <c r="H20" s="2"/>
      <c r="I20" s="2"/>
      <c r="J20" s="2"/>
      <c r="K20" s="2"/>
      <c r="L20" s="2"/>
      <c r="M20" s="2"/>
    </row>
    <row r="21" spans="2:13" x14ac:dyDescent="0.45">
      <c r="B21" s="2"/>
      <c r="C21" s="12">
        <v>6</v>
      </c>
      <c r="D21" s="30" t="str">
        <v>#ERROR: User session not authenticated</v>
      </c>
      <c r="E21" s="43"/>
      <c r="F21" s="2"/>
      <c r="G21" s="2"/>
      <c r="H21" s="2"/>
      <c r="I21" s="2"/>
      <c r="J21" s="2"/>
      <c r="K21" s="2"/>
      <c r="L21" s="2"/>
      <c r="M21" s="2"/>
    </row>
    <row r="22" spans="2:13" x14ac:dyDescent="0.45">
      <c r="B22" s="2"/>
      <c r="C22" s="12">
        <v>7</v>
      </c>
      <c r="D22" s="30" t="str">
        <v>#ERROR: User session not authenticated</v>
      </c>
      <c r="E22" s="43"/>
      <c r="F22" s="2"/>
      <c r="G22" s="2"/>
      <c r="H22" s="2"/>
      <c r="I22" s="2"/>
      <c r="J22" s="2"/>
      <c r="K22" s="2"/>
      <c r="L22" s="2"/>
      <c r="M22" s="2"/>
    </row>
    <row r="23" spans="2:13" x14ac:dyDescent="0.45">
      <c r="B23" s="2"/>
      <c r="C23" s="12">
        <v>8</v>
      </c>
      <c r="D23" s="30" t="str">
        <v>#ERROR: User session not authenticated</v>
      </c>
      <c r="E23" s="43"/>
      <c r="F23" s="2"/>
      <c r="G23" s="2"/>
      <c r="H23" s="2"/>
      <c r="I23" s="2"/>
      <c r="J23" s="2"/>
      <c r="K23" s="2"/>
      <c r="L23" s="2"/>
      <c r="M23" s="2"/>
    </row>
    <row r="24" spans="2:13" x14ac:dyDescent="0.45">
      <c r="B24" s="2"/>
      <c r="C24" s="12">
        <v>9</v>
      </c>
      <c r="D24" s="30" t="str">
        <v>#ERROR: User session not authenticated</v>
      </c>
      <c r="E24" s="43"/>
      <c r="F24" s="2"/>
      <c r="G24" s="2"/>
      <c r="H24" s="2"/>
      <c r="I24" s="2"/>
      <c r="J24" s="2"/>
      <c r="K24" s="2"/>
      <c r="L24" s="2"/>
      <c r="M24" s="2"/>
    </row>
    <row r="25" spans="2:13" x14ac:dyDescent="0.45">
      <c r="B25" s="2"/>
      <c r="C25" s="12">
        <v>10</v>
      </c>
      <c r="D25" s="30" t="str">
        <v>#ERROR: User session not authenticated</v>
      </c>
      <c r="E25" s="43"/>
      <c r="F25" s="2"/>
      <c r="G25" s="2"/>
      <c r="H25" s="2"/>
      <c r="I25" s="2"/>
      <c r="J25" s="2"/>
      <c r="K25" s="2"/>
      <c r="L25" s="2"/>
      <c r="M25" s="2"/>
    </row>
    <row r="26" spans="2:13" x14ac:dyDescent="0.45">
      <c r="B26" s="43"/>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topLeftCell="A36" zoomScale="85" zoomScaleNormal="85" workbookViewId="0">
      <selection activeCell="E29" sqref="E29"/>
    </sheetView>
  </sheetViews>
  <sheetFormatPr defaultRowHeight="14.25" x14ac:dyDescent="0.45"/>
  <cols>
    <col min="1" max="1" width="6.59765625" customWidth="1"/>
    <col min="2" max="2" width="2.59765625" customWidth="1"/>
    <col min="3" max="3" width="1" customWidth="1"/>
    <col min="4" max="4" width="3.265625" customWidth="1"/>
    <col min="5" max="5" width="21.3984375" customWidth="1"/>
    <col min="6" max="6" width="24.73046875" customWidth="1"/>
    <col min="7" max="8" width="35.1328125" customWidth="1"/>
    <col min="9" max="9" width="35" customWidth="1"/>
    <col min="10" max="10" width="21.59765625" customWidth="1"/>
    <col min="11" max="11" width="22" customWidth="1"/>
    <col min="12" max="13" width="24.265625" customWidth="1"/>
    <col min="14" max="14" width="13.1328125" bestFit="1" customWidth="1"/>
    <col min="15" max="15" width="23.59765625" customWidth="1"/>
    <col min="16" max="16" width="29.73046875" bestFit="1" customWidth="1"/>
    <col min="17" max="29" width="28.86328125" customWidth="1"/>
  </cols>
  <sheetData>
    <row r="1" spans="2:19" ht="27.75" customHeight="1" x14ac:dyDescent="0.45"/>
    <row r="2" spans="2:19" x14ac:dyDescent="0.45">
      <c r="B2" s="1"/>
      <c r="C2" s="1"/>
      <c r="D2" s="1"/>
      <c r="E2" s="1"/>
      <c r="F2" s="1"/>
      <c r="G2" s="1"/>
      <c r="H2" s="1"/>
      <c r="I2" s="1"/>
      <c r="J2" s="1"/>
      <c r="K2" s="1"/>
      <c r="L2" s="1"/>
      <c r="M2" s="1"/>
      <c r="N2" s="1"/>
    </row>
    <row r="3" spans="2:19" ht="27" customHeight="1" x14ac:dyDescent="0.45">
      <c r="B3" s="1"/>
      <c r="C3" s="1"/>
      <c r="D3" s="14" t="s">
        <v>196</v>
      </c>
      <c r="E3" s="1"/>
      <c r="F3" s="1"/>
      <c r="G3" s="1"/>
      <c r="H3" s="1"/>
      <c r="I3" s="1"/>
      <c r="J3" s="1"/>
      <c r="K3" s="1"/>
      <c r="L3" s="1"/>
      <c r="M3" s="1"/>
      <c r="N3" s="1"/>
    </row>
    <row r="4" spans="2:19" ht="8.25" customHeight="1" x14ac:dyDescent="0.45">
      <c r="B4" s="1"/>
      <c r="C4" s="1"/>
      <c r="D4" s="1"/>
      <c r="E4" s="1"/>
      <c r="F4" s="1"/>
      <c r="G4" s="1"/>
      <c r="H4" s="1"/>
      <c r="I4" s="1"/>
      <c r="J4" s="1"/>
      <c r="K4" s="1"/>
      <c r="L4" s="1"/>
      <c r="M4" s="1"/>
      <c r="N4" s="1"/>
    </row>
    <row r="5" spans="2:19" x14ac:dyDescent="0.45">
      <c r="B5" s="1"/>
      <c r="C5" s="1"/>
      <c r="D5" s="3" t="s">
        <v>197</v>
      </c>
      <c r="E5" s="1"/>
      <c r="F5" s="1"/>
      <c r="G5" s="1"/>
      <c r="H5" s="1"/>
      <c r="I5" s="1"/>
      <c r="J5" s="1"/>
      <c r="K5" s="1"/>
      <c r="L5" s="1"/>
      <c r="M5" s="1"/>
      <c r="N5" s="1"/>
    </row>
    <row r="6" spans="2:19" x14ac:dyDescent="0.45">
      <c r="B6" s="1"/>
      <c r="C6" s="1"/>
      <c r="D6" s="3" t="s">
        <v>272</v>
      </c>
      <c r="E6" s="1"/>
      <c r="F6" s="1"/>
      <c r="G6" s="1"/>
      <c r="H6" s="1"/>
      <c r="I6" s="1"/>
      <c r="J6" s="1"/>
      <c r="K6" s="1"/>
      <c r="L6" s="1"/>
      <c r="M6" s="1"/>
      <c r="N6" s="1"/>
    </row>
    <row r="7" spans="2:19" x14ac:dyDescent="0.45">
      <c r="B7" s="1"/>
      <c r="C7" s="1"/>
      <c r="D7" s="1"/>
      <c r="E7" s="59" t="s">
        <v>269</v>
      </c>
      <c r="F7" s="1"/>
      <c r="G7" s="1"/>
      <c r="H7" s="1"/>
      <c r="I7" s="1"/>
      <c r="J7" s="1"/>
      <c r="K7" s="1"/>
      <c r="L7" s="1"/>
      <c r="M7" s="1"/>
      <c r="N7" s="1"/>
    </row>
    <row r="8" spans="2:19" x14ac:dyDescent="0.45">
      <c r="B8" s="1"/>
      <c r="C8" s="1"/>
      <c r="D8" s="1"/>
      <c r="E8" s="59" t="s">
        <v>270</v>
      </c>
      <c r="F8" s="1"/>
      <c r="G8" s="1"/>
      <c r="H8" s="1"/>
      <c r="I8" s="1"/>
      <c r="J8" s="1"/>
      <c r="K8" s="1"/>
      <c r="L8" s="1"/>
      <c r="M8" s="1"/>
      <c r="N8" s="1"/>
    </row>
    <row r="9" spans="2:19" x14ac:dyDescent="0.45">
      <c r="B9" s="1"/>
      <c r="C9" s="1"/>
      <c r="D9" s="1"/>
      <c r="E9" s="59" t="s">
        <v>271</v>
      </c>
      <c r="F9" s="1"/>
      <c r="G9" s="1"/>
      <c r="H9" s="1"/>
      <c r="I9" s="1"/>
      <c r="J9" s="1"/>
      <c r="K9" s="1"/>
      <c r="L9" s="1"/>
      <c r="M9" s="1"/>
      <c r="N9" s="1"/>
    </row>
    <row r="10" spans="2:19" x14ac:dyDescent="0.45">
      <c r="B10" s="1"/>
      <c r="C10" s="1"/>
      <c r="D10" s="1"/>
      <c r="E10" s="1"/>
      <c r="F10" s="1"/>
      <c r="G10" s="1"/>
      <c r="H10" s="1" t="s">
        <v>286</v>
      </c>
      <c r="I10" s="1"/>
      <c r="J10" s="1"/>
      <c r="K10" s="1"/>
      <c r="L10" s="1"/>
      <c r="M10" s="1"/>
      <c r="N10" s="1"/>
    </row>
    <row r="12" spans="2:19" x14ac:dyDescent="0.45">
      <c r="B12" s="2"/>
      <c r="C12" s="2"/>
      <c r="D12" s="2"/>
      <c r="E12" s="2"/>
      <c r="F12" s="2"/>
      <c r="G12" s="2"/>
      <c r="H12" s="2"/>
      <c r="I12" s="2"/>
      <c r="J12" s="2"/>
      <c r="K12" s="2"/>
      <c r="L12" s="2"/>
      <c r="M12" s="2"/>
      <c r="N12" s="2"/>
    </row>
    <row r="13" spans="2:19" ht="21" x14ac:dyDescent="0.65">
      <c r="B13" s="2"/>
      <c r="C13" s="13" t="s">
        <v>201</v>
      </c>
      <c r="D13" s="13"/>
      <c r="E13" s="2"/>
      <c r="F13" s="2"/>
      <c r="G13" s="2"/>
      <c r="H13" s="2"/>
      <c r="I13" s="2"/>
      <c r="J13" s="2"/>
      <c r="K13" s="2"/>
      <c r="L13" s="2"/>
      <c r="M13" s="2"/>
      <c r="N13" s="2"/>
    </row>
    <row r="14" spans="2:19" x14ac:dyDescent="0.45">
      <c r="B14" s="2"/>
      <c r="C14" s="2"/>
      <c r="D14" s="2"/>
      <c r="E14" s="2"/>
      <c r="F14" s="2"/>
      <c r="G14" s="2"/>
      <c r="H14" s="2"/>
      <c r="I14" s="2"/>
      <c r="J14" s="2"/>
      <c r="K14" s="2"/>
      <c r="L14" s="2"/>
      <c r="M14" s="2"/>
      <c r="N14" s="2"/>
    </row>
    <row r="15" spans="2:19" x14ac:dyDescent="0.45">
      <c r="B15" s="2"/>
      <c r="C15" s="2"/>
      <c r="D15" s="2"/>
      <c r="E15" s="23" t="s">
        <v>3</v>
      </c>
      <c r="F15" s="2"/>
      <c r="G15" s="2"/>
      <c r="H15" s="2"/>
      <c r="I15" s="2"/>
      <c r="J15" s="2"/>
      <c r="K15" s="2"/>
      <c r="L15" s="2"/>
      <c r="M15" s="2"/>
      <c r="N15" s="2"/>
      <c r="S15" s="33"/>
    </row>
    <row r="16" spans="2:19" ht="12.75" customHeight="1" thickBot="1" x14ac:dyDescent="0.5">
      <c r="B16" s="2"/>
      <c r="C16" s="2"/>
      <c r="D16" s="2"/>
      <c r="E16" s="12"/>
      <c r="F16" s="2"/>
      <c r="G16" s="2"/>
      <c r="H16" s="2"/>
      <c r="I16" s="2"/>
      <c r="J16" s="2"/>
      <c r="K16" s="2"/>
      <c r="L16" s="2"/>
      <c r="M16" s="2"/>
      <c r="N16" s="2"/>
      <c r="S16" s="33"/>
    </row>
    <row r="17" spans="2:19" ht="14.65" thickBot="1" x14ac:dyDescent="0.5">
      <c r="B17" s="2"/>
      <c r="C17" s="2"/>
      <c r="D17" s="2"/>
      <c r="E17" s="12" t="s">
        <v>198</v>
      </c>
      <c r="F17" s="19" t="s">
        <v>358</v>
      </c>
      <c r="G17" s="2" t="s">
        <v>194</v>
      </c>
      <c r="H17" s="2"/>
      <c r="I17" s="2"/>
      <c r="J17" s="2"/>
      <c r="K17" s="2"/>
      <c r="L17" s="2"/>
      <c r="M17" s="2"/>
      <c r="N17" s="2"/>
      <c r="S17" s="33"/>
    </row>
    <row r="18" spans="2:19" x14ac:dyDescent="0.45">
      <c r="B18" s="2"/>
      <c r="C18" s="2"/>
      <c r="D18" s="2"/>
      <c r="E18" s="12"/>
      <c r="F18" s="24"/>
      <c r="G18" s="2"/>
      <c r="H18" s="2"/>
      <c r="I18" s="2"/>
      <c r="J18" s="2"/>
      <c r="K18" s="2"/>
      <c r="L18" s="2"/>
      <c r="M18" s="2"/>
      <c r="N18" s="2"/>
      <c r="S18" s="33"/>
    </row>
    <row r="19" spans="2:19" x14ac:dyDescent="0.45">
      <c r="B19" s="2"/>
      <c r="C19" s="2"/>
      <c r="D19" s="2"/>
      <c r="E19" s="23" t="s">
        <v>4</v>
      </c>
      <c r="F19" s="2"/>
      <c r="G19" s="2"/>
      <c r="H19" s="2"/>
      <c r="I19" s="2"/>
      <c r="J19" s="2"/>
      <c r="K19" s="2"/>
      <c r="L19" s="2"/>
      <c r="M19" s="2"/>
      <c r="N19" s="2"/>
      <c r="S19" s="33"/>
    </row>
    <row r="20" spans="2:19" ht="14.25" customHeight="1" thickBot="1" x14ac:dyDescent="0.5">
      <c r="B20" s="2"/>
      <c r="C20" s="2"/>
      <c r="D20" s="2"/>
      <c r="E20" s="2"/>
      <c r="F20" s="2"/>
      <c r="G20" s="2"/>
      <c r="H20" s="2"/>
      <c r="I20" s="2"/>
      <c r="J20" s="2"/>
      <c r="K20" s="2"/>
      <c r="L20" s="2"/>
      <c r="M20" s="2"/>
      <c r="N20" s="2"/>
      <c r="S20" s="33"/>
    </row>
    <row r="21" spans="2:19" ht="14.25" customHeight="1" thickBot="1" x14ac:dyDescent="0.5">
      <c r="B21" s="2"/>
      <c r="C21" s="2"/>
      <c r="D21" s="2"/>
      <c r="E21" s="12" t="s">
        <v>199</v>
      </c>
      <c r="F21" s="25"/>
      <c r="G21" s="2" t="s">
        <v>267</v>
      </c>
      <c r="H21" s="34"/>
      <c r="I21" s="2"/>
      <c r="J21" s="2"/>
      <c r="K21" s="2"/>
      <c r="L21" s="2"/>
      <c r="M21" s="2"/>
      <c r="N21" s="2"/>
      <c r="S21" s="33"/>
    </row>
    <row r="22" spans="2:19" ht="9" customHeight="1" thickBot="1" x14ac:dyDescent="0.5">
      <c r="B22" s="2"/>
      <c r="C22" s="2"/>
      <c r="D22" s="2"/>
      <c r="E22" s="2"/>
      <c r="F22" s="2"/>
      <c r="G22" s="2"/>
      <c r="H22" s="2"/>
      <c r="I22" s="2"/>
      <c r="J22" s="2"/>
      <c r="K22" s="2"/>
      <c r="L22" s="2"/>
      <c r="M22" s="2"/>
      <c r="N22" s="2"/>
    </row>
    <row r="23" spans="2:19" ht="14.25" customHeight="1" thickBot="1" x14ac:dyDescent="0.5">
      <c r="B23" s="2"/>
      <c r="C23" s="2"/>
      <c r="D23" s="2"/>
      <c r="E23" s="12" t="s">
        <v>200</v>
      </c>
      <c r="F23" s="25"/>
      <c r="G23" s="2" t="s">
        <v>268</v>
      </c>
      <c r="H23" s="2"/>
      <c r="I23" s="2"/>
      <c r="J23" s="2"/>
      <c r="K23" s="2"/>
      <c r="L23" s="2"/>
      <c r="M23" s="2"/>
      <c r="N23" s="2"/>
    </row>
    <row r="24" spans="2:19" x14ac:dyDescent="0.45">
      <c r="B24" s="2"/>
      <c r="C24" s="2"/>
      <c r="D24" s="2"/>
      <c r="E24" s="2"/>
      <c r="F24" s="2"/>
      <c r="G24" s="2"/>
      <c r="H24" s="2"/>
      <c r="I24" s="2"/>
      <c r="J24" s="2"/>
      <c r="K24" s="2"/>
      <c r="L24" s="2"/>
      <c r="M24" s="2"/>
      <c r="N24" s="2"/>
      <c r="S24" s="33"/>
    </row>
    <row r="25" spans="2:19" x14ac:dyDescent="0.45">
      <c r="B25" s="6"/>
      <c r="C25" s="6"/>
      <c r="D25" s="6"/>
      <c r="E25" s="6"/>
      <c r="F25" s="6"/>
      <c r="G25" s="6"/>
      <c r="H25" s="6"/>
      <c r="I25" s="6"/>
      <c r="J25" s="6"/>
      <c r="K25" s="6"/>
      <c r="L25" s="6"/>
      <c r="M25" s="6"/>
      <c r="N25" s="6"/>
      <c r="S25" s="33"/>
    </row>
    <row r="26" spans="2:19" x14ac:dyDescent="0.45">
      <c r="B26" s="2"/>
      <c r="C26" s="2"/>
      <c r="D26" s="2"/>
      <c r="E26" s="2"/>
      <c r="F26" s="2"/>
      <c r="G26" s="2"/>
      <c r="H26" s="2"/>
      <c r="I26" s="2"/>
      <c r="J26" s="2"/>
      <c r="K26" s="2"/>
      <c r="L26" s="2"/>
      <c r="M26" s="2"/>
      <c r="N26" s="2"/>
      <c r="S26" s="33"/>
    </row>
    <row r="27" spans="2:19" ht="21" x14ac:dyDescent="0.65">
      <c r="B27" s="2"/>
      <c r="C27" s="13" t="s">
        <v>251</v>
      </c>
      <c r="D27" s="2"/>
      <c r="E27" s="2"/>
      <c r="F27" s="2"/>
      <c r="G27" s="2"/>
      <c r="H27" s="2"/>
      <c r="I27" s="2"/>
      <c r="J27" s="2"/>
      <c r="K27" s="2"/>
      <c r="L27" s="2"/>
      <c r="M27" s="2"/>
      <c r="N27" s="2"/>
      <c r="S27" s="33"/>
    </row>
    <row r="28" spans="2:19" x14ac:dyDescent="0.45">
      <c r="B28" s="2"/>
      <c r="C28" s="2"/>
      <c r="D28" s="2"/>
      <c r="E28" s="2"/>
      <c r="F28" s="2"/>
      <c r="G28" s="2"/>
      <c r="H28" s="2"/>
      <c r="I28" s="2"/>
      <c r="J28" s="2"/>
      <c r="K28" s="2"/>
      <c r="L28" s="2"/>
      <c r="M28" s="2"/>
      <c r="N28" s="2"/>
      <c r="S28" s="33"/>
    </row>
    <row r="29" spans="2:19" x14ac:dyDescent="0.45">
      <c r="B29" s="2"/>
      <c r="C29" s="2"/>
      <c r="D29" s="2"/>
      <c r="E29" s="45" t="str">
        <f t="array" ref="E29:M35">_xll.flPortfoliosList(F17,EffectiveDate,AsAtDate)</f>
        <v>Id Scope</v>
      </c>
      <c r="F29" s="60" t="str">
        <v>Id Code</v>
      </c>
      <c r="G29" s="60" t="str">
        <v>Type</v>
      </c>
      <c r="H29" s="61" t="str">
        <v>DisplayName</v>
      </c>
      <c r="I29" s="45" t="str">
        <v>Description</v>
      </c>
      <c r="J29" s="45" t="str">
        <v>Created</v>
      </c>
      <c r="K29" s="62" t="str">
        <v>ParentPortfolioId Scope</v>
      </c>
      <c r="L29" s="60" t="str">
        <v>ParentPortfolioId Code</v>
      </c>
      <c r="M29" s="60" t="str">
        <v>[More...]</v>
      </c>
      <c r="N29" s="2"/>
      <c r="S29" s="33"/>
    </row>
    <row r="30" spans="2:19" x14ac:dyDescent="0.45">
      <c r="B30" s="2"/>
      <c r="C30" s="2"/>
      <c r="D30" s="12">
        <v>1</v>
      </c>
      <c r="E30" s="30" t="str">
        <v>ibor</v>
      </c>
      <c r="F30" s="29" t="str">
        <v>EQUITY_UK</v>
      </c>
      <c r="G30" s="29" t="str">
        <v>Transaction</v>
      </c>
      <c r="H30" s="29" t="str">
        <v>UK Equity Portfolio</v>
      </c>
      <c r="I30" s="30">
        <v>0</v>
      </c>
      <c r="J30" s="63">
        <v>43831</v>
      </c>
      <c r="K30" s="64">
        <v>0</v>
      </c>
      <c r="L30" s="29">
        <v>0</v>
      </c>
      <c r="M30" s="29" t="str">
        <v>[More...]</v>
      </c>
      <c r="N30" s="2"/>
      <c r="S30" s="33"/>
    </row>
    <row r="31" spans="2:19" x14ac:dyDescent="0.45">
      <c r="B31" s="2"/>
      <c r="C31" s="2"/>
      <c r="D31" s="12">
        <v>2</v>
      </c>
      <c r="E31" s="30" t="str">
        <v/>
      </c>
      <c r="F31" s="29" t="str">
        <v/>
      </c>
      <c r="G31" s="29" t="str">
        <v/>
      </c>
      <c r="H31" s="29" t="str">
        <v/>
      </c>
      <c r="I31" s="30" t="str">
        <v/>
      </c>
      <c r="J31" s="63" t="str">
        <v/>
      </c>
      <c r="K31" s="64" t="str">
        <v/>
      </c>
      <c r="L31" s="29" t="str">
        <v/>
      </c>
      <c r="M31" s="29" t="str">
        <v/>
      </c>
      <c r="N31" s="2"/>
      <c r="S31" s="33"/>
    </row>
    <row r="32" spans="2:19" x14ac:dyDescent="0.45">
      <c r="B32" s="2"/>
      <c r="C32" s="2"/>
      <c r="D32" s="12">
        <v>3</v>
      </c>
      <c r="E32" s="30" t="str">
        <v/>
      </c>
      <c r="F32" s="29" t="str">
        <v/>
      </c>
      <c r="G32" s="29" t="str">
        <v/>
      </c>
      <c r="H32" s="29" t="str">
        <v/>
      </c>
      <c r="I32" s="30" t="str">
        <v/>
      </c>
      <c r="J32" s="63" t="str">
        <v/>
      </c>
      <c r="K32" s="64" t="str">
        <v/>
      </c>
      <c r="L32" s="29" t="str">
        <v/>
      </c>
      <c r="M32" s="29" t="str">
        <v/>
      </c>
      <c r="N32" s="2"/>
      <c r="S32" s="33"/>
    </row>
    <row r="33" spans="2:19" x14ac:dyDescent="0.45">
      <c r="B33" s="2"/>
      <c r="C33" s="2"/>
      <c r="D33" s="12">
        <v>4</v>
      </c>
      <c r="E33" s="30" t="str">
        <v/>
      </c>
      <c r="F33" s="29" t="str">
        <v/>
      </c>
      <c r="G33" s="29" t="str">
        <v/>
      </c>
      <c r="H33" s="29" t="str">
        <v/>
      </c>
      <c r="I33" s="30" t="str">
        <v/>
      </c>
      <c r="J33" s="63" t="str">
        <v/>
      </c>
      <c r="K33" s="64" t="str">
        <v/>
      </c>
      <c r="L33" s="29" t="str">
        <v/>
      </c>
      <c r="M33" s="29" t="str">
        <v/>
      </c>
      <c r="N33" s="2"/>
    </row>
    <row r="34" spans="2:19" x14ac:dyDescent="0.45">
      <c r="B34" s="2"/>
      <c r="C34" s="2"/>
      <c r="D34" s="12">
        <v>5</v>
      </c>
      <c r="E34" s="30" t="str">
        <v/>
      </c>
      <c r="F34" s="29" t="str">
        <v/>
      </c>
      <c r="G34" s="29" t="str">
        <v/>
      </c>
      <c r="H34" s="29" t="str">
        <v/>
      </c>
      <c r="I34" s="30" t="str">
        <v/>
      </c>
      <c r="J34" s="63" t="str">
        <v/>
      </c>
      <c r="K34" s="64" t="str">
        <v/>
      </c>
      <c r="L34" s="29" t="str">
        <v/>
      </c>
      <c r="M34" s="29" t="str">
        <v/>
      </c>
      <c r="N34" s="2"/>
    </row>
    <row r="35" spans="2:19" x14ac:dyDescent="0.45">
      <c r="B35" s="2"/>
      <c r="C35" s="2"/>
      <c r="D35" s="12">
        <v>6</v>
      </c>
      <c r="E35" s="30" t="str">
        <v/>
      </c>
      <c r="F35" s="29" t="str">
        <v/>
      </c>
      <c r="G35" s="29" t="str">
        <v/>
      </c>
      <c r="H35" s="29" t="str">
        <v/>
      </c>
      <c r="I35" s="30" t="str">
        <v/>
      </c>
      <c r="J35" s="63" t="str">
        <v/>
      </c>
      <c r="K35" s="64" t="str">
        <v/>
      </c>
      <c r="L35" s="29" t="str">
        <v/>
      </c>
      <c r="M35" s="29" t="str">
        <v/>
      </c>
      <c r="N35" s="2"/>
    </row>
    <row r="36" spans="2:19" x14ac:dyDescent="0.45">
      <c r="B36" s="2"/>
      <c r="C36" s="2"/>
      <c r="D36" s="12">
        <v>7</v>
      </c>
      <c r="E36" s="30"/>
      <c r="F36" s="29"/>
      <c r="G36" s="29"/>
      <c r="H36" s="29"/>
      <c r="I36" s="30"/>
      <c r="J36" s="63"/>
      <c r="K36" s="64"/>
      <c r="L36" s="29"/>
      <c r="M36" s="29"/>
      <c r="N36" s="2"/>
    </row>
    <row r="37" spans="2:19" x14ac:dyDescent="0.45">
      <c r="B37" s="2"/>
      <c r="C37" s="2"/>
      <c r="D37" s="12">
        <v>8</v>
      </c>
      <c r="E37" s="30"/>
      <c r="F37" s="29"/>
      <c r="G37" s="29"/>
      <c r="H37" s="29"/>
      <c r="I37" s="30"/>
      <c r="J37" s="63"/>
      <c r="K37" s="64"/>
      <c r="L37" s="29"/>
      <c r="M37" s="29"/>
      <c r="N37" s="2"/>
    </row>
    <row r="38" spans="2:19" x14ac:dyDescent="0.45">
      <c r="B38" s="2"/>
      <c r="C38" s="2"/>
      <c r="D38" s="12">
        <v>9</v>
      </c>
      <c r="E38" s="30"/>
      <c r="F38" s="29"/>
      <c r="G38" s="29"/>
      <c r="H38" s="29"/>
      <c r="I38" s="30"/>
      <c r="J38" s="63"/>
      <c r="K38" s="64"/>
      <c r="L38" s="29"/>
      <c r="M38" s="29"/>
      <c r="N38" s="2"/>
    </row>
    <row r="39" spans="2:19" x14ac:dyDescent="0.45">
      <c r="B39" s="2"/>
      <c r="C39" s="2"/>
      <c r="D39" s="12">
        <v>10</v>
      </c>
      <c r="E39" s="30"/>
      <c r="F39" s="29"/>
      <c r="G39" s="29"/>
      <c r="H39" s="29"/>
      <c r="I39" s="30"/>
      <c r="J39" s="63"/>
      <c r="K39" s="64"/>
      <c r="L39" s="29"/>
      <c r="M39" s="29"/>
      <c r="N39" s="2"/>
    </row>
    <row r="40" spans="2:19" x14ac:dyDescent="0.45">
      <c r="B40" s="2"/>
      <c r="C40" s="2"/>
      <c r="D40" s="2"/>
      <c r="E40" s="2"/>
      <c r="F40" s="2"/>
      <c r="G40" s="2"/>
      <c r="H40" s="2"/>
      <c r="I40" s="2"/>
      <c r="J40" s="2"/>
      <c r="K40" s="2"/>
      <c r="L40" s="2"/>
      <c r="M40" s="2"/>
      <c r="N40" s="2"/>
    </row>
    <row r="42" spans="2:19" x14ac:dyDescent="0.45">
      <c r="B42" s="2"/>
      <c r="C42" s="2"/>
      <c r="D42" s="2"/>
      <c r="E42" s="2"/>
      <c r="F42" s="2"/>
      <c r="G42" s="2"/>
      <c r="H42" s="2" t="s">
        <v>186</v>
      </c>
      <c r="I42" s="2" t="s">
        <v>237</v>
      </c>
      <c r="J42" s="2" t="s">
        <v>238</v>
      </c>
      <c r="K42" s="2"/>
      <c r="L42" s="2"/>
      <c r="M42" s="2"/>
      <c r="N42" s="2"/>
      <c r="S42" s="33"/>
    </row>
    <row r="43" spans="2:19" ht="21" x14ac:dyDescent="0.65">
      <c r="B43" s="2"/>
      <c r="C43" s="13" t="s">
        <v>274</v>
      </c>
      <c r="D43" s="2"/>
      <c r="E43" s="2"/>
      <c r="F43" s="2"/>
      <c r="G43" s="2"/>
      <c r="H43" s="2"/>
      <c r="I43" s="2"/>
      <c r="J43" s="2"/>
      <c r="K43" s="2"/>
      <c r="L43" s="2"/>
      <c r="M43" s="2"/>
      <c r="N43" s="2"/>
      <c r="S43" s="33"/>
    </row>
    <row r="44" spans="2:19" x14ac:dyDescent="0.45">
      <c r="B44" s="2"/>
      <c r="C44" s="2"/>
      <c r="D44" s="2"/>
      <c r="E44" s="2"/>
      <c r="F44" s="2"/>
      <c r="G44" s="2"/>
      <c r="H44" s="2"/>
      <c r="I44" s="2"/>
      <c r="J44" s="2"/>
      <c r="K44" s="2"/>
      <c r="L44" s="2"/>
      <c r="M44" s="2"/>
      <c r="N44" s="2"/>
      <c r="S44" s="33"/>
    </row>
    <row r="45" spans="2:19" x14ac:dyDescent="0.45">
      <c r="B45" s="2"/>
      <c r="C45" s="2"/>
      <c r="D45" s="2"/>
      <c r="E45" s="45" t="str">
        <f t="array" ref="E45:F46">_xll.flPortfoliosList(F17,EffectiveDate,AsAtDate,H42)</f>
        <v>Transaction</v>
      </c>
      <c r="F45" s="45" t="str">
        <v/>
      </c>
      <c r="G45" s="60"/>
      <c r="H45" s="60"/>
      <c r="I45" s="61"/>
      <c r="J45" s="45"/>
      <c r="K45" s="45"/>
      <c r="L45" s="62"/>
      <c r="M45" s="60"/>
      <c r="N45" s="60"/>
      <c r="S45" s="33"/>
    </row>
    <row r="46" spans="2:19" x14ac:dyDescent="0.45">
      <c r="B46" s="2"/>
      <c r="C46" s="2"/>
      <c r="D46" s="12">
        <v>1</v>
      </c>
      <c r="E46" s="30" t="str">
        <v/>
      </c>
      <c r="F46" s="30" t="str">
        <v/>
      </c>
      <c r="G46" s="29"/>
      <c r="H46" s="29"/>
      <c r="I46" s="29"/>
      <c r="J46" s="30"/>
      <c r="K46" s="63"/>
      <c r="L46" s="64"/>
      <c r="M46" s="29"/>
      <c r="N46" s="29"/>
      <c r="S46" s="33"/>
    </row>
    <row r="47" spans="2:19" x14ac:dyDescent="0.45">
      <c r="B47" s="2"/>
      <c r="C47" s="2"/>
      <c r="D47" s="12">
        <v>2</v>
      </c>
      <c r="E47" s="30"/>
      <c r="F47" s="30"/>
      <c r="G47" s="29"/>
      <c r="H47" s="29"/>
      <c r="I47" s="29"/>
      <c r="J47" s="30"/>
      <c r="K47" s="63"/>
      <c r="L47" s="64"/>
      <c r="M47" s="29"/>
      <c r="N47" s="29"/>
      <c r="S47" s="33"/>
    </row>
    <row r="48" spans="2:19" x14ac:dyDescent="0.45">
      <c r="B48" s="2"/>
      <c r="C48" s="2"/>
      <c r="D48" s="12">
        <v>3</v>
      </c>
      <c r="E48" s="30"/>
      <c r="F48" s="30"/>
      <c r="G48" s="29"/>
      <c r="H48" s="29"/>
      <c r="I48" s="29"/>
      <c r="J48" s="30"/>
      <c r="K48" s="63"/>
      <c r="L48" s="64"/>
      <c r="M48" s="29"/>
      <c r="N48" s="29"/>
      <c r="S48" s="33"/>
    </row>
    <row r="49" spans="2:19" x14ac:dyDescent="0.45">
      <c r="B49" s="2"/>
      <c r="C49" s="2"/>
      <c r="D49" s="12">
        <v>4</v>
      </c>
      <c r="E49" s="30"/>
      <c r="F49" s="30"/>
      <c r="G49" s="29"/>
      <c r="H49" s="29"/>
      <c r="I49" s="29"/>
      <c r="J49" s="30"/>
      <c r="K49" s="63"/>
      <c r="L49" s="64"/>
      <c r="M49" s="29"/>
      <c r="N49" s="29"/>
      <c r="S49" s="33"/>
    </row>
    <row r="50" spans="2:19" x14ac:dyDescent="0.45">
      <c r="B50" s="2"/>
      <c r="C50" s="2"/>
      <c r="D50" s="12">
        <v>5</v>
      </c>
      <c r="E50" s="30"/>
      <c r="F50" s="30"/>
      <c r="G50" s="29"/>
      <c r="H50" s="29"/>
      <c r="I50" s="29"/>
      <c r="J50" s="30"/>
      <c r="K50" s="63"/>
      <c r="L50" s="64"/>
      <c r="M50" s="29"/>
      <c r="N50" s="29"/>
    </row>
    <row r="51" spans="2:19" x14ac:dyDescent="0.45">
      <c r="B51" s="2"/>
      <c r="C51" s="2"/>
      <c r="D51" s="12">
        <v>6</v>
      </c>
      <c r="E51" s="30"/>
      <c r="F51" s="30"/>
      <c r="G51" s="29"/>
      <c r="H51" s="29"/>
      <c r="I51" s="29"/>
      <c r="J51" s="30"/>
      <c r="K51" s="63"/>
      <c r="L51" s="64"/>
      <c r="M51" s="29"/>
      <c r="N51" s="29"/>
    </row>
    <row r="52" spans="2:19" x14ac:dyDescent="0.45">
      <c r="B52" s="2"/>
      <c r="C52" s="2"/>
      <c r="D52" s="12">
        <v>7</v>
      </c>
      <c r="E52" s="30"/>
      <c r="F52" s="30"/>
      <c r="G52" s="29"/>
      <c r="H52" s="29"/>
      <c r="I52" s="29"/>
      <c r="J52" s="30"/>
      <c r="K52" s="63"/>
      <c r="L52" s="64"/>
      <c r="M52" s="29"/>
      <c r="N52" s="29"/>
    </row>
    <row r="53" spans="2:19" x14ac:dyDescent="0.45">
      <c r="B53" s="2"/>
      <c r="C53" s="2"/>
      <c r="D53" s="12">
        <v>8</v>
      </c>
      <c r="E53" s="30"/>
      <c r="F53" s="30"/>
      <c r="G53" s="29"/>
      <c r="H53" s="29"/>
      <c r="I53" s="29"/>
      <c r="J53" s="30"/>
      <c r="K53" s="63"/>
      <c r="L53" s="64"/>
      <c r="M53" s="29"/>
      <c r="N53" s="29"/>
    </row>
    <row r="54" spans="2:19" x14ac:dyDescent="0.45">
      <c r="B54" s="2"/>
      <c r="C54" s="2"/>
      <c r="D54" s="12">
        <v>9</v>
      </c>
      <c r="E54" s="30"/>
      <c r="F54" s="30"/>
      <c r="G54" s="29"/>
      <c r="H54" s="29"/>
      <c r="I54" s="29"/>
      <c r="J54" s="30"/>
      <c r="K54" s="63"/>
      <c r="L54" s="64"/>
      <c r="M54" s="29"/>
      <c r="N54" s="29"/>
    </row>
    <row r="55" spans="2:19" x14ac:dyDescent="0.45">
      <c r="B55" s="2"/>
      <c r="C55" s="2"/>
      <c r="D55" s="12">
        <v>10</v>
      </c>
      <c r="E55" s="30"/>
      <c r="F55" s="30"/>
      <c r="G55" s="29"/>
      <c r="H55" s="29"/>
      <c r="I55" s="29"/>
      <c r="J55" s="30"/>
      <c r="K55" s="63"/>
      <c r="L55" s="64"/>
      <c r="M55" s="29"/>
      <c r="N55" s="29"/>
    </row>
    <row r="56" spans="2:19" x14ac:dyDescent="0.45">
      <c r="B56" s="2"/>
      <c r="C56" s="2"/>
      <c r="D56" s="2"/>
      <c r="E56" s="2"/>
      <c r="F56" s="2"/>
      <c r="G56" s="2"/>
      <c r="H56" s="2"/>
      <c r="I56" s="2"/>
      <c r="J56" s="2"/>
      <c r="K56" s="2"/>
      <c r="L56" s="2"/>
      <c r="M56" s="2"/>
      <c r="N56" s="2"/>
    </row>
    <row r="66" spans="5:16" x14ac:dyDescent="0.45">
      <c r="E66" t="s">
        <v>342</v>
      </c>
    </row>
    <row r="67" spans="5:16" x14ac:dyDescent="0.45">
      <c r="E67" s="29" t="s">
        <v>337</v>
      </c>
    </row>
    <row r="68" spans="5:16" x14ac:dyDescent="0.45">
      <c r="E68" s="29" t="s">
        <v>336</v>
      </c>
    </row>
    <row r="69" spans="5:16" x14ac:dyDescent="0.45">
      <c r="E69" s="29" t="s">
        <v>338</v>
      </c>
    </row>
    <row r="70" spans="5:16" x14ac:dyDescent="0.45">
      <c r="E70" s="29" t="s">
        <v>226</v>
      </c>
    </row>
    <row r="74" spans="5:16" x14ac:dyDescent="0.45">
      <c r="K74" s="32"/>
    </row>
    <row r="79" spans="5:16" x14ac:dyDescent="0.45">
      <c r="I79" s="33"/>
      <c r="P79" s="33"/>
    </row>
    <row r="80" spans="5:16" x14ac:dyDescent="0.45">
      <c r="I80" s="33"/>
      <c r="P80" s="33"/>
    </row>
    <row r="81" spans="9:16" x14ac:dyDescent="0.45">
      <c r="I81" s="33"/>
      <c r="P81" s="33"/>
    </row>
    <row r="82" spans="9:16" x14ac:dyDescent="0.45">
      <c r="I82" s="33"/>
      <c r="P82" s="33"/>
    </row>
    <row r="83" spans="9:16" x14ac:dyDescent="0.45">
      <c r="I83" s="33"/>
      <c r="P83" s="33"/>
    </row>
    <row r="84" spans="9:16" x14ac:dyDescent="0.45">
      <c r="I84" s="33"/>
    </row>
    <row r="85" spans="9:16" x14ac:dyDescent="0.45">
      <c r="I85" s="33"/>
    </row>
    <row r="86" spans="9:16" x14ac:dyDescent="0.45">
      <c r="I86" s="33"/>
    </row>
    <row r="87" spans="9:16" x14ac:dyDescent="0.45">
      <c r="I87" s="33"/>
    </row>
    <row r="88" spans="9:16" x14ac:dyDescent="0.45">
      <c r="I88" s="33"/>
    </row>
    <row r="89" spans="9:16" x14ac:dyDescent="0.45">
      <c r="I89" s="33"/>
    </row>
    <row r="90" spans="9:16" x14ac:dyDescent="0.45">
      <c r="I90" s="33"/>
    </row>
    <row r="91" spans="9:16" x14ac:dyDescent="0.45">
      <c r="I91" s="33"/>
    </row>
    <row r="92" spans="9:16" x14ac:dyDescent="0.45">
      <c r="I92" s="33"/>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68"/>
  <sheetViews>
    <sheetView showGridLines="0" topLeftCell="A23" zoomScale="85" zoomScaleNormal="85" workbookViewId="0">
      <selection activeCell="E31" sqref="E31"/>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22" bestFit="1" customWidth="1"/>
    <col min="7" max="10" width="18.265625" customWidth="1"/>
    <col min="11" max="12" width="25.59765625" customWidth="1"/>
    <col min="13" max="13" width="4.86328125" customWidth="1"/>
    <col min="14" max="14" width="32.1328125" bestFit="1" customWidth="1"/>
    <col min="15" max="15" width="16.86328125" customWidth="1"/>
    <col min="16" max="16" width="31.265625" bestFit="1" customWidth="1"/>
    <col min="17" max="18" width="14" bestFit="1" customWidth="1"/>
    <col min="19" max="19" width="16.59765625" bestFit="1" customWidth="1"/>
    <col min="20" max="20" width="9.3984375" bestFit="1" customWidth="1"/>
    <col min="21" max="21" width="12.86328125" bestFit="1" customWidth="1"/>
    <col min="22" max="25" width="9.265625" bestFit="1"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210</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211</v>
      </c>
      <c r="E5" s="1"/>
      <c r="F5" s="1"/>
      <c r="G5" s="1"/>
      <c r="H5" s="1"/>
      <c r="I5" s="1"/>
      <c r="J5" s="1"/>
      <c r="K5" s="1"/>
      <c r="L5" s="1"/>
      <c r="M5" s="1"/>
    </row>
    <row r="6" spans="2:13" x14ac:dyDescent="0.45">
      <c r="B6" s="1"/>
      <c r="C6" s="1"/>
      <c r="D6" s="3" t="s">
        <v>272</v>
      </c>
      <c r="E6" s="1"/>
      <c r="F6" s="1"/>
      <c r="G6" s="1"/>
      <c r="H6" s="1"/>
      <c r="I6" s="1"/>
      <c r="J6" s="1"/>
      <c r="K6" s="1"/>
      <c r="L6" s="1"/>
      <c r="M6" s="1"/>
    </row>
    <row r="7" spans="2:13" x14ac:dyDescent="0.45">
      <c r="B7" s="1"/>
      <c r="C7" s="1"/>
      <c r="D7" s="1"/>
      <c r="E7" s="59" t="s">
        <v>269</v>
      </c>
      <c r="F7" s="1"/>
      <c r="G7" s="1"/>
      <c r="H7" s="1"/>
      <c r="I7" s="1"/>
      <c r="J7" s="1"/>
      <c r="K7" s="1"/>
      <c r="L7" s="1"/>
      <c r="M7" s="1"/>
    </row>
    <row r="8" spans="2:13" x14ac:dyDescent="0.45">
      <c r="B8" s="1"/>
      <c r="C8" s="1"/>
      <c r="D8" s="1"/>
      <c r="E8" s="59" t="s">
        <v>270</v>
      </c>
      <c r="F8" s="1"/>
      <c r="G8" s="1"/>
      <c r="H8" s="1"/>
      <c r="I8" s="1"/>
      <c r="J8" s="1"/>
      <c r="K8" s="1"/>
      <c r="L8" s="1"/>
      <c r="M8" s="1"/>
    </row>
    <row r="9" spans="2:13" x14ac:dyDescent="0.45">
      <c r="B9" s="1"/>
      <c r="C9" s="1"/>
      <c r="D9" s="1"/>
      <c r="E9" s="59" t="s">
        <v>271</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217</v>
      </c>
      <c r="D13" s="13"/>
      <c r="E13" s="2"/>
      <c r="F13" s="2"/>
      <c r="G13" s="2"/>
      <c r="H13" s="2"/>
      <c r="I13" s="2"/>
      <c r="J13" s="2"/>
      <c r="K13" s="2"/>
      <c r="L13" s="2"/>
      <c r="M13" s="2"/>
    </row>
    <row r="14" spans="2:13" x14ac:dyDescent="0.45">
      <c r="B14" s="2"/>
      <c r="C14" s="2"/>
      <c r="D14" s="2"/>
      <c r="E14" s="2"/>
      <c r="F14" s="2"/>
      <c r="G14" s="2"/>
      <c r="H14" s="2"/>
      <c r="I14" s="2"/>
      <c r="J14" s="2"/>
      <c r="K14" s="2"/>
      <c r="L14" s="2"/>
      <c r="M14" s="2"/>
    </row>
    <row r="15" spans="2:13" x14ac:dyDescent="0.45">
      <c r="B15" s="2"/>
      <c r="C15" s="2"/>
      <c r="D15" s="2"/>
      <c r="E15" s="23" t="s">
        <v>3</v>
      </c>
      <c r="F15" s="2"/>
      <c r="G15" s="2"/>
      <c r="H15" s="2"/>
      <c r="I15" s="2"/>
      <c r="J15" s="2"/>
      <c r="K15" s="2"/>
      <c r="L15" s="2"/>
      <c r="M15" s="2"/>
    </row>
    <row r="16" spans="2:13" ht="6" customHeight="1" thickBot="1" x14ac:dyDescent="0.5">
      <c r="B16" s="2"/>
      <c r="C16" s="2"/>
      <c r="D16" s="2"/>
      <c r="E16" s="12"/>
      <c r="F16" s="2"/>
      <c r="G16" s="2"/>
      <c r="H16" s="2"/>
      <c r="I16" s="2"/>
      <c r="J16" s="2"/>
      <c r="K16" s="2"/>
      <c r="L16" s="2"/>
      <c r="M16" s="2"/>
    </row>
    <row r="17" spans="2:18" ht="14.65" thickBot="1" x14ac:dyDescent="0.5">
      <c r="B17" s="2"/>
      <c r="C17" s="2"/>
      <c r="D17" s="2"/>
      <c r="E17" s="12" t="s">
        <v>198</v>
      </c>
      <c r="F17" s="19" t="s">
        <v>358</v>
      </c>
      <c r="G17" s="2" t="s">
        <v>194</v>
      </c>
      <c r="H17" s="2"/>
      <c r="I17" s="2"/>
      <c r="J17" s="2"/>
      <c r="K17" s="2"/>
      <c r="L17" s="2"/>
      <c r="M17" s="2"/>
    </row>
    <row r="18" spans="2:18" ht="6" customHeight="1" thickBot="1" x14ac:dyDescent="0.5">
      <c r="B18" s="2"/>
      <c r="C18" s="2"/>
      <c r="D18" s="2"/>
      <c r="E18" s="2"/>
      <c r="F18" s="2"/>
      <c r="G18" s="2"/>
      <c r="H18" s="2"/>
      <c r="I18" s="2"/>
      <c r="J18" s="2"/>
      <c r="K18" s="2"/>
      <c r="L18" s="2"/>
      <c r="M18" s="2"/>
    </row>
    <row r="19" spans="2:18" ht="14.65" thickBot="1" x14ac:dyDescent="0.5">
      <c r="B19" s="2"/>
      <c r="C19" s="2"/>
      <c r="D19" s="2"/>
      <c r="E19" s="12" t="s">
        <v>203</v>
      </c>
      <c r="F19" s="19" t="s">
        <v>359</v>
      </c>
      <c r="G19" s="2" t="s">
        <v>204</v>
      </c>
      <c r="H19" s="2"/>
      <c r="I19" s="2"/>
      <c r="J19" s="2"/>
      <c r="K19" s="2"/>
      <c r="L19" s="2"/>
      <c r="M19" s="2"/>
    </row>
    <row r="20" spans="2:18" ht="14.25" customHeight="1" x14ac:dyDescent="0.45">
      <c r="B20" s="2"/>
      <c r="C20" s="2"/>
      <c r="D20" s="2"/>
      <c r="E20" s="2"/>
      <c r="F20" s="2"/>
      <c r="G20" s="2"/>
      <c r="H20" s="2"/>
      <c r="I20" s="2"/>
      <c r="J20" s="2"/>
      <c r="K20" s="2"/>
      <c r="L20" s="2"/>
      <c r="M20" s="2"/>
    </row>
    <row r="21" spans="2:18" ht="14.25" customHeight="1" x14ac:dyDescent="0.45">
      <c r="B21" s="2"/>
      <c r="C21" s="2"/>
      <c r="D21" s="2"/>
      <c r="E21" s="23" t="s">
        <v>4</v>
      </c>
      <c r="F21" s="2"/>
      <c r="G21" s="2"/>
      <c r="H21" s="2"/>
      <c r="I21" s="2"/>
      <c r="J21" s="2"/>
      <c r="K21" s="2"/>
      <c r="L21" s="2"/>
      <c r="M21" s="2"/>
    </row>
    <row r="22" spans="2:18" ht="14.25" customHeight="1" thickBot="1" x14ac:dyDescent="0.5">
      <c r="B22" s="2"/>
      <c r="C22" s="2"/>
      <c r="D22" s="2"/>
      <c r="E22" s="2"/>
      <c r="F22" s="2"/>
      <c r="G22" s="2"/>
      <c r="H22" s="2"/>
      <c r="I22" s="2"/>
      <c r="J22" s="2"/>
      <c r="K22" s="2"/>
      <c r="L22" s="2"/>
      <c r="M22" s="2"/>
    </row>
    <row r="23" spans="2:18" ht="14.25" customHeight="1" thickBot="1" x14ac:dyDescent="0.5">
      <c r="B23" s="2"/>
      <c r="C23" s="2"/>
      <c r="D23" s="2"/>
      <c r="E23" s="12" t="s">
        <v>213</v>
      </c>
      <c r="F23" s="26"/>
      <c r="G23" s="2" t="s">
        <v>261</v>
      </c>
      <c r="H23" s="2"/>
      <c r="I23" s="2"/>
      <c r="J23" s="2"/>
      <c r="K23" s="2"/>
      <c r="L23" s="2"/>
      <c r="M23" s="2"/>
    </row>
    <row r="24" spans="2:18" ht="6" customHeight="1" thickBot="1" x14ac:dyDescent="0.5">
      <c r="B24" s="2"/>
      <c r="C24" s="2"/>
      <c r="D24" s="2"/>
      <c r="E24" s="2"/>
      <c r="F24" s="2"/>
      <c r="G24" s="2"/>
      <c r="H24" s="2"/>
      <c r="I24" s="2"/>
      <c r="J24" s="2"/>
      <c r="K24" s="2"/>
      <c r="L24" s="2"/>
      <c r="M24" s="2"/>
    </row>
    <row r="25" spans="2:18" ht="14.25" customHeight="1" thickBot="1" x14ac:dyDescent="0.5">
      <c r="B25" s="2"/>
      <c r="C25" s="2"/>
      <c r="D25" s="2"/>
      <c r="E25" s="12" t="s">
        <v>214</v>
      </c>
      <c r="F25" s="26"/>
      <c r="G25" s="2" t="s">
        <v>262</v>
      </c>
      <c r="H25" s="2"/>
      <c r="I25" s="2"/>
      <c r="J25" s="2"/>
      <c r="K25" s="2"/>
      <c r="L25" s="2"/>
      <c r="M25" s="2"/>
    </row>
    <row r="26" spans="2:18" x14ac:dyDescent="0.45">
      <c r="B26" s="2"/>
      <c r="C26" s="2"/>
      <c r="D26" s="2"/>
      <c r="E26" s="2"/>
      <c r="F26" s="2"/>
      <c r="G26" s="2"/>
      <c r="H26" s="2"/>
      <c r="I26" s="2"/>
      <c r="J26" s="2"/>
      <c r="K26" s="2"/>
      <c r="L26" s="2"/>
      <c r="M26" s="2"/>
    </row>
    <row r="27" spans="2:18" x14ac:dyDescent="0.45">
      <c r="B27" s="6"/>
      <c r="C27" s="6"/>
      <c r="D27" s="6"/>
      <c r="E27" s="6"/>
      <c r="F27" s="6"/>
      <c r="G27" s="6"/>
      <c r="H27" s="6"/>
      <c r="I27" s="6"/>
      <c r="J27" s="6"/>
      <c r="K27" s="6"/>
    </row>
    <row r="28" spans="2:18" x14ac:dyDescent="0.45">
      <c r="B28" s="2"/>
      <c r="C28" s="2"/>
      <c r="D28" s="2"/>
      <c r="E28" s="2"/>
      <c r="F28" s="2"/>
      <c r="G28" s="2"/>
      <c r="H28" s="2"/>
      <c r="I28" s="2"/>
      <c r="J28" s="2"/>
      <c r="K28" s="2"/>
      <c r="L28" s="2"/>
      <c r="M28" s="2"/>
      <c r="N28" s="2"/>
      <c r="O28" s="2"/>
      <c r="P28" s="2"/>
      <c r="Q28" s="2"/>
      <c r="R28" s="2"/>
    </row>
    <row r="29" spans="2:18" ht="21" x14ac:dyDescent="0.65">
      <c r="B29" s="2"/>
      <c r="C29" s="13" t="s">
        <v>215</v>
      </c>
      <c r="D29" s="2"/>
      <c r="E29" s="2"/>
      <c r="F29" s="2"/>
      <c r="G29" s="2"/>
      <c r="H29" s="2"/>
      <c r="I29" s="2"/>
      <c r="J29" s="2"/>
      <c r="K29" s="2"/>
      <c r="L29" s="2"/>
      <c r="M29" s="2"/>
      <c r="N29" s="13" t="s">
        <v>344</v>
      </c>
      <c r="O29" s="2"/>
      <c r="P29" s="2"/>
      <c r="Q29" s="2"/>
      <c r="R29" s="2"/>
    </row>
    <row r="30" spans="2:18" x14ac:dyDescent="0.45">
      <c r="B30" s="2"/>
      <c r="C30" s="2"/>
      <c r="D30" s="2"/>
      <c r="E30" s="2"/>
      <c r="F30" s="2"/>
      <c r="G30" s="2"/>
      <c r="H30" s="2"/>
      <c r="I30" s="2"/>
      <c r="J30" s="2"/>
      <c r="K30" s="2"/>
      <c r="L30" s="2"/>
      <c r="M30" s="2"/>
      <c r="N30" s="2"/>
      <c r="O30" s="2"/>
      <c r="P30" s="2"/>
      <c r="Q30" s="2"/>
      <c r="R30" s="2"/>
    </row>
    <row r="31" spans="2:18" x14ac:dyDescent="0.45">
      <c r="B31" s="2"/>
      <c r="C31" s="2"/>
      <c r="D31" s="2"/>
      <c r="E31" s="10" t="str">
        <f t="array" ref="E31:L68">_xll.flHoldingsGet(F17,F19,F23,F25)</f>
        <v>SourcePortfolioId</v>
      </c>
      <c r="F31" s="10" t="str">
        <v>SourcePortfolioScope</v>
      </c>
      <c r="G31" s="8" t="str">
        <v>InstrumentUid</v>
      </c>
      <c r="H31" s="7" t="str">
        <v>HoldingType</v>
      </c>
      <c r="I31" s="10" t="str">
        <v>Units</v>
      </c>
      <c r="J31" s="10" t="str">
        <v>SettledUnits</v>
      </c>
      <c r="K31" s="7" t="str">
        <v>Strategy</v>
      </c>
      <c r="L31" s="7" t="str">
        <v>HoldingType</v>
      </c>
      <c r="M31" s="2"/>
      <c r="N31" s="10" t="str">
        <f t="array" ref="N31:R51">_xll.flInstrumentsLookup("LusidInstrumentId",E32:E42)</f>
        <v>State</v>
      </c>
      <c r="O31" s="10" t="str">
        <v>LusidInstrumentId</v>
      </c>
      <c r="P31" s="7" t="str">
        <v>Name</v>
      </c>
      <c r="Q31" s="7" t="str">
        <v/>
      </c>
      <c r="R31" s="7" t="str">
        <v/>
      </c>
    </row>
    <row r="32" spans="2:18" x14ac:dyDescent="0.45">
      <c r="B32" s="2"/>
      <c r="C32" s="2"/>
      <c r="D32" s="12">
        <v>1</v>
      </c>
      <c r="E32" s="16" t="str">
        <v>EQUITY_UK</v>
      </c>
      <c r="F32" s="16" t="str">
        <v>ibor</v>
      </c>
      <c r="G32" s="47" t="str">
        <v>LUID_4CIOU9BS</v>
      </c>
      <c r="H32" s="49" t="str">
        <v>P</v>
      </c>
      <c r="I32" s="49">
        <v>105000</v>
      </c>
      <c r="J32" s="28">
        <v>105000</v>
      </c>
      <c r="K32" s="48" t="str">
        <v>Tracker</v>
      </c>
      <c r="L32" s="48" t="str">
        <v>Equity</v>
      </c>
      <c r="M32" s="2"/>
      <c r="N32" s="49" t="str">
        <v/>
      </c>
      <c r="O32" s="71" t="str">
        <v/>
      </c>
      <c r="P32" s="48" t="str">
        <v/>
      </c>
      <c r="Q32" s="48" t="str">
        <v/>
      </c>
      <c r="R32" s="48" t="str">
        <v/>
      </c>
    </row>
    <row r="33" spans="2:19" x14ac:dyDescent="0.45">
      <c r="B33" s="2"/>
      <c r="C33" s="2"/>
      <c r="D33" s="12">
        <v>2</v>
      </c>
      <c r="E33" s="15" t="str">
        <v>EQUITY_UK</v>
      </c>
      <c r="F33" s="16" t="str">
        <v>ibor</v>
      </c>
      <c r="G33" s="47" t="str">
        <v>LUID_YG113YFM</v>
      </c>
      <c r="H33" s="49" t="str">
        <v>P</v>
      </c>
      <c r="I33" s="49">
        <v>3500</v>
      </c>
      <c r="J33" s="28">
        <v>3500</v>
      </c>
      <c r="K33" s="48" t="str">
        <v>Tracker</v>
      </c>
      <c r="L33" s="48" t="str">
        <v>Equity</v>
      </c>
      <c r="M33" s="2"/>
      <c r="N33" s="49" t="str">
        <v/>
      </c>
      <c r="O33" s="71" t="str">
        <v/>
      </c>
      <c r="P33" s="48" t="str">
        <v/>
      </c>
      <c r="Q33" s="48" t="str">
        <v/>
      </c>
      <c r="R33" s="48" t="str">
        <v/>
      </c>
      <c r="S33" s="37"/>
    </row>
    <row r="34" spans="2:19" x14ac:dyDescent="0.45">
      <c r="B34" s="2"/>
      <c r="C34" s="2"/>
      <c r="D34" s="12">
        <v>3</v>
      </c>
      <c r="E34" s="15" t="str">
        <v>EQUITY_UK</v>
      </c>
      <c r="F34" s="16" t="str">
        <v>ibor</v>
      </c>
      <c r="G34" s="47" t="str">
        <v>LUID_OSIWJ1RE</v>
      </c>
      <c r="H34" s="49" t="str">
        <v>P</v>
      </c>
      <c r="I34" s="49">
        <v>51000</v>
      </c>
      <c r="J34" s="28">
        <v>51000</v>
      </c>
      <c r="K34" s="48" t="str">
        <v>Tracker</v>
      </c>
      <c r="L34" s="48" t="str">
        <v>Equity</v>
      </c>
      <c r="M34" s="2"/>
      <c r="N34" s="49" t="str">
        <v/>
      </c>
      <c r="O34" s="71" t="str">
        <v/>
      </c>
      <c r="P34" s="48" t="str">
        <v/>
      </c>
      <c r="Q34" s="48" t="str">
        <v/>
      </c>
      <c r="R34" s="48" t="str">
        <v/>
      </c>
      <c r="S34" s="37"/>
    </row>
    <row r="35" spans="2:19" x14ac:dyDescent="0.45">
      <c r="B35" s="2"/>
      <c r="C35" s="2"/>
      <c r="D35" s="12">
        <v>4</v>
      </c>
      <c r="E35" s="15" t="str">
        <v>EQUITY_UK</v>
      </c>
      <c r="F35" s="16" t="str">
        <v>ibor</v>
      </c>
      <c r="G35" s="47" t="str">
        <v>LUID_J0BLC5U3</v>
      </c>
      <c r="H35" s="49" t="str">
        <v>P</v>
      </c>
      <c r="I35" s="49">
        <v>57000</v>
      </c>
      <c r="J35" s="28">
        <v>57000</v>
      </c>
      <c r="K35" s="48" t="str">
        <v>Tracker</v>
      </c>
      <c r="L35" s="48" t="str">
        <v>Equity</v>
      </c>
      <c r="M35" s="2"/>
      <c r="N35" s="49" t="str">
        <v/>
      </c>
      <c r="O35" s="71" t="str">
        <v/>
      </c>
      <c r="P35" s="48" t="str">
        <v/>
      </c>
      <c r="Q35" s="48" t="str">
        <v/>
      </c>
      <c r="R35" s="48" t="str">
        <v/>
      </c>
      <c r="S35" s="37"/>
    </row>
    <row r="36" spans="2:19" x14ac:dyDescent="0.45">
      <c r="B36" s="2"/>
      <c r="C36" s="2"/>
      <c r="D36" s="12">
        <v>5</v>
      </c>
      <c r="E36" s="15" t="str">
        <v>EQUITY_UK</v>
      </c>
      <c r="F36" s="16" t="str">
        <v>ibor</v>
      </c>
      <c r="G36" s="47" t="str">
        <v>LUID_0HLA1U4Q</v>
      </c>
      <c r="H36" s="49" t="str">
        <v>P</v>
      </c>
      <c r="I36" s="49">
        <v>93000</v>
      </c>
      <c r="J36" s="28">
        <v>93000</v>
      </c>
      <c r="K36" s="48" t="str">
        <v>Tracker</v>
      </c>
      <c r="L36" s="48" t="str">
        <v>Equity</v>
      </c>
      <c r="M36" s="2"/>
      <c r="N36" s="49" t="str">
        <v/>
      </c>
      <c r="O36" s="71" t="str">
        <v/>
      </c>
      <c r="P36" s="48" t="str">
        <v/>
      </c>
      <c r="Q36" s="48" t="str">
        <v/>
      </c>
      <c r="R36" s="48" t="str">
        <v/>
      </c>
      <c r="S36" s="37"/>
    </row>
    <row r="37" spans="2:19" x14ac:dyDescent="0.45">
      <c r="B37" s="2"/>
      <c r="C37" s="2"/>
      <c r="D37" s="12">
        <v>6</v>
      </c>
      <c r="E37" s="15" t="str">
        <v>EQUITY_UK</v>
      </c>
      <c r="F37" s="16" t="str">
        <v>ibor</v>
      </c>
      <c r="G37" s="47" t="str">
        <v>LUID_0HLA1U4Q</v>
      </c>
      <c r="H37" s="49" t="str">
        <v>P</v>
      </c>
      <c r="I37" s="49">
        <v>50000</v>
      </c>
      <c r="J37" s="28">
        <v>50000</v>
      </c>
      <c r="K37" s="48" t="str">
        <v>Growth</v>
      </c>
      <c r="L37" s="48" t="str">
        <v>Equity</v>
      </c>
      <c r="M37" s="2"/>
      <c r="N37" s="49" t="str">
        <v/>
      </c>
      <c r="O37" s="71" t="str">
        <v/>
      </c>
      <c r="P37" s="48" t="str">
        <v/>
      </c>
      <c r="Q37" s="48" t="str">
        <v/>
      </c>
      <c r="R37" s="48" t="str">
        <v/>
      </c>
      <c r="S37" s="37"/>
    </row>
    <row r="38" spans="2:19" x14ac:dyDescent="0.45">
      <c r="B38" s="2"/>
      <c r="C38" s="2"/>
      <c r="D38" s="12">
        <v>7</v>
      </c>
      <c r="E38" s="15" t="str">
        <v>EQUITY_UK</v>
      </c>
      <c r="F38" s="16" t="str">
        <v>ibor</v>
      </c>
      <c r="G38" s="47" t="str">
        <v>LUID_OKKR2QDK</v>
      </c>
      <c r="H38" s="49" t="str">
        <v>P</v>
      </c>
      <c r="I38" s="49">
        <v>30000</v>
      </c>
      <c r="J38" s="28">
        <v>30000</v>
      </c>
      <c r="K38" s="48" t="str">
        <v>Tracker</v>
      </c>
      <c r="L38" s="48" t="str">
        <v>Equity</v>
      </c>
      <c r="M38" s="2"/>
      <c r="N38" s="49" t="str">
        <v/>
      </c>
      <c r="O38" s="71" t="str">
        <v/>
      </c>
      <c r="P38" s="48" t="str">
        <v/>
      </c>
      <c r="Q38" s="48" t="str">
        <v/>
      </c>
      <c r="R38" s="48" t="str">
        <v/>
      </c>
      <c r="S38" s="37"/>
    </row>
    <row r="39" spans="2:19" x14ac:dyDescent="0.45">
      <c r="B39" s="2"/>
      <c r="C39" s="2"/>
      <c r="D39" s="12">
        <v>8</v>
      </c>
      <c r="E39" s="15" t="str">
        <v>EQUITY_UK</v>
      </c>
      <c r="F39" s="16" t="str">
        <v>ibor</v>
      </c>
      <c r="G39" s="47" t="str">
        <v>LUID_X2DGC5ZM</v>
      </c>
      <c r="H39" s="49" t="str">
        <v>P</v>
      </c>
      <c r="I39" s="49">
        <v>148000</v>
      </c>
      <c r="J39" s="28">
        <v>148000</v>
      </c>
      <c r="K39" s="48" t="str">
        <v>Tracker</v>
      </c>
      <c r="L39" s="48" t="str">
        <v>Equity</v>
      </c>
      <c r="M39" s="2"/>
      <c r="N39" s="49" t="str">
        <v/>
      </c>
      <c r="O39" s="71" t="str">
        <v/>
      </c>
      <c r="P39" s="48" t="str">
        <v/>
      </c>
      <c r="Q39" s="48" t="str">
        <v/>
      </c>
      <c r="R39" s="48" t="str">
        <v/>
      </c>
      <c r="S39" s="37"/>
    </row>
    <row r="40" spans="2:19" x14ac:dyDescent="0.45">
      <c r="B40" s="2"/>
      <c r="C40" s="2"/>
      <c r="D40" s="12">
        <v>9</v>
      </c>
      <c r="E40" s="15" t="str">
        <v>EQUITY_UK</v>
      </c>
      <c r="F40" s="16" t="str">
        <v>ibor</v>
      </c>
      <c r="G40" s="47" t="str">
        <v>LUID_X2DGC5ZM</v>
      </c>
      <c r="H40" s="49" t="str">
        <v>P</v>
      </c>
      <c r="I40" s="49">
        <v>153000</v>
      </c>
      <c r="J40" s="28">
        <v>153000</v>
      </c>
      <c r="K40" s="48" t="str">
        <v>Growth</v>
      </c>
      <c r="L40" s="48" t="str">
        <v>Equity</v>
      </c>
      <c r="M40" s="2"/>
      <c r="N40" s="49" t="str">
        <v/>
      </c>
      <c r="O40" s="71" t="str">
        <v/>
      </c>
      <c r="P40" s="48" t="str">
        <v/>
      </c>
      <c r="Q40" s="48" t="str">
        <v/>
      </c>
      <c r="R40" s="48" t="str">
        <v/>
      </c>
      <c r="S40" s="37"/>
    </row>
    <row r="41" spans="2:19" x14ac:dyDescent="0.45">
      <c r="B41" s="2"/>
      <c r="C41" s="2"/>
      <c r="D41" s="12">
        <v>10</v>
      </c>
      <c r="E41" s="15" t="str">
        <v>EQUITY_UK</v>
      </c>
      <c r="F41" s="16" t="str">
        <v>ibor</v>
      </c>
      <c r="G41" s="47" t="str">
        <v>LUID_WM9HL2CV</v>
      </c>
      <c r="H41" s="49" t="str">
        <v>P</v>
      </c>
      <c r="I41" s="49">
        <v>133000</v>
      </c>
      <c r="J41" s="28">
        <v>133000</v>
      </c>
      <c r="K41" s="48" t="str">
        <v>Tracker</v>
      </c>
      <c r="L41" s="48" t="str">
        <v>Equity</v>
      </c>
      <c r="M41" s="2"/>
      <c r="N41" s="49" t="str">
        <v/>
      </c>
      <c r="O41" s="71" t="str">
        <v/>
      </c>
      <c r="P41" s="48" t="str">
        <v/>
      </c>
      <c r="Q41" s="48" t="str">
        <v/>
      </c>
      <c r="R41" s="48" t="str">
        <v/>
      </c>
    </row>
    <row r="42" spans="2:19" x14ac:dyDescent="0.45">
      <c r="B42" s="2"/>
      <c r="C42" s="2"/>
      <c r="D42" s="12">
        <v>11</v>
      </c>
      <c r="E42" s="15" t="str">
        <v>EQUITY_UK</v>
      </c>
      <c r="F42" s="76" t="str">
        <v>ibor</v>
      </c>
      <c r="G42" s="74" t="str">
        <v>LUID_H99167KB</v>
      </c>
      <c r="H42" s="49" t="str">
        <v>P</v>
      </c>
      <c r="I42" s="49">
        <v>36000</v>
      </c>
      <c r="J42" s="71">
        <v>36000</v>
      </c>
      <c r="K42" s="48" t="str">
        <v>Tracker</v>
      </c>
      <c r="L42" s="48" t="str">
        <v>Equity</v>
      </c>
      <c r="M42" s="2"/>
      <c r="N42" s="49" t="str">
        <v/>
      </c>
      <c r="O42" s="71" t="str">
        <v/>
      </c>
      <c r="P42" s="48" t="str">
        <v/>
      </c>
      <c r="Q42" s="48" t="str">
        <v/>
      </c>
      <c r="R42" s="48" t="str">
        <v/>
      </c>
    </row>
    <row r="43" spans="2:19" x14ac:dyDescent="0.45">
      <c r="B43" s="2"/>
      <c r="C43" s="2"/>
      <c r="D43" s="12">
        <v>12</v>
      </c>
      <c r="E43" s="15" t="str">
        <v>EQUITY_UK</v>
      </c>
      <c r="F43" s="76" t="str">
        <v>ibor</v>
      </c>
      <c r="G43" s="74" t="str">
        <v>LUID_4BM95EX4</v>
      </c>
      <c r="H43" s="49" t="str">
        <v>P</v>
      </c>
      <c r="I43" s="49">
        <v>5750000</v>
      </c>
      <c r="J43" s="71">
        <v>5750000</v>
      </c>
      <c r="K43" s="48" t="str">
        <v>Tracker</v>
      </c>
      <c r="L43" s="48" t="str">
        <v>Equity</v>
      </c>
      <c r="M43" s="2"/>
      <c r="N43" s="49" t="str">
        <v/>
      </c>
      <c r="O43" s="71" t="str">
        <v/>
      </c>
      <c r="P43" s="48" t="str">
        <v/>
      </c>
      <c r="Q43" s="48" t="str">
        <v/>
      </c>
      <c r="R43" s="48" t="str">
        <v/>
      </c>
    </row>
    <row r="44" spans="2:19" x14ac:dyDescent="0.45">
      <c r="B44" s="2"/>
      <c r="C44" s="2"/>
      <c r="D44" s="12">
        <v>13</v>
      </c>
      <c r="E44" s="15" t="str">
        <v>EQUITY_UK</v>
      </c>
      <c r="F44" s="76" t="str">
        <v>ibor</v>
      </c>
      <c r="G44" s="74" t="str">
        <v>LUID_GAG13XLZ</v>
      </c>
      <c r="H44" s="49" t="str">
        <v>P</v>
      </c>
      <c r="I44" s="49">
        <v>85000</v>
      </c>
      <c r="J44" s="71">
        <v>85000</v>
      </c>
      <c r="K44" s="48" t="str">
        <v>Tracker</v>
      </c>
      <c r="L44" s="48" t="str">
        <v>Equity</v>
      </c>
      <c r="M44" s="2"/>
      <c r="N44" s="49" t="str">
        <v/>
      </c>
      <c r="O44" s="71" t="str">
        <v/>
      </c>
      <c r="P44" s="48" t="str">
        <v/>
      </c>
      <c r="Q44" s="48" t="str">
        <v/>
      </c>
      <c r="R44" s="48" t="str">
        <v/>
      </c>
    </row>
    <row r="45" spans="2:19" x14ac:dyDescent="0.45">
      <c r="B45" s="2"/>
      <c r="C45" s="2"/>
      <c r="D45" s="12">
        <v>14</v>
      </c>
      <c r="E45" s="15" t="str">
        <v>EQUITY_UK</v>
      </c>
      <c r="F45" s="76" t="str">
        <v>ibor</v>
      </c>
      <c r="G45" s="74" t="str">
        <v>LUID_7XBMXU0Q</v>
      </c>
      <c r="H45" s="49" t="str">
        <v>P</v>
      </c>
      <c r="I45" s="49">
        <v>52000</v>
      </c>
      <c r="J45" s="71">
        <v>52000</v>
      </c>
      <c r="K45" s="48" t="str">
        <v>Tracker</v>
      </c>
      <c r="L45" s="48" t="str">
        <v>Equity</v>
      </c>
      <c r="M45" s="2"/>
      <c r="N45" s="49" t="str">
        <v/>
      </c>
      <c r="O45" s="71" t="str">
        <v/>
      </c>
      <c r="P45" s="48" t="str">
        <v/>
      </c>
      <c r="Q45" s="48" t="str">
        <v/>
      </c>
      <c r="R45" s="48" t="str">
        <v/>
      </c>
    </row>
    <row r="46" spans="2:19" x14ac:dyDescent="0.45">
      <c r="B46" s="2"/>
      <c r="C46" s="2"/>
      <c r="D46" s="12">
        <v>15</v>
      </c>
      <c r="E46" s="15" t="str">
        <v>EQUITY_UK</v>
      </c>
      <c r="F46" s="76" t="str">
        <v>ibor</v>
      </c>
      <c r="G46" s="74" t="str">
        <v>LUID_BYWHXXLQ</v>
      </c>
      <c r="H46" s="49" t="str">
        <v>P</v>
      </c>
      <c r="I46" s="49">
        <v>163000</v>
      </c>
      <c r="J46" s="71">
        <v>163000</v>
      </c>
      <c r="K46" s="48" t="str">
        <v>Tracker</v>
      </c>
      <c r="L46" s="48" t="str">
        <v>Equity</v>
      </c>
      <c r="M46" s="2"/>
      <c r="N46" s="49" t="str">
        <v/>
      </c>
      <c r="O46" s="71" t="str">
        <v/>
      </c>
      <c r="P46" s="48" t="str">
        <v/>
      </c>
      <c r="Q46" s="48" t="str">
        <v/>
      </c>
      <c r="R46" s="48" t="str">
        <v/>
      </c>
    </row>
    <row r="47" spans="2:19" x14ac:dyDescent="0.45">
      <c r="B47" s="2"/>
      <c r="C47" s="2"/>
      <c r="D47" s="12">
        <v>16</v>
      </c>
      <c r="E47" s="15" t="str">
        <v>EQUITY_UK</v>
      </c>
      <c r="F47" s="76" t="str">
        <v>ibor</v>
      </c>
      <c r="G47" s="74" t="str">
        <v>LUID_6NJDH5ZM</v>
      </c>
      <c r="H47" s="49" t="str">
        <v>P</v>
      </c>
      <c r="I47" s="49">
        <v>81000</v>
      </c>
      <c r="J47" s="71">
        <v>81000</v>
      </c>
      <c r="K47" s="48" t="str">
        <v>Tracker</v>
      </c>
      <c r="L47" s="48" t="str">
        <v>Equity</v>
      </c>
      <c r="M47" s="2"/>
      <c r="N47" s="49" t="str">
        <v/>
      </c>
      <c r="O47" s="71" t="str">
        <v/>
      </c>
      <c r="P47" s="48" t="str">
        <v/>
      </c>
      <c r="Q47" s="48" t="str">
        <v/>
      </c>
      <c r="R47" s="48" t="str">
        <v/>
      </c>
    </row>
    <row r="48" spans="2:19" x14ac:dyDescent="0.45">
      <c r="B48" s="2"/>
      <c r="C48" s="2"/>
      <c r="D48" s="12">
        <v>17</v>
      </c>
      <c r="E48" s="15" t="str">
        <v>EQUITY_UK</v>
      </c>
      <c r="F48" s="76" t="str">
        <v>ibor</v>
      </c>
      <c r="G48" s="74" t="str">
        <v>LUID_XLHCNQV1</v>
      </c>
      <c r="H48" s="49" t="str">
        <v>P</v>
      </c>
      <c r="I48" s="49">
        <v>83000</v>
      </c>
      <c r="J48" s="71">
        <v>83000</v>
      </c>
      <c r="K48" s="48" t="str">
        <v>Tracker</v>
      </c>
      <c r="L48" s="48" t="str">
        <v>Equity</v>
      </c>
      <c r="M48" s="2"/>
      <c r="N48" s="49" t="str">
        <v/>
      </c>
      <c r="O48" s="71" t="str">
        <v/>
      </c>
      <c r="P48" s="48" t="str">
        <v/>
      </c>
      <c r="Q48" s="48" t="str">
        <v/>
      </c>
      <c r="R48" s="48" t="str">
        <v/>
      </c>
    </row>
    <row r="49" spans="2:18" x14ac:dyDescent="0.45">
      <c r="B49" s="2"/>
      <c r="C49" s="2"/>
      <c r="D49" s="12">
        <v>18</v>
      </c>
      <c r="E49" s="15" t="str">
        <v>EQUITY_UK</v>
      </c>
      <c r="F49" s="76" t="str">
        <v>ibor</v>
      </c>
      <c r="G49" s="74" t="str">
        <v>LUID_P0O6PB3H</v>
      </c>
      <c r="H49" s="49" t="str">
        <v>P</v>
      </c>
      <c r="I49" s="49">
        <v>64000</v>
      </c>
      <c r="J49" s="71">
        <v>64000</v>
      </c>
      <c r="K49" s="48" t="str">
        <v>Tracker</v>
      </c>
      <c r="L49" s="48" t="str">
        <v>Equity</v>
      </c>
      <c r="M49" s="2"/>
      <c r="N49" s="49" t="str">
        <v/>
      </c>
      <c r="O49" s="71" t="str">
        <v/>
      </c>
      <c r="P49" s="48" t="str">
        <v/>
      </c>
      <c r="Q49" s="48" t="str">
        <v/>
      </c>
      <c r="R49" s="48" t="str">
        <v/>
      </c>
    </row>
    <row r="50" spans="2:18" x14ac:dyDescent="0.45">
      <c r="B50" s="2"/>
      <c r="C50" s="2"/>
      <c r="D50" s="12">
        <v>19</v>
      </c>
      <c r="E50" s="15" t="str">
        <v>EQUITY_UK</v>
      </c>
      <c r="F50" s="76" t="str">
        <v>ibor</v>
      </c>
      <c r="G50" s="74" t="str">
        <v>LUID_CC51K2KC</v>
      </c>
      <c r="H50" s="49" t="str">
        <v>P</v>
      </c>
      <c r="I50" s="49">
        <v>2300</v>
      </c>
      <c r="J50" s="71">
        <v>2300</v>
      </c>
      <c r="K50" s="48" t="str">
        <v>Tracker</v>
      </c>
      <c r="L50" s="48" t="str">
        <v>Equity</v>
      </c>
      <c r="M50" s="2"/>
      <c r="N50" s="49" t="str">
        <v/>
      </c>
      <c r="O50" s="71" t="str">
        <v/>
      </c>
      <c r="P50" s="48" t="str">
        <v/>
      </c>
      <c r="Q50" s="48" t="str">
        <v/>
      </c>
      <c r="R50" s="48" t="str">
        <v/>
      </c>
    </row>
    <row r="51" spans="2:18" x14ac:dyDescent="0.45">
      <c r="B51" s="2"/>
      <c r="C51" s="2"/>
      <c r="D51" s="12">
        <v>20</v>
      </c>
      <c r="E51" s="15" t="str">
        <v>EQUITY_UK</v>
      </c>
      <c r="F51" s="76" t="str">
        <v>ibor</v>
      </c>
      <c r="G51" s="74" t="str">
        <v>LUID_CC51K2KC</v>
      </c>
      <c r="H51" s="49" t="str">
        <v>P</v>
      </c>
      <c r="I51" s="49">
        <v>5000</v>
      </c>
      <c r="J51" s="71">
        <v>5000</v>
      </c>
      <c r="K51" s="48" t="str">
        <v>Growth</v>
      </c>
      <c r="L51" s="48" t="str">
        <v>Equity</v>
      </c>
      <c r="M51" s="2"/>
      <c r="N51" s="49" t="str">
        <v/>
      </c>
      <c r="O51" s="71" t="str">
        <v/>
      </c>
      <c r="P51" s="48" t="str">
        <v/>
      </c>
      <c r="Q51" s="48" t="str">
        <v/>
      </c>
      <c r="R51" s="48" t="str">
        <v/>
      </c>
    </row>
    <row r="52" spans="2:18" x14ac:dyDescent="0.45">
      <c r="B52" s="2"/>
      <c r="C52" s="2"/>
      <c r="D52" s="12">
        <v>21</v>
      </c>
      <c r="E52" s="15" t="str">
        <v>EQUITY_UK</v>
      </c>
      <c r="F52" s="76" t="str">
        <v>ibor</v>
      </c>
      <c r="G52" s="74" t="str">
        <v>LUID_SOZ99J1E</v>
      </c>
      <c r="H52" s="49" t="str">
        <v>P</v>
      </c>
      <c r="I52" s="49">
        <v>500000</v>
      </c>
      <c r="J52" s="71">
        <v>500000</v>
      </c>
      <c r="K52" s="48" t="str">
        <v>Tracker</v>
      </c>
      <c r="L52" s="48" t="str">
        <v>Equity</v>
      </c>
      <c r="M52" s="2"/>
      <c r="N52" s="2"/>
      <c r="O52" s="2"/>
      <c r="P52" s="2"/>
      <c r="Q52" s="2"/>
      <c r="R52" s="2"/>
    </row>
    <row r="53" spans="2:18" x14ac:dyDescent="0.45">
      <c r="B53" s="2"/>
      <c r="C53" s="2"/>
      <c r="D53" s="12">
        <v>22</v>
      </c>
      <c r="E53" s="15" t="str">
        <v>EQUITY_UK</v>
      </c>
      <c r="F53" s="76" t="str">
        <v>ibor</v>
      </c>
      <c r="G53" s="74" t="str">
        <v>LUID_V1O1XB8Y</v>
      </c>
      <c r="H53" s="49" t="str">
        <v>P</v>
      </c>
      <c r="I53" s="49">
        <v>87000</v>
      </c>
      <c r="J53" s="71">
        <v>87000</v>
      </c>
      <c r="K53" s="48" t="str">
        <v>Tracker</v>
      </c>
      <c r="L53" s="48" t="str">
        <v>Equity</v>
      </c>
    </row>
    <row r="54" spans="2:18" x14ac:dyDescent="0.45">
      <c r="B54" s="2"/>
      <c r="C54" s="2"/>
      <c r="D54" s="12">
        <v>23</v>
      </c>
      <c r="E54" s="15" t="str">
        <v>EQUITY_UK</v>
      </c>
      <c r="F54" s="76" t="str">
        <v>ibor</v>
      </c>
      <c r="G54" s="74" t="str">
        <v>LUID_ZVZ3T8WN</v>
      </c>
      <c r="H54" s="49" t="str">
        <v>P</v>
      </c>
      <c r="I54" s="49">
        <v>360000</v>
      </c>
      <c r="J54" s="71">
        <v>360000</v>
      </c>
      <c r="K54" s="48" t="str">
        <v>Tracker</v>
      </c>
      <c r="L54" s="48" t="str">
        <v>Equity</v>
      </c>
    </row>
    <row r="55" spans="2:18" x14ac:dyDescent="0.45">
      <c r="B55" s="2"/>
      <c r="C55" s="2"/>
      <c r="D55" s="12">
        <v>24</v>
      </c>
      <c r="E55" s="15" t="str">
        <v>EQUITY_UK</v>
      </c>
      <c r="F55" s="76" t="str">
        <v>ibor</v>
      </c>
      <c r="G55" s="74" t="str">
        <v>CCY_GBP</v>
      </c>
      <c r="H55" s="49" t="str">
        <v>B</v>
      </c>
      <c r="I55" s="49">
        <v>53843.999999999927</v>
      </c>
      <c r="J55" s="71">
        <v>53843.999999999927</v>
      </c>
      <c r="K55" s="48" t="str">
        <v>Tracker</v>
      </c>
      <c r="L55" s="48" t="str">
        <v>Cash</v>
      </c>
    </row>
    <row r="56" spans="2:18" x14ac:dyDescent="0.45">
      <c r="B56" s="2"/>
      <c r="C56" s="2"/>
      <c r="D56" s="12">
        <v>25</v>
      </c>
      <c r="E56" s="15" t="str">
        <v>EQUITY_UK</v>
      </c>
      <c r="F56" s="76" t="str">
        <v>ibor</v>
      </c>
      <c r="G56" s="74" t="str">
        <v>CCY_GBP</v>
      </c>
      <c r="H56" s="49" t="str">
        <v>B</v>
      </c>
      <c r="I56" s="49">
        <v>-49865.39</v>
      </c>
      <c r="J56" s="71">
        <v>-49865.39</v>
      </c>
      <c r="K56" s="48" t="str">
        <v>Tracker</v>
      </c>
      <c r="L56" s="48" t="str">
        <v>Commission</v>
      </c>
    </row>
    <row r="57" spans="2:18" x14ac:dyDescent="0.45">
      <c r="B57" s="2"/>
      <c r="C57" s="2"/>
      <c r="D57" s="12">
        <v>26</v>
      </c>
      <c r="E57" s="15" t="str">
        <v>EQUITY_UK</v>
      </c>
      <c r="F57" s="76" t="str">
        <v>ibor</v>
      </c>
      <c r="G57" s="74" t="str">
        <v>CCY_GBP</v>
      </c>
      <c r="H57" s="49" t="str">
        <v>B</v>
      </c>
      <c r="I57" s="49">
        <v>5670.0000000000009</v>
      </c>
      <c r="J57" s="71">
        <v>5670.0000000000009</v>
      </c>
      <c r="K57" s="48" t="str">
        <v>Tracker</v>
      </c>
      <c r="L57" s="48" t="str">
        <v>Income</v>
      </c>
    </row>
    <row r="58" spans="2:18" x14ac:dyDescent="0.45">
      <c r="B58" s="2"/>
      <c r="C58" s="2"/>
      <c r="D58" s="12">
        <v>27</v>
      </c>
      <c r="E58" s="15" t="str">
        <v>EQUITY_UK</v>
      </c>
      <c r="F58" s="76" t="str">
        <v>ibor</v>
      </c>
      <c r="G58" s="74" t="str">
        <v>CCY_GBP</v>
      </c>
      <c r="H58" s="49" t="str">
        <v>B</v>
      </c>
      <c r="I58" s="49">
        <v>95100</v>
      </c>
      <c r="J58" s="71">
        <v>95100</v>
      </c>
      <c r="K58" s="48" t="str">
        <v>Growth</v>
      </c>
      <c r="L58" s="48" t="str">
        <v>Cash</v>
      </c>
    </row>
    <row r="59" spans="2:18" x14ac:dyDescent="0.45">
      <c r="B59" s="2"/>
      <c r="C59" s="2"/>
      <c r="D59" s="12">
        <v>28</v>
      </c>
      <c r="E59" s="15" t="str">
        <v>EQUITY_UK</v>
      </c>
      <c r="F59" s="76" t="str">
        <v>ibor</v>
      </c>
      <c r="G59" s="74" t="str">
        <v>CCY_GBP</v>
      </c>
      <c r="H59" s="49" t="str">
        <v>B</v>
      </c>
      <c r="I59" s="49">
        <v>-4762.25</v>
      </c>
      <c r="J59" s="71">
        <v>-4762.25</v>
      </c>
      <c r="K59" s="48" t="str">
        <v>Growth</v>
      </c>
      <c r="L59" s="48" t="str">
        <v>Commission</v>
      </c>
    </row>
    <row r="60" spans="2:18" x14ac:dyDescent="0.45">
      <c r="E60" s="15" t="str">
        <v/>
      </c>
      <c r="F60" s="76" t="str">
        <v/>
      </c>
      <c r="G60" s="74" t="str">
        <v/>
      </c>
      <c r="H60" s="49" t="str">
        <v/>
      </c>
      <c r="I60" s="49" t="str">
        <v/>
      </c>
      <c r="J60" s="71" t="str">
        <v/>
      </c>
      <c r="K60" s="48" t="str">
        <v/>
      </c>
      <c r="L60" s="48" t="str">
        <v/>
      </c>
    </row>
    <row r="61" spans="2:18" x14ac:dyDescent="0.45">
      <c r="E61" s="15" t="str">
        <v/>
      </c>
      <c r="F61" s="76" t="str">
        <v/>
      </c>
      <c r="G61" s="74" t="str">
        <v/>
      </c>
      <c r="H61" s="49" t="str">
        <v/>
      </c>
      <c r="I61" s="49" t="str">
        <v/>
      </c>
      <c r="J61" s="71" t="str">
        <v/>
      </c>
      <c r="K61" s="48" t="str">
        <v/>
      </c>
      <c r="L61" s="48" t="str">
        <v/>
      </c>
    </row>
    <row r="62" spans="2:18" x14ac:dyDescent="0.45">
      <c r="E62" s="15" t="str">
        <v/>
      </c>
      <c r="F62" s="76" t="str">
        <v/>
      </c>
      <c r="G62" s="74" t="str">
        <v/>
      </c>
      <c r="H62" s="49" t="str">
        <v/>
      </c>
      <c r="I62" s="49" t="str">
        <v/>
      </c>
      <c r="J62" s="71" t="str">
        <v/>
      </c>
      <c r="K62" s="48" t="str">
        <v/>
      </c>
      <c r="L62" s="48" t="str">
        <v/>
      </c>
    </row>
    <row r="63" spans="2:18" x14ac:dyDescent="0.45">
      <c r="E63" s="15" t="str">
        <v/>
      </c>
      <c r="F63" s="76" t="str">
        <v/>
      </c>
      <c r="G63" s="74" t="str">
        <v/>
      </c>
      <c r="H63" s="49" t="str">
        <v/>
      </c>
      <c r="I63" s="49" t="str">
        <v/>
      </c>
      <c r="J63" s="71" t="str">
        <v/>
      </c>
      <c r="K63" s="48" t="str">
        <v/>
      </c>
      <c r="L63" s="48" t="str">
        <v/>
      </c>
    </row>
    <row r="64" spans="2:18" x14ac:dyDescent="0.45">
      <c r="E64" s="15" t="str">
        <v/>
      </c>
      <c r="F64" s="76" t="str">
        <v/>
      </c>
      <c r="G64" s="74" t="str">
        <v/>
      </c>
      <c r="H64" s="49" t="str">
        <v/>
      </c>
      <c r="I64" s="49" t="str">
        <v/>
      </c>
      <c r="J64" s="71" t="str">
        <v/>
      </c>
      <c r="K64" s="48" t="str">
        <v/>
      </c>
      <c r="L64" s="48" t="str">
        <v/>
      </c>
    </row>
    <row r="65" spans="5:12" x14ac:dyDescent="0.45">
      <c r="E65" s="15" t="str">
        <v/>
      </c>
      <c r="F65" s="76" t="str">
        <v/>
      </c>
      <c r="G65" s="74" t="str">
        <v/>
      </c>
      <c r="H65" s="49" t="str">
        <v/>
      </c>
      <c r="I65" s="49" t="str">
        <v/>
      </c>
      <c r="J65" s="71" t="str">
        <v/>
      </c>
      <c r="K65" s="48" t="str">
        <v/>
      </c>
      <c r="L65" s="48" t="str">
        <v/>
      </c>
    </row>
    <row r="66" spans="5:12" x14ac:dyDescent="0.45">
      <c r="E66" s="15" t="str">
        <v/>
      </c>
      <c r="F66" s="76" t="str">
        <v/>
      </c>
      <c r="G66" s="74" t="str">
        <v/>
      </c>
      <c r="H66" s="49" t="str">
        <v/>
      </c>
      <c r="I66" s="49" t="str">
        <v/>
      </c>
      <c r="J66" s="71" t="str">
        <v/>
      </c>
      <c r="K66" s="48" t="str">
        <v/>
      </c>
      <c r="L66" s="48" t="str">
        <v/>
      </c>
    </row>
    <row r="67" spans="5:12" x14ac:dyDescent="0.45">
      <c r="E67" s="15" t="str">
        <v/>
      </c>
      <c r="F67" s="76" t="str">
        <v/>
      </c>
      <c r="G67" s="74" t="str">
        <v/>
      </c>
      <c r="H67" s="49" t="str">
        <v/>
      </c>
      <c r="I67" s="49" t="str">
        <v/>
      </c>
      <c r="J67" s="71" t="str">
        <v/>
      </c>
      <c r="K67" s="48" t="str">
        <v/>
      </c>
      <c r="L67" s="48" t="str">
        <v/>
      </c>
    </row>
    <row r="68" spans="5:12" x14ac:dyDescent="0.45">
      <c r="E68" s="15" t="str">
        <v/>
      </c>
      <c r="F68" s="76" t="str">
        <v/>
      </c>
      <c r="G68" s="74" t="str">
        <v/>
      </c>
      <c r="H68" s="49" t="str">
        <v/>
      </c>
      <c r="I68" s="49" t="str">
        <v/>
      </c>
      <c r="J68" s="71" t="str">
        <v/>
      </c>
      <c r="K68" s="48" t="str">
        <v/>
      </c>
      <c r="L68" s="48" t="str">
        <v/>
      </c>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64"/>
  <sheetViews>
    <sheetView showGridLines="0" topLeftCell="A13" zoomScale="85" zoomScaleNormal="85" workbookViewId="0">
      <selection activeCell="E33" sqref="E33"/>
    </sheetView>
  </sheetViews>
  <sheetFormatPr defaultRowHeight="14.25" x14ac:dyDescent="0.45"/>
  <cols>
    <col min="1" max="1" width="6.59765625" customWidth="1"/>
    <col min="2" max="2" width="2.59765625" customWidth="1"/>
    <col min="3" max="3" width="1" customWidth="1"/>
    <col min="4" max="4" width="3.265625" customWidth="1"/>
    <col min="5" max="5" width="15.3984375" bestFit="1" customWidth="1"/>
    <col min="6" max="6" width="32" bestFit="1" customWidth="1"/>
    <col min="7" max="7" width="12.265625" customWidth="1"/>
    <col min="8" max="8" width="20.53125" customWidth="1"/>
    <col min="9" max="9" width="18.3984375" bestFit="1" customWidth="1"/>
    <col min="10" max="10" width="22.73046875" customWidth="1"/>
    <col min="11" max="11" width="14.265625" bestFit="1" customWidth="1"/>
    <col min="12" max="12" width="14.1328125" bestFit="1" customWidth="1"/>
    <col min="13" max="13" width="11.59765625" bestFit="1" customWidth="1"/>
    <col min="14" max="14" width="17" bestFit="1" customWidth="1"/>
    <col min="15" max="15" width="14.3984375" bestFit="1" customWidth="1"/>
    <col min="16" max="16" width="23.59765625" bestFit="1" customWidth="1"/>
    <col min="17" max="17" width="24" bestFit="1" customWidth="1"/>
    <col min="18" max="18" width="12.265625" bestFit="1" customWidth="1"/>
    <col min="19" max="19" width="23.265625" bestFit="1" customWidth="1"/>
    <col min="20" max="20" width="17.59765625" bestFit="1" customWidth="1"/>
    <col min="21" max="21" width="13.3984375" bestFit="1" customWidth="1"/>
    <col min="22" max="22" width="6.3984375" bestFit="1" customWidth="1"/>
    <col min="23" max="23" width="13.265625" bestFit="1" customWidth="1"/>
    <col min="24" max="24" width="14.265625" bestFit="1" customWidth="1"/>
    <col min="25" max="25" width="21.86328125" bestFit="1" customWidth="1"/>
    <col min="26" max="26" width="58.86328125" bestFit="1" customWidth="1"/>
    <col min="27" max="27" width="21.59765625" bestFit="1" customWidth="1"/>
    <col min="28" max="28" width="34.3984375" bestFit="1" customWidth="1"/>
    <col min="29" max="29" width="34.59765625" bestFit="1" customWidth="1"/>
    <col min="30" max="30" width="15.1328125" bestFit="1" customWidth="1"/>
    <col min="31" max="31" width="21.59765625" bestFit="1" customWidth="1"/>
    <col min="32" max="32" width="19" bestFit="1" customWidth="1"/>
    <col min="33" max="33" width="21" bestFit="1" customWidth="1"/>
    <col min="34" max="34" width="22.265625" bestFit="1" customWidth="1"/>
    <col min="35" max="35" width="11.73046875" bestFit="1"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202</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197</v>
      </c>
      <c r="E5" s="1"/>
      <c r="F5" s="1"/>
      <c r="G5" s="1"/>
      <c r="H5" s="1"/>
      <c r="I5" s="1"/>
      <c r="J5" s="1"/>
      <c r="K5" s="1"/>
      <c r="L5" s="1"/>
      <c r="M5" s="1"/>
      <c r="N5" s="1"/>
      <c r="O5" s="1"/>
      <c r="P5" s="1"/>
      <c r="Q5" s="1"/>
      <c r="R5" s="1"/>
      <c r="S5" s="1"/>
    </row>
    <row r="6" spans="2:19" x14ac:dyDescent="0.45">
      <c r="B6" s="1"/>
      <c r="C6" s="1"/>
      <c r="D6" s="3" t="s">
        <v>272</v>
      </c>
      <c r="E6" s="1"/>
      <c r="F6" s="1"/>
      <c r="G6" s="1"/>
      <c r="H6" s="1"/>
      <c r="I6" s="1"/>
      <c r="J6" s="1"/>
      <c r="K6" s="1"/>
      <c r="L6" s="1"/>
      <c r="M6" s="1"/>
      <c r="N6" s="1"/>
      <c r="O6" s="1"/>
      <c r="P6" s="1"/>
      <c r="Q6" s="1"/>
      <c r="R6" s="1"/>
      <c r="S6" s="1"/>
    </row>
    <row r="7" spans="2:19" x14ac:dyDescent="0.45">
      <c r="B7" s="1"/>
      <c r="C7" s="1"/>
      <c r="D7" s="1"/>
      <c r="E7" s="59" t="s">
        <v>269</v>
      </c>
      <c r="F7" s="1"/>
      <c r="G7" s="1"/>
      <c r="H7" s="1"/>
      <c r="I7" s="1"/>
      <c r="J7" s="1"/>
      <c r="K7" s="1"/>
      <c r="L7" s="1"/>
      <c r="M7" s="1"/>
      <c r="N7" s="1"/>
      <c r="O7" s="1"/>
      <c r="P7" s="1"/>
      <c r="Q7" s="1"/>
      <c r="R7" s="1"/>
      <c r="S7" s="1"/>
    </row>
    <row r="8" spans="2:19" x14ac:dyDescent="0.45">
      <c r="B8" s="1"/>
      <c r="C8" s="1"/>
      <c r="D8" s="1"/>
      <c r="E8" s="59" t="s">
        <v>270</v>
      </c>
      <c r="F8" s="1"/>
      <c r="G8" s="1"/>
      <c r="H8" s="1"/>
      <c r="I8" s="1"/>
      <c r="J8" s="1"/>
      <c r="K8" s="1"/>
      <c r="L8" s="1"/>
      <c r="M8" s="1"/>
      <c r="N8" s="1"/>
      <c r="O8" s="1"/>
      <c r="P8" s="1"/>
      <c r="Q8" s="1"/>
      <c r="R8" s="1"/>
      <c r="S8" s="1"/>
    </row>
    <row r="9" spans="2:19" x14ac:dyDescent="0.45">
      <c r="B9" s="1"/>
      <c r="C9" s="1"/>
      <c r="D9" s="1"/>
      <c r="E9" s="59" t="s">
        <v>271</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275</v>
      </c>
      <c r="D13" s="13"/>
      <c r="E13" s="2"/>
      <c r="F13" s="2"/>
      <c r="G13" s="2"/>
      <c r="H13" s="2"/>
      <c r="I13" s="2"/>
      <c r="J13" s="2"/>
      <c r="K13" s="2"/>
      <c r="L13" s="2"/>
      <c r="M13" s="2"/>
      <c r="N13" s="2"/>
      <c r="O13" s="2"/>
      <c r="P13" s="2"/>
      <c r="Q13" s="2"/>
      <c r="R13" s="2"/>
      <c r="S13" s="2"/>
    </row>
    <row r="14" spans="2:19" x14ac:dyDescent="0.45">
      <c r="B14" s="2"/>
      <c r="C14" s="2"/>
      <c r="D14" s="2"/>
      <c r="E14" s="2"/>
      <c r="F14" s="2"/>
      <c r="G14" s="2"/>
      <c r="H14" s="2"/>
      <c r="I14" s="2"/>
      <c r="J14" s="2"/>
      <c r="K14" s="2"/>
      <c r="L14" s="2"/>
      <c r="M14" s="2"/>
      <c r="N14" s="2"/>
      <c r="O14" s="2"/>
      <c r="P14" s="2"/>
      <c r="Q14" s="2"/>
      <c r="R14" s="2"/>
      <c r="S14" s="2"/>
    </row>
    <row r="15" spans="2:19" x14ac:dyDescent="0.45">
      <c r="B15" s="2"/>
      <c r="C15" s="2"/>
      <c r="D15" s="2"/>
      <c r="E15" s="23" t="s">
        <v>3</v>
      </c>
      <c r="F15" s="2"/>
      <c r="G15" s="2"/>
      <c r="H15" s="2"/>
      <c r="I15" s="2"/>
      <c r="J15" s="2"/>
      <c r="K15" s="2"/>
      <c r="L15" s="2"/>
      <c r="M15" s="2"/>
      <c r="N15" s="2"/>
      <c r="O15" s="2"/>
      <c r="P15" s="2"/>
      <c r="Q15" s="2"/>
      <c r="R15" s="2"/>
      <c r="S15" s="2"/>
    </row>
    <row r="16" spans="2:19" ht="6" customHeight="1" thickBot="1" x14ac:dyDescent="0.5">
      <c r="B16" s="2"/>
      <c r="C16" s="2"/>
      <c r="D16" s="2"/>
      <c r="E16" s="12"/>
      <c r="F16" s="2"/>
      <c r="G16" s="2"/>
      <c r="H16" s="2"/>
      <c r="I16" s="2"/>
      <c r="J16" s="2"/>
      <c r="K16" s="2"/>
      <c r="L16" s="2"/>
      <c r="M16" s="2"/>
      <c r="N16" s="2"/>
      <c r="O16" s="2"/>
      <c r="P16" s="2"/>
      <c r="Q16" s="2"/>
      <c r="R16" s="2"/>
      <c r="S16" s="2"/>
    </row>
    <row r="17" spans="2:36" ht="14.65" thickBot="1" x14ac:dyDescent="0.5">
      <c r="B17" s="2"/>
      <c r="C17" s="2"/>
      <c r="D17" s="2"/>
      <c r="E17" s="12" t="s">
        <v>198</v>
      </c>
      <c r="F17" s="19" t="s">
        <v>358</v>
      </c>
      <c r="G17" s="2" t="s">
        <v>194</v>
      </c>
      <c r="H17" s="2"/>
      <c r="I17" s="2"/>
      <c r="J17" s="2"/>
      <c r="K17" s="2"/>
      <c r="L17" s="2"/>
      <c r="M17" s="2"/>
      <c r="N17" s="2"/>
      <c r="O17" s="2"/>
      <c r="P17" s="2"/>
      <c r="Q17" s="2"/>
      <c r="R17" s="2"/>
      <c r="S17" s="2"/>
    </row>
    <row r="18" spans="2:36" ht="6.75" customHeight="1" thickBot="1" x14ac:dyDescent="0.5">
      <c r="B18" s="2"/>
      <c r="C18" s="2"/>
      <c r="D18" s="2"/>
      <c r="E18" s="2"/>
      <c r="F18" s="2"/>
      <c r="G18" s="2"/>
      <c r="H18" s="2"/>
      <c r="I18" s="2"/>
      <c r="J18" s="2"/>
      <c r="K18" s="2"/>
      <c r="L18" s="2"/>
      <c r="M18" s="2"/>
      <c r="N18" s="2"/>
      <c r="O18" s="2"/>
      <c r="P18" s="2"/>
      <c r="Q18" s="2"/>
      <c r="R18" s="2"/>
      <c r="S18" s="2"/>
    </row>
    <row r="19" spans="2:36" ht="14.65" thickBot="1" x14ac:dyDescent="0.5">
      <c r="B19" s="2"/>
      <c r="C19" s="2"/>
      <c r="D19" s="2"/>
      <c r="E19" s="12" t="s">
        <v>203</v>
      </c>
      <c r="F19" s="19" t="s">
        <v>359</v>
      </c>
      <c r="G19" s="2" t="s">
        <v>204</v>
      </c>
      <c r="H19" s="2"/>
      <c r="I19" s="2"/>
      <c r="J19" s="2"/>
      <c r="K19" s="2"/>
      <c r="L19" s="2"/>
      <c r="M19" s="2"/>
      <c r="N19" s="2"/>
      <c r="O19" s="2"/>
      <c r="P19" s="2"/>
      <c r="Q19" s="2"/>
      <c r="R19" s="2"/>
      <c r="S19" s="2"/>
    </row>
    <row r="20" spans="2:36" ht="14.25" customHeight="1" x14ac:dyDescent="0.45">
      <c r="B20" s="2"/>
      <c r="C20" s="2"/>
      <c r="D20" s="2"/>
      <c r="E20" s="2"/>
      <c r="F20" s="2"/>
      <c r="G20" s="2"/>
      <c r="H20" s="2"/>
      <c r="I20" s="2"/>
      <c r="J20" s="2"/>
      <c r="K20" s="2"/>
      <c r="L20" s="2"/>
      <c r="M20" s="2"/>
      <c r="N20" s="2"/>
      <c r="O20" s="2"/>
      <c r="P20" s="2"/>
      <c r="Q20" s="2"/>
      <c r="R20" s="2"/>
      <c r="S20" s="2"/>
    </row>
    <row r="21" spans="2:36" ht="14.25" customHeight="1" x14ac:dyDescent="0.45">
      <c r="B21" s="2"/>
      <c r="C21" s="2"/>
      <c r="D21" s="2"/>
      <c r="E21" s="23" t="s">
        <v>4</v>
      </c>
      <c r="F21" s="2"/>
      <c r="G21" s="2"/>
      <c r="H21" s="2"/>
      <c r="I21" s="2"/>
      <c r="J21" s="2"/>
      <c r="K21" s="2"/>
      <c r="L21" s="2"/>
      <c r="M21" s="42"/>
      <c r="N21" s="42"/>
      <c r="O21" s="2"/>
      <c r="P21" s="2"/>
      <c r="Q21" s="2"/>
      <c r="R21" s="2"/>
      <c r="S21" s="2"/>
    </row>
    <row r="22" spans="2:36" ht="14.25" customHeight="1" thickBot="1" x14ac:dyDescent="0.5">
      <c r="B22" s="2"/>
      <c r="C22" s="2"/>
      <c r="D22" s="2"/>
      <c r="E22" s="2"/>
      <c r="F22" s="2"/>
      <c r="G22" s="2"/>
      <c r="H22" s="2"/>
      <c r="I22" s="2"/>
      <c r="J22" s="2"/>
      <c r="K22" s="2"/>
      <c r="L22" s="2"/>
      <c r="M22" s="42"/>
      <c r="N22" s="42"/>
      <c r="O22" s="2"/>
      <c r="P22" s="2"/>
      <c r="Q22" s="2"/>
      <c r="R22" s="2"/>
      <c r="S22" s="2"/>
    </row>
    <row r="23" spans="2:36" ht="14.25" customHeight="1" thickBot="1" x14ac:dyDescent="0.5">
      <c r="B23" s="2"/>
      <c r="C23" s="2"/>
      <c r="D23" s="2"/>
      <c r="E23" s="12" t="s">
        <v>206</v>
      </c>
      <c r="F23" s="26">
        <v>40179</v>
      </c>
      <c r="G23" s="2"/>
      <c r="H23" s="2"/>
      <c r="I23" s="2"/>
      <c r="J23" s="2"/>
      <c r="K23" s="2"/>
      <c r="L23" s="2"/>
      <c r="M23" s="42"/>
      <c r="N23" s="42"/>
      <c r="O23" s="2"/>
      <c r="P23" s="2"/>
      <c r="Q23" s="2"/>
      <c r="R23" s="2"/>
      <c r="S23" s="2"/>
    </row>
    <row r="24" spans="2:36" ht="6.75" customHeight="1" thickBot="1" x14ac:dyDescent="0.5">
      <c r="B24" s="2"/>
      <c r="C24" s="2"/>
      <c r="D24" s="2"/>
      <c r="E24" s="2"/>
      <c r="F24" s="2"/>
      <c r="G24" s="2"/>
      <c r="H24" s="2"/>
      <c r="I24" s="2"/>
      <c r="J24" s="2"/>
      <c r="K24" s="2"/>
      <c r="L24" s="2"/>
      <c r="M24" s="42"/>
      <c r="N24" s="42"/>
      <c r="O24" s="2"/>
      <c r="P24" s="2"/>
      <c r="Q24" s="2"/>
      <c r="R24" s="2"/>
      <c r="S24" s="2"/>
    </row>
    <row r="25" spans="2:36" ht="14.25" customHeight="1" thickBot="1" x14ac:dyDescent="0.5">
      <c r="B25" s="2"/>
      <c r="C25" s="2"/>
      <c r="D25" s="2"/>
      <c r="E25" s="12" t="s">
        <v>207</v>
      </c>
      <c r="F25" s="26"/>
      <c r="G25" s="2"/>
      <c r="H25" s="2"/>
      <c r="I25" s="2"/>
      <c r="J25" s="2"/>
      <c r="K25" s="2"/>
      <c r="L25" s="2"/>
      <c r="M25" s="42"/>
      <c r="N25" s="42"/>
      <c r="O25" s="2"/>
      <c r="P25" s="2"/>
      <c r="Q25" s="2"/>
      <c r="R25" s="2"/>
      <c r="S25" s="2"/>
    </row>
    <row r="26" spans="2:36" ht="6.75" customHeight="1" thickBot="1" x14ac:dyDescent="0.5">
      <c r="B26" s="2"/>
      <c r="C26" s="2"/>
      <c r="D26" s="2"/>
      <c r="E26" s="2"/>
      <c r="F26" s="2"/>
      <c r="G26" s="2"/>
      <c r="H26" s="2"/>
      <c r="I26" s="2"/>
      <c r="J26" s="2"/>
      <c r="K26" s="2"/>
      <c r="L26" s="2"/>
      <c r="M26" s="2"/>
      <c r="N26" s="2"/>
      <c r="O26" s="2"/>
      <c r="P26" s="2"/>
      <c r="Q26" s="2"/>
      <c r="R26" s="2"/>
      <c r="S26" s="2"/>
    </row>
    <row r="27" spans="2:36" ht="14.25" customHeight="1" thickBot="1" x14ac:dyDescent="0.5">
      <c r="B27" s="2"/>
      <c r="C27" s="2"/>
      <c r="D27" s="2"/>
      <c r="E27" s="12" t="s">
        <v>205</v>
      </c>
      <c r="F27" s="26"/>
      <c r="G27" s="2"/>
      <c r="H27" s="2"/>
      <c r="I27" s="2"/>
      <c r="J27" s="2"/>
      <c r="K27" s="2"/>
      <c r="L27" s="2"/>
      <c r="M27" s="2"/>
      <c r="N27" s="2"/>
      <c r="O27" s="2"/>
      <c r="P27" s="2"/>
      <c r="Q27" s="2"/>
      <c r="R27" s="2"/>
      <c r="S27" s="2"/>
    </row>
    <row r="28" spans="2:36" x14ac:dyDescent="0.45">
      <c r="B28" s="2"/>
      <c r="C28" s="2"/>
      <c r="D28" s="2"/>
      <c r="E28" s="2"/>
      <c r="F28" s="2"/>
      <c r="G28" s="2"/>
      <c r="H28" s="2"/>
      <c r="I28" s="2"/>
      <c r="J28" s="2"/>
      <c r="K28" s="2"/>
      <c r="L28" s="2"/>
      <c r="M28" s="2"/>
      <c r="N28" s="2"/>
      <c r="O28" s="2"/>
      <c r="P28" s="2"/>
      <c r="Q28" s="2"/>
      <c r="R28" s="2"/>
      <c r="S28" s="2"/>
    </row>
    <row r="29" spans="2:36" x14ac:dyDescent="0.45">
      <c r="B29" s="6"/>
      <c r="C29" s="6"/>
      <c r="D29" s="6"/>
      <c r="E29" s="6"/>
      <c r="F29" s="6"/>
      <c r="G29" s="6"/>
      <c r="H29" s="6"/>
      <c r="I29" s="6"/>
      <c r="J29" s="6"/>
      <c r="K29" s="6"/>
      <c r="L29" s="6"/>
      <c r="M29" s="6"/>
      <c r="N29" s="6"/>
      <c r="O29" s="6"/>
      <c r="P29" s="6"/>
      <c r="Q29" s="6"/>
      <c r="R29" s="6"/>
    </row>
    <row r="30" spans="2:36" x14ac:dyDescent="0.4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65">
      <c r="B31" s="2"/>
      <c r="C31" s="13" t="s">
        <v>343</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4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45">
      <c r="B33" s="2"/>
      <c r="C33" s="2"/>
      <c r="D33" s="2"/>
      <c r="E33" s="8" t="str">
        <f t="array" ref="E33:AI61">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ExchangeRate</v>
      </c>
      <c r="P33" s="10" t="str">
        <v>TransactionToPortfolioRate</v>
      </c>
      <c r="Q33" s="10" t="str">
        <v>TransactionCurrency</v>
      </c>
      <c r="R33" s="10" t="str">
        <v>CounterpartyId</v>
      </c>
      <c r="S33" s="10" t="str">
        <v>Source</v>
      </c>
      <c r="T33" s="10" t="str">
        <v>EntryDateTime</v>
      </c>
      <c r="U33" s="10" t="str">
        <v>CancelDateTime</v>
      </c>
      <c r="V33" s="10" t="str">
        <v>Strategy</v>
      </c>
      <c r="W33" s="10" t="str">
        <v>Commission</v>
      </c>
      <c r="X33" s="10" t="str">
        <v>HoldingType</v>
      </c>
      <c r="Y33" s="10" t="str">
        <v>SourcePortfolioId</v>
      </c>
      <c r="Z33" s="10" t="str">
        <v>SourcePortfolioScope</v>
      </c>
      <c r="AA33" s="10" t="str">
        <v>Net holding as a result of the transaction</v>
      </c>
      <c r="AB33" s="10" t="str">
        <v/>
      </c>
      <c r="AC33" s="10" t="str">
        <v/>
      </c>
      <c r="AD33" s="10" t="str">
        <v/>
      </c>
      <c r="AE33" s="10" t="str">
        <v/>
      </c>
      <c r="AF33" s="10" t="str">
        <v/>
      </c>
      <c r="AG33" s="10" t="str">
        <v/>
      </c>
      <c r="AH33" s="10" t="str">
        <v/>
      </c>
      <c r="AI33" s="10" t="str">
        <v/>
      </c>
      <c r="AJ33" s="2"/>
    </row>
    <row r="34" spans="2:36" x14ac:dyDescent="0.45">
      <c r="B34" s="2"/>
      <c r="C34" s="2"/>
      <c r="D34" s="12">
        <v>1</v>
      </c>
      <c r="E34" s="15" t="str">
        <v>Active</v>
      </c>
      <c r="F34" s="16" t="str">
        <v>T1</v>
      </c>
      <c r="G34" s="29" t="str">
        <v>Buy</v>
      </c>
      <c r="H34" s="16" t="str">
        <v>Purchase</v>
      </c>
      <c r="I34" s="31" t="str">
        <v>Figi:BBG000BWF7M0</v>
      </c>
      <c r="J34" s="31" t="str">
        <v>LUID_4CIOU9BS</v>
      </c>
      <c r="K34" s="77">
        <v>44046</v>
      </c>
      <c r="L34" s="72">
        <v>44048</v>
      </c>
      <c r="M34" s="74">
        <v>105000</v>
      </c>
      <c r="N34" s="27">
        <v>2016700</v>
      </c>
      <c r="O34" s="55">
        <v>1</v>
      </c>
      <c r="P34" s="74">
        <v>0</v>
      </c>
      <c r="Q34" s="22" t="str">
        <v>GBP</v>
      </c>
      <c r="R34" s="16">
        <v>0</v>
      </c>
      <c r="S34" s="76">
        <v>0</v>
      </c>
      <c r="T34" s="76">
        <v>44084.829035937502</v>
      </c>
      <c r="U34" s="76">
        <v>0</v>
      </c>
      <c r="V34" s="76" t="str">
        <v>Tracker</v>
      </c>
      <c r="W34" s="78">
        <v>5041.75</v>
      </c>
      <c r="X34" s="78" t="str">
        <v>Equity</v>
      </c>
      <c r="Y34" s="76" t="str">
        <v>EQUITY_UK</v>
      </c>
      <c r="Z34" s="76" t="str">
        <v>ibor</v>
      </c>
      <c r="AA34" s="76">
        <v>105000</v>
      </c>
      <c r="AB34" s="79" t="str">
        <v/>
      </c>
      <c r="AC34" s="79" t="str">
        <v/>
      </c>
      <c r="AD34" s="74" t="str">
        <v/>
      </c>
      <c r="AE34" s="74" t="str">
        <v/>
      </c>
      <c r="AF34" s="74" t="str">
        <v/>
      </c>
      <c r="AG34" s="74" t="str">
        <v/>
      </c>
      <c r="AH34" s="74" t="str">
        <v/>
      </c>
      <c r="AI34" s="76" t="str">
        <v/>
      </c>
      <c r="AJ34" s="2"/>
    </row>
    <row r="35" spans="2:36" x14ac:dyDescent="0.45">
      <c r="B35" s="2"/>
      <c r="C35" s="2"/>
      <c r="D35" s="12">
        <v>2</v>
      </c>
      <c r="E35" s="15" t="str">
        <v>Active</v>
      </c>
      <c r="F35" s="15" t="str">
        <v>T2</v>
      </c>
      <c r="G35" s="29" t="str">
        <v>Buy</v>
      </c>
      <c r="H35" s="16" t="str">
        <v>Purchase</v>
      </c>
      <c r="I35" s="31" t="str">
        <v>Figi:BBG000BDCLS8</v>
      </c>
      <c r="J35" s="31" t="str">
        <v>LUID_YG113YFM</v>
      </c>
      <c r="K35" s="77">
        <v>44046</v>
      </c>
      <c r="L35" s="72">
        <v>44048</v>
      </c>
      <c r="M35" s="74">
        <v>3500</v>
      </c>
      <c r="N35" s="27">
        <v>198934</v>
      </c>
      <c r="O35" s="55">
        <v>1</v>
      </c>
      <c r="P35" s="74">
        <v>0</v>
      </c>
      <c r="Q35" s="16" t="str">
        <v>GBP</v>
      </c>
      <c r="R35" s="16">
        <v>0</v>
      </c>
      <c r="S35" s="76">
        <v>0</v>
      </c>
      <c r="T35" s="76">
        <v>44084.829035937502</v>
      </c>
      <c r="U35" s="76">
        <v>0</v>
      </c>
      <c r="V35" s="76" t="str">
        <v>Tracker</v>
      </c>
      <c r="W35" s="78">
        <v>497.33499999999992</v>
      </c>
      <c r="X35" s="78" t="str">
        <v>Equity</v>
      </c>
      <c r="Y35" s="76" t="str">
        <v>EQUITY_UK</v>
      </c>
      <c r="Z35" s="76" t="str">
        <v>ibor</v>
      </c>
      <c r="AA35" s="76">
        <v>3500</v>
      </c>
      <c r="AB35" s="79" t="str">
        <v/>
      </c>
      <c r="AC35" s="79" t="str">
        <v/>
      </c>
      <c r="AD35" s="74" t="str">
        <v/>
      </c>
      <c r="AE35" s="74" t="str">
        <v/>
      </c>
      <c r="AF35" s="74" t="str">
        <v/>
      </c>
      <c r="AG35" s="74" t="str">
        <v/>
      </c>
      <c r="AH35" s="74" t="str">
        <v/>
      </c>
      <c r="AI35" s="76" t="str">
        <v/>
      </c>
      <c r="AJ35" s="2"/>
    </row>
    <row r="36" spans="2:36" x14ac:dyDescent="0.45">
      <c r="B36" s="2"/>
      <c r="C36" s="2"/>
      <c r="D36" s="12">
        <v>3</v>
      </c>
      <c r="E36" s="15" t="str">
        <v>Active</v>
      </c>
      <c r="F36" s="15" t="str">
        <v>T3</v>
      </c>
      <c r="G36" s="29" t="str">
        <v>Buy</v>
      </c>
      <c r="H36" s="16" t="str">
        <v>Purchase</v>
      </c>
      <c r="I36" s="31" t="str">
        <v>Figi:BBG000BD3SC0</v>
      </c>
      <c r="J36" s="31" t="str">
        <v>LUID_OSIWJ1RE</v>
      </c>
      <c r="K36" s="77">
        <v>44046</v>
      </c>
      <c r="L36" s="72">
        <v>44048</v>
      </c>
      <c r="M36" s="74">
        <v>51000</v>
      </c>
      <c r="N36" s="27">
        <v>903500</v>
      </c>
      <c r="O36" s="55">
        <v>1</v>
      </c>
      <c r="P36" s="74">
        <v>0</v>
      </c>
      <c r="Q36" s="16" t="str">
        <v>GBP</v>
      </c>
      <c r="R36" s="16">
        <v>0</v>
      </c>
      <c r="S36" s="76">
        <v>0</v>
      </c>
      <c r="T36" s="76">
        <v>44084.829035937502</v>
      </c>
      <c r="U36" s="76">
        <v>0</v>
      </c>
      <c r="V36" s="76" t="str">
        <v>Tracker</v>
      </c>
      <c r="W36" s="78">
        <v>2258.75</v>
      </c>
      <c r="X36" s="78" t="str">
        <v>Equity</v>
      </c>
      <c r="Y36" s="76" t="str">
        <v>EQUITY_UK</v>
      </c>
      <c r="Z36" s="76" t="str">
        <v>ibor</v>
      </c>
      <c r="AA36" s="76">
        <v>51000</v>
      </c>
      <c r="AB36" s="79" t="str">
        <v/>
      </c>
      <c r="AC36" s="79" t="str">
        <v/>
      </c>
      <c r="AD36" s="74" t="str">
        <v/>
      </c>
      <c r="AE36" s="74" t="str">
        <v/>
      </c>
      <c r="AF36" s="74" t="str">
        <v/>
      </c>
      <c r="AG36" s="74" t="str">
        <v/>
      </c>
      <c r="AH36" s="74" t="str">
        <v/>
      </c>
      <c r="AI36" s="76" t="str">
        <v/>
      </c>
      <c r="AJ36" s="2"/>
    </row>
    <row r="37" spans="2:36" x14ac:dyDescent="0.45">
      <c r="B37" s="2"/>
      <c r="C37" s="2"/>
      <c r="D37" s="12">
        <v>4</v>
      </c>
      <c r="E37" s="15" t="str">
        <v>Active</v>
      </c>
      <c r="F37" s="15" t="str">
        <v>T4</v>
      </c>
      <c r="G37" s="29" t="str">
        <v>Buy</v>
      </c>
      <c r="H37" s="16" t="str">
        <v>Purchase</v>
      </c>
      <c r="I37" s="31" t="str">
        <v>Figi:BBG000BD6DG6</v>
      </c>
      <c r="J37" s="31" t="str">
        <v>LUID_J0BLC5U3</v>
      </c>
      <c r="K37" s="77">
        <v>44046</v>
      </c>
      <c r="L37" s="72">
        <v>44048</v>
      </c>
      <c r="M37" s="74">
        <v>57000</v>
      </c>
      <c r="N37" s="27">
        <v>303360</v>
      </c>
      <c r="O37" s="55">
        <v>1</v>
      </c>
      <c r="P37" s="74">
        <v>0</v>
      </c>
      <c r="Q37" s="16" t="str">
        <v>GBP</v>
      </c>
      <c r="R37" s="16">
        <v>0</v>
      </c>
      <c r="S37" s="76">
        <v>0</v>
      </c>
      <c r="T37" s="76">
        <v>44084.829035937502</v>
      </c>
      <c r="U37" s="76">
        <v>0</v>
      </c>
      <c r="V37" s="76" t="str">
        <v>Tracker</v>
      </c>
      <c r="W37" s="78">
        <v>758.4</v>
      </c>
      <c r="X37" s="78" t="str">
        <v>Equity</v>
      </c>
      <c r="Y37" s="76" t="str">
        <v>EQUITY_UK</v>
      </c>
      <c r="Z37" s="76" t="str">
        <v>ibor</v>
      </c>
      <c r="AA37" s="76">
        <v>57000</v>
      </c>
      <c r="AB37" s="79" t="str">
        <v/>
      </c>
      <c r="AC37" s="79" t="str">
        <v/>
      </c>
      <c r="AD37" s="74" t="str">
        <v/>
      </c>
      <c r="AE37" s="74" t="str">
        <v/>
      </c>
      <c r="AF37" s="74" t="str">
        <v/>
      </c>
      <c r="AG37" s="74" t="str">
        <v/>
      </c>
      <c r="AH37" s="74" t="str">
        <v/>
      </c>
      <c r="AI37" s="76" t="str">
        <v/>
      </c>
      <c r="AJ37" s="2"/>
    </row>
    <row r="38" spans="2:36" x14ac:dyDescent="0.45">
      <c r="B38" s="2"/>
      <c r="C38" s="2"/>
      <c r="D38" s="12">
        <v>5</v>
      </c>
      <c r="E38" s="15" t="str">
        <v>Active</v>
      </c>
      <c r="F38" s="15" t="str">
        <v>T5</v>
      </c>
      <c r="G38" s="29" t="str">
        <v>Buy</v>
      </c>
      <c r="H38" s="16" t="str">
        <v>Purchase</v>
      </c>
      <c r="I38" s="31" t="str">
        <v>Figi:BBG000NSXQ99</v>
      </c>
      <c r="J38" s="31" t="str">
        <v>LUID_0HLA1U4Q</v>
      </c>
      <c r="K38" s="77">
        <v>44046</v>
      </c>
      <c r="L38" s="72">
        <v>44048</v>
      </c>
      <c r="M38" s="74">
        <v>93000</v>
      </c>
      <c r="N38" s="27">
        <v>1190400</v>
      </c>
      <c r="O38" s="55">
        <v>1</v>
      </c>
      <c r="P38" s="74">
        <v>0</v>
      </c>
      <c r="Q38" s="16" t="str">
        <v>GBP</v>
      </c>
      <c r="R38" s="16">
        <v>0</v>
      </c>
      <c r="S38" s="76">
        <v>0</v>
      </c>
      <c r="T38" s="76">
        <v>44084.829035937502</v>
      </c>
      <c r="U38" s="76">
        <v>0</v>
      </c>
      <c r="V38" s="76" t="str">
        <v>Tracker</v>
      </c>
      <c r="W38" s="78">
        <v>2976</v>
      </c>
      <c r="X38" s="78" t="str">
        <v>Equity</v>
      </c>
      <c r="Y38" s="76" t="str">
        <v>EQUITY_UK</v>
      </c>
      <c r="Z38" s="76" t="str">
        <v>ibor</v>
      </c>
      <c r="AA38" s="76">
        <v>93000</v>
      </c>
      <c r="AB38" s="79" t="str">
        <v/>
      </c>
      <c r="AC38" s="79" t="str">
        <v/>
      </c>
      <c r="AD38" s="74" t="str">
        <v/>
      </c>
      <c r="AE38" s="74" t="str">
        <v/>
      </c>
      <c r="AF38" s="74" t="str">
        <v/>
      </c>
      <c r="AG38" s="74" t="str">
        <v/>
      </c>
      <c r="AH38" s="74" t="str">
        <v/>
      </c>
      <c r="AI38" s="76" t="str">
        <v/>
      </c>
      <c r="AJ38" s="2"/>
    </row>
    <row r="39" spans="2:36" x14ac:dyDescent="0.45">
      <c r="B39" s="2"/>
      <c r="C39" s="2"/>
      <c r="D39" s="12">
        <v>6</v>
      </c>
      <c r="E39" s="15" t="str">
        <v>Active</v>
      </c>
      <c r="F39" s="15" t="str">
        <v>T6</v>
      </c>
      <c r="G39" s="29" t="str">
        <v>Buy</v>
      </c>
      <c r="H39" s="16" t="str">
        <v>Purchase</v>
      </c>
      <c r="I39" s="31" t="str">
        <v>Figi:BBG000C0M8X7</v>
      </c>
      <c r="J39" s="31" t="str">
        <v>LUID_OKKR2QDK</v>
      </c>
      <c r="K39" s="77">
        <v>44046</v>
      </c>
      <c r="L39" s="72">
        <v>44048</v>
      </c>
      <c r="M39" s="74">
        <v>30000</v>
      </c>
      <c r="N39" s="27">
        <v>1397770</v>
      </c>
      <c r="O39" s="55">
        <v>1</v>
      </c>
      <c r="P39" s="74">
        <v>0</v>
      </c>
      <c r="Q39" s="16" t="str">
        <v>GBP</v>
      </c>
      <c r="R39" s="16">
        <v>0</v>
      </c>
      <c r="S39" s="76">
        <v>0</v>
      </c>
      <c r="T39" s="76">
        <v>44084.829035937502</v>
      </c>
      <c r="U39" s="76">
        <v>0</v>
      </c>
      <c r="V39" s="76" t="str">
        <v>Tracker</v>
      </c>
      <c r="W39" s="78">
        <v>3494.4250000000002</v>
      </c>
      <c r="X39" s="78" t="str">
        <v>Equity</v>
      </c>
      <c r="Y39" s="76" t="str">
        <v>EQUITY_UK</v>
      </c>
      <c r="Z39" s="76" t="str">
        <v>ibor</v>
      </c>
      <c r="AA39" s="76">
        <v>30000</v>
      </c>
      <c r="AB39" s="79" t="str">
        <v/>
      </c>
      <c r="AC39" s="79" t="str">
        <v/>
      </c>
      <c r="AD39" s="74" t="str">
        <v/>
      </c>
      <c r="AE39" s="74" t="str">
        <v/>
      </c>
      <c r="AF39" s="74" t="str">
        <v/>
      </c>
      <c r="AG39" s="74" t="str">
        <v/>
      </c>
      <c r="AH39" s="74" t="str">
        <v/>
      </c>
      <c r="AI39" s="76" t="str">
        <v/>
      </c>
      <c r="AJ39" s="2"/>
    </row>
    <row r="40" spans="2:36" x14ac:dyDescent="0.45">
      <c r="B40" s="2"/>
      <c r="C40" s="2"/>
      <c r="D40" s="12">
        <v>7</v>
      </c>
      <c r="E40" s="15" t="str">
        <v>Active</v>
      </c>
      <c r="F40" s="71" t="str">
        <v>T7</v>
      </c>
      <c r="G40" s="29" t="str">
        <v>Buy</v>
      </c>
      <c r="H40" s="16" t="str">
        <v>Purchase</v>
      </c>
      <c r="I40" s="31" t="str">
        <v>Figi:BBG000BDY8C0</v>
      </c>
      <c r="J40" s="31" t="str">
        <v>LUID_X2DGC5ZM</v>
      </c>
      <c r="K40" s="77">
        <v>44046</v>
      </c>
      <c r="L40" s="72">
        <v>44048</v>
      </c>
      <c r="M40" s="74">
        <v>148000</v>
      </c>
      <c r="N40" s="27">
        <v>804170</v>
      </c>
      <c r="O40" s="55">
        <v>1</v>
      </c>
      <c r="P40" s="74">
        <v>0</v>
      </c>
      <c r="Q40" s="16" t="str">
        <v>GBP</v>
      </c>
      <c r="R40" s="16">
        <v>0</v>
      </c>
      <c r="S40" s="76">
        <v>0</v>
      </c>
      <c r="T40" s="76">
        <v>44084.829035937502</v>
      </c>
      <c r="U40" s="76">
        <v>0</v>
      </c>
      <c r="V40" s="76" t="str">
        <v>Tracker</v>
      </c>
      <c r="W40" s="78">
        <v>2010.425</v>
      </c>
      <c r="X40" s="78" t="str">
        <v>Equity</v>
      </c>
      <c r="Y40" s="76" t="str">
        <v>EQUITY_UK</v>
      </c>
      <c r="Z40" s="76" t="str">
        <v>ibor</v>
      </c>
      <c r="AA40" s="76">
        <v>148000</v>
      </c>
      <c r="AB40" s="79" t="str">
        <v/>
      </c>
      <c r="AC40" s="79" t="str">
        <v/>
      </c>
      <c r="AD40" s="74" t="str">
        <v/>
      </c>
      <c r="AE40" s="74" t="str">
        <v/>
      </c>
      <c r="AF40" s="74" t="str">
        <v/>
      </c>
      <c r="AG40" s="74" t="str">
        <v/>
      </c>
      <c r="AH40" s="74" t="str">
        <v/>
      </c>
      <c r="AI40" s="76" t="str">
        <v/>
      </c>
      <c r="AJ40" s="2"/>
    </row>
    <row r="41" spans="2:36" x14ac:dyDescent="0.45">
      <c r="B41" s="2"/>
      <c r="C41" s="2"/>
      <c r="D41" s="12">
        <v>8</v>
      </c>
      <c r="E41" s="15" t="str">
        <v>Active</v>
      </c>
      <c r="F41" s="15" t="str">
        <v>T8</v>
      </c>
      <c r="G41" s="29" t="str">
        <v>Buy</v>
      </c>
      <c r="H41" s="16" t="str">
        <v>Purchase</v>
      </c>
      <c r="I41" s="31" t="str">
        <v>Figi:BBG000BF46Y8</v>
      </c>
      <c r="J41" s="31" t="str">
        <v>LUID_WM9HL2CV</v>
      </c>
      <c r="K41" s="77">
        <v>44046</v>
      </c>
      <c r="L41" s="72">
        <v>44048</v>
      </c>
      <c r="M41" s="74">
        <v>133000</v>
      </c>
      <c r="N41" s="27">
        <v>292675</v>
      </c>
      <c r="O41" s="55">
        <v>1</v>
      </c>
      <c r="P41" s="74">
        <v>0</v>
      </c>
      <c r="Q41" s="16" t="str">
        <v>GBP</v>
      </c>
      <c r="R41" s="16">
        <v>0</v>
      </c>
      <c r="S41" s="76">
        <v>0</v>
      </c>
      <c r="T41" s="76">
        <v>44084.829035937502</v>
      </c>
      <c r="U41" s="76">
        <v>0</v>
      </c>
      <c r="V41" s="76" t="str">
        <v>Tracker</v>
      </c>
      <c r="W41" s="78">
        <v>731.6875</v>
      </c>
      <c r="X41" s="78" t="str">
        <v>Equity</v>
      </c>
      <c r="Y41" s="76" t="str">
        <v>EQUITY_UK</v>
      </c>
      <c r="Z41" s="76" t="str">
        <v>ibor</v>
      </c>
      <c r="AA41" s="76">
        <v>133000</v>
      </c>
      <c r="AB41" s="79" t="str">
        <v/>
      </c>
      <c r="AC41" s="79" t="str">
        <v/>
      </c>
      <c r="AD41" s="74" t="str">
        <v/>
      </c>
      <c r="AE41" s="74" t="str">
        <v/>
      </c>
      <c r="AF41" s="74" t="str">
        <v/>
      </c>
      <c r="AG41" s="74" t="str">
        <v/>
      </c>
      <c r="AH41" s="74" t="str">
        <v/>
      </c>
      <c r="AI41" s="76" t="str">
        <v/>
      </c>
      <c r="AJ41" s="2"/>
    </row>
    <row r="42" spans="2:36" x14ac:dyDescent="0.45">
      <c r="B42" s="2"/>
      <c r="C42" s="2"/>
      <c r="D42" s="12">
        <v>9</v>
      </c>
      <c r="E42" s="15" t="str">
        <v>Active</v>
      </c>
      <c r="F42" s="15" t="str">
        <v>T9</v>
      </c>
      <c r="G42" s="29" t="str">
        <v>Buy</v>
      </c>
      <c r="H42" s="16" t="str">
        <v>Purchase</v>
      </c>
      <c r="I42" s="31" t="str">
        <v>Figi:BBG000BRVH05</v>
      </c>
      <c r="J42" s="31" t="str">
        <v>LUID_H99167KB</v>
      </c>
      <c r="K42" s="77">
        <v>44046</v>
      </c>
      <c r="L42" s="72">
        <v>44048</v>
      </c>
      <c r="M42" s="74">
        <v>36000</v>
      </c>
      <c r="N42" s="27">
        <v>799414</v>
      </c>
      <c r="O42" s="55">
        <v>1</v>
      </c>
      <c r="P42" s="74">
        <v>0</v>
      </c>
      <c r="Q42" s="16" t="str">
        <v>GBP</v>
      </c>
      <c r="R42" s="16">
        <v>0</v>
      </c>
      <c r="S42" s="76">
        <v>0</v>
      </c>
      <c r="T42" s="76">
        <v>44084.829035937502</v>
      </c>
      <c r="U42" s="76">
        <v>0</v>
      </c>
      <c r="V42" s="76" t="str">
        <v>Tracker</v>
      </c>
      <c r="W42" s="78">
        <v>1998.5350000000001</v>
      </c>
      <c r="X42" s="78" t="str">
        <v>Equity</v>
      </c>
      <c r="Y42" s="76" t="str">
        <v>EQUITY_UK</v>
      </c>
      <c r="Z42" s="76" t="str">
        <v>ibor</v>
      </c>
      <c r="AA42" s="76">
        <v>36000</v>
      </c>
      <c r="AB42" s="79" t="str">
        <v/>
      </c>
      <c r="AC42" s="79" t="str">
        <v/>
      </c>
      <c r="AD42" s="74" t="str">
        <v/>
      </c>
      <c r="AE42" s="74" t="str">
        <v/>
      </c>
      <c r="AF42" s="74" t="str">
        <v/>
      </c>
      <c r="AG42" s="74" t="str">
        <v/>
      </c>
      <c r="AH42" s="74" t="str">
        <v/>
      </c>
      <c r="AI42" s="76" t="str">
        <v/>
      </c>
      <c r="AJ42" s="2"/>
    </row>
    <row r="43" spans="2:36" x14ac:dyDescent="0.45">
      <c r="B43" s="2"/>
      <c r="C43" s="2"/>
      <c r="D43" s="12">
        <v>10</v>
      </c>
      <c r="E43" s="15" t="str">
        <v>Active</v>
      </c>
      <c r="F43" s="15" t="str">
        <v>T10</v>
      </c>
      <c r="G43" s="29" t="str">
        <v>Buy</v>
      </c>
      <c r="H43" s="16" t="str">
        <v>Purchase</v>
      </c>
      <c r="I43" s="31" t="str">
        <v>Figi:BBG000BDQGR5</v>
      </c>
      <c r="J43" s="31" t="str">
        <v>LUID_4BM95EX4</v>
      </c>
      <c r="K43" s="77">
        <v>44046</v>
      </c>
      <c r="L43" s="72">
        <v>44048</v>
      </c>
      <c r="M43" s="74">
        <v>5750000</v>
      </c>
      <c r="N43" s="27">
        <v>1599120</v>
      </c>
      <c r="O43" s="55">
        <v>1</v>
      </c>
      <c r="P43" s="74">
        <v>0</v>
      </c>
      <c r="Q43" s="16" t="str">
        <v>GBP</v>
      </c>
      <c r="R43" s="16">
        <v>0</v>
      </c>
      <c r="S43" s="76">
        <v>0</v>
      </c>
      <c r="T43" s="76">
        <v>44084.829035937502</v>
      </c>
      <c r="U43" s="76">
        <v>0</v>
      </c>
      <c r="V43" s="76" t="str">
        <v>Tracker</v>
      </c>
      <c r="W43" s="78">
        <v>3997.8</v>
      </c>
      <c r="X43" s="78" t="str">
        <v>Equity</v>
      </c>
      <c r="Y43" s="76" t="str">
        <v>EQUITY_UK</v>
      </c>
      <c r="Z43" s="76" t="str">
        <v>ibor</v>
      </c>
      <c r="AA43" s="76">
        <v>5750000</v>
      </c>
      <c r="AB43" s="79" t="str">
        <v/>
      </c>
      <c r="AC43" s="79" t="str">
        <v/>
      </c>
      <c r="AD43" s="74" t="str">
        <v/>
      </c>
      <c r="AE43" s="74" t="str">
        <v/>
      </c>
      <c r="AF43" s="74" t="str">
        <v/>
      </c>
      <c r="AG43" s="74" t="str">
        <v/>
      </c>
      <c r="AH43" s="74" t="str">
        <v/>
      </c>
      <c r="AI43" s="76" t="str">
        <v/>
      </c>
      <c r="AJ43" s="2"/>
    </row>
    <row r="44" spans="2:36" x14ac:dyDescent="0.45">
      <c r="B44" s="2"/>
      <c r="C44" s="2"/>
      <c r="D44" s="12">
        <v>11</v>
      </c>
      <c r="E44" s="15" t="str">
        <v>Active</v>
      </c>
      <c r="F44" s="15" t="str">
        <v>T11</v>
      </c>
      <c r="G44" s="29" t="str">
        <v>Buy</v>
      </c>
      <c r="H44" s="16" t="str">
        <v>Purchase</v>
      </c>
      <c r="I44" s="31" t="str">
        <v>Figi:BBG000BDY322</v>
      </c>
      <c r="J44" s="31" t="str">
        <v>LUID_GAG13XLZ</v>
      </c>
      <c r="K44" s="77">
        <v>44046</v>
      </c>
      <c r="L44" s="72">
        <v>44048</v>
      </c>
      <c r="M44" s="74">
        <v>85000</v>
      </c>
      <c r="N44" s="27">
        <v>984376</v>
      </c>
      <c r="O44" s="55">
        <v>1</v>
      </c>
      <c r="P44" s="74">
        <v>0</v>
      </c>
      <c r="Q44" s="16" t="str">
        <v>GBP</v>
      </c>
      <c r="R44" s="16">
        <v>0</v>
      </c>
      <c r="S44" s="76">
        <v>0</v>
      </c>
      <c r="T44" s="76">
        <v>44084.829035937502</v>
      </c>
      <c r="U44" s="76">
        <v>0</v>
      </c>
      <c r="V44" s="76" t="str">
        <v>Tracker</v>
      </c>
      <c r="W44" s="78">
        <v>2460.9400000000005</v>
      </c>
      <c r="X44" s="78" t="str">
        <v>Equity</v>
      </c>
      <c r="Y44" s="76" t="str">
        <v>EQUITY_UK</v>
      </c>
      <c r="Z44" s="76" t="str">
        <v>ibor</v>
      </c>
      <c r="AA44" s="76">
        <v>85000</v>
      </c>
      <c r="AB44" s="79" t="str">
        <v/>
      </c>
      <c r="AC44" s="79" t="str">
        <v/>
      </c>
      <c r="AD44" s="74" t="str">
        <v/>
      </c>
      <c r="AE44" s="74" t="str">
        <v/>
      </c>
      <c r="AF44" s="74" t="str">
        <v/>
      </c>
      <c r="AG44" s="74" t="str">
        <v/>
      </c>
      <c r="AH44" s="74" t="str">
        <v/>
      </c>
      <c r="AI44" s="76" t="str">
        <v/>
      </c>
      <c r="AJ44" s="2"/>
    </row>
    <row r="45" spans="2:36" x14ac:dyDescent="0.45">
      <c r="B45" s="2"/>
      <c r="C45" s="2"/>
      <c r="D45" s="12">
        <v>12</v>
      </c>
      <c r="E45" s="15" t="str">
        <v>Active</v>
      </c>
      <c r="F45" s="15" t="str">
        <v>T12</v>
      </c>
      <c r="G45" s="29" t="str">
        <v>Buy</v>
      </c>
      <c r="H45" s="16" t="str">
        <v>Purchase</v>
      </c>
      <c r="I45" s="31" t="str">
        <v>Figi:BBG000BDPHS3</v>
      </c>
      <c r="J45" s="31" t="str">
        <v>LUID_7XBMXU0Q</v>
      </c>
      <c r="K45" s="77">
        <v>44046</v>
      </c>
      <c r="L45" s="72">
        <v>44048</v>
      </c>
      <c r="M45" s="74">
        <v>52000</v>
      </c>
      <c r="N45" s="27">
        <v>307776</v>
      </c>
      <c r="O45" s="55">
        <v>1</v>
      </c>
      <c r="P45" s="74">
        <v>0</v>
      </c>
      <c r="Q45" s="16" t="str">
        <v>GBP</v>
      </c>
      <c r="R45" s="16">
        <v>0</v>
      </c>
      <c r="S45" s="76">
        <v>0</v>
      </c>
      <c r="T45" s="76">
        <v>44084.829035937502</v>
      </c>
      <c r="U45" s="76">
        <v>0</v>
      </c>
      <c r="V45" s="76" t="str">
        <v>Tracker</v>
      </c>
      <c r="W45" s="78">
        <v>769.44</v>
      </c>
      <c r="X45" s="78" t="str">
        <v>Equity</v>
      </c>
      <c r="Y45" s="76" t="str">
        <v>EQUITY_UK</v>
      </c>
      <c r="Z45" s="76" t="str">
        <v>ibor</v>
      </c>
      <c r="AA45" s="76">
        <v>52000</v>
      </c>
      <c r="AB45" s="79" t="str">
        <v/>
      </c>
      <c r="AC45" s="79" t="str">
        <v/>
      </c>
      <c r="AD45" s="74" t="str">
        <v/>
      </c>
      <c r="AE45" s="74" t="str">
        <v/>
      </c>
      <c r="AF45" s="74" t="str">
        <v/>
      </c>
      <c r="AG45" s="74" t="str">
        <v/>
      </c>
      <c r="AH45" s="74" t="str">
        <v/>
      </c>
      <c r="AI45" s="76" t="str">
        <v/>
      </c>
      <c r="AJ45" s="2"/>
    </row>
    <row r="46" spans="2:36" x14ac:dyDescent="0.45">
      <c r="B46" s="2"/>
      <c r="C46" s="2"/>
      <c r="D46" s="12">
        <v>13</v>
      </c>
      <c r="E46" s="15" t="str">
        <v>Active</v>
      </c>
      <c r="F46" s="15" t="str">
        <v>T13</v>
      </c>
      <c r="G46" s="29" t="str">
        <v>Buy</v>
      </c>
      <c r="H46" s="16" t="str">
        <v>Purchase</v>
      </c>
      <c r="I46" s="31" t="str">
        <v>Figi:BBG000CT5GJ1</v>
      </c>
      <c r="J46" s="31" t="str">
        <v>LUID_BYWHXXLQ</v>
      </c>
      <c r="K46" s="77">
        <v>44046</v>
      </c>
      <c r="L46" s="72">
        <v>44048</v>
      </c>
      <c r="M46" s="74">
        <v>163000</v>
      </c>
      <c r="N46" s="27">
        <v>2593800</v>
      </c>
      <c r="O46" s="55">
        <v>1</v>
      </c>
      <c r="P46" s="74">
        <v>0</v>
      </c>
      <c r="Q46" s="16" t="str">
        <v>GBP</v>
      </c>
      <c r="R46" s="16">
        <v>0</v>
      </c>
      <c r="S46" s="76">
        <v>0</v>
      </c>
      <c r="T46" s="76">
        <v>44084.829035937502</v>
      </c>
      <c r="U46" s="76">
        <v>0</v>
      </c>
      <c r="V46" s="76" t="str">
        <v>Tracker</v>
      </c>
      <c r="W46" s="78">
        <v>6484.5</v>
      </c>
      <c r="X46" s="78" t="str">
        <v>Equity</v>
      </c>
      <c r="Y46" s="76" t="str">
        <v>EQUITY_UK</v>
      </c>
      <c r="Z46" s="76" t="str">
        <v>ibor</v>
      </c>
      <c r="AA46" s="76">
        <v>163000</v>
      </c>
      <c r="AB46" s="79" t="str">
        <v/>
      </c>
      <c r="AC46" s="79" t="str">
        <v/>
      </c>
      <c r="AD46" s="74" t="str">
        <v/>
      </c>
      <c r="AE46" s="74" t="str">
        <v/>
      </c>
      <c r="AF46" s="74" t="str">
        <v/>
      </c>
      <c r="AG46" s="74" t="str">
        <v/>
      </c>
      <c r="AH46" s="74" t="str">
        <v/>
      </c>
      <c r="AI46" s="76" t="str">
        <v/>
      </c>
      <c r="AJ46" s="2"/>
    </row>
    <row r="47" spans="2:36" x14ac:dyDescent="0.45">
      <c r="B47" s="2"/>
      <c r="C47" s="2"/>
      <c r="D47" s="12">
        <v>14</v>
      </c>
      <c r="E47" s="15" t="str">
        <v>Active</v>
      </c>
      <c r="F47" s="15" t="str">
        <v>T14</v>
      </c>
      <c r="G47" s="29" t="str">
        <v>Buy</v>
      </c>
      <c r="H47" s="16" t="str">
        <v>Purchase</v>
      </c>
      <c r="I47" s="31" t="str">
        <v>Figi:BBG000BD5TW4</v>
      </c>
      <c r="J47" s="31" t="str">
        <v>LUID_6NJDH5ZM</v>
      </c>
      <c r="K47" s="77">
        <v>44046</v>
      </c>
      <c r="L47" s="72">
        <v>44048</v>
      </c>
      <c r="M47" s="74">
        <v>81000</v>
      </c>
      <c r="N47" s="27">
        <v>399344</v>
      </c>
      <c r="O47" s="55">
        <v>1</v>
      </c>
      <c r="P47" s="74">
        <v>0</v>
      </c>
      <c r="Q47" s="16" t="str">
        <v>GBP</v>
      </c>
      <c r="R47" s="16">
        <v>0</v>
      </c>
      <c r="S47" s="76">
        <v>0</v>
      </c>
      <c r="T47" s="76">
        <v>44084.829035937502</v>
      </c>
      <c r="U47" s="76">
        <v>0</v>
      </c>
      <c r="V47" s="76" t="str">
        <v>Tracker</v>
      </c>
      <c r="W47" s="78">
        <v>998.36</v>
      </c>
      <c r="X47" s="78" t="str">
        <v>Equity</v>
      </c>
      <c r="Y47" s="76" t="str">
        <v>EQUITY_UK</v>
      </c>
      <c r="Z47" s="76" t="str">
        <v>ibor</v>
      </c>
      <c r="AA47" s="76">
        <v>81000</v>
      </c>
      <c r="AB47" s="79" t="str">
        <v/>
      </c>
      <c r="AC47" s="79" t="str">
        <v/>
      </c>
      <c r="AD47" s="74" t="str">
        <v/>
      </c>
      <c r="AE47" s="74" t="str">
        <v/>
      </c>
      <c r="AF47" s="74" t="str">
        <v/>
      </c>
      <c r="AG47" s="74" t="str">
        <v/>
      </c>
      <c r="AH47" s="74" t="str">
        <v/>
      </c>
      <c r="AI47" s="76" t="str">
        <v/>
      </c>
      <c r="AJ47" s="2"/>
    </row>
    <row r="48" spans="2:36" x14ac:dyDescent="0.45">
      <c r="B48" s="2"/>
      <c r="C48" s="2"/>
      <c r="D48" s="12">
        <v>15</v>
      </c>
      <c r="E48" s="15" t="str">
        <v>Active</v>
      </c>
      <c r="F48" s="15" t="str">
        <v>T15</v>
      </c>
      <c r="G48" s="29" t="str">
        <v>Buy</v>
      </c>
      <c r="H48" s="16" t="str">
        <v>Purchase</v>
      </c>
      <c r="I48" s="31" t="str">
        <v>Figi:BBG000BDZZM8</v>
      </c>
      <c r="J48" s="31" t="str">
        <v>LUID_XLHCNQV1</v>
      </c>
      <c r="K48" s="77">
        <v>44046</v>
      </c>
      <c r="L48" s="72">
        <v>44048</v>
      </c>
      <c r="M48" s="74">
        <v>83000</v>
      </c>
      <c r="N48" s="27">
        <v>1892400</v>
      </c>
      <c r="O48" s="55">
        <v>1</v>
      </c>
      <c r="P48" s="74">
        <v>0</v>
      </c>
      <c r="Q48" s="16" t="str">
        <v>GBP</v>
      </c>
      <c r="R48" s="16">
        <v>0</v>
      </c>
      <c r="S48" s="76">
        <v>0</v>
      </c>
      <c r="T48" s="76">
        <v>44084.829035937502</v>
      </c>
      <c r="U48" s="76">
        <v>0</v>
      </c>
      <c r="V48" s="76" t="str">
        <v>Tracker</v>
      </c>
      <c r="W48" s="78">
        <v>4731</v>
      </c>
      <c r="X48" s="78" t="str">
        <v>Equity</v>
      </c>
      <c r="Y48" s="76" t="str">
        <v>EQUITY_UK</v>
      </c>
      <c r="Z48" s="76" t="str">
        <v>ibor</v>
      </c>
      <c r="AA48" s="76">
        <v>83000</v>
      </c>
      <c r="AB48" s="79" t="str">
        <v/>
      </c>
      <c r="AC48" s="79" t="str">
        <v/>
      </c>
      <c r="AD48" s="74" t="str">
        <v/>
      </c>
      <c r="AE48" s="74" t="str">
        <v/>
      </c>
      <c r="AF48" s="74" t="str">
        <v/>
      </c>
      <c r="AG48" s="74" t="str">
        <v/>
      </c>
      <c r="AH48" s="74" t="str">
        <v/>
      </c>
      <c r="AI48" s="76" t="str">
        <v/>
      </c>
      <c r="AJ48" s="2"/>
    </row>
    <row r="49" spans="2:36" x14ac:dyDescent="0.45">
      <c r="B49" s="2"/>
      <c r="C49" s="2"/>
      <c r="D49" s="12">
        <v>16</v>
      </c>
      <c r="E49" s="15" t="str">
        <v>Active</v>
      </c>
      <c r="F49" s="15" t="str">
        <v>T16</v>
      </c>
      <c r="G49" s="29" t="str">
        <v>Buy</v>
      </c>
      <c r="H49" s="16" t="str">
        <v>Purchase</v>
      </c>
      <c r="I49" s="31" t="str">
        <v>Figi:BBG000C05BD1</v>
      </c>
      <c r="J49" s="31" t="str">
        <v>LUID_P0O6PB3H</v>
      </c>
      <c r="K49" s="77">
        <v>44046</v>
      </c>
      <c r="L49" s="72">
        <v>44048</v>
      </c>
      <c r="M49" s="74">
        <v>64000</v>
      </c>
      <c r="N49" s="27">
        <v>1798200</v>
      </c>
      <c r="O49" s="55">
        <v>1</v>
      </c>
      <c r="P49" s="74">
        <v>0</v>
      </c>
      <c r="Q49" s="16" t="str">
        <v>GBP</v>
      </c>
      <c r="R49" s="16">
        <v>0</v>
      </c>
      <c r="S49" s="76">
        <v>0</v>
      </c>
      <c r="T49" s="76">
        <v>44084.829035937502</v>
      </c>
      <c r="U49" s="76">
        <v>0</v>
      </c>
      <c r="V49" s="76" t="str">
        <v>Tracker</v>
      </c>
      <c r="W49" s="78">
        <v>4495.5</v>
      </c>
      <c r="X49" s="78" t="str">
        <v>Equity</v>
      </c>
      <c r="Y49" s="76" t="str">
        <v>EQUITY_UK</v>
      </c>
      <c r="Z49" s="76" t="str">
        <v>ibor</v>
      </c>
      <c r="AA49" s="76">
        <v>64000</v>
      </c>
      <c r="AB49" s="79" t="str">
        <v/>
      </c>
      <c r="AC49" s="79" t="str">
        <v/>
      </c>
      <c r="AD49" s="74" t="str">
        <v/>
      </c>
      <c r="AE49" s="74" t="str">
        <v/>
      </c>
      <c r="AF49" s="74" t="str">
        <v/>
      </c>
      <c r="AG49" s="74" t="str">
        <v/>
      </c>
      <c r="AH49" s="74" t="str">
        <v/>
      </c>
      <c r="AI49" s="76" t="str">
        <v/>
      </c>
      <c r="AJ49" s="2"/>
    </row>
    <row r="50" spans="2:36" x14ac:dyDescent="0.45">
      <c r="B50" s="2"/>
      <c r="C50" s="2"/>
      <c r="D50" s="12">
        <v>17</v>
      </c>
      <c r="E50" s="15" t="str">
        <v>Active</v>
      </c>
      <c r="F50" s="15" t="str">
        <v>D1</v>
      </c>
      <c r="G50" s="29" t="str">
        <v>DividendCash</v>
      </c>
      <c r="H50" s="16" t="str">
        <v>A cash payments from dividends</v>
      </c>
      <c r="I50" s="31" t="str">
        <v>Figi:BBG000C05BD1</v>
      </c>
      <c r="J50" s="31" t="str">
        <v>LUID_P0O6PB3H</v>
      </c>
      <c r="K50" s="77">
        <v>44046</v>
      </c>
      <c r="L50" s="72">
        <v>44048</v>
      </c>
      <c r="M50" s="74">
        <v>2000</v>
      </c>
      <c r="N50" s="27">
        <v>5670</v>
      </c>
      <c r="O50" s="55">
        <v>1</v>
      </c>
      <c r="P50" s="74">
        <v>0</v>
      </c>
      <c r="Q50" s="16" t="str">
        <v>GBP</v>
      </c>
      <c r="R50" s="16">
        <v>0</v>
      </c>
      <c r="S50" s="76">
        <v>0</v>
      </c>
      <c r="T50" s="76">
        <v>44084.829035937502</v>
      </c>
      <c r="U50" s="76">
        <v>0</v>
      </c>
      <c r="V50" s="76" t="str">
        <v>Tracker</v>
      </c>
      <c r="W50" s="78">
        <v>0</v>
      </c>
      <c r="X50" s="78" t="str">
        <v>Income</v>
      </c>
      <c r="Y50" s="76" t="str">
        <v>EQUITY_UK</v>
      </c>
      <c r="Z50" s="76" t="str">
        <v>ibor</v>
      </c>
      <c r="AA50" s="76">
        <v>0</v>
      </c>
      <c r="AB50" s="79" t="str">
        <v/>
      </c>
      <c r="AC50" s="79" t="str">
        <v/>
      </c>
      <c r="AD50" s="74" t="str">
        <v/>
      </c>
      <c r="AE50" s="74" t="str">
        <v/>
      </c>
      <c r="AF50" s="74" t="str">
        <v/>
      </c>
      <c r="AG50" s="74" t="str">
        <v/>
      </c>
      <c r="AH50" s="74" t="str">
        <v/>
      </c>
      <c r="AI50" s="76" t="str">
        <v/>
      </c>
      <c r="AJ50" s="2"/>
    </row>
    <row r="51" spans="2:36" x14ac:dyDescent="0.45">
      <c r="B51" s="2"/>
      <c r="C51" s="2"/>
      <c r="D51" s="12">
        <v>18</v>
      </c>
      <c r="E51" s="15" t="str">
        <v>Active</v>
      </c>
      <c r="F51" s="15" t="str">
        <v>T17</v>
      </c>
      <c r="G51" s="29" t="str">
        <v>Buy</v>
      </c>
      <c r="H51" s="16" t="str">
        <v>Purchase</v>
      </c>
      <c r="I51" s="31" t="str">
        <v>Figi:BBG00RM7J0M5</v>
      </c>
      <c r="J51" s="31" t="str">
        <v>LUID_CC51K2KC</v>
      </c>
      <c r="K51" s="77">
        <v>44046</v>
      </c>
      <c r="L51" s="72">
        <v>44048</v>
      </c>
      <c r="M51" s="74">
        <v>2300</v>
      </c>
      <c r="N51" s="27">
        <v>199180</v>
      </c>
      <c r="O51" s="55">
        <v>1</v>
      </c>
      <c r="P51" s="74">
        <v>0</v>
      </c>
      <c r="Q51" s="16" t="str">
        <v>GBP</v>
      </c>
      <c r="R51" s="16">
        <v>0</v>
      </c>
      <c r="S51" s="76">
        <v>0</v>
      </c>
      <c r="T51" s="76">
        <v>44084.829035937502</v>
      </c>
      <c r="U51" s="76">
        <v>0</v>
      </c>
      <c r="V51" s="76" t="str">
        <v>Tracker</v>
      </c>
      <c r="W51" s="78">
        <v>497.95</v>
      </c>
      <c r="X51" s="78" t="str">
        <v>Equity</v>
      </c>
      <c r="Y51" s="76" t="str">
        <v>EQUITY_UK</v>
      </c>
      <c r="Z51" s="76" t="str">
        <v>ibor</v>
      </c>
      <c r="AA51" s="76">
        <v>2300</v>
      </c>
      <c r="AB51" s="79" t="str">
        <v/>
      </c>
      <c r="AC51" s="79" t="str">
        <v/>
      </c>
      <c r="AD51" s="74" t="str">
        <v/>
      </c>
      <c r="AE51" s="74" t="str">
        <v/>
      </c>
      <c r="AF51" s="74" t="str">
        <v/>
      </c>
      <c r="AG51" s="74" t="str">
        <v/>
      </c>
      <c r="AH51" s="74" t="str">
        <v/>
      </c>
      <c r="AI51" s="76" t="str">
        <v/>
      </c>
      <c r="AJ51" s="2"/>
    </row>
    <row r="52" spans="2:36" x14ac:dyDescent="0.45">
      <c r="B52" s="2"/>
      <c r="C52" s="2"/>
      <c r="D52" s="12">
        <v>19</v>
      </c>
      <c r="E52" s="15" t="str">
        <v>Active</v>
      </c>
      <c r="F52" s="15" t="str">
        <v>T18</v>
      </c>
      <c r="G52" s="29" t="str">
        <v>Buy</v>
      </c>
      <c r="H52" s="76" t="str">
        <v>Purchase</v>
      </c>
      <c r="I52" s="31" t="str">
        <v>Figi:BBG000C6K6G9</v>
      </c>
      <c r="J52" s="31" t="str">
        <v>LUID_SOZ99J1E</v>
      </c>
      <c r="K52" s="77">
        <v>44046</v>
      </c>
      <c r="L52" s="72">
        <v>44048</v>
      </c>
      <c r="M52" s="74">
        <v>500000</v>
      </c>
      <c r="N52" s="27">
        <v>580405</v>
      </c>
      <c r="O52" s="55">
        <v>1</v>
      </c>
      <c r="P52" s="74">
        <v>0</v>
      </c>
      <c r="Q52" s="76" t="str">
        <v>GBP</v>
      </c>
      <c r="R52" s="76">
        <v>0</v>
      </c>
      <c r="S52" s="76">
        <v>0</v>
      </c>
      <c r="T52" s="76">
        <v>44084.829035937502</v>
      </c>
      <c r="U52" s="76">
        <v>0</v>
      </c>
      <c r="V52" s="76" t="str">
        <v>Tracker</v>
      </c>
      <c r="W52" s="78">
        <v>1451.0125</v>
      </c>
      <c r="X52" s="78" t="str">
        <v>Equity</v>
      </c>
      <c r="Y52" s="76" t="str">
        <v>EQUITY_UK</v>
      </c>
      <c r="Z52" s="76" t="str">
        <v>ibor</v>
      </c>
      <c r="AA52" s="76">
        <v>500000</v>
      </c>
      <c r="AB52" s="79" t="str">
        <v/>
      </c>
      <c r="AC52" s="79" t="str">
        <v/>
      </c>
      <c r="AD52" s="74" t="str">
        <v/>
      </c>
      <c r="AE52" s="74" t="str">
        <v/>
      </c>
      <c r="AF52" s="74" t="str">
        <v/>
      </c>
      <c r="AG52" s="74" t="str">
        <v/>
      </c>
      <c r="AH52" s="74" t="str">
        <v/>
      </c>
      <c r="AI52" s="76" t="str">
        <v/>
      </c>
      <c r="AJ52" s="2"/>
    </row>
    <row r="53" spans="2:36" x14ac:dyDescent="0.45">
      <c r="B53" s="2"/>
      <c r="C53" s="2"/>
      <c r="D53" s="12">
        <v>20</v>
      </c>
      <c r="E53" s="15" t="str">
        <v>Active</v>
      </c>
      <c r="F53" s="15" t="str">
        <v>T19</v>
      </c>
      <c r="G53" s="29" t="str">
        <v>Buy</v>
      </c>
      <c r="H53" s="76" t="str">
        <v>Purchase</v>
      </c>
      <c r="I53" s="31" t="str">
        <v>Figi:BBG000FV67Q4</v>
      </c>
      <c r="J53" s="31" t="str">
        <v>LUID_V1O1XB8Y</v>
      </c>
      <c r="K53" s="77">
        <v>44046</v>
      </c>
      <c r="L53" s="72">
        <v>44048</v>
      </c>
      <c r="M53" s="74">
        <v>87000</v>
      </c>
      <c r="N53" s="27">
        <v>793092</v>
      </c>
      <c r="O53" s="55">
        <v>1</v>
      </c>
      <c r="P53" s="74">
        <v>0</v>
      </c>
      <c r="Q53" s="76" t="str">
        <v>GBP</v>
      </c>
      <c r="R53" s="76">
        <v>0</v>
      </c>
      <c r="S53" s="76">
        <v>0</v>
      </c>
      <c r="T53" s="76">
        <v>44084.829035937502</v>
      </c>
      <c r="U53" s="76">
        <v>0</v>
      </c>
      <c r="V53" s="76" t="str">
        <v>Tracker</v>
      </c>
      <c r="W53" s="78">
        <v>1982.73</v>
      </c>
      <c r="X53" s="78" t="str">
        <v>Equity</v>
      </c>
      <c r="Y53" s="76" t="str">
        <v>EQUITY_UK</v>
      </c>
      <c r="Z53" s="76" t="str">
        <v>ibor</v>
      </c>
      <c r="AA53" s="76">
        <v>87000</v>
      </c>
      <c r="AB53" s="79" t="str">
        <v/>
      </c>
      <c r="AC53" s="79" t="str">
        <v/>
      </c>
      <c r="AD53" s="74" t="str">
        <v/>
      </c>
      <c r="AE53" s="74" t="str">
        <v/>
      </c>
      <c r="AF53" s="74" t="str">
        <v/>
      </c>
      <c r="AG53" s="74" t="str">
        <v/>
      </c>
      <c r="AH53" s="74" t="str">
        <v/>
      </c>
      <c r="AI53" s="76" t="str">
        <v/>
      </c>
      <c r="AJ53" s="2"/>
    </row>
    <row r="54" spans="2:36" x14ac:dyDescent="0.45">
      <c r="B54" s="2"/>
      <c r="C54" s="2"/>
      <c r="D54" s="12">
        <v>21</v>
      </c>
      <c r="E54" s="15" t="str">
        <v>Active</v>
      </c>
      <c r="F54" s="15" t="str">
        <v>T20</v>
      </c>
      <c r="G54" s="29" t="str">
        <v>Buy</v>
      </c>
      <c r="H54" s="76" t="str">
        <v>Purchase</v>
      </c>
      <c r="I54" s="31" t="str">
        <v>Figi:BBG000BKH1W6</v>
      </c>
      <c r="J54" s="31" t="str">
        <v>LUID_ZVZ3T8WN</v>
      </c>
      <c r="K54" s="77">
        <v>44046</v>
      </c>
      <c r="L54" s="72">
        <v>44048</v>
      </c>
      <c r="M54" s="74">
        <v>360000</v>
      </c>
      <c r="N54" s="27">
        <v>891540</v>
      </c>
      <c r="O54" s="55">
        <v>1</v>
      </c>
      <c r="P54" s="74">
        <v>0</v>
      </c>
      <c r="Q54" s="76" t="str">
        <v>GBP</v>
      </c>
      <c r="R54" s="76">
        <v>0</v>
      </c>
      <c r="S54" s="76">
        <v>0</v>
      </c>
      <c r="T54" s="76">
        <v>44084.829035937502</v>
      </c>
      <c r="U54" s="76">
        <v>0</v>
      </c>
      <c r="V54" s="76" t="str">
        <v>Tracker</v>
      </c>
      <c r="W54" s="78">
        <v>2228.85</v>
      </c>
      <c r="X54" s="78" t="str">
        <v>Equity</v>
      </c>
      <c r="Y54" s="76" t="str">
        <v>EQUITY_UK</v>
      </c>
      <c r="Z54" s="76" t="str">
        <v>ibor</v>
      </c>
      <c r="AA54" s="76">
        <v>360000</v>
      </c>
      <c r="AB54" s="79" t="str">
        <v/>
      </c>
      <c r="AC54" s="79" t="str">
        <v/>
      </c>
      <c r="AD54" s="74" t="str">
        <v/>
      </c>
      <c r="AE54" s="74" t="str">
        <v/>
      </c>
      <c r="AF54" s="74" t="str">
        <v/>
      </c>
      <c r="AG54" s="74" t="str">
        <v/>
      </c>
      <c r="AH54" s="74" t="str">
        <v/>
      </c>
      <c r="AI54" s="76" t="str">
        <v/>
      </c>
    </row>
    <row r="55" spans="2:36" x14ac:dyDescent="0.45">
      <c r="B55" s="2"/>
      <c r="C55" s="2"/>
      <c r="D55" s="12">
        <v>22</v>
      </c>
      <c r="E55" s="15" t="str">
        <v>Active</v>
      </c>
      <c r="F55" s="15" t="str">
        <v>T21</v>
      </c>
      <c r="G55" s="29" t="str">
        <v>Buy</v>
      </c>
      <c r="H55" s="76" t="str">
        <v>Purchase</v>
      </c>
      <c r="I55" s="31" t="str">
        <v>Figi:BBG000NSXQ99</v>
      </c>
      <c r="J55" s="31" t="str">
        <v>LUID_0HLA1U4Q</v>
      </c>
      <c r="K55" s="77">
        <v>44046</v>
      </c>
      <c r="L55" s="72">
        <v>44048</v>
      </c>
      <c r="M55" s="74">
        <v>50000</v>
      </c>
      <c r="N55" s="27">
        <v>640000</v>
      </c>
      <c r="O55" s="55">
        <v>1</v>
      </c>
      <c r="P55" s="74">
        <v>0</v>
      </c>
      <c r="Q55" s="76" t="str">
        <v>GBP</v>
      </c>
      <c r="R55" s="76">
        <v>0</v>
      </c>
      <c r="S55" s="76">
        <v>0</v>
      </c>
      <c r="T55" s="76">
        <v>44084.829035937502</v>
      </c>
      <c r="U55" s="76">
        <v>0</v>
      </c>
      <c r="V55" s="76" t="str">
        <v>Growth</v>
      </c>
      <c r="W55" s="78">
        <v>1600</v>
      </c>
      <c r="X55" s="78" t="str">
        <v>Equity</v>
      </c>
      <c r="Y55" s="76" t="str">
        <v>EQUITY_UK</v>
      </c>
      <c r="Z55" s="76" t="str">
        <v>ibor</v>
      </c>
      <c r="AA55" s="76">
        <v>50000</v>
      </c>
      <c r="AB55" s="79" t="str">
        <v/>
      </c>
      <c r="AC55" s="79" t="str">
        <v/>
      </c>
      <c r="AD55" s="74" t="str">
        <v/>
      </c>
      <c r="AE55" s="74" t="str">
        <v/>
      </c>
      <c r="AF55" s="74" t="str">
        <v/>
      </c>
      <c r="AG55" s="74" t="str">
        <v/>
      </c>
      <c r="AH55" s="74" t="str">
        <v/>
      </c>
      <c r="AI55" s="76" t="str">
        <v/>
      </c>
    </row>
    <row r="56" spans="2:36" x14ac:dyDescent="0.45">
      <c r="B56" s="2"/>
      <c r="C56" s="2"/>
      <c r="D56" s="12">
        <v>23</v>
      </c>
      <c r="E56" s="15" t="str">
        <v>Active</v>
      </c>
      <c r="F56" s="15" t="str">
        <v>T22</v>
      </c>
      <c r="G56" s="29" t="str">
        <v>Buy</v>
      </c>
      <c r="H56" s="76" t="str">
        <v>Purchase</v>
      </c>
      <c r="I56" s="31" t="str">
        <v>Figi:BBG00RM7J0M5</v>
      </c>
      <c r="J56" s="31" t="str">
        <v>LUID_CC51K2KC</v>
      </c>
      <c r="K56" s="77">
        <v>44046</v>
      </c>
      <c r="L56" s="72">
        <v>44048</v>
      </c>
      <c r="M56" s="74">
        <v>5000</v>
      </c>
      <c r="N56" s="27">
        <v>433000</v>
      </c>
      <c r="O56" s="55">
        <v>1</v>
      </c>
      <c r="P56" s="74">
        <v>0</v>
      </c>
      <c r="Q56" s="76" t="str">
        <v>GBP</v>
      </c>
      <c r="R56" s="76">
        <v>0</v>
      </c>
      <c r="S56" s="76">
        <v>0</v>
      </c>
      <c r="T56" s="76">
        <v>44084.829035937502</v>
      </c>
      <c r="U56" s="76">
        <v>0</v>
      </c>
      <c r="V56" s="76" t="str">
        <v>Growth</v>
      </c>
      <c r="W56" s="78">
        <v>1082.5</v>
      </c>
      <c r="X56" s="78" t="str">
        <v>Equity</v>
      </c>
      <c r="Y56" s="76" t="str">
        <v>EQUITY_UK</v>
      </c>
      <c r="Z56" s="76" t="str">
        <v>ibor</v>
      </c>
      <c r="AA56" s="76">
        <v>5000</v>
      </c>
      <c r="AB56" s="79" t="str">
        <v/>
      </c>
      <c r="AC56" s="79" t="str">
        <v/>
      </c>
      <c r="AD56" s="74" t="str">
        <v/>
      </c>
      <c r="AE56" s="74" t="str">
        <v/>
      </c>
      <c r="AF56" s="74" t="str">
        <v/>
      </c>
      <c r="AG56" s="74" t="str">
        <v/>
      </c>
      <c r="AH56" s="74" t="str">
        <v/>
      </c>
      <c r="AI56" s="76" t="str">
        <v/>
      </c>
    </row>
    <row r="57" spans="2:36" x14ac:dyDescent="0.45">
      <c r="B57" s="2"/>
      <c r="C57" s="2"/>
      <c r="D57" s="12">
        <v>24</v>
      </c>
      <c r="E57" s="15" t="str">
        <v>Active</v>
      </c>
      <c r="F57" s="15" t="str">
        <v>T23</v>
      </c>
      <c r="G57" s="29" t="str">
        <v>Buy</v>
      </c>
      <c r="H57" s="76" t="str">
        <v>Purchase</v>
      </c>
      <c r="I57" s="31" t="str">
        <v>Figi:BBG000BDY8C0</v>
      </c>
      <c r="J57" s="31" t="str">
        <v>LUID_X2DGC5ZM</v>
      </c>
      <c r="K57" s="77">
        <v>44046</v>
      </c>
      <c r="L57" s="72">
        <v>44048</v>
      </c>
      <c r="M57" s="74">
        <v>153000</v>
      </c>
      <c r="N57" s="27">
        <v>831900</v>
      </c>
      <c r="O57" s="55">
        <v>1</v>
      </c>
      <c r="P57" s="74">
        <v>0</v>
      </c>
      <c r="Q57" s="76" t="str">
        <v>GBP</v>
      </c>
      <c r="R57" s="76">
        <v>0</v>
      </c>
      <c r="S57" s="76">
        <v>0</v>
      </c>
      <c r="T57" s="76">
        <v>44084.829035937502</v>
      </c>
      <c r="U57" s="76">
        <v>0</v>
      </c>
      <c r="V57" s="76" t="str">
        <v>Growth</v>
      </c>
      <c r="W57" s="78">
        <v>2079.75</v>
      </c>
      <c r="X57" s="78" t="str">
        <v>Equity</v>
      </c>
      <c r="Y57" s="76" t="str">
        <v>EQUITY_UK</v>
      </c>
      <c r="Z57" s="76" t="str">
        <v>ibor</v>
      </c>
      <c r="AA57" s="76">
        <v>153000</v>
      </c>
      <c r="AB57" s="79" t="str">
        <v/>
      </c>
      <c r="AC57" s="79" t="str">
        <v/>
      </c>
      <c r="AD57" s="74" t="str">
        <v/>
      </c>
      <c r="AE57" s="74" t="str">
        <v/>
      </c>
      <c r="AF57" s="74" t="str">
        <v/>
      </c>
      <c r="AG57" s="74" t="str">
        <v/>
      </c>
      <c r="AH57" s="74" t="str">
        <v/>
      </c>
      <c r="AI57" s="76" t="str">
        <v/>
      </c>
    </row>
    <row r="58" spans="2:36" x14ac:dyDescent="0.45">
      <c r="B58" s="2"/>
      <c r="C58" s="2"/>
      <c r="D58" s="12">
        <v>25</v>
      </c>
      <c r="E58" s="15" t="str">
        <v>Active</v>
      </c>
      <c r="F58" s="15" t="str">
        <v>C1</v>
      </c>
      <c r="G58" s="29" t="str">
        <v>FundsIn</v>
      </c>
      <c r="H58" s="76" t="str">
        <v>Deposit New Funds</v>
      </c>
      <c r="I58" s="31" t="str">
        <v>Currency:GBP</v>
      </c>
      <c r="J58" s="31" t="str">
        <v>CCY_GBP</v>
      </c>
      <c r="K58" s="77">
        <v>44046</v>
      </c>
      <c r="L58" s="72">
        <v>44048</v>
      </c>
      <c r="M58" s="74">
        <v>20000000</v>
      </c>
      <c r="N58" s="27">
        <v>20000000</v>
      </c>
      <c r="O58" s="55">
        <v>1</v>
      </c>
      <c r="P58" s="74">
        <v>0</v>
      </c>
      <c r="Q58" s="76" t="str">
        <v>GBP</v>
      </c>
      <c r="R58" s="76">
        <v>0</v>
      </c>
      <c r="S58" s="76">
        <v>0</v>
      </c>
      <c r="T58" s="76">
        <v>44084.829035937502</v>
      </c>
      <c r="U58" s="76">
        <v>0</v>
      </c>
      <c r="V58" s="76" t="str">
        <v>Tracker</v>
      </c>
      <c r="W58" s="78">
        <v>0</v>
      </c>
      <c r="X58" s="78" t="str">
        <v>Cash</v>
      </c>
      <c r="Y58" s="76" t="str">
        <v>EQUITY_UK</v>
      </c>
      <c r="Z58" s="76" t="str">
        <v>ibor</v>
      </c>
      <c r="AA58" s="76">
        <v>0</v>
      </c>
      <c r="AB58" s="79" t="str">
        <v/>
      </c>
      <c r="AC58" s="79" t="str">
        <v/>
      </c>
      <c r="AD58" s="74" t="str">
        <v/>
      </c>
      <c r="AE58" s="74" t="str">
        <v/>
      </c>
      <c r="AF58" s="74" t="str">
        <v/>
      </c>
      <c r="AG58" s="74" t="str">
        <v/>
      </c>
      <c r="AH58" s="74" t="str">
        <v/>
      </c>
      <c r="AI58" s="76" t="str">
        <v/>
      </c>
    </row>
    <row r="59" spans="2:36" x14ac:dyDescent="0.45">
      <c r="B59" s="2"/>
      <c r="C59" s="2"/>
      <c r="D59" s="12">
        <v>26</v>
      </c>
      <c r="E59" s="15" t="str">
        <v>Active</v>
      </c>
      <c r="F59" s="15" t="str">
        <v>C2</v>
      </c>
      <c r="G59" s="29" t="str">
        <v>FundsIn</v>
      </c>
      <c r="H59" s="76" t="str">
        <v>Deposit New Funds</v>
      </c>
      <c r="I59" s="31" t="str">
        <v>Currency:GBP</v>
      </c>
      <c r="J59" s="31" t="str">
        <v>CCY_GBP</v>
      </c>
      <c r="K59" s="77">
        <v>44046</v>
      </c>
      <c r="L59" s="72">
        <v>44048</v>
      </c>
      <c r="M59" s="74">
        <v>2000000</v>
      </c>
      <c r="N59" s="27">
        <v>2000000</v>
      </c>
      <c r="O59" s="55">
        <v>1</v>
      </c>
      <c r="P59" s="74">
        <v>0</v>
      </c>
      <c r="Q59" s="76" t="str">
        <v>GBP</v>
      </c>
      <c r="R59" s="76">
        <v>0</v>
      </c>
      <c r="S59" s="76">
        <v>0</v>
      </c>
      <c r="T59" s="76">
        <v>44084.829035937502</v>
      </c>
      <c r="U59" s="76">
        <v>0</v>
      </c>
      <c r="V59" s="76" t="str">
        <v>Growth</v>
      </c>
      <c r="W59" s="78">
        <v>0</v>
      </c>
      <c r="X59" s="78" t="str">
        <v>Cash</v>
      </c>
      <c r="Y59" s="76" t="str">
        <v>EQUITY_UK</v>
      </c>
      <c r="Z59" s="76" t="str">
        <v>ibor</v>
      </c>
      <c r="AA59" s="76">
        <v>0</v>
      </c>
      <c r="AB59" s="79" t="str">
        <v/>
      </c>
      <c r="AC59" s="79" t="str">
        <v/>
      </c>
      <c r="AD59" s="74" t="str">
        <v/>
      </c>
      <c r="AE59" s="74" t="str">
        <v/>
      </c>
      <c r="AF59" s="74" t="str">
        <v/>
      </c>
      <c r="AG59" s="74" t="str">
        <v/>
      </c>
      <c r="AH59" s="74" t="str">
        <v/>
      </c>
      <c r="AI59" s="76" t="str">
        <v/>
      </c>
    </row>
    <row r="60" spans="2:36" x14ac:dyDescent="0.45">
      <c r="B60" s="2"/>
      <c r="C60" s="2"/>
      <c r="D60" s="12">
        <v>27</v>
      </c>
      <c r="E60" s="15" t="str">
        <v/>
      </c>
      <c r="F60" s="15" t="str">
        <v/>
      </c>
      <c r="G60" s="29" t="str">
        <v/>
      </c>
      <c r="H60" s="76" t="str">
        <v/>
      </c>
      <c r="I60" s="31" t="str">
        <v/>
      </c>
      <c r="J60" s="31" t="str">
        <v/>
      </c>
      <c r="K60" s="77" t="str">
        <v/>
      </c>
      <c r="L60" s="72" t="str">
        <v/>
      </c>
      <c r="M60" s="74" t="str">
        <v/>
      </c>
      <c r="N60" s="27" t="str">
        <v/>
      </c>
      <c r="O60" s="55" t="str">
        <v/>
      </c>
      <c r="P60" s="74" t="str">
        <v/>
      </c>
      <c r="Q60" s="76" t="str">
        <v/>
      </c>
      <c r="R60" s="76" t="str">
        <v/>
      </c>
      <c r="S60" s="76" t="str">
        <v/>
      </c>
      <c r="T60" s="76" t="str">
        <v/>
      </c>
      <c r="U60" s="76" t="str">
        <v/>
      </c>
      <c r="V60" s="76" t="str">
        <v/>
      </c>
      <c r="W60" s="78" t="str">
        <v/>
      </c>
      <c r="X60" s="78" t="str">
        <v/>
      </c>
      <c r="Y60" s="76" t="str">
        <v/>
      </c>
      <c r="Z60" s="76" t="str">
        <v/>
      </c>
      <c r="AA60" s="76" t="str">
        <v/>
      </c>
      <c r="AB60" s="79" t="str">
        <v/>
      </c>
      <c r="AC60" s="79" t="str">
        <v/>
      </c>
      <c r="AD60" s="74" t="str">
        <v/>
      </c>
      <c r="AE60" s="74" t="str">
        <v/>
      </c>
      <c r="AF60" s="74" t="str">
        <v/>
      </c>
      <c r="AG60" s="74" t="str">
        <v/>
      </c>
      <c r="AH60" s="74" t="str">
        <v/>
      </c>
      <c r="AI60" s="76" t="str">
        <v/>
      </c>
    </row>
    <row r="61" spans="2:36" x14ac:dyDescent="0.45">
      <c r="B61" s="2"/>
      <c r="C61" s="2"/>
      <c r="D61" s="12">
        <v>28</v>
      </c>
      <c r="E61" s="15" t="str">
        <v/>
      </c>
      <c r="F61" s="15" t="str">
        <v/>
      </c>
      <c r="G61" s="29" t="str">
        <v/>
      </c>
      <c r="H61" s="76" t="str">
        <v/>
      </c>
      <c r="I61" s="31" t="str">
        <v/>
      </c>
      <c r="J61" s="31" t="str">
        <v/>
      </c>
      <c r="K61" s="77" t="str">
        <v/>
      </c>
      <c r="L61" s="72" t="str">
        <v/>
      </c>
      <c r="M61" s="74" t="str">
        <v/>
      </c>
      <c r="N61" s="27" t="str">
        <v/>
      </c>
      <c r="O61" s="55" t="str">
        <v/>
      </c>
      <c r="P61" s="74" t="str">
        <v/>
      </c>
      <c r="Q61" s="76" t="str">
        <v/>
      </c>
      <c r="R61" s="76" t="str">
        <v/>
      </c>
      <c r="S61" s="76" t="str">
        <v/>
      </c>
      <c r="T61" s="76" t="str">
        <v/>
      </c>
      <c r="U61" s="76" t="str">
        <v/>
      </c>
      <c r="V61" s="76" t="str">
        <v/>
      </c>
      <c r="W61" s="78" t="str">
        <v/>
      </c>
      <c r="X61" s="78" t="str">
        <v/>
      </c>
      <c r="Y61" s="76" t="str">
        <v/>
      </c>
      <c r="Z61" s="76" t="str">
        <v/>
      </c>
      <c r="AA61" s="76" t="str">
        <v/>
      </c>
      <c r="AB61" s="79" t="str">
        <v/>
      </c>
      <c r="AC61" s="79" t="str">
        <v/>
      </c>
      <c r="AD61" s="74" t="str">
        <v/>
      </c>
      <c r="AE61" s="74" t="str">
        <v/>
      </c>
      <c r="AF61" s="74" t="str">
        <v/>
      </c>
      <c r="AG61" s="74" t="str">
        <v/>
      </c>
      <c r="AH61" s="74" t="str">
        <v/>
      </c>
      <c r="AI61" s="76" t="str">
        <v/>
      </c>
    </row>
    <row r="62" spans="2:36" x14ac:dyDescent="0.45">
      <c r="B62" s="2"/>
      <c r="C62" s="2"/>
      <c r="D62" s="12">
        <v>29</v>
      </c>
      <c r="E62" s="15"/>
      <c r="F62" s="76"/>
      <c r="G62" s="29"/>
      <c r="H62" s="76"/>
      <c r="I62" s="31"/>
      <c r="J62" s="31"/>
      <c r="K62" s="77"/>
      <c r="L62" s="72"/>
      <c r="M62" s="74"/>
      <c r="N62" s="27"/>
      <c r="O62" s="55"/>
      <c r="P62" s="74"/>
      <c r="Q62" s="22"/>
      <c r="R62" s="76"/>
      <c r="S62" s="76"/>
    </row>
    <row r="63" spans="2:36" x14ac:dyDescent="0.45">
      <c r="B63" s="2"/>
      <c r="C63" s="2"/>
      <c r="D63" s="12">
        <v>30</v>
      </c>
      <c r="E63" s="15"/>
      <c r="F63" s="15"/>
      <c r="G63" s="29"/>
      <c r="H63" s="76"/>
      <c r="I63" s="31"/>
      <c r="J63" s="31"/>
      <c r="K63" s="77"/>
      <c r="L63" s="72"/>
      <c r="M63" s="74"/>
      <c r="N63" s="27"/>
      <c r="O63" s="55"/>
      <c r="P63" s="74"/>
      <c r="Q63" s="76"/>
      <c r="R63" s="76"/>
      <c r="S63" s="76"/>
    </row>
    <row r="64" spans="2:36" x14ac:dyDescent="0.45">
      <c r="M64" s="36"/>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5AF91A4-A50B-44E4-B23E-17D374F4FBD3}">
          <x14:formula1>
            <xm:f>Inputs!$B$3:$B$180</xm:f>
          </x14:formula1>
          <xm:sqref>L34:L51 L55:L61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D880-650E-4BC4-BF91-62DC24E5BA26}">
  <sheetPr>
    <tabColor theme="7" tint="0.79998168889431442"/>
  </sheetPr>
  <dimension ref="B1:P72"/>
  <sheetViews>
    <sheetView showGridLines="0" topLeftCell="A37" zoomScale="85" zoomScaleNormal="85" workbookViewId="0">
      <selection activeCell="E50" sqref="E50"/>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13.33203125" customWidth="1"/>
    <col min="12" max="12" width="11.06640625" customWidth="1"/>
    <col min="13" max="13" width="12.265625" customWidth="1"/>
    <col min="14" max="14" width="13.86328125" customWidth="1"/>
    <col min="15" max="15" width="9.3984375" customWidth="1"/>
    <col min="16" max="16" width="15.265625" bestFit="1"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355</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356</v>
      </c>
      <c r="E5" s="1"/>
      <c r="F5" s="1"/>
      <c r="G5" s="1"/>
      <c r="H5" s="1"/>
      <c r="I5" s="1"/>
      <c r="J5" s="1"/>
      <c r="K5" s="1"/>
      <c r="L5" s="1"/>
      <c r="M5" s="1"/>
      <c r="N5" s="1"/>
    </row>
    <row r="6" spans="2:14" x14ac:dyDescent="0.45">
      <c r="B6" s="1"/>
      <c r="C6" s="1"/>
      <c r="D6" s="3" t="s">
        <v>272</v>
      </c>
      <c r="E6" s="1"/>
      <c r="F6" s="1"/>
      <c r="G6" s="1"/>
      <c r="H6" s="1"/>
      <c r="I6" s="1"/>
      <c r="J6" s="1"/>
      <c r="K6" s="1"/>
      <c r="L6" s="1"/>
      <c r="M6" s="1"/>
      <c r="N6" s="1"/>
    </row>
    <row r="7" spans="2:14" x14ac:dyDescent="0.45">
      <c r="B7" s="1"/>
      <c r="C7" s="1"/>
      <c r="D7" s="1"/>
      <c r="E7" s="59" t="s">
        <v>269</v>
      </c>
      <c r="F7" s="1"/>
      <c r="G7" s="1"/>
      <c r="H7" s="1"/>
      <c r="I7" s="1"/>
      <c r="J7" s="1"/>
      <c r="K7" s="1"/>
      <c r="L7" s="1"/>
      <c r="M7" s="1"/>
      <c r="N7" s="1"/>
    </row>
    <row r="8" spans="2:14" x14ac:dyDescent="0.45">
      <c r="B8" s="1"/>
      <c r="C8" s="1"/>
      <c r="D8" s="1"/>
      <c r="E8" s="59" t="s">
        <v>270</v>
      </c>
      <c r="F8" s="1"/>
      <c r="G8" s="1"/>
      <c r="H8" s="1"/>
      <c r="I8" s="1"/>
      <c r="J8" s="1"/>
      <c r="K8" s="1"/>
      <c r="L8" s="1"/>
      <c r="M8" s="1"/>
      <c r="N8" s="1"/>
    </row>
    <row r="9" spans="2:14" x14ac:dyDescent="0.45">
      <c r="B9" s="1"/>
      <c r="C9" s="1"/>
      <c r="D9" s="1"/>
      <c r="E9" s="59" t="s">
        <v>271</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4" ht="14.65" thickBot="1" x14ac:dyDescent="0.5">
      <c r="B17" s="2"/>
      <c r="C17" s="2"/>
      <c r="D17" s="2"/>
      <c r="E17" s="12" t="s">
        <v>198</v>
      </c>
      <c r="F17" s="19" t="s">
        <v>358</v>
      </c>
      <c r="G17" s="2" t="s">
        <v>194</v>
      </c>
      <c r="H17" s="2"/>
      <c r="I17" s="2"/>
      <c r="J17" s="2"/>
      <c r="K17" s="2"/>
      <c r="L17" s="2"/>
      <c r="M17" s="2"/>
      <c r="N17" s="2"/>
    </row>
    <row r="18" spans="2:14" ht="12" customHeight="1" thickBot="1" x14ac:dyDescent="0.5">
      <c r="B18" s="2"/>
      <c r="C18" s="2"/>
      <c r="D18" s="2"/>
      <c r="E18" s="2"/>
      <c r="F18" s="2"/>
      <c r="G18" s="2"/>
      <c r="H18" s="2"/>
      <c r="I18" s="2"/>
      <c r="J18" s="2"/>
      <c r="K18" s="2"/>
      <c r="L18" s="2"/>
      <c r="M18" s="2"/>
      <c r="N18" s="2"/>
    </row>
    <row r="19" spans="2:14" ht="14.65" thickBot="1" x14ac:dyDescent="0.5">
      <c r="B19" s="2"/>
      <c r="C19" s="2"/>
      <c r="D19" s="2"/>
      <c r="E19" s="12" t="s">
        <v>203</v>
      </c>
      <c r="F19" s="19" t="s">
        <v>359</v>
      </c>
      <c r="G19" s="2" t="s">
        <v>204</v>
      </c>
      <c r="H19" s="2"/>
      <c r="I19" s="2"/>
      <c r="J19" s="2"/>
      <c r="K19" s="2"/>
      <c r="L19" s="2"/>
      <c r="M19" s="2"/>
      <c r="N19" s="2"/>
    </row>
    <row r="20" spans="2:14" ht="12.75" customHeight="1" x14ac:dyDescent="0.45">
      <c r="B20" s="2"/>
      <c r="C20" s="2"/>
      <c r="D20" s="2"/>
      <c r="E20" s="2"/>
      <c r="F20" s="2"/>
      <c r="G20" s="2"/>
      <c r="H20" s="2"/>
      <c r="I20" s="2"/>
      <c r="J20" s="2"/>
      <c r="K20" s="2"/>
      <c r="L20" s="2"/>
      <c r="M20" s="2"/>
      <c r="N20" s="2"/>
    </row>
    <row r="21" spans="2:14" ht="14.75" customHeight="1" x14ac:dyDescent="0.45">
      <c r="B21" s="2"/>
      <c r="C21" s="2"/>
      <c r="D21" s="2"/>
      <c r="E21" s="2"/>
      <c r="F21" s="2"/>
      <c r="G21" s="2"/>
      <c r="H21" s="2"/>
      <c r="I21" s="2"/>
      <c r="J21" s="2"/>
      <c r="K21" s="2"/>
      <c r="L21" s="2"/>
      <c r="M21" s="2"/>
      <c r="N21" s="2"/>
    </row>
    <row r="22" spans="2:14" ht="14.75" customHeight="1" x14ac:dyDescent="0.45">
      <c r="B22" s="2"/>
      <c r="C22" s="2"/>
      <c r="D22" s="2"/>
      <c r="E22" s="12" t="s">
        <v>264</v>
      </c>
      <c r="F22" s="2"/>
      <c r="G22" s="42"/>
      <c r="H22" s="2"/>
      <c r="I22" s="2"/>
      <c r="J22" s="2"/>
      <c r="K22" s="2"/>
      <c r="L22" s="2"/>
      <c r="M22" s="2"/>
      <c r="N22" s="2"/>
    </row>
    <row r="23" spans="2:14" ht="14.75" customHeight="1" x14ac:dyDescent="0.45">
      <c r="B23" s="2"/>
      <c r="C23" s="2"/>
      <c r="D23" s="2"/>
      <c r="E23" s="60" t="s">
        <v>224</v>
      </c>
      <c r="F23" s="68" t="s">
        <v>225</v>
      </c>
      <c r="G23" s="69"/>
      <c r="H23" s="69"/>
      <c r="I23" s="69"/>
      <c r="J23" s="2"/>
      <c r="K23" s="2"/>
      <c r="L23" s="2"/>
      <c r="M23" s="2"/>
      <c r="N23" s="2"/>
    </row>
    <row r="24" spans="2:14" ht="14.75" customHeight="1" x14ac:dyDescent="0.45">
      <c r="B24" s="2"/>
      <c r="C24" s="2"/>
      <c r="D24" s="2"/>
      <c r="E24" s="29" t="s">
        <v>239</v>
      </c>
      <c r="F24" s="51" t="s">
        <v>361</v>
      </c>
      <c r="G24" s="52"/>
      <c r="H24" s="52"/>
      <c r="I24" s="52"/>
      <c r="J24" s="2"/>
      <c r="K24" s="2"/>
      <c r="L24" s="2"/>
      <c r="M24" s="2"/>
      <c r="N24" s="2"/>
    </row>
    <row r="25" spans="2:14" ht="14.75" customHeight="1" x14ac:dyDescent="0.45">
      <c r="B25" s="2"/>
      <c r="C25" s="2"/>
      <c r="D25" s="2"/>
      <c r="E25" s="29" t="s">
        <v>240</v>
      </c>
      <c r="F25" s="51" t="s">
        <v>362</v>
      </c>
      <c r="G25" s="52"/>
      <c r="H25" s="52"/>
      <c r="I25" s="52"/>
      <c r="J25" s="2"/>
      <c r="K25" s="2"/>
      <c r="L25" s="2"/>
      <c r="M25" s="2"/>
      <c r="N25" s="2"/>
    </row>
    <row r="26" spans="2:14" ht="14.75" customHeight="1" x14ac:dyDescent="0.45">
      <c r="B26" s="2"/>
      <c r="C26" s="2"/>
      <c r="D26" s="2"/>
      <c r="E26" s="29" t="s">
        <v>241</v>
      </c>
      <c r="F26" s="87">
        <v>44071.6875</v>
      </c>
      <c r="G26" s="53"/>
      <c r="H26" s="53"/>
      <c r="I26" s="53"/>
      <c r="J26" s="2"/>
      <c r="K26" s="2"/>
      <c r="L26" s="2"/>
      <c r="M26" s="2"/>
      <c r="N26" s="2"/>
    </row>
    <row r="27" spans="2:14" ht="14.75" customHeight="1" x14ac:dyDescent="0.45">
      <c r="B27" s="2"/>
      <c r="C27" s="2"/>
      <c r="D27" s="2"/>
      <c r="E27" s="29" t="s">
        <v>242</v>
      </c>
      <c r="F27" s="51" t="s">
        <v>364</v>
      </c>
      <c r="G27" s="52"/>
      <c r="H27" s="52"/>
      <c r="I27" s="52"/>
      <c r="J27" s="2"/>
      <c r="K27" s="2"/>
      <c r="L27" s="2"/>
      <c r="M27" s="2"/>
      <c r="N27" s="2"/>
    </row>
    <row r="28" spans="2:14" ht="14.75" customHeight="1" x14ac:dyDescent="0.45">
      <c r="B28" s="2"/>
      <c r="C28" s="2"/>
      <c r="D28" s="2"/>
      <c r="E28" s="29" t="s">
        <v>243</v>
      </c>
      <c r="F28" s="51" t="s">
        <v>363</v>
      </c>
      <c r="G28" s="52"/>
      <c r="H28" s="52"/>
      <c r="I28" s="52"/>
      <c r="J28" s="2"/>
      <c r="K28" s="2"/>
      <c r="L28" s="2"/>
      <c r="M28" s="2"/>
      <c r="N28" s="2"/>
    </row>
    <row r="29" spans="2:14" ht="14.75" customHeight="1" x14ac:dyDescent="0.45">
      <c r="B29" s="2"/>
      <c r="C29" s="2"/>
      <c r="D29" s="2"/>
      <c r="E29" s="29" t="s">
        <v>244</v>
      </c>
      <c r="F29" s="51"/>
      <c r="G29" s="52"/>
      <c r="H29" s="52"/>
      <c r="I29" s="52"/>
      <c r="J29" s="2"/>
      <c r="K29" s="2"/>
      <c r="L29" s="2"/>
      <c r="M29" s="2"/>
      <c r="N29" s="2"/>
    </row>
    <row r="30" spans="2:14" ht="14.75" customHeight="1" x14ac:dyDescent="0.45">
      <c r="B30" s="2"/>
      <c r="C30" s="2"/>
      <c r="D30" s="2"/>
      <c r="E30" s="52"/>
      <c r="F30" s="52"/>
      <c r="G30" s="52"/>
      <c r="H30" s="52"/>
      <c r="I30" s="52"/>
      <c r="J30" s="2"/>
      <c r="K30" s="2"/>
      <c r="L30" s="2"/>
      <c r="M30" s="2"/>
      <c r="N30" s="2"/>
    </row>
    <row r="31" spans="2:14" ht="14.75" customHeight="1" x14ac:dyDescent="0.45">
      <c r="B31" s="2"/>
      <c r="C31" s="2"/>
      <c r="D31" s="2"/>
      <c r="E31" s="2"/>
      <c r="F31" s="2"/>
      <c r="G31" s="2"/>
      <c r="H31" s="2"/>
      <c r="I31" s="2"/>
      <c r="J31" s="2"/>
      <c r="K31" s="2"/>
      <c r="L31" s="2"/>
      <c r="M31" s="2"/>
      <c r="N31" s="2"/>
    </row>
    <row r="32" spans="2:14" ht="14.75" customHeight="1" x14ac:dyDescent="0.45">
      <c r="B32" s="2"/>
      <c r="C32" s="2"/>
      <c r="D32" s="2"/>
      <c r="E32" s="12" t="s">
        <v>264</v>
      </c>
      <c r="F32" s="2"/>
      <c r="G32" s="42"/>
      <c r="H32" s="2"/>
      <c r="I32" s="2"/>
      <c r="J32" s="2"/>
      <c r="K32" s="2"/>
      <c r="L32" s="2"/>
      <c r="M32" s="2"/>
      <c r="N32" s="2"/>
    </row>
    <row r="33" spans="2:16" ht="14.75" customHeight="1" x14ac:dyDescent="0.45">
      <c r="B33" s="2"/>
      <c r="C33" s="2"/>
      <c r="D33" s="2"/>
      <c r="E33" s="60" t="s">
        <v>224</v>
      </c>
      <c r="F33" s="68" t="s">
        <v>225</v>
      </c>
      <c r="G33" s="69"/>
      <c r="H33" s="69"/>
      <c r="I33" s="69"/>
      <c r="J33" s="2"/>
      <c r="K33" s="2"/>
      <c r="L33" s="2"/>
      <c r="M33" s="2"/>
      <c r="N33" s="2"/>
    </row>
    <row r="34" spans="2:16" ht="14.75" customHeight="1" x14ac:dyDescent="0.45">
      <c r="B34" s="2"/>
      <c r="C34" s="2"/>
      <c r="D34" s="2"/>
      <c r="E34" s="29" t="s">
        <v>239</v>
      </c>
      <c r="F34" s="51" t="s">
        <v>361</v>
      </c>
      <c r="G34" s="52"/>
      <c r="H34" s="52"/>
      <c r="I34" s="52"/>
      <c r="J34" s="2"/>
      <c r="K34" s="2"/>
      <c r="L34" s="2"/>
      <c r="M34" s="2"/>
      <c r="N34" s="2"/>
    </row>
    <row r="35" spans="2:16" ht="14.75" customHeight="1" x14ac:dyDescent="0.45">
      <c r="B35" s="2"/>
      <c r="C35" s="2"/>
      <c r="D35" s="2"/>
      <c r="E35" s="29" t="s">
        <v>240</v>
      </c>
      <c r="F35" s="51" t="s">
        <v>362</v>
      </c>
      <c r="G35" s="52"/>
      <c r="H35" s="52"/>
      <c r="I35" s="52"/>
      <c r="J35" s="2"/>
      <c r="K35" s="2"/>
      <c r="L35" s="2"/>
      <c r="M35" s="2"/>
      <c r="N35" s="2"/>
    </row>
    <row r="36" spans="2:16" ht="14.75" customHeight="1" x14ac:dyDescent="0.45">
      <c r="B36" s="2"/>
      <c r="C36" s="2"/>
      <c r="D36" s="2"/>
      <c r="E36" s="29" t="s">
        <v>241</v>
      </c>
      <c r="F36" s="87">
        <v>44071.6875</v>
      </c>
      <c r="G36" s="53"/>
      <c r="H36" s="53"/>
      <c r="I36" s="53"/>
      <c r="J36" s="2"/>
      <c r="K36" s="2"/>
      <c r="L36" s="2"/>
      <c r="M36" s="2"/>
      <c r="N36" s="2"/>
    </row>
    <row r="37" spans="2:16" ht="14.75" customHeight="1" x14ac:dyDescent="0.45">
      <c r="B37" s="2"/>
      <c r="C37" s="2"/>
      <c r="D37" s="2"/>
      <c r="E37" s="29" t="s">
        <v>242</v>
      </c>
      <c r="F37" s="51" t="s">
        <v>366</v>
      </c>
      <c r="G37" s="52"/>
      <c r="H37" s="52"/>
      <c r="I37" s="52"/>
      <c r="J37" s="2"/>
      <c r="K37" s="2"/>
      <c r="L37" s="2"/>
      <c r="M37" s="2"/>
      <c r="N37" s="2"/>
    </row>
    <row r="38" spans="2:16" ht="14.75" customHeight="1" x14ac:dyDescent="0.45">
      <c r="B38" s="2"/>
      <c r="C38" s="2"/>
      <c r="D38" s="2"/>
      <c r="E38" s="29" t="s">
        <v>243</v>
      </c>
      <c r="F38" s="51" t="s">
        <v>367</v>
      </c>
      <c r="G38" s="52"/>
      <c r="H38" s="52"/>
      <c r="I38" s="52"/>
      <c r="J38" s="2"/>
      <c r="K38" s="2"/>
      <c r="L38" s="2"/>
      <c r="M38" s="2"/>
      <c r="N38" s="2"/>
    </row>
    <row r="39" spans="2:16" ht="14.75" customHeight="1" x14ac:dyDescent="0.45">
      <c r="B39" s="2"/>
      <c r="C39" s="2"/>
      <c r="D39" s="2"/>
      <c r="E39" s="29" t="s">
        <v>244</v>
      </c>
      <c r="F39" s="51"/>
      <c r="G39" s="52"/>
      <c r="H39" s="52"/>
      <c r="I39" s="52"/>
      <c r="J39" s="2"/>
      <c r="K39" s="2"/>
      <c r="L39" s="2"/>
      <c r="M39" s="2"/>
      <c r="N39" s="2"/>
    </row>
    <row r="40" spans="2:16" ht="10.5" customHeight="1" x14ac:dyDescent="0.45">
      <c r="B40" s="2"/>
      <c r="C40" s="2"/>
      <c r="D40" s="2"/>
      <c r="E40" s="2"/>
      <c r="F40" s="2"/>
      <c r="G40" s="2"/>
      <c r="H40" s="2"/>
      <c r="I40" s="2"/>
      <c r="J40" s="2"/>
      <c r="K40" s="2"/>
      <c r="L40" s="2"/>
      <c r="M40" s="2"/>
      <c r="N40" s="2"/>
    </row>
    <row r="41" spans="2:16" x14ac:dyDescent="0.45">
      <c r="B41" s="6"/>
      <c r="C41" s="6"/>
      <c r="D41" s="6"/>
      <c r="E41" s="6"/>
      <c r="F41" s="6"/>
      <c r="G41" s="6"/>
      <c r="H41" s="6"/>
      <c r="I41" s="6"/>
      <c r="J41" s="6"/>
      <c r="K41" s="6"/>
      <c r="L41" s="6"/>
      <c r="M41" s="6"/>
    </row>
    <row r="42" spans="2:16" x14ac:dyDescent="0.45">
      <c r="B42" s="2"/>
      <c r="C42" s="2"/>
      <c r="D42" s="2"/>
      <c r="E42" s="2"/>
      <c r="F42" s="2"/>
      <c r="G42" s="2"/>
      <c r="H42" s="2"/>
      <c r="I42" s="2"/>
      <c r="J42" s="2"/>
      <c r="K42" s="2"/>
      <c r="L42" s="2"/>
      <c r="M42" s="2"/>
      <c r="N42" s="2"/>
    </row>
    <row r="43" spans="2:16" ht="21" x14ac:dyDescent="0.65">
      <c r="B43" s="2"/>
      <c r="C43" s="13" t="s">
        <v>365</v>
      </c>
      <c r="D43" s="2"/>
      <c r="E43" s="2"/>
      <c r="F43" s="2"/>
      <c r="G43" s="2"/>
      <c r="H43" s="2"/>
      <c r="I43" s="2"/>
      <c r="J43" s="2"/>
      <c r="K43" s="2"/>
      <c r="L43" s="2"/>
      <c r="M43" s="2"/>
      <c r="N43" s="2"/>
    </row>
    <row r="44" spans="2:16" x14ac:dyDescent="0.45">
      <c r="B44" s="2"/>
      <c r="C44" s="2"/>
      <c r="D44" s="2"/>
      <c r="E44" s="2"/>
      <c r="F44" s="2"/>
      <c r="G44" s="2"/>
      <c r="H44" s="2"/>
      <c r="I44" s="2"/>
      <c r="J44" s="2"/>
      <c r="K44" s="2"/>
      <c r="L44" s="2"/>
      <c r="M44" s="2"/>
      <c r="N44" s="2"/>
      <c r="P44" s="32"/>
    </row>
    <row r="45" spans="2:16" x14ac:dyDescent="0.45">
      <c r="B45" s="2"/>
      <c r="C45" s="2"/>
      <c r="D45" s="2"/>
      <c r="E45" s="7" t="str">
        <f t="array" ref="E45:I48">_xll.flAggregatePortfolio($F$17,$F$19,E23:F29)</f>
        <v>Strategy</v>
      </c>
      <c r="F45" s="7" t="str">
        <v>PVSum</v>
      </c>
      <c r="G45" s="10" t="str">
        <v>PVProportion</v>
      </c>
      <c r="H45" s="7" t="str">
        <v>Cost</v>
      </c>
      <c r="I45" s="7" t="str">
        <v>pnl_t_month_to_date</v>
      </c>
      <c r="J45" s="2"/>
      <c r="K45" s="2"/>
      <c r="L45" s="2"/>
      <c r="M45" s="2"/>
      <c r="N45" s="2"/>
    </row>
    <row r="46" spans="2:16" x14ac:dyDescent="0.45">
      <c r="B46" s="12"/>
      <c r="C46" s="2"/>
      <c r="D46" s="2"/>
      <c r="E46" s="65" t="str">
        <v>Tracker</v>
      </c>
      <c r="F46" s="88">
        <v>17051922.609999999</v>
      </c>
      <c r="G46" s="89">
        <v>0.89085420462387865</v>
      </c>
      <c r="H46" s="88">
        <v>2016700</v>
      </c>
      <c r="I46" s="88">
        <v>-39480</v>
      </c>
      <c r="J46" s="2"/>
      <c r="K46" s="2"/>
      <c r="L46" s="2"/>
      <c r="M46" s="2"/>
      <c r="N46" s="2"/>
    </row>
    <row r="47" spans="2:16" x14ac:dyDescent="0.45">
      <c r="B47" s="12"/>
      <c r="C47" s="2"/>
      <c r="D47" s="2"/>
      <c r="E47" s="65" t="str">
        <v>Growth</v>
      </c>
      <c r="F47" s="88">
        <v>2089169.7499999998</v>
      </c>
      <c r="G47" s="89">
        <v>0.10914579537612136</v>
      </c>
      <c r="H47" s="88">
        <v>640000</v>
      </c>
      <c r="I47" s="88">
        <v>96000</v>
      </c>
      <c r="J47" s="2"/>
      <c r="K47" s="2"/>
      <c r="L47" s="2"/>
      <c r="M47" s="2"/>
      <c r="N47" s="2"/>
    </row>
    <row r="48" spans="2:16" x14ac:dyDescent="0.45">
      <c r="B48" s="12"/>
      <c r="C48" s="2"/>
      <c r="D48" s="2"/>
      <c r="E48" s="65" t="str">
        <v/>
      </c>
      <c r="F48" s="88" t="str">
        <v/>
      </c>
      <c r="G48" s="89" t="str">
        <v/>
      </c>
      <c r="H48" s="88" t="str">
        <v/>
      </c>
      <c r="I48" s="88" t="str">
        <v/>
      </c>
      <c r="J48" s="2"/>
      <c r="K48" s="2"/>
      <c r="L48" s="2"/>
      <c r="M48" s="2"/>
      <c r="N48" s="2"/>
    </row>
    <row r="49" spans="2:16" x14ac:dyDescent="0.45">
      <c r="B49" s="12"/>
      <c r="C49" s="2"/>
      <c r="D49" s="2"/>
      <c r="E49" s="65"/>
      <c r="F49" s="88"/>
      <c r="G49" s="89"/>
      <c r="H49" s="88"/>
      <c r="I49" s="88"/>
      <c r="J49" s="2"/>
      <c r="K49" s="2"/>
      <c r="L49" s="2"/>
      <c r="M49" s="2"/>
      <c r="N49" s="2"/>
      <c r="O49" s="35"/>
      <c r="P49" s="50"/>
    </row>
    <row r="50" spans="2:16" x14ac:dyDescent="0.45">
      <c r="B50" s="12"/>
      <c r="C50" s="2"/>
      <c r="D50" s="2"/>
      <c r="E50" s="7" t="str">
        <f t="array" ref="E50:I71">_xll.flAggregatePortfolio(F17,F19,E33:F39)</f>
        <v>Sector</v>
      </c>
      <c r="F50" s="7" t="str">
        <v>PVSum</v>
      </c>
      <c r="G50" s="7" t="str">
        <v>PVProportion</v>
      </c>
      <c r="H50" s="7" t="str">
        <v>Cost</v>
      </c>
      <c r="I50" s="7" t="str">
        <v>pnl_t_month_to_date</v>
      </c>
      <c r="J50" s="2"/>
      <c r="K50" s="2"/>
      <c r="L50" s="2"/>
      <c r="M50" s="2"/>
      <c r="N50" s="2"/>
      <c r="O50" s="35"/>
      <c r="P50" s="50"/>
    </row>
    <row r="51" spans="2:16" x14ac:dyDescent="0.45">
      <c r="B51" s="12"/>
      <c r="C51" s="2"/>
      <c r="D51" s="2"/>
      <c r="E51" s="65" t="str">
        <v>Mining</v>
      </c>
      <c r="F51" s="88">
        <v>1924230</v>
      </c>
      <c r="G51" s="89">
        <v>0.10052874537198044</v>
      </c>
      <c r="H51" s="88">
        <v>2016700</v>
      </c>
      <c r="I51" s="88">
        <v>-39480</v>
      </c>
      <c r="J51" s="2"/>
      <c r="K51" s="2"/>
      <c r="L51" s="2"/>
      <c r="M51" s="2"/>
      <c r="N51" s="2"/>
      <c r="O51" s="35"/>
      <c r="P51" s="50"/>
    </row>
    <row r="52" spans="2:16" ht="15" customHeight="1" x14ac:dyDescent="0.45">
      <c r="B52" s="12"/>
      <c r="C52" s="2"/>
      <c r="D52" s="2"/>
      <c r="E52" s="65" t="str">
        <v>Chemicals</v>
      </c>
      <c r="F52" s="88">
        <v>206500</v>
      </c>
      <c r="G52" s="89">
        <v>1.0788308008561325E-2</v>
      </c>
      <c r="H52" s="88">
        <v>198934</v>
      </c>
      <c r="I52" s="88">
        <v>5950</v>
      </c>
      <c r="J52" s="2"/>
      <c r="K52" s="2"/>
      <c r="L52" s="2"/>
      <c r="M52" s="2"/>
      <c r="N52" s="2"/>
      <c r="O52" s="35"/>
      <c r="P52" s="50"/>
    </row>
    <row r="53" spans="2:16" x14ac:dyDescent="0.45">
      <c r="B53" s="12"/>
      <c r="C53" s="2"/>
      <c r="D53" s="2"/>
      <c r="E53" s="65" t="str">
        <v>Food Producers</v>
      </c>
      <c r="F53" s="88">
        <v>1043460</v>
      </c>
      <c r="G53" s="89">
        <v>5.4514130143406295E-2</v>
      </c>
      <c r="H53" s="88">
        <v>903500</v>
      </c>
      <c r="I53" s="88">
        <v>143310</v>
      </c>
      <c r="J53" s="2"/>
      <c r="K53" s="2"/>
      <c r="L53" s="2"/>
      <c r="M53" s="2"/>
      <c r="N53" s="2"/>
      <c r="O53" s="35"/>
      <c r="P53" s="50"/>
    </row>
    <row r="54" spans="2:16" x14ac:dyDescent="0.45">
      <c r="B54" s="12"/>
      <c r="C54" s="2"/>
      <c r="D54" s="2"/>
      <c r="E54" s="65" t="str">
        <v>Household Goods &amp; Home Construction</v>
      </c>
      <c r="F54" s="88">
        <v>299364.00000000006</v>
      </c>
      <c r="G54" s="89">
        <v>1.5639859751452559E-2</v>
      </c>
      <c r="H54" s="88">
        <v>303360</v>
      </c>
      <c r="I54" s="88">
        <v>8322.0000000000564</v>
      </c>
      <c r="J54" s="2"/>
      <c r="K54" s="2"/>
      <c r="L54" s="2"/>
      <c r="M54" s="2"/>
      <c r="N54" s="2"/>
      <c r="O54" s="35"/>
      <c r="P54" s="50"/>
    </row>
    <row r="55" spans="2:16" x14ac:dyDescent="0.45">
      <c r="B55" s="12"/>
      <c r="C55" s="2"/>
      <c r="D55" s="2"/>
      <c r="E55" s="65" t="str">
        <v>Personal Goods</v>
      </c>
      <c r="F55" s="88">
        <v>3403635</v>
      </c>
      <c r="G55" s="89">
        <v>0.17781822144658416</v>
      </c>
      <c r="H55" s="88">
        <v>1190400</v>
      </c>
      <c r="I55" s="88">
        <v>178560</v>
      </c>
      <c r="J55" s="2"/>
      <c r="K55" s="2"/>
      <c r="L55" s="2"/>
      <c r="M55" s="2"/>
      <c r="N55" s="2"/>
      <c r="O55" s="35"/>
      <c r="P55" s="50"/>
    </row>
    <row r="56" spans="2:16" x14ac:dyDescent="0.45">
      <c r="B56" s="12"/>
      <c r="C56" s="2"/>
      <c r="D56" s="2"/>
      <c r="E56" s="65" t="str">
        <v>Media</v>
      </c>
      <c r="F56" s="88">
        <v>1683793.9999999998</v>
      </c>
      <c r="G56" s="89">
        <v>8.7967497796452812E-2</v>
      </c>
      <c r="H56" s="88">
        <v>804170</v>
      </c>
      <c r="I56" s="88">
        <v>42031.999999999854</v>
      </c>
      <c r="J56" s="2"/>
      <c r="K56" s="2"/>
      <c r="L56" s="2"/>
      <c r="M56" s="2"/>
      <c r="N56" s="2"/>
      <c r="O56" s="35"/>
      <c r="P56" s="50"/>
    </row>
    <row r="57" spans="2:16" x14ac:dyDescent="0.45">
      <c r="B57" s="12"/>
      <c r="C57" s="2"/>
      <c r="D57" s="2"/>
      <c r="E57" s="65" t="str">
        <v>Food &amp; Drug Retailers</v>
      </c>
      <c r="F57" s="88">
        <v>290871</v>
      </c>
      <c r="G57" s="89">
        <v>1.5196154667110127E-2</v>
      </c>
      <c r="H57" s="88">
        <v>292675</v>
      </c>
      <c r="I57" s="88">
        <v>2128</v>
      </c>
      <c r="J57" s="2"/>
      <c r="K57" s="2"/>
      <c r="L57" s="2"/>
      <c r="M57" s="2"/>
      <c r="N57" s="2"/>
      <c r="O57" s="35"/>
      <c r="P57" s="50"/>
    </row>
    <row r="58" spans="2:16" x14ac:dyDescent="0.45">
      <c r="B58" s="12"/>
      <c r="C58" s="2"/>
      <c r="D58" s="2"/>
      <c r="E58" s="65" t="str">
        <v>Travel &amp; Leisure</v>
      </c>
      <c r="F58" s="88">
        <v>910440</v>
      </c>
      <c r="G58" s="89">
        <v>4.7564683502734011E-2</v>
      </c>
      <c r="H58" s="88">
        <v>799414</v>
      </c>
      <c r="I58" s="88">
        <v>125640</v>
      </c>
      <c r="J58" s="2"/>
      <c r="K58" s="2"/>
      <c r="L58" s="2"/>
      <c r="M58" s="2"/>
      <c r="N58" s="2"/>
      <c r="O58" s="35"/>
      <c r="P58" s="50"/>
    </row>
    <row r="59" spans="2:16" x14ac:dyDescent="0.45">
      <c r="B59" s="12"/>
      <c r="C59" s="2"/>
      <c r="D59" s="2"/>
      <c r="E59" s="65" t="str">
        <v>Banks</v>
      </c>
      <c r="F59" s="88">
        <v>1630125.0000000002</v>
      </c>
      <c r="G59" s="89">
        <v>8.5163634830295556E-2</v>
      </c>
      <c r="H59" s="88">
        <v>1599120</v>
      </c>
      <c r="I59" s="88">
        <v>119025</v>
      </c>
      <c r="J59" s="2"/>
      <c r="K59" s="2"/>
      <c r="L59" s="2"/>
      <c r="M59" s="2"/>
      <c r="N59" s="2"/>
      <c r="O59" s="35"/>
      <c r="P59" s="50"/>
    </row>
    <row r="60" spans="2:16" x14ac:dyDescent="0.45">
      <c r="B60" s="2"/>
      <c r="C60" s="2"/>
      <c r="D60" s="2"/>
      <c r="E60" s="65" t="str">
        <v>Life Insurance</v>
      </c>
      <c r="F60" s="88">
        <v>1038275</v>
      </c>
      <c r="G60" s="89">
        <v>5.4243246961690118E-2</v>
      </c>
      <c r="H60" s="88">
        <v>984376</v>
      </c>
      <c r="I60" s="88">
        <v>98600</v>
      </c>
      <c r="J60" s="2"/>
      <c r="K60" s="2"/>
      <c r="L60" s="2"/>
      <c r="M60" s="2"/>
      <c r="N60" s="2"/>
      <c r="O60" s="35"/>
      <c r="P60" s="50"/>
    </row>
    <row r="61" spans="2:16" x14ac:dyDescent="0.45">
      <c r="E61" s="65" t="str">
        <v>Real Estate Investment Trusts</v>
      </c>
      <c r="F61" s="88">
        <v>300612.00000000006</v>
      </c>
      <c r="G61" s="89">
        <v>1.5705059792104781E-2</v>
      </c>
      <c r="H61" s="88">
        <v>307776</v>
      </c>
      <c r="I61" s="88">
        <v>780.00000000005195</v>
      </c>
      <c r="J61" s="2"/>
      <c r="K61" s="2"/>
      <c r="L61" s="2"/>
      <c r="M61" s="2"/>
      <c r="N61" s="2"/>
    </row>
    <row r="62" spans="2:16" x14ac:dyDescent="0.45">
      <c r="E62" s="65" t="str">
        <v>Pharmaceuticals &amp; Biotechnology</v>
      </c>
      <c r="F62" s="88">
        <v>2399360</v>
      </c>
      <c r="G62" s="89">
        <v>0.12535125764368862</v>
      </c>
      <c r="H62" s="88">
        <v>2593800</v>
      </c>
      <c r="I62" s="88">
        <v>-94214</v>
      </c>
      <c r="J62" s="2"/>
      <c r="K62" s="2"/>
      <c r="L62" s="2"/>
      <c r="M62" s="2"/>
      <c r="N62" s="2"/>
    </row>
    <row r="63" spans="2:16" x14ac:dyDescent="0.45">
      <c r="E63" s="65" t="str">
        <v>Aerospace &amp; Defense</v>
      </c>
      <c r="F63" s="88">
        <v>420876.00000000006</v>
      </c>
      <c r="G63" s="89">
        <v>2.1988086786495192E-2</v>
      </c>
      <c r="H63" s="88">
        <v>399344</v>
      </c>
      <c r="I63" s="88">
        <v>23814.00000000008</v>
      </c>
      <c r="J63" s="2"/>
      <c r="K63" s="2"/>
      <c r="L63" s="2"/>
      <c r="M63" s="2"/>
      <c r="N63" s="2"/>
    </row>
    <row r="64" spans="2:16" x14ac:dyDescent="0.45">
      <c r="E64" s="65" t="str">
        <v>Support Services</v>
      </c>
      <c r="F64" s="88">
        <v>442390</v>
      </c>
      <c r="G64" s="89">
        <v>2.3112056077033632E-2</v>
      </c>
      <c r="H64" s="88">
        <v>1892400</v>
      </c>
      <c r="I64" s="88">
        <v>-996.0000000000415</v>
      </c>
      <c r="J64" s="2"/>
      <c r="K64" s="2"/>
      <c r="L64" s="2"/>
      <c r="M64" s="2"/>
      <c r="N64" s="2"/>
    </row>
    <row r="65" spans="5:14" x14ac:dyDescent="0.45">
      <c r="E65" s="65" t="str">
        <v>Oil &amp; Gas Producers</v>
      </c>
      <c r="F65" s="88">
        <v>169088</v>
      </c>
      <c r="G65" s="89">
        <v>8.8337696104194546E-3</v>
      </c>
      <c r="H65" s="88">
        <v>1798200</v>
      </c>
      <c r="I65" s="88">
        <v>-7007.9999999999745</v>
      </c>
      <c r="J65" s="2"/>
      <c r="K65" s="2"/>
      <c r="L65" s="2"/>
      <c r="M65" s="2"/>
      <c r="N65" s="2"/>
    </row>
    <row r="66" spans="5:14" x14ac:dyDescent="0.45">
      <c r="E66" s="65" t="str">
        <v>Software and Computer Services</v>
      </c>
      <c r="F66" s="88">
        <v>614222</v>
      </c>
      <c r="G66" s="89">
        <v>3.2089182187092273E-2</v>
      </c>
      <c r="H66" s="88">
        <v>199180</v>
      </c>
      <c r="I66" s="88">
        <v>3772</v>
      </c>
      <c r="J66" s="2"/>
      <c r="K66" s="2"/>
      <c r="L66" s="2"/>
      <c r="M66" s="2"/>
      <c r="N66" s="2"/>
    </row>
    <row r="67" spans="5:14" x14ac:dyDescent="0.45">
      <c r="E67" s="65" t="str">
        <v>Mobile Telecommunications</v>
      </c>
      <c r="F67" s="88">
        <v>557200</v>
      </c>
      <c r="G67" s="89">
        <v>2.9110146355304456E-2</v>
      </c>
      <c r="H67" s="88">
        <v>580405</v>
      </c>
      <c r="I67" s="88">
        <v>-20600</v>
      </c>
      <c r="J67" s="2"/>
      <c r="K67" s="2"/>
      <c r="L67" s="2"/>
      <c r="M67" s="2"/>
      <c r="N67" s="2"/>
    </row>
    <row r="68" spans="5:14" x14ac:dyDescent="0.45">
      <c r="E68" s="65" t="str">
        <v>Gas, Water &amp; Multi-utilities</v>
      </c>
      <c r="F68" s="88">
        <v>733584</v>
      </c>
      <c r="G68" s="89">
        <v>3.8325085434152306E-2</v>
      </c>
      <c r="H68" s="88">
        <v>793092</v>
      </c>
      <c r="I68" s="88">
        <v>-49764</v>
      </c>
      <c r="J68" s="2"/>
      <c r="K68" s="2"/>
      <c r="L68" s="2"/>
      <c r="M68" s="2"/>
      <c r="N68" s="2"/>
    </row>
    <row r="69" spans="5:14" x14ac:dyDescent="0.45">
      <c r="E69" s="65" t="str">
        <v>General Retailers</v>
      </c>
      <c r="F69" s="88">
        <v>973080.00000000012</v>
      </c>
      <c r="G69" s="89">
        <v>5.0837224004701483E-2</v>
      </c>
      <c r="H69" s="88">
        <v>891540</v>
      </c>
      <c r="I69" s="88">
        <v>102240.0000000001</v>
      </c>
      <c r="J69" s="2"/>
      <c r="K69" s="2"/>
      <c r="L69" s="2"/>
      <c r="M69" s="2"/>
      <c r="N69" s="2"/>
    </row>
    <row r="70" spans="5:14" x14ac:dyDescent="0.45">
      <c r="E70" s="65" t="str">
        <v>&lt;Unknown&gt;</v>
      </c>
      <c r="F70" s="88">
        <v>99986.359999999928</v>
      </c>
      <c r="G70" s="89">
        <v>5.2236496287404116E-3</v>
      </c>
      <c r="H70" s="88">
        <v>53844</v>
      </c>
      <c r="I70" s="88">
        <v>0</v>
      </c>
      <c r="J70" s="2"/>
      <c r="K70" s="2"/>
      <c r="L70" s="2"/>
      <c r="M70" s="2"/>
      <c r="N70" s="2"/>
    </row>
    <row r="71" spans="5:14" x14ac:dyDescent="0.45">
      <c r="E71" s="65" t="str">
        <v/>
      </c>
      <c r="F71" s="88" t="str">
        <v/>
      </c>
      <c r="G71" s="89" t="str">
        <v/>
      </c>
      <c r="H71" s="88" t="str">
        <v/>
      </c>
      <c r="I71" s="88" t="str">
        <v/>
      </c>
      <c r="J71" s="2"/>
      <c r="K71" s="2"/>
      <c r="L71" s="2"/>
      <c r="M71" s="2"/>
      <c r="N71" s="2"/>
    </row>
    <row r="72" spans="5:14" x14ac:dyDescent="0.45">
      <c r="E72" s="65"/>
      <c r="F72" s="66"/>
      <c r="G72" s="67"/>
      <c r="H72" s="67"/>
      <c r="I72" s="67"/>
      <c r="J72" s="2"/>
      <c r="K72" s="2"/>
      <c r="L72" s="2"/>
      <c r="M72" s="2"/>
      <c r="N72" s="2"/>
    </row>
  </sheetData>
  <phoneticPr fontId="12" type="noConversion"/>
  <dataValidations disablePrompts="1" count="7">
    <dataValidation allowBlank="1" showInputMessage="1" showErrorMessage="1" prompt="Sort" sqref="O48" xr:uid="{E2C1CD1B-C419-4048-9522-718382CD5247}"/>
    <dataValidation allowBlank="1" showInputMessage="1" showErrorMessage="1" prompt="Group-by" sqref="O47" xr:uid="{1F62F8E8-546B-492B-AEFE-5AF4D3FC1804}"/>
    <dataValidation allowBlank="1" showInputMessage="1" showErrorMessage="1" prompt="Aggregation" sqref="O46" xr:uid="{785B430B-4F4F-4065-8627-F41C782DF8F4}"/>
    <dataValidation allowBlank="1" showInputMessage="1" showErrorMessage="1" prompt="Effective date" sqref="O45" xr:uid="{7E83EF1E-4E18-43AB-BE12-BF3492AA215E}"/>
    <dataValidation allowBlank="1" showInputMessage="1" showErrorMessage="1" prompt="Recipe key" sqref="O44" xr:uid="{541DB7F0-ADEE-4D7E-AD87-15AA3FAD1136}"/>
    <dataValidation allowBlank="1" showInputMessage="1" showErrorMessage="1" prompt="Recipe scope" sqref="O43" xr:uid="{A4170D60-DC1D-42F4-9A1C-9C1A2AC87462}"/>
    <dataValidation allowBlank="1" showInputMessage="1" showErrorMessage="1" sqref="O42:P42" xr:uid="{A6F0FA84-466C-44DF-B7CD-5607616B8367}"/>
  </dataValidations>
  <hyperlinks>
    <hyperlink ref="E9" r:id="rId1" xr:uid="{321EB5A7-AD48-4650-B11D-B80CBE2CC308}"/>
    <hyperlink ref="E8" r:id="rId2" xr:uid="{F03889D1-CD99-4F90-BB5D-2D53F38EAD0A}"/>
    <hyperlink ref="E7" r:id="rId3" xr:uid="{4A719496-17DC-448A-B35D-29932D1F4B10}"/>
  </hyperlinks>
  <pageMargins left="0.7" right="0.7" top="0.75" bottom="0.75" header="0.3" footer="0.3"/>
  <pageSetup paperSize="9"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tabSelected="1" topLeftCell="A17" zoomScale="85" zoomScaleNormal="85" workbookViewId="0">
      <selection activeCell="E39" sqref="E39"/>
    </sheetView>
  </sheetViews>
  <sheetFormatPr defaultRowHeight="14.25" x14ac:dyDescent="0.45"/>
  <cols>
    <col min="1" max="1" width="6.59765625" customWidth="1"/>
    <col min="2" max="2" width="2.59765625" customWidth="1"/>
    <col min="3" max="3" width="1" customWidth="1"/>
    <col min="4" max="4" width="3.265625" customWidth="1"/>
    <col min="5" max="5" width="15.59765625" bestFit="1" customWidth="1"/>
    <col min="6" max="6" width="22" bestFit="1" customWidth="1"/>
    <col min="7" max="7" width="11.3984375" bestFit="1" customWidth="1"/>
    <col min="8" max="8" width="15.73046875" bestFit="1" customWidth="1"/>
    <col min="9" max="9" width="16.3984375" bestFit="1" customWidth="1"/>
    <col min="10" max="10" width="17.265625" bestFit="1" customWidth="1"/>
    <col min="11" max="11" width="17.73046875" bestFit="1" customWidth="1"/>
    <col min="12" max="12" width="18.3984375" bestFit="1" customWidth="1"/>
    <col min="13" max="13" width="22.73046875" bestFit="1" customWidth="1"/>
    <col min="14" max="14" width="23.3984375" bestFit="1" customWidth="1"/>
    <col min="15" max="15" width="20.86328125" bestFit="1" customWidth="1"/>
    <col min="16" max="16" width="23.3984375" bestFit="1" customWidth="1"/>
    <col min="17" max="17" width="20.86328125" bestFit="1" customWidth="1"/>
    <col min="18" max="19" width="9.265625" bestFit="1" customWidth="1"/>
  </cols>
  <sheetData>
    <row r="1" spans="2:15" ht="27.75" customHeight="1" x14ac:dyDescent="0.45"/>
    <row r="2" spans="2:15" x14ac:dyDescent="0.45">
      <c r="B2" s="1"/>
      <c r="C2" s="1"/>
      <c r="D2" s="1"/>
      <c r="E2" s="1"/>
      <c r="F2" s="1"/>
      <c r="G2" s="1"/>
      <c r="H2" s="1"/>
      <c r="I2" s="1"/>
      <c r="J2" s="1"/>
      <c r="K2" s="1"/>
      <c r="L2" s="1"/>
      <c r="M2" s="1"/>
      <c r="N2" s="1"/>
    </row>
    <row r="3" spans="2:15" ht="27" customHeight="1" x14ac:dyDescent="0.45">
      <c r="B3" s="1"/>
      <c r="C3" s="1"/>
      <c r="D3" s="14" t="s">
        <v>260</v>
      </c>
      <c r="E3" s="1"/>
      <c r="F3" s="1"/>
      <c r="G3" s="1"/>
      <c r="H3" s="1"/>
      <c r="I3" s="1"/>
      <c r="J3" s="1"/>
      <c r="K3" s="1"/>
      <c r="L3" s="1"/>
      <c r="M3" s="1"/>
      <c r="N3" s="1"/>
    </row>
    <row r="4" spans="2:15" ht="8.25" customHeight="1" x14ac:dyDescent="0.45">
      <c r="B4" s="1"/>
      <c r="C4" s="1"/>
      <c r="D4" s="1"/>
      <c r="E4" s="1"/>
      <c r="F4" s="1"/>
      <c r="G4" s="1"/>
      <c r="H4" s="1"/>
      <c r="I4" s="1"/>
      <c r="J4" s="1"/>
      <c r="K4" s="1"/>
      <c r="L4" s="1"/>
      <c r="M4" s="1"/>
      <c r="N4" s="1"/>
    </row>
    <row r="5" spans="2:15" x14ac:dyDescent="0.45">
      <c r="B5" s="1"/>
      <c r="C5" s="1"/>
      <c r="D5" s="3" t="s">
        <v>357</v>
      </c>
      <c r="E5" s="1"/>
      <c r="F5" s="1"/>
      <c r="G5" s="1"/>
      <c r="H5" s="1"/>
      <c r="I5" s="1"/>
      <c r="J5" s="1"/>
      <c r="K5" s="1"/>
      <c r="L5" s="1"/>
      <c r="M5" s="1"/>
      <c r="N5" s="1"/>
    </row>
    <row r="6" spans="2:15" x14ac:dyDescent="0.45">
      <c r="B6" s="1"/>
      <c r="C6" s="1"/>
      <c r="D6" s="3" t="s">
        <v>272</v>
      </c>
      <c r="E6" s="1"/>
      <c r="F6" s="1"/>
      <c r="G6" s="1"/>
      <c r="H6" s="1"/>
      <c r="I6" s="1"/>
      <c r="J6" s="1"/>
      <c r="K6" s="1"/>
      <c r="L6" s="1"/>
      <c r="M6" s="1"/>
      <c r="N6" s="1"/>
    </row>
    <row r="7" spans="2:15" x14ac:dyDescent="0.45">
      <c r="B7" s="1"/>
      <c r="C7" s="1"/>
      <c r="D7" s="1"/>
      <c r="E7" s="59" t="s">
        <v>269</v>
      </c>
      <c r="F7" s="1"/>
      <c r="G7" s="1"/>
      <c r="H7" s="1"/>
      <c r="I7" s="1"/>
      <c r="J7" s="1"/>
      <c r="K7" s="1"/>
      <c r="L7" s="1"/>
      <c r="M7" s="1"/>
      <c r="N7" s="1"/>
    </row>
    <row r="8" spans="2:15" x14ac:dyDescent="0.45">
      <c r="B8" s="1"/>
      <c r="C8" s="1"/>
      <c r="D8" s="1"/>
      <c r="E8" s="59" t="s">
        <v>270</v>
      </c>
      <c r="F8" s="1"/>
      <c r="G8" s="1"/>
      <c r="H8" s="1"/>
      <c r="I8" s="1"/>
      <c r="J8" s="1"/>
      <c r="K8" s="1"/>
      <c r="L8" s="1"/>
      <c r="M8" s="1"/>
      <c r="N8" s="1"/>
    </row>
    <row r="9" spans="2:15" x14ac:dyDescent="0.45">
      <c r="B9" s="1"/>
      <c r="C9" s="1"/>
      <c r="D9" s="1"/>
      <c r="E9" s="59" t="s">
        <v>271</v>
      </c>
      <c r="F9" s="1"/>
      <c r="G9" s="1"/>
      <c r="H9" s="1"/>
      <c r="I9" s="1"/>
      <c r="J9" s="1"/>
      <c r="K9" s="1"/>
      <c r="L9" s="1"/>
      <c r="M9" s="1"/>
      <c r="N9" s="1"/>
    </row>
    <row r="10" spans="2:15" x14ac:dyDescent="0.45">
      <c r="B10" s="1"/>
      <c r="C10" s="1"/>
      <c r="D10" s="1"/>
      <c r="E10" s="1"/>
      <c r="F10" s="1"/>
      <c r="G10" s="1"/>
      <c r="H10" s="1"/>
      <c r="I10" s="1"/>
      <c r="J10" s="1"/>
      <c r="K10" s="1"/>
      <c r="L10" s="1"/>
      <c r="M10" s="1"/>
      <c r="N10" s="1"/>
    </row>
    <row r="13" spans="2:15" x14ac:dyDescent="0.45">
      <c r="B13" s="2"/>
      <c r="C13" s="2"/>
      <c r="D13" s="2"/>
      <c r="E13" s="2"/>
      <c r="F13" s="2"/>
      <c r="G13" s="2"/>
      <c r="H13" s="2"/>
      <c r="I13" s="2"/>
      <c r="J13" s="2"/>
      <c r="K13" s="2"/>
      <c r="L13" s="2"/>
      <c r="M13" s="2"/>
      <c r="N13" s="2"/>
      <c r="O13" s="2"/>
    </row>
    <row r="14" spans="2:15" ht="21" x14ac:dyDescent="0.65">
      <c r="B14" s="2"/>
      <c r="C14" s="13" t="s">
        <v>300</v>
      </c>
      <c r="D14" s="13"/>
      <c r="E14" s="2"/>
      <c r="F14" s="2"/>
      <c r="G14" s="2"/>
      <c r="H14" s="2"/>
      <c r="I14" s="2"/>
      <c r="J14" s="2"/>
      <c r="K14" s="2"/>
      <c r="L14" s="2"/>
      <c r="M14" s="2"/>
      <c r="N14" s="2"/>
      <c r="O14" s="2"/>
    </row>
    <row r="15" spans="2:15" x14ac:dyDescent="0.45">
      <c r="B15" s="2"/>
      <c r="C15" s="2" t="s">
        <v>327</v>
      </c>
      <c r="D15" s="2"/>
      <c r="E15" s="2"/>
      <c r="F15" s="2"/>
      <c r="G15" s="2"/>
      <c r="H15" s="2"/>
      <c r="I15" s="2"/>
      <c r="J15" s="2"/>
      <c r="K15" s="2"/>
      <c r="L15" s="2"/>
      <c r="M15" s="2"/>
      <c r="N15" s="2"/>
      <c r="O15" s="2"/>
    </row>
    <row r="16" spans="2:15" x14ac:dyDescent="0.45">
      <c r="B16" s="2"/>
      <c r="C16" s="2"/>
      <c r="D16" s="2"/>
      <c r="E16" s="2"/>
      <c r="F16" s="2"/>
      <c r="G16" s="2"/>
      <c r="H16" s="2"/>
      <c r="I16" s="2"/>
      <c r="J16" s="2"/>
      <c r="K16" s="2"/>
      <c r="L16" s="2"/>
      <c r="M16" s="2"/>
      <c r="N16" s="2"/>
      <c r="O16" s="2"/>
    </row>
    <row r="17" spans="2:15" ht="21" x14ac:dyDescent="0.65">
      <c r="B17" s="2"/>
      <c r="C17" s="13"/>
      <c r="D17" s="13"/>
      <c r="E17" s="2"/>
      <c r="F17" s="2"/>
      <c r="G17" s="2"/>
      <c r="H17" s="2"/>
      <c r="I17" s="2"/>
      <c r="J17" s="2"/>
      <c r="K17" s="2"/>
      <c r="L17" s="2"/>
      <c r="M17" s="2"/>
      <c r="N17" s="2"/>
      <c r="O17" s="2"/>
    </row>
    <row r="18" spans="2:15" x14ac:dyDescent="0.45">
      <c r="B18" s="2"/>
      <c r="C18" s="2"/>
      <c r="D18" s="2"/>
      <c r="E18" s="2"/>
      <c r="F18" s="2"/>
      <c r="G18" s="2"/>
      <c r="H18" s="2"/>
      <c r="I18" s="2"/>
      <c r="J18" s="2"/>
      <c r="K18" s="2"/>
      <c r="L18" s="2"/>
      <c r="M18" s="2"/>
      <c r="N18" s="2"/>
      <c r="O18" s="2"/>
    </row>
    <row r="19" spans="2:15" x14ac:dyDescent="0.45">
      <c r="B19" s="2"/>
      <c r="C19" s="2"/>
      <c r="D19" s="2"/>
      <c r="E19" s="2"/>
      <c r="F19" s="2"/>
      <c r="G19" s="2"/>
      <c r="H19" s="2"/>
      <c r="I19" s="2"/>
      <c r="J19" s="2"/>
      <c r="K19" s="2"/>
      <c r="L19" s="2"/>
      <c r="M19" s="2"/>
      <c r="N19" s="2"/>
      <c r="O19" s="2"/>
    </row>
    <row r="20" spans="2:15" ht="21" x14ac:dyDescent="0.65">
      <c r="B20" s="2"/>
      <c r="C20" s="13" t="s">
        <v>328</v>
      </c>
      <c r="D20" s="13"/>
      <c r="E20" s="2"/>
      <c r="F20" s="2"/>
      <c r="G20" s="2"/>
      <c r="H20" s="2"/>
      <c r="I20" s="2"/>
      <c r="J20" s="2"/>
      <c r="K20" s="2"/>
      <c r="L20" s="2"/>
      <c r="M20" s="2"/>
      <c r="N20" s="2"/>
      <c r="O20" s="2"/>
    </row>
    <row r="21" spans="2:15" x14ac:dyDescent="0.45">
      <c r="B21" s="2"/>
      <c r="C21" s="2" t="s">
        <v>301</v>
      </c>
      <c r="D21" s="2"/>
      <c r="E21" s="2"/>
      <c r="F21" s="2"/>
      <c r="G21" s="2"/>
      <c r="H21" s="2"/>
      <c r="I21" s="2"/>
      <c r="J21" s="2"/>
      <c r="K21" s="2"/>
      <c r="L21" s="2"/>
      <c r="M21" s="2"/>
      <c r="N21" s="2"/>
      <c r="O21" s="2"/>
    </row>
    <row r="22" spans="2:15" ht="14.25" customHeight="1" x14ac:dyDescent="0.45">
      <c r="B22" s="2"/>
      <c r="C22" s="2" t="s">
        <v>329</v>
      </c>
      <c r="D22" s="2"/>
      <c r="E22" s="2"/>
      <c r="F22" s="2"/>
      <c r="G22" s="2"/>
      <c r="H22" s="2"/>
      <c r="I22" s="2"/>
      <c r="J22" s="2"/>
      <c r="K22" s="2"/>
      <c r="L22" s="2"/>
      <c r="M22" s="2"/>
      <c r="N22" s="2"/>
      <c r="O22" s="2"/>
    </row>
    <row r="23" spans="2:15" ht="14.25" customHeight="1" x14ac:dyDescent="0.45">
      <c r="B23" s="2"/>
      <c r="C23" s="2"/>
      <c r="D23" s="2"/>
      <c r="E23" s="10" t="s">
        <v>224</v>
      </c>
      <c r="F23" s="10" t="s">
        <v>225</v>
      </c>
      <c r="G23" s="2"/>
      <c r="H23" s="2"/>
      <c r="I23" s="2"/>
      <c r="J23" s="2"/>
      <c r="K23" s="2"/>
      <c r="L23" s="2"/>
      <c r="M23" s="2"/>
      <c r="N23" s="2"/>
      <c r="O23" s="2"/>
    </row>
    <row r="24" spans="2:15" x14ac:dyDescent="0.45">
      <c r="B24" s="2"/>
      <c r="C24" s="2"/>
      <c r="D24" s="2"/>
      <c r="E24" s="16" t="s">
        <v>252</v>
      </c>
      <c r="F24" s="16" t="s">
        <v>358</v>
      </c>
      <c r="G24" s="2"/>
      <c r="H24" s="2"/>
      <c r="I24" s="2"/>
      <c r="J24" s="2"/>
      <c r="K24" s="2"/>
      <c r="L24" s="2"/>
      <c r="M24" s="2"/>
      <c r="N24" s="2"/>
      <c r="O24" s="2"/>
    </row>
    <row r="25" spans="2:15" ht="14.25" customHeight="1" x14ac:dyDescent="0.45">
      <c r="B25" s="2"/>
      <c r="C25" s="2"/>
      <c r="D25" s="2"/>
      <c r="E25" s="16" t="s">
        <v>253</v>
      </c>
      <c r="F25" s="76" t="s">
        <v>359</v>
      </c>
      <c r="G25" s="2"/>
      <c r="H25" s="2"/>
      <c r="I25" s="2"/>
      <c r="J25" s="2"/>
      <c r="K25" s="2"/>
      <c r="L25" s="2"/>
      <c r="M25" s="2"/>
      <c r="N25" s="2"/>
      <c r="O25" s="2"/>
    </row>
    <row r="26" spans="2:15" ht="14.25" customHeight="1" x14ac:dyDescent="0.45">
      <c r="B26" s="2"/>
      <c r="C26" s="2"/>
      <c r="D26" s="2"/>
      <c r="E26" s="16" t="s">
        <v>254</v>
      </c>
      <c r="F26" s="57">
        <v>44071</v>
      </c>
      <c r="G26" s="2"/>
      <c r="H26" s="2"/>
      <c r="I26" s="2"/>
      <c r="J26" s="2"/>
      <c r="K26" s="2"/>
      <c r="L26" s="2"/>
      <c r="M26" s="2"/>
      <c r="N26" s="2"/>
      <c r="O26" s="2"/>
    </row>
    <row r="27" spans="2:15" ht="14.25" customHeight="1" x14ac:dyDescent="0.45">
      <c r="B27" s="2"/>
      <c r="C27" s="2"/>
      <c r="D27" s="2"/>
      <c r="E27" s="16" t="s">
        <v>255</v>
      </c>
      <c r="F27" s="80">
        <f ca="1">NOW()</f>
        <v>44085.440452546296</v>
      </c>
      <c r="G27" s="2"/>
      <c r="H27" s="2"/>
      <c r="I27" s="2"/>
      <c r="J27" s="2"/>
      <c r="K27" s="2"/>
      <c r="L27" s="2"/>
      <c r="M27" s="2"/>
      <c r="N27" s="2"/>
      <c r="O27" s="2"/>
    </row>
    <row r="28" spans="2:15" x14ac:dyDescent="0.45">
      <c r="B28" s="2"/>
      <c r="C28" s="2"/>
      <c r="D28" s="2"/>
      <c r="E28" s="16" t="s">
        <v>256</v>
      </c>
      <c r="F28" s="76" t="s">
        <v>360</v>
      </c>
      <c r="G28" s="2"/>
      <c r="H28" s="2"/>
      <c r="I28" s="2"/>
      <c r="J28" s="2"/>
      <c r="K28" s="2"/>
      <c r="L28" s="2"/>
      <c r="M28" s="2"/>
      <c r="N28" s="2"/>
      <c r="O28" s="2"/>
    </row>
    <row r="29" spans="2:15" ht="14.25" customHeight="1" x14ac:dyDescent="0.45">
      <c r="B29" s="2"/>
      <c r="C29" s="2"/>
      <c r="D29" s="2"/>
      <c r="E29" s="16" t="s">
        <v>257</v>
      </c>
      <c r="F29" s="76" t="s">
        <v>359</v>
      </c>
      <c r="G29" s="2"/>
      <c r="H29" s="2"/>
      <c r="I29" s="2"/>
      <c r="J29" s="2"/>
      <c r="K29" s="2"/>
      <c r="L29" s="2"/>
      <c r="M29" s="2"/>
      <c r="N29" s="2"/>
      <c r="O29" s="2"/>
    </row>
    <row r="30" spans="2:15" ht="14.25" customHeight="1" x14ac:dyDescent="0.45">
      <c r="B30" s="2"/>
      <c r="C30" s="2"/>
      <c r="D30" s="2"/>
      <c r="E30" s="16" t="s">
        <v>258</v>
      </c>
      <c r="F30" s="57">
        <v>44071</v>
      </c>
      <c r="G30" s="2"/>
      <c r="H30" s="2"/>
      <c r="I30" s="2"/>
      <c r="J30" s="2"/>
      <c r="K30" s="2"/>
      <c r="L30" s="2"/>
      <c r="M30" s="2"/>
      <c r="N30" s="2"/>
      <c r="O30" s="2"/>
    </row>
    <row r="31" spans="2:15" x14ac:dyDescent="0.45">
      <c r="B31" s="2"/>
      <c r="C31" s="2"/>
      <c r="D31" s="2"/>
      <c r="E31" s="16" t="s">
        <v>259</v>
      </c>
      <c r="F31" s="80">
        <f ca="1">NOW()</f>
        <v>44085.440452546296</v>
      </c>
      <c r="G31" s="2"/>
      <c r="H31" s="2"/>
      <c r="I31" s="2"/>
      <c r="J31" s="2"/>
      <c r="K31" s="2"/>
      <c r="L31" s="2"/>
      <c r="M31" s="2"/>
      <c r="N31" s="2"/>
      <c r="O31" s="2"/>
    </row>
    <row r="32" spans="2:15" x14ac:dyDescent="0.45">
      <c r="B32" s="2"/>
      <c r="C32" s="2"/>
      <c r="D32" s="2"/>
      <c r="E32" s="2"/>
      <c r="F32" s="2"/>
      <c r="G32" s="2"/>
      <c r="H32" s="2"/>
      <c r="I32" s="2"/>
      <c r="J32" s="2"/>
      <c r="K32" s="2"/>
      <c r="L32" s="2"/>
      <c r="M32" s="2"/>
      <c r="N32" s="2"/>
      <c r="O32" s="2"/>
    </row>
    <row r="34" spans="2:19" x14ac:dyDescent="0.45">
      <c r="B34" s="2"/>
      <c r="C34" s="2"/>
      <c r="D34" s="2"/>
      <c r="E34" s="2"/>
      <c r="F34" s="2"/>
      <c r="G34" s="2"/>
      <c r="H34" s="2"/>
      <c r="I34" s="2"/>
      <c r="J34" s="2"/>
      <c r="K34" s="2"/>
      <c r="L34" s="2"/>
      <c r="M34" s="2"/>
      <c r="N34" s="2"/>
      <c r="O34" s="2"/>
    </row>
    <row r="35" spans="2:19" ht="21" x14ac:dyDescent="0.65">
      <c r="B35" s="2"/>
      <c r="C35" s="13" t="s">
        <v>330</v>
      </c>
      <c r="D35" s="2"/>
      <c r="E35" s="2"/>
      <c r="F35" s="2"/>
      <c r="G35" s="2"/>
      <c r="H35" s="2"/>
      <c r="I35" s="2"/>
      <c r="J35" s="2"/>
      <c r="K35" s="2"/>
      <c r="L35" s="2"/>
      <c r="M35" s="2"/>
      <c r="N35" s="2"/>
      <c r="O35" s="2"/>
    </row>
    <row r="36" spans="2:19" x14ac:dyDescent="0.45">
      <c r="B36" s="2"/>
      <c r="C36" s="2"/>
      <c r="D36" s="2" t="s">
        <v>265</v>
      </c>
      <c r="E36" s="2"/>
      <c r="F36" s="2"/>
      <c r="G36" s="2"/>
      <c r="H36" s="2"/>
      <c r="I36" s="2"/>
      <c r="J36" s="2"/>
      <c r="K36" s="2"/>
      <c r="L36" s="2"/>
      <c r="M36" s="2"/>
      <c r="N36" s="2"/>
      <c r="O36" s="2"/>
    </row>
    <row r="37" spans="2:19" x14ac:dyDescent="0.45">
      <c r="B37" s="2"/>
      <c r="C37" s="2"/>
      <c r="D37" s="2" t="s">
        <v>331</v>
      </c>
      <c r="E37" s="2"/>
      <c r="F37" s="2"/>
      <c r="G37" s="2"/>
      <c r="H37" s="2"/>
      <c r="I37" s="2"/>
      <c r="J37" s="2"/>
      <c r="K37" s="2"/>
      <c r="L37" s="2"/>
      <c r="M37" s="2"/>
      <c r="N37" s="2"/>
      <c r="O37" s="2"/>
    </row>
    <row r="38" spans="2:19" x14ac:dyDescent="0.45">
      <c r="B38" s="2"/>
      <c r="C38" s="2"/>
      <c r="D38" s="2"/>
      <c r="E38" s="12"/>
      <c r="F38" s="2"/>
      <c r="G38" s="2"/>
      <c r="H38" s="2"/>
      <c r="I38" s="2"/>
      <c r="J38" s="2"/>
      <c r="K38" s="2"/>
      <c r="L38" s="2"/>
      <c r="M38" s="2"/>
      <c r="N38" s="2"/>
      <c r="O38" s="2"/>
      <c r="P38" s="32"/>
      <c r="Q38" s="32"/>
      <c r="S38" s="32"/>
    </row>
    <row r="39" spans="2:19" x14ac:dyDescent="0.45">
      <c r="B39" s="2"/>
      <c r="C39" s="2"/>
      <c r="D39" s="2"/>
      <c r="E39" s="8" t="str">
        <f t="array" ref="E39:O49" ca="1">_xll.flReconcile(E23:F31)</f>
        <v>Instrument Uid</v>
      </c>
      <c r="F39" s="8" t="str">
        <f ca="1"/>
        <v>Left Units</v>
      </c>
      <c r="G39" s="8" t="str">
        <f ca="1"/>
        <v>Right Units</v>
      </c>
      <c r="H39" s="8" t="str">
        <f ca="1"/>
        <v>Units Difference</v>
      </c>
      <c r="I39" s="8" t="str">
        <f ca="1"/>
        <v/>
      </c>
      <c r="J39" s="8" t="str">
        <f ca="1"/>
        <v/>
      </c>
      <c r="K39" s="8" t="str">
        <f ca="1"/>
        <v/>
      </c>
      <c r="L39" s="8" t="str">
        <f ca="1"/>
        <v/>
      </c>
      <c r="M39" s="8" t="str">
        <f ca="1"/>
        <v/>
      </c>
      <c r="N39" s="8" t="str">
        <f ca="1"/>
        <v/>
      </c>
      <c r="O39" s="8" t="str">
        <f ca="1"/>
        <v/>
      </c>
    </row>
    <row r="40" spans="2:19" x14ac:dyDescent="0.45">
      <c r="B40" s="2"/>
      <c r="C40" s="2"/>
      <c r="D40" s="12"/>
      <c r="E40" s="16" t="str">
        <f ca="1"/>
        <v>CCY_GBP</v>
      </c>
      <c r="F40" s="47">
        <f ca="1"/>
        <v>5670.0000000000009</v>
      </c>
      <c r="G40" s="47">
        <f ca="1"/>
        <v>0</v>
      </c>
      <c r="H40" s="47">
        <f ca="1"/>
        <v>-5670.0000000000009</v>
      </c>
      <c r="I40" s="47" t="str">
        <f ca="1"/>
        <v/>
      </c>
      <c r="J40" s="16" t="str">
        <f ca="1"/>
        <v/>
      </c>
      <c r="K40" s="47" t="str">
        <f ca="1"/>
        <v/>
      </c>
      <c r="L40" s="16" t="str">
        <f ca="1"/>
        <v/>
      </c>
      <c r="M40" s="47" t="str">
        <f ca="1"/>
        <v/>
      </c>
      <c r="N40" s="16" t="str">
        <f ca="1"/>
        <v/>
      </c>
      <c r="O40" s="16" t="str">
        <f ca="1"/>
        <v/>
      </c>
    </row>
    <row r="41" spans="2:19" x14ac:dyDescent="0.45">
      <c r="B41" s="2"/>
      <c r="C41" s="2"/>
      <c r="D41" s="12"/>
      <c r="E41" s="16" t="str">
        <f ca="1"/>
        <v/>
      </c>
      <c r="F41" s="47" t="str">
        <f ca="1"/>
        <v/>
      </c>
      <c r="G41" s="47" t="str">
        <f ca="1"/>
        <v/>
      </c>
      <c r="H41" s="83" t="str">
        <f ca="1"/>
        <v/>
      </c>
      <c r="I41" s="47" t="str">
        <f ca="1"/>
        <v/>
      </c>
      <c r="J41" s="16" t="str">
        <f ca="1"/>
        <v/>
      </c>
      <c r="K41" s="47" t="str">
        <f ca="1"/>
        <v/>
      </c>
      <c r="L41" s="16" t="str">
        <f ca="1"/>
        <v/>
      </c>
      <c r="M41" s="81" t="str">
        <f ca="1"/>
        <v/>
      </c>
      <c r="N41" s="16" t="str">
        <f ca="1"/>
        <v/>
      </c>
      <c r="O41" s="16" t="str">
        <f ca="1"/>
        <v/>
      </c>
    </row>
    <row r="42" spans="2:19" x14ac:dyDescent="0.45">
      <c r="B42" s="2"/>
      <c r="C42" s="2"/>
      <c r="D42" s="12"/>
      <c r="E42" s="16" t="str">
        <f ca="1"/>
        <v/>
      </c>
      <c r="F42" s="47" t="str">
        <f ca="1"/>
        <v/>
      </c>
      <c r="G42" s="47" t="str">
        <f ca="1"/>
        <v/>
      </c>
      <c r="H42" s="47" t="str">
        <f ca="1"/>
        <v/>
      </c>
      <c r="I42" s="47" t="str">
        <f ca="1"/>
        <v/>
      </c>
      <c r="J42" s="16" t="str">
        <f ca="1"/>
        <v/>
      </c>
      <c r="K42" s="47" t="str">
        <f ca="1"/>
        <v/>
      </c>
      <c r="L42" s="16" t="str">
        <f ca="1"/>
        <v/>
      </c>
      <c r="M42" s="47" t="str">
        <f ca="1"/>
        <v/>
      </c>
      <c r="N42" s="16" t="str">
        <f ca="1"/>
        <v/>
      </c>
      <c r="O42" s="16" t="str">
        <f ca="1"/>
        <v/>
      </c>
    </row>
    <row r="43" spans="2:19" x14ac:dyDescent="0.45">
      <c r="B43" s="2"/>
      <c r="C43" s="2"/>
      <c r="D43" s="12"/>
      <c r="E43" s="16" t="str">
        <f ca="1"/>
        <v/>
      </c>
      <c r="F43" s="47" t="str">
        <f ca="1"/>
        <v/>
      </c>
      <c r="G43" s="47" t="str">
        <f ca="1"/>
        <v/>
      </c>
      <c r="H43" s="47" t="str">
        <f ca="1"/>
        <v/>
      </c>
      <c r="I43" s="47" t="str">
        <f ca="1"/>
        <v/>
      </c>
      <c r="J43" s="16" t="str">
        <f ca="1"/>
        <v/>
      </c>
      <c r="K43" s="47" t="str">
        <f ca="1"/>
        <v/>
      </c>
      <c r="L43" s="16" t="str">
        <f ca="1"/>
        <v/>
      </c>
      <c r="M43" s="47" t="str">
        <f ca="1"/>
        <v/>
      </c>
      <c r="N43" s="16" t="str">
        <f ca="1"/>
        <v/>
      </c>
      <c r="O43" s="16" t="str">
        <f ca="1"/>
        <v/>
      </c>
    </row>
    <row r="44" spans="2:19" x14ac:dyDescent="0.45">
      <c r="B44" s="2"/>
      <c r="C44" s="2"/>
      <c r="D44" s="12"/>
      <c r="E44" s="16" t="str">
        <f ca="1"/>
        <v/>
      </c>
      <c r="F44" s="47" t="str">
        <f ca="1"/>
        <v/>
      </c>
      <c r="G44" s="47" t="str">
        <f ca="1"/>
        <v/>
      </c>
      <c r="H44" s="47" t="str">
        <f ca="1"/>
        <v/>
      </c>
      <c r="I44" s="47" t="str">
        <f ca="1"/>
        <v/>
      </c>
      <c r="J44" s="16" t="str">
        <f ca="1"/>
        <v/>
      </c>
      <c r="K44" s="47" t="str">
        <f ca="1"/>
        <v/>
      </c>
      <c r="L44" s="16" t="str">
        <f ca="1"/>
        <v/>
      </c>
      <c r="M44" s="47" t="str">
        <f ca="1"/>
        <v/>
      </c>
      <c r="N44" s="16" t="str">
        <f ca="1"/>
        <v/>
      </c>
      <c r="O44" s="16" t="str">
        <f ca="1"/>
        <v/>
      </c>
    </row>
    <row r="45" spans="2:19" x14ac:dyDescent="0.45">
      <c r="B45" s="2"/>
      <c r="C45" s="2"/>
      <c r="D45" s="12"/>
      <c r="E45" s="16" t="str">
        <f ca="1"/>
        <v/>
      </c>
      <c r="F45" s="47" t="str">
        <f ca="1"/>
        <v/>
      </c>
      <c r="G45" s="47" t="str">
        <f ca="1"/>
        <v/>
      </c>
      <c r="H45" s="47" t="str">
        <f ca="1"/>
        <v/>
      </c>
      <c r="I45" s="47" t="str">
        <f ca="1"/>
        <v/>
      </c>
      <c r="J45" s="16" t="str">
        <f ca="1"/>
        <v/>
      </c>
      <c r="K45" s="47" t="str">
        <f ca="1"/>
        <v/>
      </c>
      <c r="L45" s="16" t="str">
        <f ca="1"/>
        <v/>
      </c>
      <c r="M45" s="47" t="str">
        <f ca="1"/>
        <v/>
      </c>
      <c r="N45" s="16" t="str">
        <f ca="1"/>
        <v/>
      </c>
      <c r="O45" s="16" t="str">
        <f ca="1"/>
        <v/>
      </c>
    </row>
    <row r="46" spans="2:19" x14ac:dyDescent="0.45">
      <c r="B46" s="2"/>
      <c r="C46" s="2"/>
      <c r="D46" s="12"/>
      <c r="E46" s="16" t="str">
        <f ca="1"/>
        <v/>
      </c>
      <c r="F46" s="47" t="str">
        <f ca="1"/>
        <v/>
      </c>
      <c r="G46" s="47" t="str">
        <f ca="1"/>
        <v/>
      </c>
      <c r="H46" s="47" t="str">
        <f ca="1"/>
        <v/>
      </c>
      <c r="I46" s="47" t="str">
        <f ca="1"/>
        <v/>
      </c>
      <c r="J46" s="16" t="str">
        <f ca="1"/>
        <v/>
      </c>
      <c r="K46" s="47" t="str">
        <f ca="1"/>
        <v/>
      </c>
      <c r="L46" s="16" t="str">
        <f ca="1"/>
        <v/>
      </c>
      <c r="M46" s="47" t="str">
        <f ca="1"/>
        <v/>
      </c>
      <c r="N46" s="16" t="str">
        <f ca="1"/>
        <v/>
      </c>
      <c r="O46" s="16" t="str">
        <f ca="1"/>
        <v/>
      </c>
    </row>
    <row r="47" spans="2:19" x14ac:dyDescent="0.45">
      <c r="B47" s="2"/>
      <c r="C47" s="2"/>
      <c r="D47" s="12"/>
      <c r="E47" s="16" t="str">
        <f ca="1"/>
        <v/>
      </c>
      <c r="F47" s="47" t="str">
        <f ca="1"/>
        <v/>
      </c>
      <c r="G47" s="47" t="str">
        <f ca="1"/>
        <v/>
      </c>
      <c r="H47" s="47" t="str">
        <f ca="1"/>
        <v/>
      </c>
      <c r="I47" s="47" t="str">
        <f ca="1"/>
        <v/>
      </c>
      <c r="J47" s="16" t="str">
        <f ca="1"/>
        <v/>
      </c>
      <c r="K47" s="47" t="str">
        <f ca="1"/>
        <v/>
      </c>
      <c r="L47" s="16" t="str">
        <f ca="1"/>
        <v/>
      </c>
      <c r="M47" s="47" t="str">
        <f ca="1"/>
        <v/>
      </c>
      <c r="N47" s="16" t="str">
        <f ca="1"/>
        <v/>
      </c>
      <c r="O47" s="16" t="str">
        <f ca="1"/>
        <v/>
      </c>
    </row>
    <row r="48" spans="2:19" x14ac:dyDescent="0.45">
      <c r="B48" s="2"/>
      <c r="C48" s="2"/>
      <c r="D48" s="12"/>
      <c r="E48" s="16" t="str">
        <f ca="1"/>
        <v/>
      </c>
      <c r="F48" s="47" t="str">
        <f ca="1"/>
        <v/>
      </c>
      <c r="G48" s="47" t="str">
        <f ca="1"/>
        <v/>
      </c>
      <c r="H48" s="47" t="str">
        <f ca="1"/>
        <v/>
      </c>
      <c r="I48" s="47" t="str">
        <f ca="1"/>
        <v/>
      </c>
      <c r="J48" s="16" t="str">
        <f ca="1"/>
        <v/>
      </c>
      <c r="K48" s="47" t="str">
        <f ca="1"/>
        <v/>
      </c>
      <c r="L48" s="16" t="str">
        <f ca="1"/>
        <v/>
      </c>
      <c r="M48" s="47" t="str">
        <f ca="1"/>
        <v/>
      </c>
      <c r="N48" s="16" t="str">
        <f ca="1"/>
        <v/>
      </c>
      <c r="O48" s="16" t="str">
        <f ca="1"/>
        <v/>
      </c>
    </row>
    <row r="49" spans="2:19" x14ac:dyDescent="0.45">
      <c r="B49" s="2"/>
      <c r="C49" s="2"/>
      <c r="D49" s="12"/>
      <c r="E49" s="16" t="str">
        <f ca="1"/>
        <v/>
      </c>
      <c r="F49" s="47" t="str">
        <f ca="1"/>
        <v/>
      </c>
      <c r="G49" s="47" t="str">
        <f ca="1"/>
        <v/>
      </c>
      <c r="H49" s="47" t="str">
        <f ca="1"/>
        <v/>
      </c>
      <c r="I49" s="47" t="str">
        <f ca="1"/>
        <v/>
      </c>
      <c r="J49" s="16" t="str">
        <f ca="1"/>
        <v/>
      </c>
      <c r="K49" s="47" t="str">
        <f ca="1"/>
        <v/>
      </c>
      <c r="L49" s="16" t="str">
        <f ca="1"/>
        <v/>
      </c>
      <c r="M49" s="47" t="str">
        <f ca="1"/>
        <v/>
      </c>
      <c r="N49" s="16" t="str">
        <f ca="1"/>
        <v/>
      </c>
      <c r="O49" s="16" t="str">
        <f ca="1"/>
        <v/>
      </c>
    </row>
    <row r="50" spans="2:19" x14ac:dyDescent="0.45">
      <c r="B50" s="2"/>
      <c r="C50" s="2"/>
      <c r="D50" s="2"/>
      <c r="E50" s="2"/>
      <c r="F50" s="2"/>
      <c r="G50" s="2"/>
      <c r="H50" s="2"/>
      <c r="I50" s="2"/>
      <c r="J50" s="2"/>
      <c r="K50" s="2"/>
      <c r="L50" s="2"/>
      <c r="M50" s="2"/>
      <c r="N50" s="2"/>
      <c r="O50" s="2"/>
    </row>
    <row r="51" spans="2:19" x14ac:dyDescent="0.45">
      <c r="B51" s="6"/>
      <c r="C51" s="6"/>
      <c r="D51" s="6"/>
      <c r="E51" s="6"/>
      <c r="F51" s="6"/>
      <c r="G51" s="6"/>
      <c r="H51" s="6"/>
      <c r="I51" s="6"/>
      <c r="J51" s="6"/>
      <c r="K51" s="6"/>
      <c r="L51" s="6"/>
      <c r="M51" s="6"/>
      <c r="P51" s="50"/>
    </row>
    <row r="54" spans="2:19" x14ac:dyDescent="0.45">
      <c r="S54" s="32"/>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4"/>
  <sheetViews>
    <sheetView showGridLines="0" topLeftCell="B1" zoomScale="85" zoomScaleNormal="85" workbookViewId="0">
      <selection activeCell="E31" sqref="E31"/>
    </sheetView>
  </sheetViews>
  <sheetFormatPr defaultRowHeight="14.25" x14ac:dyDescent="0.45"/>
  <cols>
    <col min="1" max="1" width="5.86328125" customWidth="1"/>
    <col min="2" max="2" width="2.59765625" customWidth="1"/>
    <col min="3" max="3" width="1" customWidth="1"/>
    <col min="4" max="4" width="3.265625" customWidth="1"/>
    <col min="5" max="5" width="19.73046875" customWidth="1"/>
    <col min="6" max="6" width="20.265625" bestFit="1" customWidth="1"/>
    <col min="7" max="7" width="18.86328125" bestFit="1" customWidth="1"/>
    <col min="8" max="8" width="14.3984375" bestFit="1" customWidth="1"/>
    <col min="9" max="9" width="15.3984375" bestFit="1" customWidth="1"/>
    <col min="10" max="10" width="15.265625" bestFit="1" customWidth="1"/>
    <col min="11" max="11" width="5.73046875" bestFit="1" customWidth="1"/>
    <col min="12" max="12" width="15.73046875" bestFit="1" customWidth="1"/>
    <col min="13" max="13" width="18.1328125" bestFit="1" customWidth="1"/>
    <col min="14" max="14" width="13.3984375" bestFit="1" customWidth="1"/>
    <col min="15" max="15" width="19.265625" bestFit="1" customWidth="1"/>
    <col min="16" max="16" width="14.59765625" bestFit="1" customWidth="1"/>
    <col min="17" max="17" width="7" bestFit="1" customWidth="1"/>
    <col min="18" max="18" width="42.73046875" bestFit="1" customWidth="1"/>
    <col min="19" max="19" width="11" bestFit="1" customWidth="1"/>
    <col min="20" max="20" width="23.59765625"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188</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189</v>
      </c>
      <c r="E5" s="1"/>
      <c r="F5" s="1"/>
      <c r="G5" s="1"/>
      <c r="H5" s="1"/>
      <c r="I5" s="1"/>
      <c r="J5" s="1"/>
      <c r="K5" s="1"/>
      <c r="L5" s="1"/>
      <c r="M5" s="1"/>
      <c r="N5" s="1"/>
      <c r="O5" s="1"/>
      <c r="P5" s="1"/>
      <c r="Q5" s="1"/>
      <c r="R5" s="1"/>
      <c r="S5" s="1"/>
    </row>
    <row r="6" spans="2:19" x14ac:dyDescent="0.45">
      <c r="B6" s="1"/>
      <c r="C6" s="1"/>
      <c r="D6" s="3" t="s">
        <v>272</v>
      </c>
      <c r="E6" s="1"/>
      <c r="F6" s="1"/>
      <c r="G6" s="1"/>
      <c r="H6" s="1"/>
      <c r="I6" s="1"/>
      <c r="J6" s="1"/>
      <c r="K6" s="1"/>
      <c r="L6" s="1"/>
      <c r="M6" s="1"/>
      <c r="N6" s="1"/>
      <c r="O6" s="1"/>
      <c r="P6" s="1"/>
      <c r="Q6" s="1"/>
      <c r="R6" s="1"/>
      <c r="S6" s="1"/>
    </row>
    <row r="7" spans="2:19" x14ac:dyDescent="0.45">
      <c r="B7" s="1"/>
      <c r="C7" s="1"/>
      <c r="D7" s="1"/>
      <c r="E7" s="59" t="s">
        <v>269</v>
      </c>
      <c r="F7" s="1"/>
      <c r="G7" s="1"/>
      <c r="H7" s="1"/>
      <c r="I7" s="1"/>
      <c r="J7" s="1"/>
      <c r="K7" s="1"/>
      <c r="L7" s="1"/>
      <c r="M7" s="1"/>
      <c r="N7" s="1"/>
      <c r="O7" s="1"/>
      <c r="P7" s="1"/>
      <c r="Q7" s="1"/>
      <c r="R7" s="1"/>
      <c r="S7" s="1"/>
    </row>
    <row r="8" spans="2:19" x14ac:dyDescent="0.45">
      <c r="B8" s="1"/>
      <c r="C8" s="1"/>
      <c r="D8" s="1"/>
      <c r="E8" s="59" t="s">
        <v>270</v>
      </c>
      <c r="F8" s="1"/>
      <c r="G8" s="1"/>
      <c r="H8" s="1"/>
      <c r="I8" s="1"/>
      <c r="J8" s="1"/>
      <c r="K8" s="1"/>
      <c r="L8" s="1"/>
      <c r="M8" s="1"/>
      <c r="N8" s="1"/>
      <c r="O8" s="1"/>
      <c r="P8" s="1"/>
      <c r="Q8" s="1"/>
      <c r="R8" s="1"/>
      <c r="S8" s="1"/>
    </row>
    <row r="9" spans="2:19" x14ac:dyDescent="0.45">
      <c r="B9" s="1"/>
      <c r="C9" s="1"/>
      <c r="D9" s="1"/>
      <c r="E9" s="59" t="s">
        <v>271</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219</v>
      </c>
      <c r="D13" s="13"/>
      <c r="E13" s="2"/>
      <c r="F13" s="2"/>
      <c r="G13" s="2"/>
      <c r="H13" s="2"/>
      <c r="I13" s="2"/>
      <c r="J13" s="2"/>
      <c r="K13" s="2"/>
      <c r="L13" s="2"/>
      <c r="M13" s="2"/>
      <c r="N13" s="2"/>
      <c r="O13" s="2"/>
      <c r="P13" s="2"/>
      <c r="Q13" s="2"/>
      <c r="R13" s="2"/>
      <c r="S13" s="2"/>
    </row>
    <row r="14" spans="2:19" ht="14.65" thickBot="1" x14ac:dyDescent="0.5">
      <c r="B14" s="2"/>
      <c r="C14" s="2"/>
      <c r="D14" s="2"/>
      <c r="E14" s="2"/>
      <c r="F14" s="2"/>
      <c r="G14" s="2"/>
      <c r="H14" s="2"/>
      <c r="I14" s="2"/>
      <c r="J14" s="2"/>
      <c r="K14" s="2"/>
      <c r="L14" s="2"/>
      <c r="M14" s="2"/>
      <c r="N14" s="2"/>
      <c r="O14" s="2"/>
      <c r="P14" s="2"/>
      <c r="Q14" s="2"/>
      <c r="R14" s="2"/>
      <c r="S14" s="2"/>
    </row>
    <row r="15" spans="2:19" ht="14.65" thickBot="1" x14ac:dyDescent="0.5">
      <c r="B15" s="2"/>
      <c r="C15" s="2"/>
      <c r="D15" s="2"/>
      <c r="E15" s="12" t="s">
        <v>184</v>
      </c>
      <c r="F15" s="19" t="s">
        <v>302</v>
      </c>
      <c r="G15" s="2" t="s">
        <v>194</v>
      </c>
      <c r="H15" s="2"/>
      <c r="I15" s="2"/>
      <c r="J15" s="2"/>
      <c r="K15" s="2"/>
      <c r="L15" s="2"/>
      <c r="M15" s="2"/>
      <c r="N15" s="2"/>
      <c r="O15" s="2"/>
      <c r="P15" s="2"/>
      <c r="Q15" s="2"/>
      <c r="R15" s="2"/>
      <c r="S15" s="2"/>
    </row>
    <row r="16" spans="2:19" ht="5.25" customHeight="1" thickBot="1" x14ac:dyDescent="0.5">
      <c r="B16" s="2"/>
      <c r="C16" s="2"/>
      <c r="D16" s="2"/>
      <c r="E16" s="2"/>
      <c r="F16" s="2"/>
      <c r="G16" s="2"/>
      <c r="H16" s="2"/>
      <c r="I16" s="2"/>
      <c r="J16" s="2"/>
      <c r="K16" s="2"/>
      <c r="L16" s="2"/>
      <c r="M16" s="2"/>
      <c r="N16" s="2"/>
      <c r="O16" s="2"/>
      <c r="P16" s="2"/>
      <c r="Q16" s="2"/>
      <c r="R16" s="2"/>
      <c r="S16" s="2"/>
    </row>
    <row r="17" spans="2:19" ht="14.65" thickBot="1" x14ac:dyDescent="0.5">
      <c r="B17" s="2"/>
      <c r="C17" s="2"/>
      <c r="D17" s="2"/>
      <c r="E17" s="12" t="s">
        <v>190</v>
      </c>
      <c r="F17" s="19" t="s">
        <v>226</v>
      </c>
      <c r="G17" s="2" t="s">
        <v>195</v>
      </c>
      <c r="H17" s="2"/>
      <c r="I17" s="2"/>
      <c r="J17" s="2"/>
      <c r="K17" s="2"/>
      <c r="L17" s="2"/>
      <c r="M17" s="2"/>
      <c r="N17" s="2"/>
      <c r="O17" s="2"/>
      <c r="P17" s="2"/>
      <c r="Q17" s="2"/>
      <c r="R17" s="2"/>
      <c r="S17" s="2"/>
    </row>
    <row r="18" spans="2:19" x14ac:dyDescent="0.45">
      <c r="B18" s="2"/>
      <c r="C18" s="2"/>
      <c r="D18" s="2"/>
      <c r="E18" s="2" t="s">
        <v>309</v>
      </c>
      <c r="F18" s="2"/>
      <c r="G18" s="2"/>
      <c r="H18" s="2"/>
      <c r="I18" s="2"/>
      <c r="J18" s="2"/>
      <c r="K18" s="2"/>
      <c r="L18" s="2"/>
      <c r="M18" s="2"/>
      <c r="N18" s="2"/>
      <c r="O18" s="2"/>
      <c r="P18" s="2"/>
      <c r="Q18" s="2"/>
      <c r="R18" s="2"/>
      <c r="S18" s="2"/>
    </row>
    <row r="19" spans="2:19" x14ac:dyDescent="0.45">
      <c r="B19" s="2"/>
      <c r="C19" s="2"/>
      <c r="D19" s="2"/>
      <c r="E19" s="8" t="s">
        <v>292</v>
      </c>
      <c r="F19" s="10" t="s">
        <v>186</v>
      </c>
      <c r="G19" s="10" t="s">
        <v>305</v>
      </c>
      <c r="H19" s="10" t="s">
        <v>306</v>
      </c>
      <c r="I19" s="10" t="s">
        <v>293</v>
      </c>
      <c r="J19" s="20" t="s">
        <v>294</v>
      </c>
      <c r="K19" s="8" t="s">
        <v>192</v>
      </c>
      <c r="L19" s="7" t="s">
        <v>295</v>
      </c>
      <c r="M19" s="10" t="s">
        <v>296</v>
      </c>
      <c r="N19" s="10" t="s">
        <v>297</v>
      </c>
      <c r="O19" s="10" t="s">
        <v>298</v>
      </c>
      <c r="P19" s="10" t="s">
        <v>299</v>
      </c>
      <c r="Q19" s="10" t="s">
        <v>193</v>
      </c>
      <c r="R19" s="10"/>
      <c r="S19" s="2"/>
    </row>
    <row r="20" spans="2:19" x14ac:dyDescent="0.45">
      <c r="B20" s="2"/>
      <c r="C20" s="2"/>
      <c r="D20" s="12">
        <v>1</v>
      </c>
      <c r="E20" s="15" t="s">
        <v>266</v>
      </c>
      <c r="F20" s="15" t="s">
        <v>245</v>
      </c>
      <c r="G20" s="15" t="s">
        <v>263</v>
      </c>
      <c r="H20" s="16" t="s">
        <v>227</v>
      </c>
      <c r="I20" s="31">
        <v>43570</v>
      </c>
      <c r="J20" s="31">
        <v>43572</v>
      </c>
      <c r="K20" s="49">
        <v>780</v>
      </c>
      <c r="L20" s="75">
        <v>199.25</v>
      </c>
      <c r="M20" s="54">
        <f>L20*K20</f>
        <v>155415</v>
      </c>
      <c r="N20" s="56">
        <v>1.31</v>
      </c>
      <c r="O20" s="74" t="s">
        <v>10</v>
      </c>
      <c r="P20" s="58"/>
      <c r="Q20" s="22"/>
      <c r="R20" s="22"/>
      <c r="S20" s="2"/>
    </row>
    <row r="21" spans="2:19" x14ac:dyDescent="0.45">
      <c r="B21" s="2"/>
      <c r="C21" s="2"/>
      <c r="D21" s="12">
        <v>2</v>
      </c>
      <c r="E21" s="15"/>
      <c r="F21" s="15"/>
      <c r="G21" s="15"/>
      <c r="H21" s="76"/>
      <c r="I21" s="31"/>
      <c r="J21" s="31"/>
      <c r="K21" s="49"/>
      <c r="L21" s="75"/>
      <c r="M21" s="54"/>
      <c r="N21" s="56"/>
      <c r="O21" s="74"/>
      <c r="P21" s="58"/>
      <c r="Q21" s="73"/>
      <c r="R21" s="73"/>
      <c r="S21" s="2"/>
    </row>
    <row r="22" spans="2:19" x14ac:dyDescent="0.45">
      <c r="B22" s="2"/>
      <c r="C22" s="2"/>
      <c r="D22" s="12">
        <v>3</v>
      </c>
      <c r="E22" s="15"/>
      <c r="F22" s="15"/>
      <c r="G22" s="86"/>
      <c r="H22" s="86"/>
      <c r="I22" s="31"/>
      <c r="J22" s="31"/>
      <c r="K22" s="49"/>
      <c r="L22" s="75"/>
      <c r="M22" s="54"/>
      <c r="N22" s="73"/>
      <c r="O22" s="74"/>
      <c r="P22" s="73"/>
      <c r="Q22" s="73"/>
      <c r="R22" s="73"/>
      <c r="S22" s="2"/>
    </row>
    <row r="23" spans="2:19" x14ac:dyDescent="0.45">
      <c r="B23" s="2"/>
      <c r="C23" s="2"/>
      <c r="D23" s="12">
        <v>4</v>
      </c>
      <c r="E23" s="9"/>
      <c r="F23" s="11"/>
      <c r="G23" s="11"/>
      <c r="H23" s="16"/>
      <c r="I23" s="76"/>
      <c r="J23" s="76"/>
      <c r="K23" s="9"/>
      <c r="L23" s="5"/>
      <c r="M23" s="73"/>
      <c r="N23" s="73"/>
      <c r="O23" s="74"/>
      <c r="P23" s="73"/>
      <c r="Q23" s="73"/>
      <c r="R23" s="73"/>
      <c r="S23" s="2"/>
    </row>
    <row r="24" spans="2:19" x14ac:dyDescent="0.45">
      <c r="B24" s="2"/>
      <c r="C24" s="2"/>
      <c r="D24" s="12">
        <v>5</v>
      </c>
      <c r="E24" s="9"/>
      <c r="F24" s="11"/>
      <c r="G24" s="11"/>
      <c r="H24" s="16"/>
      <c r="I24" s="76"/>
      <c r="J24" s="76"/>
      <c r="K24" s="9"/>
      <c r="L24" s="5"/>
      <c r="M24" s="73"/>
      <c r="N24" s="73"/>
      <c r="O24" s="74"/>
      <c r="P24" s="73"/>
      <c r="Q24" s="73"/>
      <c r="R24" s="73"/>
      <c r="S24" s="2"/>
    </row>
    <row r="25" spans="2:19" x14ac:dyDescent="0.45">
      <c r="B25" s="2"/>
      <c r="C25" s="2"/>
      <c r="D25" s="12">
        <v>6</v>
      </c>
      <c r="E25" s="9"/>
      <c r="F25" s="11"/>
      <c r="G25" s="11"/>
      <c r="H25" s="16"/>
      <c r="I25" s="76"/>
      <c r="J25" s="76"/>
      <c r="K25" s="9"/>
      <c r="L25" s="5"/>
      <c r="M25" s="73"/>
      <c r="N25" s="73"/>
      <c r="O25" s="74"/>
      <c r="P25" s="73"/>
      <c r="Q25" s="73"/>
      <c r="R25" s="73"/>
      <c r="S25" s="2"/>
    </row>
    <row r="26" spans="2:19" x14ac:dyDescent="0.45">
      <c r="B26" s="2"/>
      <c r="C26" s="2"/>
      <c r="D26" s="12">
        <v>7</v>
      </c>
      <c r="E26" s="9"/>
      <c r="F26" s="11"/>
      <c r="G26" s="11"/>
      <c r="H26" s="16"/>
      <c r="I26" s="76"/>
      <c r="J26" s="76"/>
      <c r="K26" s="9"/>
      <c r="L26" s="5"/>
      <c r="M26" s="73"/>
      <c r="N26" s="73"/>
      <c r="O26" s="74"/>
      <c r="P26" s="73"/>
      <c r="Q26" s="73"/>
      <c r="R26" s="73"/>
      <c r="S26" s="2"/>
    </row>
    <row r="27" spans="2:19" x14ac:dyDescent="0.45">
      <c r="B27" s="2"/>
      <c r="C27" s="2"/>
      <c r="D27" s="12">
        <v>8</v>
      </c>
      <c r="E27" s="9"/>
      <c r="F27" s="11"/>
      <c r="G27" s="11"/>
      <c r="H27" s="16"/>
      <c r="I27" s="76"/>
      <c r="J27" s="76"/>
      <c r="K27" s="9"/>
      <c r="L27" s="5"/>
      <c r="M27" s="73"/>
      <c r="N27" s="73"/>
      <c r="O27" s="74"/>
      <c r="P27" s="73"/>
      <c r="Q27" s="73"/>
      <c r="R27" s="73"/>
      <c r="S27" s="2"/>
    </row>
    <row r="28" spans="2:19" x14ac:dyDescent="0.45">
      <c r="B28" s="2"/>
      <c r="C28" s="2"/>
      <c r="D28" s="12">
        <v>9</v>
      </c>
      <c r="E28" s="9"/>
      <c r="F28" s="11"/>
      <c r="G28" s="11"/>
      <c r="H28" s="16"/>
      <c r="I28" s="76"/>
      <c r="J28" s="76"/>
      <c r="K28" s="9"/>
      <c r="L28" s="5"/>
      <c r="M28" s="73"/>
      <c r="N28" s="73"/>
      <c r="O28" s="74"/>
      <c r="P28" s="73"/>
      <c r="Q28" s="73"/>
      <c r="R28" s="73"/>
      <c r="S28" s="2"/>
    </row>
    <row r="29" spans="2:19" x14ac:dyDescent="0.45">
      <c r="B29" s="2"/>
      <c r="C29" s="2"/>
      <c r="D29" s="12">
        <v>10</v>
      </c>
      <c r="E29" s="9"/>
      <c r="F29" s="11"/>
      <c r="G29" s="11"/>
      <c r="H29" s="16"/>
      <c r="I29" s="76"/>
      <c r="J29" s="76"/>
      <c r="K29" s="9"/>
      <c r="L29" s="5"/>
      <c r="M29" s="73"/>
      <c r="N29" s="73"/>
      <c r="O29" s="74"/>
      <c r="P29" s="73"/>
      <c r="Q29" s="73"/>
      <c r="R29" s="73"/>
      <c r="S29" s="2"/>
    </row>
    <row r="30" spans="2:19" x14ac:dyDescent="0.45">
      <c r="B30" s="2"/>
      <c r="C30" s="2"/>
      <c r="D30" s="2"/>
      <c r="E30" s="2"/>
      <c r="F30" s="2"/>
      <c r="G30" s="2"/>
      <c r="H30" s="2"/>
      <c r="I30" s="2"/>
      <c r="J30" s="2"/>
      <c r="K30" s="2"/>
      <c r="L30" s="2"/>
      <c r="M30" s="2"/>
      <c r="N30" s="2"/>
      <c r="O30" s="2"/>
      <c r="P30" s="2"/>
      <c r="Q30" s="2"/>
      <c r="R30" s="2"/>
      <c r="S30" s="2"/>
    </row>
    <row r="31" spans="2:19" x14ac:dyDescent="0.45">
      <c r="B31" s="2"/>
      <c r="C31" s="2"/>
      <c r="D31" s="2"/>
      <c r="E31" s="84" t="str">
        <f>_xll.flTransactionsAdd(F15,F17,E19:R22)</f>
        <v>Transactions added</v>
      </c>
      <c r="F31" s="2"/>
      <c r="G31" s="2"/>
      <c r="H31" s="2"/>
      <c r="I31" s="2"/>
      <c r="J31" s="2"/>
      <c r="K31" s="2"/>
      <c r="L31" s="2"/>
      <c r="M31" s="2"/>
      <c r="N31" s="2"/>
      <c r="O31" s="2"/>
      <c r="P31" s="2"/>
      <c r="Q31" s="2"/>
      <c r="R31" s="2"/>
      <c r="S31" s="2"/>
    </row>
    <row r="32" spans="2:19" ht="4.5" customHeight="1" x14ac:dyDescent="0.45">
      <c r="B32" s="2"/>
      <c r="C32" s="2"/>
      <c r="D32" s="2"/>
      <c r="E32" s="21"/>
      <c r="F32" s="2"/>
      <c r="G32" s="2"/>
      <c r="H32" s="2"/>
      <c r="I32" s="2"/>
      <c r="J32" s="2"/>
      <c r="K32" s="2"/>
      <c r="L32" s="2"/>
      <c r="M32" s="2"/>
      <c r="N32" s="2"/>
      <c r="O32" s="2"/>
      <c r="P32" s="2"/>
      <c r="Q32" s="2"/>
      <c r="R32" s="2"/>
      <c r="S32" s="2"/>
    </row>
    <row r="34" spans="5:5" x14ac:dyDescent="0.45">
      <c r="E34">
        <f t="array" ref="E34">fbnTransactionsAdd_Template_ref</f>
        <v>0</v>
      </c>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K35" sqref="K35"/>
    </sheetView>
  </sheetViews>
  <sheetFormatPr defaultRowHeight="14.25" x14ac:dyDescent="0.45"/>
  <cols>
    <col min="1" max="1" width="5.86328125" customWidth="1"/>
    <col min="2" max="2" width="2.59765625" customWidth="1"/>
    <col min="3" max="3" width="1" customWidth="1"/>
    <col min="4" max="4" width="3.265625" customWidth="1"/>
    <col min="5" max="5" width="19.3984375" customWidth="1"/>
    <col min="6" max="6" width="22" bestFit="1" customWidth="1"/>
    <col min="7" max="12" width="18.265625" customWidth="1"/>
    <col min="13" max="13" width="15.59765625" bestFit="1"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278</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280</v>
      </c>
      <c r="E5" s="1"/>
      <c r="F5" s="1"/>
      <c r="G5" s="1"/>
      <c r="H5" s="1"/>
      <c r="I5" s="1"/>
      <c r="J5" s="1"/>
      <c r="K5" s="1"/>
      <c r="L5" s="1"/>
      <c r="M5" s="1"/>
    </row>
    <row r="6" spans="2:13" x14ac:dyDescent="0.45">
      <c r="B6" s="1"/>
      <c r="C6" s="1"/>
      <c r="D6" s="3" t="s">
        <v>272</v>
      </c>
      <c r="E6" s="1"/>
      <c r="F6" s="1"/>
      <c r="G6" s="1"/>
      <c r="H6" s="1"/>
      <c r="I6" s="1"/>
      <c r="J6" s="1"/>
      <c r="K6" s="1"/>
      <c r="L6" s="1"/>
      <c r="M6" s="1"/>
    </row>
    <row r="7" spans="2:13" x14ac:dyDescent="0.45">
      <c r="B7" s="1"/>
      <c r="C7" s="1"/>
      <c r="D7" s="1"/>
      <c r="E7" s="59" t="s">
        <v>269</v>
      </c>
      <c r="F7" s="1"/>
      <c r="G7" s="1"/>
      <c r="H7" s="1"/>
      <c r="I7" s="1"/>
      <c r="J7" s="1"/>
      <c r="K7" s="1"/>
      <c r="L7" s="1"/>
      <c r="M7" s="1"/>
    </row>
    <row r="8" spans="2:13" x14ac:dyDescent="0.45">
      <c r="B8" s="1"/>
      <c r="C8" s="1"/>
      <c r="D8" s="1"/>
      <c r="E8" s="59" t="s">
        <v>270</v>
      </c>
      <c r="F8" s="1"/>
      <c r="G8" s="1"/>
      <c r="H8" s="1"/>
      <c r="I8" s="1"/>
      <c r="J8" s="1"/>
      <c r="K8" s="1"/>
      <c r="L8" s="1"/>
      <c r="M8" s="1"/>
    </row>
    <row r="9" spans="2:13" x14ac:dyDescent="0.45">
      <c r="B9" s="1"/>
      <c r="C9" s="1"/>
      <c r="D9" s="1"/>
      <c r="E9" s="59" t="s">
        <v>271</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281</v>
      </c>
      <c r="D13" s="13"/>
      <c r="E13" s="2"/>
      <c r="F13" s="2"/>
      <c r="G13" s="2"/>
      <c r="H13" s="2"/>
      <c r="I13" s="2"/>
      <c r="J13" s="2"/>
      <c r="K13" s="2"/>
      <c r="L13" s="2"/>
      <c r="M13" s="2"/>
    </row>
    <row r="14" spans="2:13" ht="14.65" thickBot="1" x14ac:dyDescent="0.5">
      <c r="B14" s="2"/>
      <c r="C14" s="2"/>
      <c r="D14" s="2"/>
      <c r="E14" s="2"/>
      <c r="F14" s="2"/>
      <c r="G14" s="2"/>
      <c r="H14" s="2"/>
      <c r="I14" s="2"/>
      <c r="J14" s="2"/>
      <c r="K14" s="2"/>
      <c r="L14" s="2"/>
      <c r="M14" s="2"/>
    </row>
    <row r="15" spans="2:13" ht="14.65" thickBot="1" x14ac:dyDescent="0.5">
      <c r="B15" s="2"/>
      <c r="C15" s="2"/>
      <c r="D15" s="2"/>
      <c r="E15" s="12" t="s">
        <v>184</v>
      </c>
      <c r="F15" s="19" t="s">
        <v>302</v>
      </c>
      <c r="G15" s="2" t="s">
        <v>194</v>
      </c>
      <c r="H15" s="2"/>
      <c r="I15" s="2"/>
      <c r="J15" s="2"/>
      <c r="K15" s="2"/>
      <c r="L15" s="2"/>
      <c r="M15" s="2"/>
    </row>
    <row r="16" spans="2:13" ht="5.25" customHeight="1" thickBot="1" x14ac:dyDescent="0.5">
      <c r="B16" s="2"/>
      <c r="C16" s="2"/>
      <c r="D16" s="2"/>
      <c r="E16" s="2"/>
      <c r="F16" s="2"/>
      <c r="G16" s="2"/>
      <c r="H16" s="2"/>
      <c r="I16" s="2"/>
      <c r="J16" s="2"/>
      <c r="K16" s="2"/>
      <c r="L16" s="2"/>
      <c r="M16" s="2"/>
    </row>
    <row r="17" spans="2:13" ht="14.65" thickBot="1" x14ac:dyDescent="0.5">
      <c r="B17" s="2"/>
      <c r="C17" s="2"/>
      <c r="D17" s="2"/>
      <c r="E17" s="12" t="s">
        <v>190</v>
      </c>
      <c r="F17" s="19" t="s">
        <v>226</v>
      </c>
      <c r="G17" s="2" t="s">
        <v>195</v>
      </c>
      <c r="H17" s="2"/>
      <c r="I17" s="2"/>
      <c r="J17" s="2"/>
      <c r="K17" s="2"/>
      <c r="L17" s="2"/>
      <c r="M17" s="2"/>
    </row>
    <row r="18" spans="2:13" ht="14.65" thickBot="1" x14ac:dyDescent="0.5">
      <c r="B18" s="2"/>
      <c r="C18" s="2"/>
      <c r="D18" s="2"/>
      <c r="E18" s="12"/>
      <c r="F18" s="12"/>
      <c r="G18" s="12"/>
      <c r="H18" s="2"/>
      <c r="I18" s="2"/>
      <c r="J18" s="2"/>
      <c r="K18" s="2"/>
      <c r="L18" s="2"/>
      <c r="M18" s="2"/>
    </row>
    <row r="19" spans="2:13" ht="14.65" thickBot="1" x14ac:dyDescent="0.5">
      <c r="B19" s="2"/>
      <c r="C19" s="2"/>
      <c r="D19" s="2"/>
      <c r="E19" s="12" t="s">
        <v>213</v>
      </c>
      <c r="F19" s="26">
        <v>43565</v>
      </c>
      <c r="G19" s="2" t="s">
        <v>282</v>
      </c>
      <c r="H19" s="2"/>
      <c r="I19" s="2"/>
      <c r="J19" s="2"/>
      <c r="K19" s="2"/>
      <c r="L19" s="2"/>
      <c r="M19" s="2"/>
    </row>
    <row r="20" spans="2:13" x14ac:dyDescent="0.45">
      <c r="B20" s="2"/>
      <c r="C20" s="2"/>
      <c r="D20" s="2"/>
      <c r="E20" s="2" t="s">
        <v>310</v>
      </c>
      <c r="F20" s="12"/>
      <c r="G20" s="2"/>
      <c r="H20" s="2"/>
      <c r="I20" s="2"/>
      <c r="J20" s="2"/>
      <c r="K20" s="2"/>
      <c r="L20" s="2"/>
      <c r="M20" s="2"/>
    </row>
    <row r="21" spans="2:13" x14ac:dyDescent="0.45">
      <c r="B21" s="2"/>
      <c r="C21" s="2"/>
      <c r="D21" s="2"/>
      <c r="E21" s="12" t="s">
        <v>3</v>
      </c>
      <c r="F21" s="2"/>
      <c r="G21" s="2"/>
      <c r="H21" s="2"/>
      <c r="I21" s="2"/>
      <c r="J21" s="2"/>
      <c r="K21" s="2"/>
      <c r="L21" s="2"/>
      <c r="M21" s="2"/>
    </row>
    <row r="22" spans="2:13" x14ac:dyDescent="0.45">
      <c r="B22" s="2"/>
      <c r="C22" s="2"/>
      <c r="D22" s="2"/>
      <c r="E22" s="10" t="s">
        <v>305</v>
      </c>
      <c r="F22" s="10" t="s">
        <v>306</v>
      </c>
      <c r="G22" s="10" t="s">
        <v>192</v>
      </c>
      <c r="H22" s="8" t="s">
        <v>216</v>
      </c>
      <c r="I22" s="7" t="s">
        <v>220</v>
      </c>
      <c r="J22" s="10" t="s">
        <v>221</v>
      </c>
      <c r="K22" s="10" t="s">
        <v>222</v>
      </c>
      <c r="L22" s="7" t="s">
        <v>223</v>
      </c>
      <c r="M22" s="7" t="s">
        <v>191</v>
      </c>
    </row>
    <row r="23" spans="2:13" x14ac:dyDescent="0.45">
      <c r="B23" s="2"/>
      <c r="C23" s="2"/>
      <c r="D23" s="12">
        <v>1</v>
      </c>
      <c r="E23" s="16" t="s">
        <v>263</v>
      </c>
      <c r="F23" s="76" t="s">
        <v>227</v>
      </c>
      <c r="G23" s="74">
        <v>12000000</v>
      </c>
      <c r="H23" s="70">
        <v>2390760000</v>
      </c>
      <c r="I23" s="27" t="s">
        <v>10</v>
      </c>
      <c r="J23" s="70">
        <v>1822715423.9999998</v>
      </c>
      <c r="K23" s="71">
        <v>199.23</v>
      </c>
      <c r="L23" s="72">
        <v>43570</v>
      </c>
      <c r="M23" s="72">
        <v>43572</v>
      </c>
    </row>
    <row r="24" spans="2:13" x14ac:dyDescent="0.45">
      <c r="B24" s="2"/>
      <c r="C24" s="2"/>
      <c r="D24" s="12">
        <v>2</v>
      </c>
      <c r="E24" s="76" t="s">
        <v>263</v>
      </c>
      <c r="F24" s="76" t="s">
        <v>228</v>
      </c>
      <c r="G24" s="74">
        <v>21000000</v>
      </c>
      <c r="H24" s="70">
        <v>2308740000</v>
      </c>
      <c r="I24" s="27" t="s">
        <v>10</v>
      </c>
      <c r="J24" s="70">
        <v>1760183375.9999998</v>
      </c>
      <c r="K24" s="71">
        <v>109.94</v>
      </c>
      <c r="L24" s="72">
        <v>43570</v>
      </c>
      <c r="M24" s="72">
        <v>43572</v>
      </c>
    </row>
    <row r="25" spans="2:13" x14ac:dyDescent="0.45">
      <c r="B25" s="2"/>
      <c r="C25" s="2"/>
      <c r="D25" s="12">
        <v>3</v>
      </c>
      <c r="E25" s="76" t="s">
        <v>263</v>
      </c>
      <c r="F25" s="76" t="s">
        <v>229</v>
      </c>
      <c r="G25" s="74">
        <v>2320000</v>
      </c>
      <c r="H25" s="70">
        <v>1322168000</v>
      </c>
      <c r="I25" s="76" t="s">
        <v>71</v>
      </c>
      <c r="J25" s="70">
        <v>1322168000</v>
      </c>
      <c r="K25" s="71">
        <v>569.9</v>
      </c>
      <c r="L25" s="72">
        <v>43570</v>
      </c>
      <c r="M25" s="72">
        <v>43572</v>
      </c>
    </row>
    <row r="26" spans="2:13" x14ac:dyDescent="0.45">
      <c r="B26" s="2"/>
      <c r="C26" s="2"/>
      <c r="D26" s="12">
        <v>4</v>
      </c>
      <c r="E26" s="76" t="s">
        <v>263</v>
      </c>
      <c r="F26" s="76" t="s">
        <v>230</v>
      </c>
      <c r="G26" s="74">
        <v>15500000</v>
      </c>
      <c r="H26" s="70">
        <v>1218765000</v>
      </c>
      <c r="I26" s="76" t="s">
        <v>7</v>
      </c>
      <c r="J26" s="70">
        <v>1050759285.310415</v>
      </c>
      <c r="K26" s="71">
        <v>78.63</v>
      </c>
      <c r="L26" s="72">
        <v>43570</v>
      </c>
      <c r="M26" s="72">
        <v>43572</v>
      </c>
    </row>
    <row r="27" spans="2:13" x14ac:dyDescent="0.45">
      <c r="B27" s="2"/>
      <c r="C27" s="2"/>
      <c r="D27" s="12">
        <v>5</v>
      </c>
      <c r="E27" s="76" t="s">
        <v>263</v>
      </c>
      <c r="F27" s="76" t="s">
        <v>231</v>
      </c>
      <c r="G27" s="74">
        <v>10530700</v>
      </c>
      <c r="H27" s="70">
        <v>71935211700</v>
      </c>
      <c r="I27" s="76" t="s">
        <v>85</v>
      </c>
      <c r="J27" s="70">
        <v>489629528.96605468</v>
      </c>
      <c r="K27" s="71">
        <v>6831</v>
      </c>
      <c r="L27" s="72">
        <v>43570</v>
      </c>
      <c r="M27" s="72">
        <v>43572</v>
      </c>
    </row>
    <row r="28" spans="2:13" x14ac:dyDescent="0.45">
      <c r="B28" s="2"/>
      <c r="C28" s="2"/>
      <c r="D28" s="12">
        <v>6</v>
      </c>
      <c r="E28" s="76" t="s">
        <v>263</v>
      </c>
      <c r="F28" s="76" t="s">
        <v>232</v>
      </c>
      <c r="G28" s="74">
        <v>8700000</v>
      </c>
      <c r="H28" s="70">
        <v>1378950000</v>
      </c>
      <c r="I28" s="76" t="s">
        <v>7</v>
      </c>
      <c r="J28" s="70">
        <v>1188862919.8235893</v>
      </c>
      <c r="K28" s="71">
        <v>158.5</v>
      </c>
      <c r="L28" s="72">
        <v>43570</v>
      </c>
      <c r="M28" s="72">
        <v>43572</v>
      </c>
    </row>
    <row r="29" spans="2:13" x14ac:dyDescent="0.45">
      <c r="B29" s="2"/>
      <c r="C29" s="2"/>
      <c r="D29" s="12">
        <v>7</v>
      </c>
      <c r="E29" s="76" t="s">
        <v>263</v>
      </c>
      <c r="F29" s="76" t="s">
        <v>233</v>
      </c>
      <c r="G29" s="74">
        <v>730000</v>
      </c>
      <c r="H29" s="70">
        <v>478807000</v>
      </c>
      <c r="I29" s="76" t="s">
        <v>71</v>
      </c>
      <c r="J29" s="70">
        <v>478807000</v>
      </c>
      <c r="K29" s="71">
        <v>655.9</v>
      </c>
      <c r="L29" s="72">
        <v>43570</v>
      </c>
      <c r="M29" s="72">
        <v>43572</v>
      </c>
    </row>
    <row r="30" spans="2:13" x14ac:dyDescent="0.45">
      <c r="B30" s="2"/>
      <c r="C30" s="2"/>
      <c r="D30" s="12">
        <v>8</v>
      </c>
      <c r="E30" s="76" t="s">
        <v>263</v>
      </c>
      <c r="F30" s="76" t="s">
        <v>234</v>
      </c>
      <c r="G30" s="74">
        <v>-8170000</v>
      </c>
      <c r="H30" s="70">
        <v>-1078766800</v>
      </c>
      <c r="I30" s="76" t="s">
        <v>10</v>
      </c>
      <c r="J30" s="70">
        <v>-822451808.31999993</v>
      </c>
      <c r="K30" s="71">
        <v>132.04</v>
      </c>
      <c r="L30" s="72">
        <v>43570</v>
      </c>
      <c r="M30" s="72">
        <v>43572</v>
      </c>
    </row>
    <row r="31" spans="2:13" x14ac:dyDescent="0.45">
      <c r="B31" s="2"/>
      <c r="C31" s="2"/>
      <c r="D31" s="12">
        <v>9</v>
      </c>
      <c r="E31" s="76" t="s">
        <v>263</v>
      </c>
      <c r="F31" s="76" t="s">
        <v>235</v>
      </c>
      <c r="G31" s="74">
        <v>11100000</v>
      </c>
      <c r="H31" s="70">
        <v>1343655000</v>
      </c>
      <c r="I31" s="76" t="s">
        <v>10</v>
      </c>
      <c r="J31" s="70">
        <v>1024402571.9999999</v>
      </c>
      <c r="K31" s="71">
        <v>121.05</v>
      </c>
      <c r="L31" s="72">
        <v>43570</v>
      </c>
      <c r="M31" s="72">
        <v>43572</v>
      </c>
    </row>
    <row r="32" spans="2:13" x14ac:dyDescent="0.45">
      <c r="B32" s="2"/>
      <c r="C32" s="2"/>
      <c r="D32" s="12">
        <v>10</v>
      </c>
      <c r="E32" s="76" t="s">
        <v>263</v>
      </c>
      <c r="F32" s="76" t="s">
        <v>236</v>
      </c>
      <c r="G32" s="74">
        <v>8300000</v>
      </c>
      <c r="H32" s="70">
        <v>98147500000</v>
      </c>
      <c r="I32" s="76" t="s">
        <v>85</v>
      </c>
      <c r="J32" s="70">
        <v>668044384.08562922</v>
      </c>
      <c r="K32" s="71">
        <v>11825</v>
      </c>
      <c r="L32" s="72">
        <v>43570</v>
      </c>
      <c r="M32" s="72">
        <v>43572</v>
      </c>
    </row>
    <row r="33" spans="2:13" x14ac:dyDescent="0.45">
      <c r="B33" s="2"/>
      <c r="C33" s="2"/>
      <c r="D33" s="2"/>
      <c r="E33" s="2"/>
      <c r="F33" s="2"/>
      <c r="G33" s="2"/>
      <c r="H33" s="2"/>
      <c r="I33" s="2"/>
      <c r="J33" s="2"/>
      <c r="K33" s="2"/>
      <c r="L33" s="2"/>
      <c r="M33" s="2"/>
    </row>
    <row r="34" spans="2:13" x14ac:dyDescent="0.45">
      <c r="B34" s="2"/>
      <c r="C34" s="2"/>
      <c r="D34" s="2"/>
      <c r="E34" s="84" t="str">
        <f>_xll.flHoldingsAdjust(F15,F17,F19,E22:M32)</f>
        <v>Holdings set for portfolio code Global-Equity</v>
      </c>
      <c r="F34" s="84"/>
      <c r="G34" s="2"/>
      <c r="H34" s="2"/>
      <c r="I34" s="2"/>
      <c r="J34" s="2"/>
      <c r="K34" s="2"/>
      <c r="L34" s="2"/>
      <c r="M34" s="2"/>
    </row>
    <row r="35" spans="2:13" x14ac:dyDescent="0.45">
      <c r="B35" s="2"/>
      <c r="C35" s="2"/>
      <c r="D35" s="2"/>
      <c r="E35" s="2"/>
      <c r="F35" s="2"/>
      <c r="G35" s="2"/>
      <c r="H35" s="2"/>
      <c r="I35" s="2"/>
      <c r="J35" s="2"/>
      <c r="K35" s="2"/>
      <c r="L35" s="2"/>
      <c r="M35" s="2"/>
    </row>
    <row r="36" spans="2:13" ht="4.5" customHeight="1" x14ac:dyDescent="0.4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F3" sqref="F3"/>
    </sheetView>
  </sheetViews>
  <sheetFormatPr defaultRowHeight="14.25" x14ac:dyDescent="0.45"/>
  <cols>
    <col min="1" max="1" width="6.59765625" customWidth="1"/>
    <col min="2" max="2" width="2.59765625" customWidth="1"/>
    <col min="3" max="3" width="1" customWidth="1"/>
    <col min="4" max="4" width="3.265625" customWidth="1"/>
    <col min="5" max="5" width="15.73046875" customWidth="1"/>
    <col min="6" max="7" width="22" customWidth="1"/>
    <col min="8" max="8" width="16.59765625" bestFit="1" customWidth="1"/>
    <col min="9" max="9" width="35.3984375" customWidth="1"/>
    <col min="10" max="10" width="22" customWidth="1"/>
    <col min="11" max="12" width="24.265625" customWidth="1"/>
    <col min="13" max="13" width="40" customWidth="1"/>
    <col min="14" max="14" width="11.86328125"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218</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279</v>
      </c>
      <c r="E5" s="1"/>
      <c r="F5" s="1"/>
      <c r="G5" s="1"/>
      <c r="H5" s="1"/>
      <c r="I5" s="1"/>
      <c r="J5" s="1"/>
      <c r="K5" s="1"/>
      <c r="L5" s="1"/>
      <c r="M5" s="1"/>
      <c r="N5" s="1"/>
    </row>
    <row r="6" spans="2:14" x14ac:dyDescent="0.45">
      <c r="B6" s="1"/>
      <c r="C6" s="1"/>
      <c r="D6" s="3" t="s">
        <v>272</v>
      </c>
      <c r="E6" s="1"/>
      <c r="F6" s="1"/>
      <c r="G6" s="1"/>
      <c r="H6" s="1"/>
      <c r="I6" s="1"/>
      <c r="J6" s="1"/>
      <c r="K6" s="1"/>
      <c r="L6" s="1"/>
      <c r="M6" s="1"/>
      <c r="N6" s="1"/>
    </row>
    <row r="7" spans="2:14" x14ac:dyDescent="0.45">
      <c r="B7" s="1"/>
      <c r="C7" s="1"/>
      <c r="D7" s="1"/>
      <c r="E7" s="59" t="s">
        <v>269</v>
      </c>
      <c r="F7" s="1"/>
      <c r="G7" s="1"/>
      <c r="H7" s="1"/>
      <c r="I7" s="1"/>
      <c r="J7" s="1"/>
      <c r="K7" s="1"/>
      <c r="L7" s="1"/>
      <c r="M7" s="1"/>
      <c r="N7" s="1"/>
    </row>
    <row r="8" spans="2:14" x14ac:dyDescent="0.45">
      <c r="B8" s="1"/>
      <c r="C8" s="1"/>
      <c r="D8" s="1"/>
      <c r="E8" s="59" t="s">
        <v>270</v>
      </c>
      <c r="F8" s="1"/>
      <c r="G8" s="1"/>
      <c r="H8" s="1"/>
      <c r="I8" s="1"/>
      <c r="J8" s="1"/>
      <c r="K8" s="1"/>
      <c r="L8" s="1"/>
      <c r="M8" s="1"/>
      <c r="N8" s="1"/>
    </row>
    <row r="9" spans="2:14" x14ac:dyDescent="0.45">
      <c r="B9" s="1"/>
      <c r="C9" s="1"/>
      <c r="D9" s="1"/>
      <c r="E9" s="59" t="s">
        <v>271</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5</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302</v>
      </c>
      <c r="G15" s="2" t="s">
        <v>276</v>
      </c>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311</v>
      </c>
      <c r="F17" s="2"/>
      <c r="G17" s="2"/>
      <c r="H17" s="2"/>
      <c r="I17" s="12"/>
      <c r="J17" s="2"/>
      <c r="K17" s="2"/>
      <c r="L17" s="2"/>
      <c r="M17" s="2"/>
      <c r="N17" s="2"/>
    </row>
    <row r="18" spans="2:14" x14ac:dyDescent="0.45">
      <c r="B18" s="2"/>
      <c r="C18" s="2"/>
      <c r="D18" s="2"/>
      <c r="E18" s="8" t="s">
        <v>237</v>
      </c>
      <c r="F18" s="10" t="s">
        <v>1</v>
      </c>
      <c r="G18" s="10" t="s">
        <v>0</v>
      </c>
      <c r="H18" s="10" t="s">
        <v>238</v>
      </c>
      <c r="I18" s="8" t="s">
        <v>287</v>
      </c>
      <c r="J18" s="7" t="s">
        <v>288</v>
      </c>
      <c r="K18" s="10" t="s">
        <v>289</v>
      </c>
      <c r="L18" s="10" t="s">
        <v>290</v>
      </c>
      <c r="M18" s="10" t="s">
        <v>353</v>
      </c>
      <c r="N18" s="2"/>
    </row>
    <row r="19" spans="2:14" x14ac:dyDescent="0.45">
      <c r="B19" s="2"/>
      <c r="C19" s="2"/>
      <c r="D19" s="12">
        <v>1</v>
      </c>
      <c r="E19" s="15" t="s">
        <v>285</v>
      </c>
      <c r="F19" s="16" t="s">
        <v>291</v>
      </c>
      <c r="G19" s="16" t="s">
        <v>226</v>
      </c>
      <c r="H19" s="31">
        <v>43565</v>
      </c>
      <c r="I19" s="15" t="s">
        <v>71</v>
      </c>
      <c r="J19" s="18"/>
      <c r="K19" s="31"/>
      <c r="L19" s="16"/>
      <c r="M19" s="84" t="s">
        <v>354</v>
      </c>
      <c r="N19" s="2"/>
    </row>
    <row r="20" spans="2:14" x14ac:dyDescent="0.45">
      <c r="B20" s="2"/>
      <c r="C20" s="2"/>
      <c r="D20" s="12">
        <v>2</v>
      </c>
      <c r="E20" s="9"/>
      <c r="F20" s="11"/>
      <c r="G20" s="16"/>
      <c r="H20" s="16"/>
      <c r="I20" s="9"/>
      <c r="J20" s="5"/>
      <c r="K20" s="11"/>
      <c r="L20" s="11"/>
      <c r="M20" s="11"/>
      <c r="N20" s="2"/>
    </row>
    <row r="21" spans="2:14" x14ac:dyDescent="0.45">
      <c r="B21" s="2"/>
      <c r="C21" s="2"/>
      <c r="D21" s="12">
        <v>3</v>
      </c>
      <c r="E21" s="9"/>
      <c r="F21" s="11"/>
      <c r="G21" s="16"/>
      <c r="H21" s="16"/>
      <c r="I21" s="9"/>
      <c r="J21" s="5"/>
      <c r="K21" s="11"/>
      <c r="L21" s="11"/>
      <c r="M21" s="11"/>
      <c r="N21" s="2"/>
    </row>
    <row r="22" spans="2:14" x14ac:dyDescent="0.45">
      <c r="B22" s="2"/>
      <c r="C22" s="2"/>
      <c r="D22" s="12">
        <v>4</v>
      </c>
      <c r="E22" s="9"/>
      <c r="F22" s="11"/>
      <c r="G22" s="16"/>
      <c r="H22" s="16"/>
      <c r="I22" s="9"/>
      <c r="J22" s="5"/>
      <c r="K22" s="11"/>
      <c r="L22" s="11"/>
      <c r="M22" s="11"/>
      <c r="N22" s="2"/>
    </row>
    <row r="23" spans="2:14" x14ac:dyDescent="0.45">
      <c r="B23" s="2"/>
      <c r="C23" s="2"/>
      <c r="D23" s="12">
        <v>5</v>
      </c>
      <c r="E23" s="9"/>
      <c r="F23" s="11"/>
      <c r="G23" s="16"/>
      <c r="H23" s="16"/>
      <c r="I23" s="9"/>
      <c r="J23" s="5"/>
      <c r="K23" s="11"/>
      <c r="L23" s="11"/>
      <c r="M23" s="11"/>
      <c r="N23" s="2"/>
    </row>
    <row r="24" spans="2:14" x14ac:dyDescent="0.45">
      <c r="B24" s="2"/>
      <c r="C24" s="2"/>
      <c r="D24" s="12">
        <v>6</v>
      </c>
      <c r="E24" s="9"/>
      <c r="F24" s="11"/>
      <c r="G24" s="16"/>
      <c r="H24" s="16"/>
      <c r="I24" s="9"/>
      <c r="J24" s="5"/>
      <c r="K24" s="11"/>
      <c r="L24" s="11"/>
      <c r="M24" s="11"/>
      <c r="N24" s="2"/>
    </row>
    <row r="25" spans="2:14" x14ac:dyDescent="0.45">
      <c r="B25" s="2"/>
      <c r="C25" s="2"/>
      <c r="D25" s="12">
        <v>7</v>
      </c>
      <c r="E25" s="9"/>
      <c r="F25" s="11"/>
      <c r="G25" s="16"/>
      <c r="H25" s="16"/>
      <c r="I25" s="9"/>
      <c r="J25" s="5"/>
      <c r="K25" s="11"/>
      <c r="L25" s="11"/>
      <c r="M25" s="11"/>
      <c r="N25" s="2"/>
    </row>
    <row r="26" spans="2:14" x14ac:dyDescent="0.45">
      <c r="B26" s="2"/>
      <c r="C26" s="2"/>
      <c r="D26" s="12">
        <v>8</v>
      </c>
      <c r="E26" s="9"/>
      <c r="F26" s="11"/>
      <c r="G26" s="16"/>
      <c r="H26" s="16"/>
      <c r="I26" s="9"/>
      <c r="J26" s="5"/>
      <c r="K26" s="11"/>
      <c r="L26" s="11"/>
      <c r="M26" s="11"/>
      <c r="N26" s="2"/>
    </row>
    <row r="27" spans="2:14" x14ac:dyDescent="0.45">
      <c r="B27" s="2"/>
      <c r="C27" s="2"/>
      <c r="D27" s="12">
        <v>9</v>
      </c>
      <c r="E27" s="9"/>
      <c r="F27" s="11"/>
      <c r="G27" s="16"/>
      <c r="H27" s="16"/>
      <c r="I27" s="9"/>
      <c r="J27" s="5"/>
      <c r="K27" s="11"/>
      <c r="L27" s="11"/>
      <c r="M27" s="11"/>
      <c r="N27" s="2"/>
    </row>
    <row r="28" spans="2:14" x14ac:dyDescent="0.45">
      <c r="B28" s="2"/>
      <c r="C28" s="2"/>
      <c r="D28" s="12">
        <v>10</v>
      </c>
      <c r="E28" s="9"/>
      <c r="F28" s="11"/>
      <c r="G28" s="16"/>
      <c r="H28" s="16"/>
      <c r="I28" s="9"/>
      <c r="J28" s="5"/>
      <c r="K28" s="11"/>
      <c r="L28" s="11"/>
      <c r="M28" s="11"/>
      <c r="N28" s="2"/>
    </row>
    <row r="29" spans="2:14" x14ac:dyDescent="0.45">
      <c r="B29" s="2"/>
      <c r="C29" s="2"/>
      <c r="D29" s="2"/>
      <c r="E29" s="2"/>
      <c r="F29" s="2"/>
      <c r="G29" s="2"/>
      <c r="H29" s="2"/>
      <c r="I29" s="2"/>
      <c r="J29" s="2"/>
      <c r="K29" s="2"/>
      <c r="L29" s="2"/>
      <c r="M29" s="2"/>
      <c r="N29" s="2"/>
    </row>
    <row r="30" spans="2:14" x14ac:dyDescent="0.45">
      <c r="B30" s="2"/>
      <c r="C30" s="2"/>
      <c r="D30" s="2"/>
      <c r="E30" s="84" t="str">
        <f>_xll.flPortfoliosAdd(F15,E18:M19)</f>
        <v>No Property Definition was found for 'Portfolio/Finbourne-Examples/PortfolioOwner' AsAt=2020-03-19T17:58:35.5741030+00:00_x000D_
id:Portfolio/Finbourne-Examples/PortfolioOwner type:PropertyKey</v>
      </c>
      <c r="F30" s="2"/>
      <c r="G30" s="2"/>
      <c r="H30" s="2"/>
      <c r="I30" s="2"/>
      <c r="J30" s="2"/>
      <c r="K30" s="2"/>
      <c r="L30" s="2"/>
      <c r="M30" s="2"/>
      <c r="N30" s="2"/>
    </row>
    <row r="31" spans="2:14" x14ac:dyDescent="0.45">
      <c r="B31" s="2"/>
      <c r="C31" s="2"/>
      <c r="D31" s="2"/>
      <c r="E31" s="2"/>
      <c r="F31" s="2"/>
      <c r="G31" s="2"/>
      <c r="H31" s="2"/>
      <c r="I31" s="2"/>
      <c r="J31" s="2"/>
      <c r="K31" s="2"/>
      <c r="L31" s="2"/>
      <c r="M31" s="2"/>
      <c r="N31" s="2"/>
    </row>
    <row r="36" spans="12:13" x14ac:dyDescent="0.45">
      <c r="L36" s="32"/>
      <c r="M36" s="32"/>
    </row>
    <row r="37" spans="12:13" x14ac:dyDescent="0.45">
      <c r="L37" s="32"/>
      <c r="M37" s="32"/>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E20" sqref="E20"/>
    </sheetView>
  </sheetViews>
  <sheetFormatPr defaultRowHeight="14.25" x14ac:dyDescent="0.45"/>
  <cols>
    <col min="1" max="1" width="6.59765625" customWidth="1"/>
    <col min="2" max="2" width="2.59765625" customWidth="1"/>
    <col min="3" max="3" width="1" customWidth="1"/>
    <col min="4" max="4" width="3.265625" customWidth="1"/>
    <col min="5" max="5" width="20.265625" bestFit="1" customWidth="1"/>
    <col min="6" max="6" width="25.73046875" bestFit="1" customWidth="1"/>
    <col min="7" max="7" width="22" customWidth="1"/>
    <col min="8" max="8" width="33.73046875" bestFit="1" customWidth="1"/>
    <col min="9" max="9" width="35.3984375" customWidth="1"/>
    <col min="10" max="10" width="22" customWidth="1"/>
    <col min="11" max="11" width="25.3984375" customWidth="1"/>
    <col min="12" max="12" width="19.59765625" customWidth="1"/>
    <col min="13" max="13" width="17.1328125" customWidth="1"/>
    <col min="14" max="14" width="11.73046875" bestFit="1"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323</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324</v>
      </c>
      <c r="E5" s="1"/>
      <c r="F5" s="1"/>
      <c r="G5" s="1"/>
      <c r="H5" s="1"/>
      <c r="I5" s="1"/>
      <c r="J5" s="1"/>
      <c r="K5" s="1"/>
      <c r="L5" s="1"/>
      <c r="M5" s="1"/>
      <c r="N5" s="1"/>
    </row>
    <row r="6" spans="2:14" x14ac:dyDescent="0.45">
      <c r="B6" s="1"/>
      <c r="C6" s="1"/>
      <c r="D6" s="3" t="s">
        <v>272</v>
      </c>
      <c r="E6" s="1"/>
      <c r="F6" s="1"/>
      <c r="G6" s="1"/>
      <c r="H6" s="1"/>
      <c r="I6" s="1"/>
      <c r="J6" s="1"/>
      <c r="K6" s="1"/>
      <c r="L6" s="1"/>
      <c r="M6" s="1"/>
      <c r="N6" s="1"/>
    </row>
    <row r="7" spans="2:14" x14ac:dyDescent="0.45">
      <c r="B7" s="1"/>
      <c r="C7" s="1"/>
      <c r="D7" s="1"/>
      <c r="E7" s="59" t="s">
        <v>269</v>
      </c>
      <c r="F7" s="1"/>
      <c r="G7" s="1"/>
      <c r="H7" s="1"/>
      <c r="I7" s="1"/>
      <c r="J7" s="1"/>
      <c r="K7" s="1"/>
      <c r="L7" s="1"/>
      <c r="M7" s="1"/>
      <c r="N7" s="1"/>
    </row>
    <row r="8" spans="2:14" x14ac:dyDescent="0.45">
      <c r="B8" s="1"/>
      <c r="C8" s="1"/>
      <c r="D8" s="1"/>
      <c r="E8" s="59" t="s">
        <v>270</v>
      </c>
      <c r="F8" s="1"/>
      <c r="G8" s="1"/>
      <c r="H8" s="1"/>
      <c r="I8" s="1"/>
      <c r="J8" s="1"/>
      <c r="K8" s="1"/>
      <c r="L8" s="1"/>
      <c r="M8" s="1"/>
      <c r="N8" s="1"/>
    </row>
    <row r="9" spans="2:14" x14ac:dyDescent="0.45">
      <c r="B9" s="1"/>
      <c r="C9" s="1"/>
      <c r="D9" s="1"/>
      <c r="E9" s="59" t="s">
        <v>271</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325</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302</v>
      </c>
      <c r="G15" s="2"/>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311</v>
      </c>
      <c r="F17" s="2"/>
      <c r="G17" s="2"/>
      <c r="H17" s="2"/>
      <c r="I17" s="12"/>
      <c r="J17" s="2"/>
      <c r="K17" s="2"/>
      <c r="L17" s="2"/>
      <c r="M17" s="2"/>
      <c r="N17" s="2"/>
    </row>
    <row r="18" spans="2:14" x14ac:dyDescent="0.45">
      <c r="B18" s="2"/>
      <c r="C18" s="2"/>
      <c r="D18" s="2"/>
      <c r="E18" s="8" t="s">
        <v>0</v>
      </c>
      <c r="F18" s="10" t="s">
        <v>237</v>
      </c>
      <c r="G18" s="10" t="s">
        <v>238</v>
      </c>
      <c r="H18" s="10" t="s">
        <v>321</v>
      </c>
      <c r="I18" s="8" t="s">
        <v>1</v>
      </c>
      <c r="J18" s="7" t="s">
        <v>322</v>
      </c>
      <c r="K18" s="7" t="s">
        <v>345</v>
      </c>
      <c r="L18" s="10" t="s">
        <v>277</v>
      </c>
      <c r="M18" s="2"/>
      <c r="N18" s="2"/>
    </row>
    <row r="19" spans="2:14" x14ac:dyDescent="0.45">
      <c r="B19" s="2"/>
      <c r="C19" s="2"/>
      <c r="D19" s="12">
        <v>1</v>
      </c>
      <c r="E19" s="15" t="s">
        <v>332</v>
      </c>
      <c r="F19" s="76" t="s">
        <v>334</v>
      </c>
      <c r="G19" s="31">
        <f>'Create portfolio'!H19</f>
        <v>43565</v>
      </c>
      <c r="H19" s="76" t="s">
        <v>350</v>
      </c>
      <c r="I19" s="15"/>
      <c r="J19" s="18"/>
      <c r="K19" s="18"/>
      <c r="L19" s="84" t="str">
        <f t="array" ref="L19:L20">_xll.flGroupsAdd(F15,E18:K20)</f>
        <v>Could not set alternate ID due to an unexpected problem - please contact support. The id 'US-FI' is already in use by a different entity at effective date '2019-04-10 00:00:00+00'.</v>
      </c>
      <c r="M19" s="2"/>
      <c r="N19" s="17"/>
    </row>
    <row r="20" spans="2:14" x14ac:dyDescent="0.45">
      <c r="B20" s="2"/>
      <c r="C20" s="2"/>
      <c r="D20" s="12">
        <v>2</v>
      </c>
      <c r="E20" s="9" t="s">
        <v>333</v>
      </c>
      <c r="F20" s="73" t="s">
        <v>335</v>
      </c>
      <c r="G20" s="31">
        <f>G19</f>
        <v>43565</v>
      </c>
      <c r="H20" s="76" t="s">
        <v>349</v>
      </c>
      <c r="I20" s="9"/>
      <c r="J20" s="5" t="s">
        <v>348</v>
      </c>
      <c r="K20" s="5"/>
      <c r="L20" s="84" t="str">
        <v>Group with id US-FI in scope Finbourne-Examples does not exist at EffectiveAt: '2019-04-10T00:00:00.0000000+00:00' AsAt: 'AsAt=2020-03-19T17:58:49.1927170+00:00'</v>
      </c>
      <c r="M20" s="2"/>
      <c r="N20" s="2"/>
    </row>
    <row r="21" spans="2:14" x14ac:dyDescent="0.45">
      <c r="B21" s="2"/>
      <c r="C21" s="2"/>
      <c r="D21" s="12">
        <v>3</v>
      </c>
      <c r="E21" s="9"/>
      <c r="F21" s="73"/>
      <c r="G21" s="76"/>
      <c r="H21" s="76"/>
      <c r="I21" s="9"/>
      <c r="J21" s="5"/>
      <c r="K21" s="5"/>
      <c r="L21" s="73"/>
      <c r="M21" s="2"/>
      <c r="N21" s="2"/>
    </row>
    <row r="22" spans="2:14" x14ac:dyDescent="0.45">
      <c r="B22" s="2"/>
      <c r="C22" s="2"/>
      <c r="D22" s="12">
        <v>4</v>
      </c>
      <c r="E22" s="9"/>
      <c r="F22" s="73"/>
      <c r="G22" s="76"/>
      <c r="H22" s="76"/>
      <c r="I22" s="9"/>
      <c r="J22" s="5"/>
      <c r="K22" s="5"/>
      <c r="L22" s="73"/>
      <c r="M22" s="2"/>
      <c r="N22" s="2"/>
    </row>
    <row r="23" spans="2:14" x14ac:dyDescent="0.45">
      <c r="B23" s="2"/>
      <c r="C23" s="2"/>
      <c r="D23" s="12">
        <v>5</v>
      </c>
      <c r="E23" s="9"/>
      <c r="F23" s="73"/>
      <c r="G23" s="76"/>
      <c r="H23" s="76"/>
      <c r="I23" s="9"/>
      <c r="J23" s="5"/>
      <c r="K23" s="5"/>
      <c r="L23" s="73"/>
      <c r="M23" s="2"/>
      <c r="N23" s="2"/>
    </row>
    <row r="24" spans="2:14" x14ac:dyDescent="0.45">
      <c r="B24" s="2"/>
      <c r="C24" s="2"/>
      <c r="D24" s="12">
        <v>6</v>
      </c>
      <c r="E24" s="9"/>
      <c r="F24" s="73"/>
      <c r="G24" s="76"/>
      <c r="H24" s="76"/>
      <c r="I24" s="9"/>
      <c r="J24" s="5"/>
      <c r="K24" s="5"/>
      <c r="L24" s="73"/>
      <c r="M24" s="2"/>
      <c r="N24" s="2"/>
    </row>
    <row r="25" spans="2:14" x14ac:dyDescent="0.45">
      <c r="B25" s="2"/>
      <c r="C25" s="2"/>
      <c r="D25" s="12">
        <v>7</v>
      </c>
      <c r="E25" s="9"/>
      <c r="F25" s="73"/>
      <c r="G25" s="76"/>
      <c r="H25" s="76"/>
      <c r="I25" s="9"/>
      <c r="J25" s="5"/>
      <c r="K25" s="5"/>
      <c r="L25" s="73"/>
      <c r="M25" s="2"/>
      <c r="N25" s="2"/>
    </row>
    <row r="26" spans="2:14" x14ac:dyDescent="0.45">
      <c r="B26" s="2"/>
      <c r="C26" s="2"/>
      <c r="D26" s="12">
        <v>8</v>
      </c>
      <c r="E26" s="9"/>
      <c r="F26" s="73"/>
      <c r="G26" s="76"/>
      <c r="H26" s="76"/>
      <c r="I26" s="9"/>
      <c r="J26" s="5"/>
      <c r="K26" s="5"/>
      <c r="L26" s="73"/>
      <c r="M26" s="2"/>
      <c r="N26" s="2"/>
    </row>
    <row r="27" spans="2:14" x14ac:dyDescent="0.45">
      <c r="B27" s="2"/>
      <c r="C27" s="2"/>
      <c r="D27" s="12">
        <v>9</v>
      </c>
      <c r="E27" s="9"/>
      <c r="F27" s="73"/>
      <c r="G27" s="76"/>
      <c r="H27" s="76"/>
      <c r="I27" s="9"/>
      <c r="J27" s="5"/>
      <c r="K27" s="5"/>
      <c r="L27" s="73"/>
      <c r="M27" s="2"/>
      <c r="N27" s="2"/>
    </row>
    <row r="28" spans="2:14" x14ac:dyDescent="0.45">
      <c r="B28" s="2"/>
      <c r="C28" s="2"/>
      <c r="D28" s="12">
        <v>10</v>
      </c>
      <c r="E28" s="9"/>
      <c r="F28" s="73"/>
      <c r="G28" s="76"/>
      <c r="H28" s="76"/>
      <c r="I28" s="9"/>
      <c r="J28" s="5"/>
      <c r="K28" s="5"/>
      <c r="L28" s="73"/>
      <c r="M28" s="2"/>
      <c r="N28" s="2"/>
    </row>
    <row r="29" spans="2:14" x14ac:dyDescent="0.45">
      <c r="B29" s="2"/>
      <c r="C29" s="2"/>
      <c r="D29" s="2"/>
      <c r="E29" s="2"/>
      <c r="F29" s="2"/>
      <c r="G29" s="2"/>
      <c r="H29" s="2"/>
      <c r="I29" s="2"/>
      <c r="J29" s="2"/>
      <c r="K29" s="2"/>
      <c r="L29" s="2"/>
      <c r="M29" s="2"/>
      <c r="N29" s="2"/>
    </row>
    <row r="30" spans="2:14" x14ac:dyDescent="0.45">
      <c r="B30" s="2"/>
      <c r="C30" s="2"/>
      <c r="D30" s="2"/>
      <c r="E30" s="2"/>
      <c r="F30" s="2" t="s">
        <v>351</v>
      </c>
      <c r="G30" s="2"/>
      <c r="H30" s="2"/>
      <c r="I30" s="2"/>
      <c r="J30" s="2"/>
      <c r="K30" s="2"/>
      <c r="L30" s="2"/>
      <c r="M30" s="2"/>
      <c r="N30" s="2"/>
    </row>
    <row r="31" spans="2:14" x14ac:dyDescent="0.45">
      <c r="B31" s="2"/>
      <c r="C31" s="2"/>
      <c r="D31" s="2"/>
      <c r="E31" s="43" t="s">
        <v>339</v>
      </c>
      <c r="F31" s="2"/>
      <c r="G31" s="9" t="s">
        <v>333</v>
      </c>
      <c r="H31" s="9"/>
      <c r="I31" s="2"/>
      <c r="J31" s="2"/>
      <c r="K31" s="2"/>
      <c r="L31" s="2"/>
      <c r="M31" s="2"/>
      <c r="N31" s="2"/>
    </row>
    <row r="32" spans="2:14" ht="14.65" thickBot="1" x14ac:dyDescent="0.5">
      <c r="B32" s="2"/>
      <c r="C32" s="2"/>
      <c r="D32" s="2"/>
      <c r="E32" s="43" t="s">
        <v>340</v>
      </c>
      <c r="F32" s="15" t="s">
        <v>332</v>
      </c>
      <c r="G32" s="2"/>
      <c r="H32" s="2"/>
      <c r="I32" s="2"/>
      <c r="J32" s="2"/>
      <c r="K32" s="2"/>
      <c r="L32" s="2"/>
      <c r="M32" s="2"/>
      <c r="N32" s="2"/>
    </row>
    <row r="33" spans="2:14" ht="14.65" thickBot="1" x14ac:dyDescent="0.5">
      <c r="B33" s="2"/>
      <c r="C33" s="2"/>
      <c r="D33" s="2"/>
      <c r="E33" s="43" t="s">
        <v>341</v>
      </c>
      <c r="F33" s="19" t="s">
        <v>336</v>
      </c>
      <c r="G33" s="19" t="s">
        <v>226</v>
      </c>
      <c r="H33" s="19" t="s">
        <v>338</v>
      </c>
      <c r="I33" s="2"/>
      <c r="J33" s="2"/>
      <c r="K33" s="2"/>
      <c r="L33" s="2"/>
      <c r="M33" s="2"/>
      <c r="N33" s="2"/>
    </row>
    <row r="34" spans="2:14" ht="14.65" thickBot="1" x14ac:dyDescent="0.5">
      <c r="B34" s="2"/>
      <c r="C34" s="2"/>
      <c r="D34" s="2"/>
      <c r="E34" s="2"/>
      <c r="F34" s="19" t="s">
        <v>336</v>
      </c>
      <c r="G34" s="2"/>
      <c r="H34" s="2"/>
      <c r="I34" s="2"/>
      <c r="J34" s="2"/>
      <c r="K34" s="2"/>
      <c r="L34" s="2"/>
      <c r="M34" s="2"/>
      <c r="N34" s="2"/>
    </row>
    <row r="35" spans="2:14" x14ac:dyDescent="0.45">
      <c r="B35" s="2"/>
      <c r="C35" s="2"/>
      <c r="D35" s="2"/>
      <c r="E35" s="2"/>
      <c r="F35" s="2"/>
      <c r="G35" s="2"/>
      <c r="H35" s="2"/>
      <c r="I35" s="2"/>
      <c r="J35" s="2"/>
      <c r="K35" s="2"/>
      <c r="L35" s="2"/>
      <c r="M35" s="2"/>
      <c r="N35" s="2"/>
    </row>
    <row r="36" spans="2:14" x14ac:dyDescent="0.45">
      <c r="B36" s="2"/>
      <c r="C36" s="2"/>
      <c r="D36" s="2"/>
      <c r="E36" s="2"/>
      <c r="F36" s="2"/>
      <c r="G36" s="2"/>
      <c r="H36" s="2"/>
      <c r="I36" s="2"/>
      <c r="J36" s="2"/>
      <c r="K36" s="2"/>
      <c r="L36" s="2"/>
      <c r="M36" s="2"/>
      <c r="N36" s="2"/>
    </row>
    <row r="37" spans="2:14" x14ac:dyDescent="0.45">
      <c r="B37" s="2"/>
      <c r="C37" s="2"/>
      <c r="D37" s="2"/>
      <c r="E37" s="2"/>
      <c r="F37" s="2"/>
      <c r="G37" s="2"/>
      <c r="H37" s="2"/>
      <c r="I37" s="2"/>
      <c r="J37" s="2"/>
      <c r="K37" s="2"/>
      <c r="L37" s="2"/>
      <c r="M37" s="2"/>
      <c r="N37" s="2"/>
    </row>
    <row r="40" spans="2:14" x14ac:dyDescent="0.45">
      <c r="B40" s="2"/>
      <c r="C40" s="2"/>
      <c r="D40" s="2"/>
      <c r="E40" s="2"/>
      <c r="F40" s="2"/>
      <c r="G40" s="2"/>
      <c r="H40" s="2"/>
      <c r="I40" s="2"/>
      <c r="J40" s="2"/>
      <c r="K40" s="2"/>
      <c r="L40" s="2"/>
      <c r="M40" s="2"/>
      <c r="N40" s="2"/>
    </row>
    <row r="41" spans="2:14" x14ac:dyDescent="0.45">
      <c r="B41" s="2"/>
      <c r="C41" s="2"/>
      <c r="D41" s="2"/>
      <c r="E41" s="2"/>
      <c r="F41" s="2"/>
      <c r="G41" s="2"/>
      <c r="H41" s="2"/>
      <c r="I41" s="2"/>
      <c r="J41" s="2"/>
      <c r="K41" s="2"/>
      <c r="L41" s="2"/>
      <c r="M41" s="2"/>
      <c r="N41" s="2"/>
    </row>
    <row r="42" spans="2:14" ht="21" x14ac:dyDescent="0.65">
      <c r="B42" s="2"/>
      <c r="C42" s="13" t="s">
        <v>326</v>
      </c>
      <c r="D42" s="13"/>
      <c r="E42" s="2"/>
      <c r="F42" s="2"/>
      <c r="G42" s="2"/>
      <c r="H42" s="2"/>
      <c r="I42" s="2"/>
      <c r="J42" s="2"/>
      <c r="K42" s="2"/>
      <c r="L42" s="2"/>
      <c r="M42" s="2"/>
      <c r="N42" s="2"/>
    </row>
    <row r="43" spans="2:14" ht="14.65" thickBot="1" x14ac:dyDescent="0.5">
      <c r="B43" s="2"/>
      <c r="C43" s="2"/>
      <c r="D43" s="2"/>
      <c r="E43" s="2"/>
      <c r="F43" s="2"/>
      <c r="G43" s="2"/>
      <c r="H43" s="2"/>
      <c r="I43" s="2"/>
      <c r="J43" s="2"/>
      <c r="K43" s="2"/>
      <c r="L43" s="2"/>
      <c r="M43" s="2"/>
      <c r="N43" s="2"/>
    </row>
    <row r="44" spans="2:14" ht="14.65" thickBot="1" x14ac:dyDescent="0.5">
      <c r="B44" s="2"/>
      <c r="C44" s="2"/>
      <c r="D44" s="2"/>
      <c r="E44" s="12" t="s">
        <v>184</v>
      </c>
      <c r="F44" s="19" t="s">
        <v>302</v>
      </c>
      <c r="G44" s="2"/>
      <c r="H44" s="2"/>
      <c r="I44" s="2"/>
      <c r="J44" s="2"/>
      <c r="K44" s="2"/>
      <c r="L44" s="2"/>
      <c r="M44" s="2"/>
      <c r="N44" s="2"/>
    </row>
    <row r="45" spans="2:14" x14ac:dyDescent="0.45">
      <c r="B45" s="2"/>
      <c r="C45" s="2"/>
      <c r="D45" s="2"/>
      <c r="E45" s="2"/>
      <c r="F45" s="34">
        <f ca="1">TODAY()</f>
        <v>44085</v>
      </c>
      <c r="G45" s="2"/>
      <c r="H45" s="2"/>
      <c r="I45" s="2"/>
      <c r="J45" s="2"/>
      <c r="K45" s="2"/>
      <c r="L45" s="2"/>
      <c r="M45" s="2"/>
      <c r="N45" s="2"/>
    </row>
    <row r="46" spans="2:14" x14ac:dyDescent="0.45">
      <c r="B46" s="2"/>
      <c r="C46" s="2"/>
      <c r="D46" s="2"/>
      <c r="E46" s="2"/>
      <c r="F46" s="2"/>
      <c r="G46" s="2"/>
      <c r="H46" s="2"/>
      <c r="I46" s="12"/>
      <c r="J46" s="2"/>
      <c r="K46" s="2"/>
      <c r="L46" s="2"/>
      <c r="M46" s="2"/>
      <c r="N46" s="2"/>
    </row>
    <row r="47" spans="2:14" x14ac:dyDescent="0.45">
      <c r="B47" s="2"/>
      <c r="C47" s="2"/>
      <c r="D47" s="2"/>
      <c r="E47" s="8" t="str">
        <f t="array" ref="E47:K48">_xll.flGroupsGet(F44,E19)</f>
        <v>#ERROR: User session not authenticated</v>
      </c>
      <c r="F47" s="10" t="str">
        <v>#ERROR: User session not authenticated</v>
      </c>
      <c r="G47" s="10" t="str">
        <v>#ERROR: User session not authenticated</v>
      </c>
      <c r="H47" s="10" t="str">
        <v>#ERROR: User session not authenticated</v>
      </c>
      <c r="I47" s="8" t="str">
        <v>#ERROR: User session not authenticated</v>
      </c>
      <c r="J47" s="7" t="str">
        <v>#ERROR: User session not authenticated</v>
      </c>
      <c r="K47" s="10" t="str">
        <v>#ERROR: User session not authenticated</v>
      </c>
      <c r="L47" s="2"/>
      <c r="M47" s="2"/>
      <c r="N47" s="2"/>
    </row>
    <row r="48" spans="2:14" x14ac:dyDescent="0.45">
      <c r="B48" s="2"/>
      <c r="C48" s="2"/>
      <c r="D48" s="12">
        <v>1</v>
      </c>
      <c r="E48" s="15" t="str">
        <v>#ERROR: User session not authenticated</v>
      </c>
      <c r="F48" s="76" t="str">
        <v>#ERROR: User session not authenticated</v>
      </c>
      <c r="G48" s="76" t="str">
        <v>#ERROR: User session not authenticated</v>
      </c>
      <c r="H48" s="31" t="str">
        <v>#ERROR: User session not authenticated</v>
      </c>
      <c r="I48" s="77" t="str">
        <v>#ERROR: User session not authenticated</v>
      </c>
      <c r="J48" s="85" t="str">
        <v>#ERROR: User session not authenticated</v>
      </c>
      <c r="K48" s="81" t="str">
        <v>#ERROR: User session not authenticated</v>
      </c>
      <c r="L48" s="2"/>
      <c r="M48" s="2"/>
      <c r="N48" s="17"/>
    </row>
    <row r="49" spans="2:14" x14ac:dyDescent="0.45">
      <c r="B49" s="2"/>
      <c r="C49" s="2"/>
      <c r="D49" s="12"/>
      <c r="E49" s="9"/>
      <c r="F49" s="73"/>
      <c r="G49" s="76"/>
      <c r="H49" s="76"/>
      <c r="I49" s="9"/>
      <c r="J49" s="5"/>
      <c r="K49" s="73"/>
      <c r="L49" s="2"/>
      <c r="M49" s="2"/>
      <c r="N49" s="2"/>
    </row>
    <row r="50" spans="2:14" x14ac:dyDescent="0.45">
      <c r="B50" s="2"/>
      <c r="C50" s="2"/>
      <c r="D50" s="2"/>
      <c r="E50" s="8" t="str">
        <f t="array" ref="E50:K51">_xll.flGroupsGet(F44,E20)</f>
        <v>#ERROR: User session not authenticated</v>
      </c>
      <c r="F50" s="10" t="str">
        <v>#ERROR: User session not authenticated</v>
      </c>
      <c r="G50" s="10" t="str">
        <v>#ERROR: User session not authenticated</v>
      </c>
      <c r="H50" s="10" t="str">
        <v>#ERROR: User session not authenticated</v>
      </c>
      <c r="I50" s="8" t="str">
        <v>#ERROR: User session not authenticated</v>
      </c>
      <c r="J50" s="7" t="str">
        <v>#ERROR: User session not authenticated</v>
      </c>
      <c r="K50" s="10" t="str">
        <v>#ERROR: User session not authenticated</v>
      </c>
      <c r="L50" s="2"/>
      <c r="M50" s="2"/>
      <c r="N50" s="2"/>
    </row>
    <row r="51" spans="2:14" x14ac:dyDescent="0.45">
      <c r="B51" s="2"/>
      <c r="C51" s="2"/>
      <c r="D51" s="12">
        <v>1</v>
      </c>
      <c r="E51" s="15" t="str">
        <v>#ERROR: User session not authenticated</v>
      </c>
      <c r="F51" s="76" t="str">
        <v>#ERROR: User session not authenticated</v>
      </c>
      <c r="G51" s="76" t="str">
        <v>#ERROR: User session not authenticated</v>
      </c>
      <c r="H51" s="31" t="str">
        <v>#ERROR: User session not authenticated</v>
      </c>
      <c r="I51" s="77" t="str">
        <v>#ERROR: User session not authenticated</v>
      </c>
      <c r="J51" s="85" t="str">
        <v>#ERROR: User session not authenticated</v>
      </c>
      <c r="K51" s="81" t="str">
        <v>#ERROR: User session not authenticated</v>
      </c>
      <c r="L51" s="2"/>
      <c r="M51" s="2"/>
      <c r="N51" s="2"/>
    </row>
    <row r="52" spans="2:14" x14ac:dyDescent="0.45">
      <c r="B52" s="2"/>
      <c r="C52" s="2"/>
      <c r="D52" s="12">
        <v>5</v>
      </c>
      <c r="E52" s="9"/>
      <c r="F52" s="73"/>
      <c r="G52" s="76"/>
      <c r="H52" s="76"/>
      <c r="I52" s="9"/>
      <c r="J52" s="5"/>
      <c r="K52" s="73"/>
      <c r="L52" s="2"/>
      <c r="M52" s="2"/>
      <c r="N52" s="2"/>
    </row>
    <row r="53" spans="2:14" x14ac:dyDescent="0.45">
      <c r="B53" s="2"/>
      <c r="C53" s="2"/>
      <c r="D53" s="12">
        <v>6</v>
      </c>
      <c r="E53" s="9"/>
      <c r="F53" s="73"/>
      <c r="G53" s="76"/>
      <c r="H53" s="76"/>
      <c r="I53" s="9"/>
      <c r="J53" s="5"/>
      <c r="K53" s="73"/>
      <c r="L53" s="2"/>
      <c r="M53" s="2"/>
      <c r="N53" s="2"/>
    </row>
    <row r="54" spans="2:14" x14ac:dyDescent="0.45">
      <c r="B54" s="2"/>
      <c r="C54" s="2"/>
      <c r="D54" s="12">
        <v>7</v>
      </c>
      <c r="E54" s="9"/>
      <c r="F54" s="73"/>
      <c r="G54" s="76"/>
      <c r="H54" s="76"/>
      <c r="I54" s="9"/>
      <c r="J54" s="5"/>
      <c r="K54" s="73"/>
      <c r="L54" s="2"/>
      <c r="M54" s="2"/>
      <c r="N54" s="2"/>
    </row>
    <row r="55" spans="2:14" x14ac:dyDescent="0.45">
      <c r="B55" s="2"/>
      <c r="C55" s="2"/>
      <c r="D55" s="12">
        <v>8</v>
      </c>
      <c r="E55" s="9"/>
      <c r="F55" s="73"/>
      <c r="G55" s="76"/>
      <c r="H55" s="76"/>
      <c r="I55" s="9"/>
      <c r="J55" s="5"/>
      <c r="K55" s="73"/>
      <c r="L55" s="2"/>
      <c r="M55" s="2"/>
      <c r="N55" s="2"/>
    </row>
    <row r="56" spans="2:14" x14ac:dyDescent="0.45">
      <c r="B56" s="2"/>
      <c r="C56" s="2"/>
      <c r="D56" s="12">
        <v>9</v>
      </c>
      <c r="E56" s="9"/>
      <c r="F56" s="73"/>
      <c r="G56" s="76"/>
      <c r="H56" s="76"/>
      <c r="I56" s="9"/>
      <c r="J56" s="5"/>
      <c r="K56" s="73"/>
      <c r="L56" s="2"/>
      <c r="M56" s="2"/>
      <c r="N56" s="2"/>
    </row>
    <row r="57" spans="2:14" x14ac:dyDescent="0.45">
      <c r="B57" s="2"/>
      <c r="C57" s="2"/>
      <c r="D57" s="12">
        <v>10</v>
      </c>
      <c r="E57" s="9"/>
      <c r="F57" s="73"/>
      <c r="G57" s="76"/>
      <c r="H57" s="76"/>
      <c r="I57" s="9"/>
      <c r="J57" s="5"/>
      <c r="K57" s="73"/>
      <c r="L57" s="2"/>
      <c r="M57" s="2"/>
      <c r="N57" s="2"/>
    </row>
    <row r="58" spans="2:14" x14ac:dyDescent="0.45">
      <c r="B58" s="2"/>
      <c r="C58" s="2"/>
      <c r="D58" s="2"/>
      <c r="E58" s="2"/>
      <c r="F58" s="2"/>
      <c r="G58" s="2"/>
      <c r="H58" s="2"/>
      <c r="I58" s="2"/>
      <c r="J58" s="2"/>
      <c r="K58" s="2"/>
      <c r="L58" s="2"/>
      <c r="M58" s="2"/>
      <c r="N58" s="2"/>
    </row>
    <row r="59" spans="2:14" x14ac:dyDescent="0.45">
      <c r="B59" s="2"/>
      <c r="C59" s="2"/>
      <c r="D59" s="2"/>
      <c r="E59" s="2"/>
      <c r="F59" s="2"/>
      <c r="G59" s="2"/>
      <c r="H59" s="2"/>
      <c r="I59" s="2"/>
      <c r="J59" s="2"/>
      <c r="K59" s="2"/>
      <c r="L59" s="2"/>
      <c r="M59" s="2"/>
      <c r="N59" s="2"/>
    </row>
    <row r="60" spans="2:14" x14ac:dyDescent="0.45">
      <c r="B60" s="2"/>
      <c r="C60" s="2"/>
      <c r="D60" s="2"/>
      <c r="E60" s="2"/>
      <c r="F60" s="2"/>
      <c r="G60" s="2"/>
      <c r="H60" s="2"/>
      <c r="I60" s="2"/>
      <c r="J60" s="2"/>
      <c r="K60" s="2"/>
      <c r="L60" s="2"/>
      <c r="M60" s="2"/>
      <c r="N60" s="2"/>
    </row>
    <row r="65" spans="5:12" ht="14.65" thickBot="1" x14ac:dyDescent="0.5"/>
    <row r="66" spans="5:12" ht="14.65" thickBot="1" x14ac:dyDescent="0.5">
      <c r="F66" s="19" t="s">
        <v>302</v>
      </c>
    </row>
    <row r="67" spans="5:12" x14ac:dyDescent="0.45">
      <c r="E67" t="str">
        <f>_xll.flGroupsAdd_Template()</f>
        <v>OK</v>
      </c>
    </row>
    <row r="68" spans="5:12" x14ac:dyDescent="0.45">
      <c r="E68" t="s">
        <v>0</v>
      </c>
      <c r="F68" t="s">
        <v>237</v>
      </c>
      <c r="G68" t="s">
        <v>238</v>
      </c>
      <c r="H68" t="s">
        <v>321</v>
      </c>
      <c r="I68" t="s">
        <v>1</v>
      </c>
      <c r="J68" t="s">
        <v>322</v>
      </c>
      <c r="K68" t="s">
        <v>345</v>
      </c>
    </row>
    <row r="69" spans="5:12" x14ac:dyDescent="0.45">
      <c r="E69" t="s">
        <v>346</v>
      </c>
      <c r="F69" t="s">
        <v>346</v>
      </c>
      <c r="G69" s="32">
        <v>43466</v>
      </c>
      <c r="H69" t="s">
        <v>347</v>
      </c>
      <c r="I69" t="s">
        <v>346</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4.25" x14ac:dyDescent="0.45"/>
  <cols>
    <col min="2" max="2" width="13.59765625" bestFit="1" customWidth="1"/>
    <col min="4" max="4" width="16.73046875" customWidth="1"/>
  </cols>
  <sheetData>
    <row r="2" spans="2:4" x14ac:dyDescent="0.45">
      <c r="B2" s="4" t="s">
        <v>2</v>
      </c>
      <c r="D2" s="4" t="s">
        <v>186</v>
      </c>
    </row>
    <row r="3" spans="2:4" x14ac:dyDescent="0.45">
      <c r="B3" t="s">
        <v>6</v>
      </c>
      <c r="D3" t="s">
        <v>185</v>
      </c>
    </row>
    <row r="4" spans="2:4" x14ac:dyDescent="0.45">
      <c r="B4" t="s">
        <v>7</v>
      </c>
      <c r="D4" t="s">
        <v>187</v>
      </c>
    </row>
    <row r="5" spans="2:4" x14ac:dyDescent="0.45">
      <c r="B5" t="s">
        <v>8</v>
      </c>
    </row>
    <row r="6" spans="2:4" x14ac:dyDescent="0.45">
      <c r="B6" t="s">
        <v>9</v>
      </c>
    </row>
    <row r="7" spans="2:4" x14ac:dyDescent="0.45">
      <c r="B7" t="s">
        <v>10</v>
      </c>
    </row>
    <row r="8" spans="2:4" x14ac:dyDescent="0.45">
      <c r="B8" t="s">
        <v>11</v>
      </c>
    </row>
    <row r="9" spans="2:4" x14ac:dyDescent="0.45">
      <c r="B9" t="s">
        <v>12</v>
      </c>
    </row>
    <row r="10" spans="2:4" x14ac:dyDescent="0.45">
      <c r="B10" t="s">
        <v>13</v>
      </c>
    </row>
    <row r="11" spans="2:4" x14ac:dyDescent="0.45">
      <c r="B11" t="s">
        <v>14</v>
      </c>
    </row>
    <row r="12" spans="2:4" x14ac:dyDescent="0.45">
      <c r="B12" t="s">
        <v>15</v>
      </c>
    </row>
    <row r="13" spans="2:4" x14ac:dyDescent="0.45">
      <c r="B13" t="s">
        <v>16</v>
      </c>
    </row>
    <row r="14" spans="2:4" x14ac:dyDescent="0.45">
      <c r="B14" t="s">
        <v>17</v>
      </c>
    </row>
    <row r="15" spans="2:4" x14ac:dyDescent="0.45">
      <c r="B15" t="s">
        <v>18</v>
      </c>
    </row>
    <row r="16" spans="2:4" x14ac:dyDescent="0.45">
      <c r="B16" t="s">
        <v>19</v>
      </c>
    </row>
    <row r="17" spans="2:2" x14ac:dyDescent="0.45">
      <c r="B17" t="s">
        <v>20</v>
      </c>
    </row>
    <row r="18" spans="2:2" x14ac:dyDescent="0.45">
      <c r="B18" t="s">
        <v>21</v>
      </c>
    </row>
    <row r="19" spans="2:2" x14ac:dyDescent="0.45">
      <c r="B19" t="s">
        <v>22</v>
      </c>
    </row>
    <row r="20" spans="2:2" x14ac:dyDescent="0.45">
      <c r="B20" t="s">
        <v>23</v>
      </c>
    </row>
    <row r="21" spans="2:2" x14ac:dyDescent="0.45">
      <c r="B21" t="s">
        <v>24</v>
      </c>
    </row>
    <row r="22" spans="2:2" x14ac:dyDescent="0.45">
      <c r="B22" t="s">
        <v>25</v>
      </c>
    </row>
    <row r="23" spans="2:2" x14ac:dyDescent="0.45">
      <c r="B23" t="s">
        <v>26</v>
      </c>
    </row>
    <row r="24" spans="2:2" x14ac:dyDescent="0.45">
      <c r="B24" t="s">
        <v>27</v>
      </c>
    </row>
    <row r="25" spans="2:2" x14ac:dyDescent="0.45">
      <c r="B25" t="s">
        <v>28</v>
      </c>
    </row>
    <row r="26" spans="2:2" x14ac:dyDescent="0.45">
      <c r="B26" t="s">
        <v>29</v>
      </c>
    </row>
    <row r="27" spans="2:2" x14ac:dyDescent="0.45">
      <c r="B27" t="s">
        <v>30</v>
      </c>
    </row>
    <row r="28" spans="2:2" x14ac:dyDescent="0.45">
      <c r="B28" t="s">
        <v>31</v>
      </c>
    </row>
    <row r="29" spans="2:2" x14ac:dyDescent="0.45">
      <c r="B29" t="s">
        <v>32</v>
      </c>
    </row>
    <row r="30" spans="2:2" x14ac:dyDescent="0.45">
      <c r="B30" t="s">
        <v>33</v>
      </c>
    </row>
    <row r="31" spans="2:2" x14ac:dyDescent="0.45">
      <c r="B31" t="s">
        <v>34</v>
      </c>
    </row>
    <row r="32" spans="2:2" x14ac:dyDescent="0.45">
      <c r="B32" t="s">
        <v>35</v>
      </c>
    </row>
    <row r="33" spans="2:2" x14ac:dyDescent="0.45">
      <c r="B33" t="s">
        <v>36</v>
      </c>
    </row>
    <row r="34" spans="2:2" x14ac:dyDescent="0.45">
      <c r="B34" t="s">
        <v>37</v>
      </c>
    </row>
    <row r="35" spans="2:2" x14ac:dyDescent="0.45">
      <c r="B35" t="s">
        <v>38</v>
      </c>
    </row>
    <row r="36" spans="2:2" x14ac:dyDescent="0.45">
      <c r="B36" t="s">
        <v>39</v>
      </c>
    </row>
    <row r="37" spans="2:2" x14ac:dyDescent="0.45">
      <c r="B37" t="s">
        <v>40</v>
      </c>
    </row>
    <row r="38" spans="2:2" x14ac:dyDescent="0.45">
      <c r="B38" t="s">
        <v>41</v>
      </c>
    </row>
    <row r="39" spans="2:2" x14ac:dyDescent="0.45">
      <c r="B39" t="s">
        <v>42</v>
      </c>
    </row>
    <row r="40" spans="2:2" x14ac:dyDescent="0.45">
      <c r="B40" t="s">
        <v>43</v>
      </c>
    </row>
    <row r="41" spans="2:2" x14ac:dyDescent="0.45">
      <c r="B41" t="s">
        <v>44</v>
      </c>
    </row>
    <row r="42" spans="2:2" x14ac:dyDescent="0.45">
      <c r="B42" t="s">
        <v>45</v>
      </c>
    </row>
    <row r="43" spans="2:2" x14ac:dyDescent="0.45">
      <c r="B43" t="s">
        <v>46</v>
      </c>
    </row>
    <row r="44" spans="2:2" x14ac:dyDescent="0.45">
      <c r="B44" t="s">
        <v>47</v>
      </c>
    </row>
    <row r="45" spans="2:2" x14ac:dyDescent="0.45">
      <c r="B45" t="s">
        <v>48</v>
      </c>
    </row>
    <row r="46" spans="2:2" x14ac:dyDescent="0.45">
      <c r="B46" t="s">
        <v>49</v>
      </c>
    </row>
    <row r="47" spans="2:2" x14ac:dyDescent="0.45">
      <c r="B47" t="s">
        <v>50</v>
      </c>
    </row>
    <row r="48" spans="2:2" x14ac:dyDescent="0.45">
      <c r="B48" t="s">
        <v>51</v>
      </c>
    </row>
    <row r="49" spans="2:2" x14ac:dyDescent="0.45">
      <c r="B49" t="s">
        <v>52</v>
      </c>
    </row>
    <row r="50" spans="2:2" x14ac:dyDescent="0.45">
      <c r="B50" t="s">
        <v>53</v>
      </c>
    </row>
    <row r="51" spans="2:2" x14ac:dyDescent="0.45">
      <c r="B51" t="s">
        <v>54</v>
      </c>
    </row>
    <row r="52" spans="2:2" x14ac:dyDescent="0.45">
      <c r="B52" t="s">
        <v>55</v>
      </c>
    </row>
    <row r="53" spans="2:2" x14ac:dyDescent="0.45">
      <c r="B53" t="s">
        <v>56</v>
      </c>
    </row>
    <row r="54" spans="2:2" x14ac:dyDescent="0.45">
      <c r="B54" t="s">
        <v>57</v>
      </c>
    </row>
    <row r="55" spans="2:2" x14ac:dyDescent="0.45">
      <c r="B55" t="s">
        <v>58</v>
      </c>
    </row>
    <row r="56" spans="2:2" x14ac:dyDescent="0.45">
      <c r="B56" t="s">
        <v>59</v>
      </c>
    </row>
    <row r="57" spans="2:2" x14ac:dyDescent="0.45">
      <c r="B57" t="s">
        <v>60</v>
      </c>
    </row>
    <row r="58" spans="2:2" x14ac:dyDescent="0.45">
      <c r="B58" t="s">
        <v>61</v>
      </c>
    </row>
    <row r="59" spans="2:2" x14ac:dyDescent="0.45">
      <c r="B59" t="s">
        <v>62</v>
      </c>
    </row>
    <row r="60" spans="2:2" x14ac:dyDescent="0.45">
      <c r="B60" t="s">
        <v>63</v>
      </c>
    </row>
    <row r="61" spans="2:2" x14ac:dyDescent="0.45">
      <c r="B61" t="s">
        <v>64</v>
      </c>
    </row>
    <row r="62" spans="2:2" x14ac:dyDescent="0.45">
      <c r="B62" t="s">
        <v>65</v>
      </c>
    </row>
    <row r="63" spans="2:2" x14ac:dyDescent="0.45">
      <c r="B63" t="s">
        <v>66</v>
      </c>
    </row>
    <row r="64" spans="2:2" x14ac:dyDescent="0.45">
      <c r="B64" t="s">
        <v>67</v>
      </c>
    </row>
    <row r="65" spans="2:2" x14ac:dyDescent="0.45">
      <c r="B65" t="s">
        <v>68</v>
      </c>
    </row>
    <row r="66" spans="2:2" x14ac:dyDescent="0.45">
      <c r="B66" t="s">
        <v>69</v>
      </c>
    </row>
    <row r="67" spans="2:2" x14ac:dyDescent="0.45">
      <c r="B67" t="s">
        <v>70</v>
      </c>
    </row>
    <row r="68" spans="2:2" x14ac:dyDescent="0.45">
      <c r="B68" t="s">
        <v>71</v>
      </c>
    </row>
    <row r="69" spans="2:2" x14ac:dyDescent="0.45">
      <c r="B69" t="s">
        <v>72</v>
      </c>
    </row>
    <row r="70" spans="2:2" x14ac:dyDescent="0.45">
      <c r="B70" t="s">
        <v>73</v>
      </c>
    </row>
    <row r="71" spans="2:2" x14ac:dyDescent="0.45">
      <c r="B71" t="s">
        <v>74</v>
      </c>
    </row>
    <row r="72" spans="2:2" x14ac:dyDescent="0.45">
      <c r="B72" t="s">
        <v>75</v>
      </c>
    </row>
    <row r="73" spans="2:2" x14ac:dyDescent="0.45">
      <c r="B73" t="s">
        <v>76</v>
      </c>
    </row>
    <row r="74" spans="2:2" x14ac:dyDescent="0.45">
      <c r="B74" t="s">
        <v>77</v>
      </c>
    </row>
    <row r="75" spans="2:2" x14ac:dyDescent="0.45">
      <c r="B75" t="s">
        <v>78</v>
      </c>
    </row>
    <row r="76" spans="2:2" x14ac:dyDescent="0.45">
      <c r="B76" t="s">
        <v>79</v>
      </c>
    </row>
    <row r="77" spans="2:2" x14ac:dyDescent="0.45">
      <c r="B77" t="s">
        <v>80</v>
      </c>
    </row>
    <row r="78" spans="2:2" x14ac:dyDescent="0.45">
      <c r="B78" t="s">
        <v>81</v>
      </c>
    </row>
    <row r="79" spans="2:2" x14ac:dyDescent="0.45">
      <c r="B79" t="s">
        <v>82</v>
      </c>
    </row>
    <row r="80" spans="2:2" x14ac:dyDescent="0.45">
      <c r="B80" t="s">
        <v>83</v>
      </c>
    </row>
    <row r="81" spans="2:2" x14ac:dyDescent="0.45">
      <c r="B81" t="s">
        <v>84</v>
      </c>
    </row>
    <row r="82" spans="2:2" x14ac:dyDescent="0.45">
      <c r="B82" t="s">
        <v>85</v>
      </c>
    </row>
    <row r="83" spans="2:2" x14ac:dyDescent="0.45">
      <c r="B83" t="s">
        <v>86</v>
      </c>
    </row>
    <row r="84" spans="2:2" x14ac:dyDescent="0.45">
      <c r="B84" t="s">
        <v>87</v>
      </c>
    </row>
    <row r="85" spans="2:2" x14ac:dyDescent="0.45">
      <c r="B85" t="s">
        <v>88</v>
      </c>
    </row>
    <row r="86" spans="2:2" x14ac:dyDescent="0.45">
      <c r="B86" t="s">
        <v>89</v>
      </c>
    </row>
    <row r="87" spans="2:2" x14ac:dyDescent="0.45">
      <c r="B87" t="s">
        <v>90</v>
      </c>
    </row>
    <row r="88" spans="2:2" x14ac:dyDescent="0.45">
      <c r="B88" t="s">
        <v>91</v>
      </c>
    </row>
    <row r="89" spans="2:2" x14ac:dyDescent="0.45">
      <c r="B89" t="s">
        <v>92</v>
      </c>
    </row>
    <row r="90" spans="2:2" x14ac:dyDescent="0.45">
      <c r="B90" t="s">
        <v>93</v>
      </c>
    </row>
    <row r="91" spans="2:2" x14ac:dyDescent="0.45">
      <c r="B91" t="s">
        <v>94</v>
      </c>
    </row>
    <row r="92" spans="2:2" x14ac:dyDescent="0.45">
      <c r="B92" t="s">
        <v>95</v>
      </c>
    </row>
    <row r="93" spans="2:2" x14ac:dyDescent="0.45">
      <c r="B93" t="s">
        <v>96</v>
      </c>
    </row>
    <row r="94" spans="2:2" x14ac:dyDescent="0.45">
      <c r="B94" t="s">
        <v>97</v>
      </c>
    </row>
    <row r="95" spans="2:2" x14ac:dyDescent="0.45">
      <c r="B95" t="s">
        <v>98</v>
      </c>
    </row>
    <row r="96" spans="2:2" x14ac:dyDescent="0.45">
      <c r="B96" t="s">
        <v>99</v>
      </c>
    </row>
    <row r="97" spans="2:2" x14ac:dyDescent="0.45">
      <c r="B97" t="s">
        <v>100</v>
      </c>
    </row>
    <row r="98" spans="2:2" x14ac:dyDescent="0.45">
      <c r="B98" t="s">
        <v>101</v>
      </c>
    </row>
    <row r="99" spans="2:2" x14ac:dyDescent="0.45">
      <c r="B99" t="s">
        <v>102</v>
      </c>
    </row>
    <row r="100" spans="2:2" x14ac:dyDescent="0.45">
      <c r="B100" t="s">
        <v>103</v>
      </c>
    </row>
    <row r="101" spans="2:2" x14ac:dyDescent="0.45">
      <c r="B101" t="s">
        <v>104</v>
      </c>
    </row>
    <row r="102" spans="2:2" x14ac:dyDescent="0.45">
      <c r="B102" t="s">
        <v>105</v>
      </c>
    </row>
    <row r="103" spans="2:2" x14ac:dyDescent="0.45">
      <c r="B103" t="s">
        <v>106</v>
      </c>
    </row>
    <row r="104" spans="2:2" x14ac:dyDescent="0.45">
      <c r="B104" t="s">
        <v>107</v>
      </c>
    </row>
    <row r="105" spans="2:2" x14ac:dyDescent="0.45">
      <c r="B105" t="s">
        <v>108</v>
      </c>
    </row>
    <row r="106" spans="2:2" x14ac:dyDescent="0.45">
      <c r="B106" t="s">
        <v>109</v>
      </c>
    </row>
    <row r="107" spans="2:2" x14ac:dyDescent="0.45">
      <c r="B107" t="s">
        <v>110</v>
      </c>
    </row>
    <row r="108" spans="2:2" x14ac:dyDescent="0.45">
      <c r="B108" t="s">
        <v>111</v>
      </c>
    </row>
    <row r="109" spans="2:2" x14ac:dyDescent="0.45">
      <c r="B109" t="s">
        <v>112</v>
      </c>
    </row>
    <row r="110" spans="2:2" x14ac:dyDescent="0.45">
      <c r="B110" t="s">
        <v>113</v>
      </c>
    </row>
    <row r="111" spans="2:2" x14ac:dyDescent="0.45">
      <c r="B111" t="s">
        <v>114</v>
      </c>
    </row>
    <row r="112" spans="2:2" x14ac:dyDescent="0.45">
      <c r="B112" t="s">
        <v>115</v>
      </c>
    </row>
    <row r="113" spans="2:2" x14ac:dyDescent="0.45">
      <c r="B113" t="s">
        <v>116</v>
      </c>
    </row>
    <row r="114" spans="2:2" x14ac:dyDescent="0.45">
      <c r="B114" t="s">
        <v>117</v>
      </c>
    </row>
    <row r="115" spans="2:2" x14ac:dyDescent="0.45">
      <c r="B115" t="s">
        <v>118</v>
      </c>
    </row>
    <row r="116" spans="2:2" x14ac:dyDescent="0.45">
      <c r="B116" t="s">
        <v>119</v>
      </c>
    </row>
    <row r="117" spans="2:2" x14ac:dyDescent="0.45">
      <c r="B117" t="s">
        <v>120</v>
      </c>
    </row>
    <row r="118" spans="2:2" x14ac:dyDescent="0.45">
      <c r="B118" t="s">
        <v>121</v>
      </c>
    </row>
    <row r="119" spans="2:2" x14ac:dyDescent="0.45">
      <c r="B119" t="s">
        <v>122</v>
      </c>
    </row>
    <row r="120" spans="2:2" x14ac:dyDescent="0.45">
      <c r="B120" t="s">
        <v>123</v>
      </c>
    </row>
    <row r="121" spans="2:2" x14ac:dyDescent="0.45">
      <c r="B121" t="s">
        <v>124</v>
      </c>
    </row>
    <row r="122" spans="2:2" x14ac:dyDescent="0.45">
      <c r="B122" t="s">
        <v>125</v>
      </c>
    </row>
    <row r="123" spans="2:2" x14ac:dyDescent="0.45">
      <c r="B123" t="s">
        <v>126</v>
      </c>
    </row>
    <row r="124" spans="2:2" x14ac:dyDescent="0.45">
      <c r="B124" t="s">
        <v>127</v>
      </c>
    </row>
    <row r="125" spans="2:2" x14ac:dyDescent="0.45">
      <c r="B125" t="s">
        <v>128</v>
      </c>
    </row>
    <row r="126" spans="2:2" x14ac:dyDescent="0.45">
      <c r="B126" t="s">
        <v>129</v>
      </c>
    </row>
    <row r="127" spans="2:2" x14ac:dyDescent="0.45">
      <c r="B127" t="s">
        <v>130</v>
      </c>
    </row>
    <row r="128" spans="2:2" x14ac:dyDescent="0.45">
      <c r="B128" t="s">
        <v>131</v>
      </c>
    </row>
    <row r="129" spans="2:2" x14ac:dyDescent="0.45">
      <c r="B129" t="s">
        <v>132</v>
      </c>
    </row>
    <row r="130" spans="2:2" x14ac:dyDescent="0.45">
      <c r="B130" t="s">
        <v>133</v>
      </c>
    </row>
    <row r="131" spans="2:2" x14ac:dyDescent="0.45">
      <c r="B131" t="s">
        <v>134</v>
      </c>
    </row>
    <row r="132" spans="2:2" x14ac:dyDescent="0.45">
      <c r="B132" t="s">
        <v>135</v>
      </c>
    </row>
    <row r="133" spans="2:2" x14ac:dyDescent="0.45">
      <c r="B133" t="s">
        <v>136</v>
      </c>
    </row>
    <row r="134" spans="2:2" x14ac:dyDescent="0.45">
      <c r="B134" t="s">
        <v>137</v>
      </c>
    </row>
    <row r="135" spans="2:2" x14ac:dyDescent="0.45">
      <c r="B135" t="s">
        <v>138</v>
      </c>
    </row>
    <row r="136" spans="2:2" x14ac:dyDescent="0.45">
      <c r="B136" t="s">
        <v>139</v>
      </c>
    </row>
    <row r="137" spans="2:2" x14ac:dyDescent="0.45">
      <c r="B137" t="s">
        <v>140</v>
      </c>
    </row>
    <row r="138" spans="2:2" x14ac:dyDescent="0.45">
      <c r="B138" t="s">
        <v>141</v>
      </c>
    </row>
    <row r="139" spans="2:2" x14ac:dyDescent="0.45">
      <c r="B139" t="s">
        <v>142</v>
      </c>
    </row>
    <row r="140" spans="2:2" x14ac:dyDescent="0.45">
      <c r="B140" t="s">
        <v>143</v>
      </c>
    </row>
    <row r="141" spans="2:2" x14ac:dyDescent="0.45">
      <c r="B141" t="s">
        <v>144</v>
      </c>
    </row>
    <row r="142" spans="2:2" x14ac:dyDescent="0.45">
      <c r="B142" t="s">
        <v>145</v>
      </c>
    </row>
    <row r="143" spans="2:2" x14ac:dyDescent="0.45">
      <c r="B143" t="s">
        <v>146</v>
      </c>
    </row>
    <row r="144" spans="2:2" x14ac:dyDescent="0.45">
      <c r="B144" t="s">
        <v>147</v>
      </c>
    </row>
    <row r="145" spans="2:2" x14ac:dyDescent="0.45">
      <c r="B145" t="s">
        <v>148</v>
      </c>
    </row>
    <row r="146" spans="2:2" x14ac:dyDescent="0.45">
      <c r="B146" t="s">
        <v>149</v>
      </c>
    </row>
    <row r="147" spans="2:2" x14ac:dyDescent="0.45">
      <c r="B147" t="s">
        <v>150</v>
      </c>
    </row>
    <row r="148" spans="2:2" x14ac:dyDescent="0.45">
      <c r="B148" t="s">
        <v>151</v>
      </c>
    </row>
    <row r="149" spans="2:2" x14ac:dyDescent="0.45">
      <c r="B149" t="s">
        <v>152</v>
      </c>
    </row>
    <row r="150" spans="2:2" x14ac:dyDescent="0.45">
      <c r="B150" t="s">
        <v>153</v>
      </c>
    </row>
    <row r="151" spans="2:2" x14ac:dyDescent="0.45">
      <c r="B151" t="s">
        <v>154</v>
      </c>
    </row>
    <row r="152" spans="2:2" x14ac:dyDescent="0.45">
      <c r="B152" t="s">
        <v>155</v>
      </c>
    </row>
    <row r="153" spans="2:2" x14ac:dyDescent="0.45">
      <c r="B153" t="s">
        <v>156</v>
      </c>
    </row>
    <row r="154" spans="2:2" x14ac:dyDescent="0.45">
      <c r="B154" t="s">
        <v>157</v>
      </c>
    </row>
    <row r="155" spans="2:2" x14ac:dyDescent="0.45">
      <c r="B155" t="s">
        <v>158</v>
      </c>
    </row>
    <row r="156" spans="2:2" x14ac:dyDescent="0.45">
      <c r="B156" t="s">
        <v>159</v>
      </c>
    </row>
    <row r="157" spans="2:2" x14ac:dyDescent="0.45">
      <c r="B157" t="s">
        <v>160</v>
      </c>
    </row>
    <row r="158" spans="2:2" x14ac:dyDescent="0.45">
      <c r="B158" t="s">
        <v>161</v>
      </c>
    </row>
    <row r="159" spans="2:2" x14ac:dyDescent="0.45">
      <c r="B159" t="s">
        <v>162</v>
      </c>
    </row>
    <row r="160" spans="2:2" x14ac:dyDescent="0.45">
      <c r="B160" t="s">
        <v>163</v>
      </c>
    </row>
    <row r="161" spans="2:2" x14ac:dyDescent="0.45">
      <c r="B161" t="s">
        <v>164</v>
      </c>
    </row>
    <row r="162" spans="2:2" x14ac:dyDescent="0.45">
      <c r="B162" t="s">
        <v>165</v>
      </c>
    </row>
    <row r="163" spans="2:2" x14ac:dyDescent="0.45">
      <c r="B163" t="s">
        <v>166</v>
      </c>
    </row>
    <row r="164" spans="2:2" x14ac:dyDescent="0.45">
      <c r="B164" t="s">
        <v>167</v>
      </c>
    </row>
    <row r="165" spans="2:2" x14ac:dyDescent="0.45">
      <c r="B165" t="s">
        <v>168</v>
      </c>
    </row>
    <row r="166" spans="2:2" x14ac:dyDescent="0.45">
      <c r="B166" t="s">
        <v>169</v>
      </c>
    </row>
    <row r="167" spans="2:2" x14ac:dyDescent="0.45">
      <c r="B167" t="s">
        <v>170</v>
      </c>
    </row>
    <row r="168" spans="2:2" x14ac:dyDescent="0.45">
      <c r="B168" t="s">
        <v>171</v>
      </c>
    </row>
    <row r="169" spans="2:2" x14ac:dyDescent="0.45">
      <c r="B169" t="s">
        <v>172</v>
      </c>
    </row>
    <row r="170" spans="2:2" x14ac:dyDescent="0.45">
      <c r="B170" t="s">
        <v>173</v>
      </c>
    </row>
    <row r="171" spans="2:2" x14ac:dyDescent="0.45">
      <c r="B171" t="s">
        <v>174</v>
      </c>
    </row>
    <row r="172" spans="2:2" x14ac:dyDescent="0.45">
      <c r="B172" t="s">
        <v>175</v>
      </c>
    </row>
    <row r="173" spans="2:2" x14ac:dyDescent="0.45">
      <c r="B173" t="s">
        <v>176</v>
      </c>
    </row>
    <row r="174" spans="2:2" x14ac:dyDescent="0.45">
      <c r="B174" t="s">
        <v>177</v>
      </c>
    </row>
    <row r="175" spans="2:2" x14ac:dyDescent="0.45">
      <c r="B175" t="s">
        <v>178</v>
      </c>
    </row>
    <row r="176" spans="2:2" x14ac:dyDescent="0.45">
      <c r="B176" t="s">
        <v>179</v>
      </c>
    </row>
    <row r="177" spans="2:2" x14ac:dyDescent="0.45">
      <c r="B177" t="s">
        <v>180</v>
      </c>
    </row>
    <row r="178" spans="2:2" x14ac:dyDescent="0.45">
      <c r="B178" t="s">
        <v>181</v>
      </c>
    </row>
    <row r="179" spans="2:2" x14ac:dyDescent="0.45">
      <c r="B179" t="s">
        <v>182</v>
      </c>
    </row>
    <row r="180" spans="2:2" x14ac:dyDescent="0.4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Datetime format</vt:lpstr>
      <vt:lpstr>View scopes</vt:lpstr>
      <vt:lpstr>View portfolios</vt:lpstr>
      <vt:lpstr>View holdings</vt:lpstr>
      <vt:lpstr>View transactions</vt:lpstr>
      <vt:lpstr>Valuation</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Rizwan</cp:lastModifiedBy>
  <dcterms:created xsi:type="dcterms:W3CDTF">2019-03-20T09:26:45Z</dcterms:created>
  <dcterms:modified xsi:type="dcterms:W3CDTF">2020-09-11T09:34:35Z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