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B13BAC2E-436E-4661-AB1B-7E5EF5FEC2D1}" xr6:coauthVersionLast="44" xr6:coauthVersionMax="44" xr10:uidLastSave="{00000000-0000-0000-0000-000000000000}"/>
  <bookViews>
    <workbookView xWindow="-120" yWindow="-120" windowWidth="29040" windowHeight="15840" tabRatio="798" firstSheet="1" activeTab="10"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9" i="14" l="1"/>
  <c r="H39" i="14"/>
  <c r="F39" i="14"/>
  <c r="J39" i="14"/>
  <c r="G39" i="14"/>
  <c r="K19" i="14" a="1"/>
  <c r="E47" i="14" a="1"/>
  <c r="E50" i="14" a="1"/>
  <c r="K19" i="14" l="1"/>
  <c r="K20" i="14"/>
  <c r="F45" i="14"/>
  <c r="G50" i="14"/>
  <c r="E50" i="14"/>
  <c r="G48" i="14"/>
  <c r="G51" i="14"/>
  <c r="J48" i="14"/>
  <c r="I51" i="14"/>
  <c r="H50" i="14"/>
  <c r="F50" i="14"/>
  <c r="H48" i="14"/>
  <c r="I50" i="14"/>
  <c r="H51" i="14"/>
  <c r="G47" i="14"/>
  <c r="I48" i="14"/>
  <c r="E48" i="14"/>
  <c r="H47" i="14"/>
  <c r="F48" i="14"/>
  <c r="J51" i="14"/>
  <c r="J47" i="14"/>
  <c r="J50" i="14"/>
  <c r="E51" i="14"/>
  <c r="F51" i="14"/>
  <c r="E47" i="14"/>
  <c r="I47" i="14"/>
  <c r="F47" i="14"/>
  <c r="F30" i="13" l="1"/>
  <c r="M22" i="4"/>
  <c r="M21" i="4"/>
  <c r="F27" i="13"/>
  <c r="F31" i="13" s="1"/>
  <c r="I23" i="11" l="1"/>
  <c r="E34" i="12"/>
  <c r="M19" i="1" l="1"/>
  <c r="E33" i="6" a="1"/>
  <c r="F51" i="9" a="1"/>
  <c r="E28" i="9" a="1"/>
  <c r="E31" i="8" a="1"/>
  <c r="D15" i="7" a="1"/>
  <c r="E46" i="5" a="1"/>
  <c r="E29" i="5" a="1"/>
  <c r="M20" i="4" l="1"/>
  <c r="E31" i="4" s="1"/>
  <c r="E39" i="13" a="1"/>
  <c r="J31" i="9" l="1"/>
  <c r="F23" i="11" l="1"/>
  <c r="F19" i="11"/>
  <c r="I19" i="11" l="1"/>
  <c r="F27" i="11"/>
  <c r="F29" i="11" s="1"/>
  <c r="F25" i="11"/>
  <c r="G45" i="6"/>
  <c r="K39" i="6"/>
  <c r="AF45" i="6"/>
  <c r="E48" i="6"/>
  <c r="Q35" i="6"/>
  <c r="E35" i="9"/>
  <c r="G58" i="9"/>
  <c r="AC45" i="6"/>
  <c r="J58" i="9"/>
  <c r="G43" i="6"/>
  <c r="F30" i="9"/>
  <c r="AE34" i="6"/>
  <c r="T47" i="6"/>
  <c r="O40" i="6"/>
  <c r="H34" i="6"/>
  <c r="AE37" i="6"/>
  <c r="U44" i="6"/>
  <c r="E30" i="9"/>
  <c r="S37" i="6"/>
  <c r="I61" i="9"/>
  <c r="G60" i="9"/>
  <c r="L43" i="6"/>
  <c r="G46" i="6"/>
  <c r="H46" i="8"/>
  <c r="G36" i="6"/>
  <c r="T51" i="6"/>
  <c r="Y47" i="6"/>
  <c r="T36" i="6"/>
  <c r="AD49" i="6"/>
  <c r="AB46" i="6"/>
  <c r="F35" i="6"/>
  <c r="P48" i="6"/>
  <c r="L34" i="8"/>
  <c r="AG33" i="6"/>
  <c r="AD47" i="6"/>
  <c r="I46" i="6"/>
  <c r="L34" i="6"/>
  <c r="Q51" i="6"/>
  <c r="U42" i="6"/>
  <c r="I44" i="13"/>
  <c r="F34" i="6"/>
  <c r="T43" i="6"/>
  <c r="U35" i="6"/>
  <c r="Z49" i="6"/>
  <c r="AF33" i="6"/>
  <c r="D16" i="7"/>
  <c r="J39" i="8"/>
  <c r="AD44" i="6"/>
  <c r="F38" i="9"/>
  <c r="O37" i="6"/>
  <c r="G48" i="6"/>
  <c r="K45" i="6"/>
  <c r="G56" i="9"/>
  <c r="Z42" i="6"/>
  <c r="R45" i="6"/>
  <c r="E35" i="8"/>
  <c r="X44" i="6"/>
  <c r="AF46" i="6"/>
  <c r="AB49" i="6"/>
  <c r="L37" i="8"/>
  <c r="Y40" i="6"/>
  <c r="Z45" i="6"/>
  <c r="Z35" i="6"/>
  <c r="J45" i="8"/>
  <c r="AA47" i="6"/>
  <c r="I52" i="9"/>
  <c r="U48" i="6"/>
  <c r="N50" i="6"/>
  <c r="AC43" i="6"/>
  <c r="G42" i="8"/>
  <c r="P44" i="6"/>
  <c r="Q42" i="6"/>
  <c r="W45" i="6"/>
  <c r="W41" i="6"/>
  <c r="E45" i="6"/>
  <c r="I39" i="6"/>
  <c r="L46" i="6"/>
  <c r="Q43" i="6"/>
  <c r="AB43" i="6"/>
  <c r="H48" i="6"/>
  <c r="K34" i="6"/>
  <c r="J33" i="6"/>
  <c r="T50" i="6"/>
  <c r="L37" i="6"/>
  <c r="J43" i="8"/>
  <c r="I32" i="8"/>
  <c r="I31" i="8"/>
  <c r="X38" i="6"/>
  <c r="L40" i="8"/>
  <c r="Y48" i="6"/>
  <c r="Q50" i="6"/>
  <c r="X36" i="6"/>
  <c r="AE40" i="6"/>
  <c r="H42" i="6"/>
  <c r="N41" i="6"/>
  <c r="H43" i="13"/>
  <c r="H54" i="9"/>
  <c r="I54" i="9"/>
  <c r="G32" i="8"/>
  <c r="AG37" i="6"/>
  <c r="M45" i="13"/>
  <c r="N43" i="13"/>
  <c r="G42" i="6"/>
  <c r="K43" i="6"/>
  <c r="I48" i="13"/>
  <c r="K40" i="13"/>
  <c r="F53" i="9"/>
  <c r="X33" i="6"/>
  <c r="E43" i="8"/>
  <c r="J48" i="13"/>
  <c r="E49" i="13"/>
  <c r="P46" i="6"/>
  <c r="W33" i="6"/>
  <c r="G38" i="8"/>
  <c r="L48" i="8"/>
  <c r="M39" i="13"/>
  <c r="N45" i="13"/>
  <c r="M50" i="6"/>
  <c r="O48" i="13"/>
  <c r="L44" i="6"/>
  <c r="N49" i="6"/>
  <c r="E40" i="13"/>
  <c r="T37" i="6"/>
  <c r="J45" i="13"/>
  <c r="K36" i="6"/>
  <c r="F32" i="8"/>
  <c r="F40" i="13"/>
  <c r="AC46" i="6"/>
  <c r="L40" i="6"/>
  <c r="AG52" i="6"/>
  <c r="M41" i="6"/>
  <c r="F40" i="6"/>
  <c r="Z39" i="6"/>
  <c r="AG35" i="6"/>
  <c r="J45" i="6"/>
  <c r="Y33" i="6"/>
  <c r="M44" i="6"/>
  <c r="G37" i="8"/>
  <c r="I51" i="9"/>
  <c r="F51" i="6"/>
  <c r="AF40" i="6"/>
  <c r="AH36" i="6"/>
  <c r="U51" i="6"/>
  <c r="T34" i="6"/>
  <c r="U36" i="6"/>
  <c r="I39" i="8"/>
  <c r="AC51" i="6"/>
  <c r="E47" i="6"/>
  <c r="J35" i="6"/>
  <c r="E39" i="9"/>
  <c r="F40" i="8"/>
  <c r="F50" i="6"/>
  <c r="O50" i="6"/>
  <c r="AH44" i="6"/>
  <c r="Q41" i="6"/>
  <c r="Q44" i="6"/>
  <c r="D23" i="7"/>
  <c r="L48" i="6"/>
  <c r="T39" i="6"/>
  <c r="AH46" i="6"/>
  <c r="V40" i="6"/>
  <c r="AB42" i="6"/>
  <c r="X39" i="6"/>
  <c r="L49" i="6"/>
  <c r="I57" i="9"/>
  <c r="V43" i="6"/>
  <c r="L45" i="13"/>
  <c r="L36" i="6"/>
  <c r="J42" i="6"/>
  <c r="AF39" i="6"/>
  <c r="AA49" i="6"/>
  <c r="AD51" i="6"/>
  <c r="K35" i="6"/>
  <c r="Y36" i="6"/>
  <c r="I43" i="8"/>
  <c r="W49" i="6"/>
  <c r="V39" i="6"/>
  <c r="AH38" i="6"/>
  <c r="AB41" i="6"/>
  <c r="F49" i="8"/>
  <c r="W44" i="6"/>
  <c r="AH41" i="6"/>
  <c r="J48" i="6"/>
  <c r="F60" i="9"/>
  <c r="Y52" i="6"/>
  <c r="Y45" i="6"/>
  <c r="G37" i="9"/>
  <c r="P37" i="6"/>
  <c r="K45" i="8"/>
  <c r="E49" i="6"/>
  <c r="U49" i="6"/>
  <c r="F44" i="6"/>
  <c r="AD39" i="6"/>
  <c r="T44" i="6"/>
  <c r="AF41" i="6"/>
  <c r="Q48" i="6"/>
  <c r="J38" i="8"/>
  <c r="K41" i="6"/>
  <c r="AG49" i="6"/>
  <c r="R34" i="6"/>
  <c r="I37" i="6"/>
  <c r="H41" i="8"/>
  <c r="M46" i="6"/>
  <c r="F42" i="6"/>
  <c r="I33" i="8"/>
  <c r="Q33" i="6"/>
  <c r="AE38" i="6"/>
  <c r="AD41" i="6"/>
  <c r="AG36" i="6"/>
  <c r="E46" i="6"/>
  <c r="G61" i="9"/>
  <c r="L42" i="6"/>
  <c r="J40" i="8"/>
  <c r="W50" i="6"/>
  <c r="K31" i="8"/>
  <c r="I45" i="8"/>
  <c r="Z38" i="6"/>
  <c r="AG39" i="6"/>
  <c r="F54" i="9"/>
  <c r="R33" i="6"/>
  <c r="I44" i="6"/>
  <c r="K35" i="8"/>
  <c r="N33" i="6"/>
  <c r="Z41" i="6"/>
  <c r="AE44" i="6"/>
  <c r="AE35" i="6"/>
  <c r="J43" i="6"/>
  <c r="K39" i="13"/>
  <c r="M47" i="13"/>
  <c r="AD40" i="6"/>
  <c r="F29" i="9"/>
  <c r="L43" i="13"/>
  <c r="G41" i="13"/>
  <c r="G47" i="6"/>
  <c r="F52" i="6"/>
  <c r="N46" i="6"/>
  <c r="E42" i="13"/>
  <c r="S48" i="6"/>
  <c r="AF38" i="6"/>
  <c r="AC37" i="6"/>
  <c r="F45" i="13"/>
  <c r="N49" i="13"/>
  <c r="AB38" i="6"/>
  <c r="G48" i="8"/>
  <c r="F32" i="9"/>
  <c r="X47" i="6"/>
  <c r="V51" i="6"/>
  <c r="S38" i="6"/>
  <c r="H45" i="6"/>
  <c r="AA44" i="6"/>
  <c r="T33" i="6"/>
  <c r="J38" i="6"/>
  <c r="M33" i="6"/>
  <c r="K51" i="8"/>
  <c r="W48" i="6"/>
  <c r="N40" i="6"/>
  <c r="S35" i="6"/>
  <c r="L49" i="8"/>
  <c r="R39" i="6"/>
  <c r="R38" i="6"/>
  <c r="H44" i="6"/>
  <c r="H39" i="8"/>
  <c r="F34" i="8"/>
  <c r="AA52" i="6"/>
  <c r="E39" i="6"/>
  <c r="G32" i="9"/>
  <c r="W40" i="6"/>
  <c r="AH39" i="6"/>
  <c r="AA51" i="6"/>
  <c r="X46" i="6"/>
  <c r="AB37" i="6"/>
  <c r="K32" i="8"/>
  <c r="J50" i="6"/>
  <c r="AD45" i="6"/>
  <c r="P41" i="6"/>
  <c r="AA50" i="6"/>
  <c r="AF48" i="6"/>
  <c r="G43" i="8"/>
  <c r="W52" i="6"/>
  <c r="E31" i="8"/>
  <c r="F46" i="6"/>
  <c r="L40" i="13"/>
  <c r="J36" i="6"/>
  <c r="D21" i="7"/>
  <c r="N35" i="6"/>
  <c r="X34" i="6"/>
  <c r="R44" i="6"/>
  <c r="U37" i="6"/>
  <c r="L51" i="8"/>
  <c r="E33" i="6"/>
  <c r="AC33" i="6"/>
  <c r="AC34" i="6"/>
  <c r="AB34" i="6"/>
  <c r="G44" i="8"/>
  <c r="F49" i="6"/>
  <c r="L46" i="8"/>
  <c r="H41" i="6"/>
  <c r="AD52" i="6"/>
  <c r="AB51" i="6"/>
  <c r="I41" i="6"/>
  <c r="E37" i="8"/>
  <c r="K50" i="8"/>
  <c r="G37" i="6"/>
  <c r="K49" i="6"/>
  <c r="I50" i="8"/>
  <c r="S45" i="6"/>
  <c r="J44" i="8"/>
  <c r="O48" i="6"/>
  <c r="H49" i="6"/>
  <c r="T42" i="6"/>
  <c r="T35" i="6"/>
  <c r="E31" i="9"/>
  <c r="E34" i="8"/>
  <c r="G31" i="9"/>
  <c r="H31" i="8"/>
  <c r="F38" i="6"/>
  <c r="E40" i="8"/>
  <c r="G28" i="9"/>
  <c r="F28" i="9"/>
  <c r="I47" i="8"/>
  <c r="G59" i="9"/>
  <c r="AH47" i="6"/>
  <c r="I40" i="13"/>
  <c r="L45" i="6"/>
  <c r="X50" i="6"/>
  <c r="K38" i="8"/>
  <c r="E41" i="6"/>
  <c r="H52" i="6"/>
  <c r="Q34" i="6"/>
  <c r="AA33" i="6"/>
  <c r="O33" i="6"/>
  <c r="AE43" i="6"/>
  <c r="S34" i="6"/>
  <c r="I37" i="8"/>
  <c r="J59" i="9"/>
  <c r="E49" i="8"/>
  <c r="E51" i="8"/>
  <c r="K38" i="6"/>
  <c r="F42" i="8"/>
  <c r="T48" i="6"/>
  <c r="Y43" i="6"/>
  <c r="I42" i="6"/>
  <c r="E41" i="13"/>
  <c r="E34" i="9"/>
  <c r="J44" i="6"/>
  <c r="V45" i="6"/>
  <c r="H47" i="13"/>
  <c r="O40" i="13"/>
  <c r="I41" i="13"/>
  <c r="AB52" i="6"/>
  <c r="P45" i="6"/>
  <c r="L44" i="13"/>
  <c r="S41" i="6"/>
  <c r="J47" i="13"/>
  <c r="AB50" i="6"/>
  <c r="K48" i="13"/>
  <c r="Y46" i="6"/>
  <c r="I46" i="13"/>
  <c r="M44" i="13"/>
  <c r="M49" i="13"/>
  <c r="G47" i="8"/>
  <c r="F48" i="6"/>
  <c r="AA38" i="6"/>
  <c r="G36" i="9"/>
  <c r="G39" i="8"/>
  <c r="AD38" i="6"/>
  <c r="G35" i="8"/>
  <c r="H42" i="8"/>
  <c r="Y39" i="6"/>
  <c r="X43" i="6"/>
  <c r="G49" i="6"/>
  <c r="E29" i="9"/>
  <c r="J53" i="9"/>
  <c r="W51" i="6"/>
  <c r="L41" i="8"/>
  <c r="Z51" i="6"/>
  <c r="AB45" i="6"/>
  <c r="E38" i="8"/>
  <c r="N47" i="6"/>
  <c r="V34" i="6"/>
  <c r="E50" i="8"/>
  <c r="Q47" i="6"/>
  <c r="P36" i="6"/>
  <c r="AA39" i="6"/>
  <c r="L33" i="8"/>
  <c r="H61" i="9"/>
  <c r="E38" i="9"/>
  <c r="L38" i="8"/>
  <c r="K34" i="8"/>
  <c r="AD33" i="6"/>
  <c r="AE50" i="6"/>
  <c r="H39" i="6"/>
  <c r="P47" i="6"/>
  <c r="V49" i="6"/>
  <c r="V44" i="6"/>
  <c r="G46" i="8"/>
  <c r="AC42" i="6"/>
  <c r="L41" i="6"/>
  <c r="AA42" i="6"/>
  <c r="L33" i="6"/>
  <c r="N34" i="6"/>
  <c r="H46" i="6"/>
  <c r="G33" i="8"/>
  <c r="G49" i="13"/>
  <c r="U52" i="6"/>
  <c r="W46" i="6"/>
  <c r="AH51" i="6"/>
  <c r="J48" i="8"/>
  <c r="M35" i="6"/>
  <c r="I48" i="8"/>
  <c r="F46" i="8"/>
  <c r="G41" i="8"/>
  <c r="Z46" i="6"/>
  <c r="Q52" i="6"/>
  <c r="S36" i="6"/>
  <c r="G52" i="9"/>
  <c r="K33" i="8"/>
  <c r="G51" i="9"/>
  <c r="D24" i="7"/>
  <c r="AB39" i="6"/>
  <c r="F41" i="8"/>
  <c r="I44" i="8"/>
  <c r="E50" i="6"/>
  <c r="AC36" i="6"/>
  <c r="AB44" i="6"/>
  <c r="AF35" i="6"/>
  <c r="U38" i="6"/>
  <c r="AD46" i="6"/>
  <c r="K44" i="8"/>
  <c r="H43" i="6"/>
  <c r="I39" i="13"/>
  <c r="Z48" i="6"/>
  <c r="R40" i="6"/>
  <c r="R42" i="6"/>
  <c r="Y50" i="6"/>
  <c r="I45" i="6"/>
  <c r="X41" i="6"/>
  <c r="K52" i="6"/>
  <c r="O51" i="6"/>
  <c r="L45" i="8"/>
  <c r="W47" i="6"/>
  <c r="L38" i="6"/>
  <c r="G33" i="6"/>
  <c r="AB48" i="6"/>
  <c r="E35" i="6"/>
  <c r="G40" i="8"/>
  <c r="F31" i="8"/>
  <c r="E41" i="8"/>
  <c r="H36" i="6"/>
  <c r="M43" i="6"/>
  <c r="H47" i="6"/>
  <c r="AG47" i="6"/>
  <c r="E40" i="6"/>
  <c r="L42" i="8"/>
  <c r="F45" i="6"/>
  <c r="Z47" i="6"/>
  <c r="AG51" i="6"/>
  <c r="H34" i="8"/>
  <c r="H41" i="13"/>
  <c r="X37" i="6"/>
  <c r="M46" i="13"/>
  <c r="L49" i="13"/>
  <c r="AA34" i="6"/>
  <c r="F58" i="9"/>
  <c r="G39" i="13"/>
  <c r="N41" i="13"/>
  <c r="F59" i="9"/>
  <c r="N38" i="6"/>
  <c r="N39" i="13"/>
  <c r="L47" i="13"/>
  <c r="O49" i="6"/>
  <c r="G39" i="9"/>
  <c r="K42" i="13"/>
  <c r="N48" i="13"/>
  <c r="H40" i="13"/>
  <c r="W43" i="6"/>
  <c r="E45" i="8"/>
  <c r="V36" i="6"/>
  <c r="Q45" i="6"/>
  <c r="J43" i="13"/>
  <c r="I45" i="13"/>
  <c r="N46" i="13"/>
  <c r="M47" i="6"/>
  <c r="L50" i="8"/>
  <c r="O39" i="13"/>
  <c r="J39" i="13"/>
  <c r="L42" i="13"/>
  <c r="K47" i="13"/>
  <c r="AC48" i="6"/>
  <c r="J41" i="13"/>
  <c r="X48" i="6"/>
  <c r="AC41" i="6"/>
  <c r="G44" i="6"/>
  <c r="H55" i="9"/>
  <c r="S47" i="6"/>
  <c r="AG50" i="6"/>
  <c r="S40" i="6"/>
  <c r="E32" i="9"/>
  <c r="H43" i="8"/>
  <c r="V42" i="6"/>
  <c r="O35" i="6"/>
  <c r="H35" i="8"/>
  <c r="R41" i="6"/>
  <c r="P51" i="6"/>
  <c r="I36" i="6"/>
  <c r="I35" i="6"/>
  <c r="Q49" i="6"/>
  <c r="AG41" i="6"/>
  <c r="H37" i="8"/>
  <c r="AB40" i="6"/>
  <c r="AE49" i="6"/>
  <c r="R35" i="6"/>
  <c r="S39" i="6"/>
  <c r="AF43" i="6"/>
  <c r="E48" i="8"/>
  <c r="L47" i="8"/>
  <c r="AC38" i="6"/>
  <c r="AF34" i="6"/>
  <c r="T38" i="6"/>
  <c r="U33" i="6"/>
  <c r="W35" i="6"/>
  <c r="F39" i="9"/>
  <c r="E28" i="9"/>
  <c r="V35" i="6"/>
  <c r="V48" i="6"/>
  <c r="M40" i="6"/>
  <c r="I47" i="6"/>
  <c r="J33" i="8"/>
  <c r="AD34" i="6"/>
  <c r="R46" i="6"/>
  <c r="G51" i="8"/>
  <c r="AF44" i="6"/>
  <c r="AA35" i="6"/>
  <c r="Z36" i="6"/>
  <c r="I56" i="9"/>
  <c r="J51" i="9"/>
  <c r="I59" i="9"/>
  <c r="J41" i="6"/>
  <c r="R50" i="6"/>
  <c r="H59" i="9"/>
  <c r="K46" i="6"/>
  <c r="AE33" i="6"/>
  <c r="M39" i="6"/>
  <c r="F55" i="9"/>
  <c r="T40" i="6"/>
  <c r="T45" i="6"/>
  <c r="D17" i="7"/>
  <c r="M45" i="6"/>
  <c r="AG48" i="6"/>
  <c r="H51" i="6"/>
  <c r="P43" i="6"/>
  <c r="S49" i="6"/>
  <c r="Z52" i="6"/>
  <c r="N51" i="6"/>
  <c r="M37" i="6"/>
  <c r="W34" i="6"/>
  <c r="F57" i="9"/>
  <c r="AH35" i="6"/>
  <c r="G55" i="9"/>
  <c r="K37" i="6"/>
  <c r="J35" i="8"/>
  <c r="Z44" i="6"/>
  <c r="J37" i="8"/>
  <c r="G49" i="8"/>
  <c r="R37" i="6"/>
  <c r="J37" i="6"/>
  <c r="W42" i="6"/>
  <c r="I36" i="8"/>
  <c r="H38" i="6"/>
  <c r="AE36" i="6"/>
  <c r="Z34" i="6"/>
  <c r="J46" i="8"/>
  <c r="I34" i="8"/>
  <c r="E44" i="8"/>
  <c r="AA46" i="6"/>
  <c r="U47" i="6"/>
  <c r="AG43" i="6"/>
  <c r="AA36" i="6"/>
  <c r="AA41" i="6"/>
  <c r="Q38" i="6"/>
  <c r="I48" i="6"/>
  <c r="H57" i="9"/>
  <c r="M42" i="6"/>
  <c r="Y41" i="6"/>
  <c r="X51" i="6"/>
  <c r="F41" i="13"/>
  <c r="H45" i="8"/>
  <c r="F43" i="13"/>
  <c r="F33" i="8"/>
  <c r="P39" i="6"/>
  <c r="H39" i="13"/>
  <c r="K46" i="13"/>
  <c r="AA48" i="6"/>
  <c r="R49" i="6"/>
  <c r="K40" i="6"/>
  <c r="N47" i="13"/>
  <c r="M43" i="13"/>
  <c r="H60" i="9"/>
  <c r="O45" i="6"/>
  <c r="O49" i="13"/>
  <c r="E46" i="13"/>
  <c r="W37" i="6"/>
  <c r="M48" i="13"/>
  <c r="H50" i="6"/>
  <c r="G43" i="13"/>
  <c r="L35" i="8"/>
  <c r="H58" i="9"/>
  <c r="K44" i="6"/>
  <c r="T41" i="6"/>
  <c r="E37" i="9"/>
  <c r="J54" i="9"/>
  <c r="J51" i="8"/>
  <c r="AG42" i="6"/>
  <c r="H50" i="8"/>
  <c r="J60" i="9"/>
  <c r="I43" i="6"/>
  <c r="O38" i="6"/>
  <c r="F44" i="8"/>
  <c r="AE42" i="6"/>
  <c r="O41" i="6"/>
  <c r="W38" i="6"/>
  <c r="G50" i="6"/>
  <c r="E32" i="8"/>
  <c r="V41" i="6"/>
  <c r="M34" i="6"/>
  <c r="AB33" i="6"/>
  <c r="H33" i="8"/>
  <c r="Y49" i="6"/>
  <c r="L39" i="8"/>
  <c r="H40" i="6"/>
  <c r="K36" i="8"/>
  <c r="N45" i="6"/>
  <c r="R48" i="6"/>
  <c r="P34" i="6"/>
  <c r="L35" i="6"/>
  <c r="F39" i="8"/>
  <c r="V47" i="6"/>
  <c r="I53" i="9"/>
  <c r="E33" i="8"/>
  <c r="O44" i="6"/>
  <c r="I52" i="6"/>
  <c r="AF36" i="6"/>
  <c r="Q36" i="6"/>
  <c r="O43" i="6"/>
  <c r="Y51" i="6"/>
  <c r="M51" i="6"/>
  <c r="AA37" i="6"/>
  <c r="G29" i="9"/>
  <c r="P42" i="6"/>
  <c r="AC52" i="6"/>
  <c r="F51" i="9"/>
  <c r="I33" i="6"/>
  <c r="AH45" i="6"/>
  <c r="O39" i="6"/>
  <c r="AD48" i="6"/>
  <c r="G54" i="9"/>
  <c r="AG40" i="6"/>
  <c r="E38" i="6"/>
  <c r="J51" i="6"/>
  <c r="X45" i="6"/>
  <c r="D15" i="7"/>
  <c r="H47" i="8"/>
  <c r="AF47" i="6"/>
  <c r="G34" i="9"/>
  <c r="AH40" i="6"/>
  <c r="N37" i="6"/>
  <c r="P33" i="6"/>
  <c r="AE48" i="6"/>
  <c r="Z50" i="6"/>
  <c r="F41" i="6"/>
  <c r="P38" i="6"/>
  <c r="AF51" i="6"/>
  <c r="AH34" i="6"/>
  <c r="H37" i="6"/>
  <c r="AH37" i="6"/>
  <c r="X49" i="6"/>
  <c r="J49" i="8"/>
  <c r="Y38" i="6"/>
  <c r="S52" i="6"/>
  <c r="F37" i="9"/>
  <c r="AE39" i="6"/>
  <c r="G52" i="6"/>
  <c r="T46" i="6"/>
  <c r="D25" i="7"/>
  <c r="L39" i="6"/>
  <c r="G38" i="6"/>
  <c r="J42" i="8"/>
  <c r="F37" i="6"/>
  <c r="K33" i="6"/>
  <c r="K51" i="6"/>
  <c r="AC40" i="6"/>
  <c r="AB36" i="6"/>
  <c r="S33" i="6"/>
  <c r="AB35" i="6"/>
  <c r="L52" i="6"/>
  <c r="AD50" i="6"/>
  <c r="J46" i="6"/>
  <c r="X35" i="6"/>
  <c r="K43" i="8"/>
  <c r="U43" i="6"/>
  <c r="AH43" i="6"/>
  <c r="K45" i="13"/>
  <c r="AC47" i="6"/>
  <c r="O43" i="13"/>
  <c r="L36" i="8"/>
  <c r="E42" i="8"/>
  <c r="E43" i="13"/>
  <c r="O41" i="13"/>
  <c r="I47" i="13"/>
  <c r="Q39" i="6"/>
  <c r="E47" i="13"/>
  <c r="K49" i="13"/>
  <c r="G44" i="13"/>
  <c r="K49" i="8"/>
  <c r="W36" i="6"/>
  <c r="O44" i="13"/>
  <c r="L41" i="13"/>
  <c r="K44" i="13"/>
  <c r="AD37" i="6"/>
  <c r="J40" i="13"/>
  <c r="F38" i="8"/>
  <c r="R47" i="6"/>
  <c r="G42" i="13"/>
  <c r="G41" i="6"/>
  <c r="I38" i="8"/>
  <c r="AC35" i="6"/>
  <c r="S43" i="6"/>
  <c r="L47" i="6"/>
  <c r="F43" i="6"/>
  <c r="AH42" i="6"/>
  <c r="U41" i="6"/>
  <c r="G33" i="9"/>
  <c r="F37" i="8"/>
  <c r="Z37" i="6"/>
  <c r="G34" i="6"/>
  <c r="J32" i="8"/>
  <c r="K40" i="8"/>
  <c r="AH48" i="6"/>
  <c r="AA43" i="6"/>
  <c r="J56" i="9"/>
  <c r="AF42" i="6"/>
  <c r="Q37" i="6"/>
  <c r="W39" i="6"/>
  <c r="Q46" i="6"/>
  <c r="I40" i="6"/>
  <c r="Y34" i="6"/>
  <c r="G34" i="8"/>
  <c r="F51" i="8"/>
  <c r="V33" i="6"/>
  <c r="K47" i="8"/>
  <c r="Z40" i="6"/>
  <c r="G40" i="6"/>
  <c r="F61" i="9"/>
  <c r="AA45" i="6"/>
  <c r="I50" i="6"/>
  <c r="X52" i="6"/>
  <c r="P49" i="6"/>
  <c r="O52" i="6"/>
  <c r="E36" i="6"/>
  <c r="E51" i="6"/>
  <c r="AF50" i="6"/>
  <c r="H49" i="8"/>
  <c r="U40" i="6"/>
  <c r="E34" i="6"/>
  <c r="V38" i="6"/>
  <c r="J49" i="6"/>
  <c r="H44" i="8"/>
  <c r="M38" i="6"/>
  <c r="Y37" i="6"/>
  <c r="U46" i="6"/>
  <c r="J47" i="6"/>
  <c r="T52" i="6"/>
  <c r="AD36" i="6"/>
  <c r="AH49" i="6"/>
  <c r="N43" i="6"/>
  <c r="J41" i="8"/>
  <c r="P40" i="6"/>
  <c r="H52" i="9"/>
  <c r="Y42" i="6"/>
  <c r="O46" i="6"/>
  <c r="F36" i="8"/>
  <c r="AE46" i="6"/>
  <c r="L51" i="6"/>
  <c r="K41" i="13"/>
  <c r="P52" i="6"/>
  <c r="P35" i="6"/>
  <c r="F56" i="9"/>
  <c r="AG45" i="6"/>
  <c r="M42" i="13"/>
  <c r="H48" i="13"/>
  <c r="F52" i="9"/>
  <c r="K42" i="8"/>
  <c r="O46" i="13"/>
  <c r="I51" i="6"/>
  <c r="AC39" i="6"/>
  <c r="L44" i="8"/>
  <c r="AC44" i="6"/>
  <c r="F45" i="8"/>
  <c r="AD42" i="6"/>
  <c r="N42" i="6"/>
  <c r="AG44" i="6"/>
  <c r="J39" i="6"/>
  <c r="AF37" i="6"/>
  <c r="U50" i="6"/>
  <c r="F34" i="9"/>
  <c r="H56" i="9"/>
  <c r="V46" i="6"/>
  <c r="E47" i="8"/>
  <c r="L31" i="8"/>
  <c r="L50" i="6"/>
  <c r="D19" i="7"/>
  <c r="H42" i="13"/>
  <c r="D20" i="7"/>
  <c r="AC49" i="6"/>
  <c r="AH33" i="6"/>
  <c r="U34" i="6"/>
  <c r="H51" i="8"/>
  <c r="J34" i="6"/>
  <c r="M41" i="13"/>
  <c r="G47" i="13"/>
  <c r="J49" i="13"/>
  <c r="N39" i="6"/>
  <c r="F42" i="13"/>
  <c r="AE41" i="6"/>
  <c r="I49" i="8"/>
  <c r="G35" i="6"/>
  <c r="E33" i="9"/>
  <c r="E44" i="6"/>
  <c r="E43" i="6"/>
  <c r="P50" i="6"/>
  <c r="K48" i="6"/>
  <c r="AG46" i="6"/>
  <c r="K41" i="8"/>
  <c r="L43" i="8"/>
  <c r="I55" i="9"/>
  <c r="K39" i="8"/>
  <c r="S51" i="6"/>
  <c r="O47" i="6"/>
  <c r="H51" i="9"/>
  <c r="K37" i="8"/>
  <c r="R36" i="6"/>
  <c r="H36" i="8"/>
  <c r="AH50" i="6"/>
  <c r="E52" i="6"/>
  <c r="M48" i="6"/>
  <c r="R52" i="6"/>
  <c r="M40" i="13"/>
  <c r="N44" i="6"/>
  <c r="J46" i="13"/>
  <c r="N42" i="13"/>
  <c r="O42" i="13"/>
  <c r="V50" i="6"/>
  <c r="AH52" i="6"/>
  <c r="F44" i="13"/>
  <c r="H40" i="8"/>
  <c r="T49" i="6"/>
  <c r="J55" i="9"/>
  <c r="AG38" i="6"/>
  <c r="I38" i="6"/>
  <c r="K48" i="8"/>
  <c r="J31" i="8"/>
  <c r="N36" i="6"/>
  <c r="O36" i="6"/>
  <c r="AE52" i="6"/>
  <c r="H35" i="6"/>
  <c r="I46" i="8"/>
  <c r="I58" i="9"/>
  <c r="J52" i="6"/>
  <c r="F35" i="8"/>
  <c r="G57" i="9"/>
  <c r="I49" i="6"/>
  <c r="G31" i="8"/>
  <c r="J50" i="8"/>
  <c r="J44" i="13"/>
  <c r="I43" i="13"/>
  <c r="G45" i="8"/>
  <c r="S42" i="6"/>
  <c r="K43" i="13"/>
  <c r="M36" i="6"/>
  <c r="I42" i="13"/>
  <c r="F33" i="9"/>
  <c r="I51" i="8"/>
  <c r="F36" i="6"/>
  <c r="AE51" i="6"/>
  <c r="H45" i="13"/>
  <c r="F31" i="9"/>
  <c r="L46" i="13"/>
  <c r="J47" i="8"/>
  <c r="J36" i="8"/>
  <c r="M49" i="6"/>
  <c r="V37" i="6"/>
  <c r="H33" i="6"/>
  <c r="N52" i="6"/>
  <c r="E39" i="8"/>
  <c r="J34" i="8"/>
  <c r="K50" i="6"/>
  <c r="Y35" i="6"/>
  <c r="AB47" i="6"/>
  <c r="M52" i="6"/>
  <c r="E48" i="13"/>
  <c r="AD43" i="6"/>
  <c r="S50" i="6"/>
  <c r="G30" i="9"/>
  <c r="E36" i="8"/>
  <c r="G50" i="8"/>
  <c r="AA40" i="6"/>
  <c r="H32" i="8"/>
  <c r="G39" i="6"/>
  <c r="U39" i="6"/>
  <c r="E36" i="9"/>
  <c r="AF52" i="6"/>
  <c r="D18" i="7"/>
  <c r="F33" i="6"/>
  <c r="X42" i="6"/>
  <c r="R43" i="6"/>
  <c r="F39" i="6"/>
  <c r="E46" i="8"/>
  <c r="R51" i="6"/>
  <c r="N40" i="13"/>
  <c r="F49" i="13"/>
  <c r="H49" i="13"/>
  <c r="I49" i="13"/>
  <c r="L39" i="13"/>
  <c r="AG34" i="6"/>
  <c r="H53" i="9"/>
  <c r="F47" i="13"/>
  <c r="G46" i="13"/>
  <c r="F35" i="9"/>
  <c r="F48" i="8"/>
  <c r="O42" i="6"/>
  <c r="I35" i="8"/>
  <c r="AF49" i="6"/>
  <c r="AE45" i="6"/>
  <c r="I41" i="8"/>
  <c r="F36" i="9"/>
  <c r="G53" i="9"/>
  <c r="Z43" i="6"/>
  <c r="G51" i="6"/>
  <c r="X40" i="6"/>
  <c r="G38" i="9"/>
  <c r="K47" i="6"/>
  <c r="O34" i="6"/>
  <c r="Z33" i="6"/>
  <c r="G35" i="9"/>
  <c r="J52" i="9"/>
  <c r="G48" i="13"/>
  <c r="H46" i="13"/>
  <c r="F43" i="8"/>
  <c r="N44" i="13"/>
  <c r="K42" i="6"/>
  <c r="G40" i="13"/>
  <c r="H48" i="8"/>
  <c r="E44" i="13"/>
  <c r="F46" i="13"/>
  <c r="I40" i="8"/>
  <c r="L48" i="13"/>
  <c r="AE47" i="6"/>
  <c r="L32" i="8"/>
  <c r="K46" i="8"/>
  <c r="J61" i="9"/>
  <c r="H38" i="8"/>
  <c r="E45" i="13"/>
  <c r="J57" i="9"/>
  <c r="U45" i="6"/>
  <c r="E37" i="6"/>
  <c r="AD35" i="6"/>
  <c r="F47" i="6"/>
  <c r="E42" i="6"/>
  <c r="Q40" i="6"/>
  <c r="J40" i="6"/>
  <c r="S44" i="6"/>
  <c r="I34" i="6"/>
  <c r="I60" i="9"/>
  <c r="S46" i="6"/>
  <c r="V52" i="6"/>
  <c r="D22" i="7"/>
  <c r="G36" i="8"/>
  <c r="G45" i="13"/>
  <c r="O45" i="13"/>
  <c r="F50" i="8"/>
  <c r="O47" i="13"/>
  <c r="F47" i="8"/>
  <c r="J42" i="13"/>
  <c r="H44" i="13"/>
  <c r="I42" i="8"/>
  <c r="N48" i="6"/>
  <c r="Y44" i="6"/>
  <c r="F48" i="13"/>
  <c r="F39" i="13"/>
  <c r="E39" i="13"/>
  <c r="AC50" i="6"/>
  <c r="E46" i="5"/>
  <c r="I31" i="5"/>
  <c r="F30" i="5"/>
  <c r="H47" i="5"/>
  <c r="F49" i="5"/>
  <c r="H35" i="5"/>
  <c r="E31" i="5"/>
  <c r="E49" i="5"/>
  <c r="G32" i="5"/>
  <c r="I30" i="5"/>
  <c r="G48" i="5"/>
  <c r="H49" i="5"/>
  <c r="J32" i="5"/>
  <c r="L30" i="5"/>
  <c r="F35" i="5"/>
  <c r="E32" i="5"/>
  <c r="F54" i="5"/>
  <c r="K32" i="5"/>
  <c r="H50" i="5"/>
  <c r="F29" i="5"/>
  <c r="H48" i="5"/>
  <c r="L33" i="5"/>
  <c r="K35" i="5"/>
  <c r="F31" i="5"/>
  <c r="E55" i="5"/>
  <c r="I32" i="5"/>
  <c r="E52" i="5"/>
  <c r="F55" i="5"/>
  <c r="J31" i="5"/>
  <c r="F32" i="5"/>
  <c r="L32" i="5"/>
  <c r="E50" i="5"/>
  <c r="G51" i="5"/>
  <c r="H52" i="5"/>
  <c r="J34" i="5"/>
  <c r="K30" i="5"/>
  <c r="G29" i="5"/>
  <c r="H53" i="5"/>
  <c r="L31" i="5"/>
  <c r="F53" i="5"/>
  <c r="H55" i="5"/>
  <c r="F50" i="5"/>
  <c r="H29" i="5"/>
  <c r="E54" i="5"/>
  <c r="F51" i="5"/>
  <c r="K34" i="5"/>
  <c r="H31" i="5"/>
  <c r="E53" i="5"/>
  <c r="E35" i="5"/>
  <c r="G33" i="5"/>
  <c r="E33" i="5"/>
  <c r="I33" i="5"/>
  <c r="I35" i="5"/>
  <c r="H32" i="5"/>
  <c r="H34" i="5"/>
  <c r="G49" i="5"/>
  <c r="G31" i="5"/>
  <c r="E47" i="5"/>
  <c r="F33" i="5"/>
  <c r="E48" i="5"/>
  <c r="F46" i="5"/>
  <c r="H46" i="5"/>
  <c r="M32" i="5"/>
  <c r="E29" i="5"/>
  <c r="I29" i="5"/>
  <c r="E34" i="5"/>
  <c r="G55" i="5"/>
  <c r="F34" i="5"/>
  <c r="M31" i="5"/>
  <c r="L34" i="5"/>
  <c r="H30" i="5"/>
  <c r="M29" i="5"/>
  <c r="H51" i="5"/>
  <c r="G35" i="5"/>
  <c r="I34" i="5"/>
  <c r="K33" i="5"/>
  <c r="G54" i="5"/>
  <c r="G53" i="5"/>
  <c r="J33" i="5"/>
  <c r="J30" i="5"/>
  <c r="G47" i="5"/>
  <c r="J29" i="5"/>
  <c r="F52" i="5"/>
  <c r="G52" i="5"/>
  <c r="E30" i="5"/>
  <c r="G50" i="5"/>
  <c r="G34" i="5"/>
  <c r="K31" i="5"/>
  <c r="G30" i="5"/>
  <c r="F47" i="5"/>
  <c r="E51" i="5"/>
  <c r="M30" i="5"/>
  <c r="J35" i="5"/>
  <c r="L35" i="5"/>
  <c r="M35" i="5"/>
  <c r="H54" i="5"/>
  <c r="L29" i="5"/>
  <c r="H33" i="5"/>
  <c r="M33" i="5"/>
  <c r="M34" i="5"/>
  <c r="K29" i="5"/>
  <c r="F48" i="5"/>
  <c r="G46" i="5"/>
  <c r="L78" i="9" l="1"/>
  <c r="L69" i="9"/>
  <c r="J76" i="9"/>
  <c r="F70" i="9"/>
  <c r="F74" i="9"/>
  <c r="E77" i="9"/>
  <c r="O77" i="9" s="1"/>
  <c r="N77" i="9" s="1"/>
  <c r="F69" i="9"/>
  <c r="I70" i="9"/>
  <c r="L68" i="9"/>
  <c r="G78" i="9"/>
  <c r="L73" i="9"/>
  <c r="F78" i="9"/>
  <c r="K74" i="9"/>
  <c r="I72" i="9"/>
  <c r="K68" i="9"/>
  <c r="F77" i="9"/>
  <c r="I68" i="9"/>
  <c r="K75" i="9"/>
  <c r="G75" i="9"/>
  <c r="E76" i="9"/>
  <c r="O76" i="9" s="1"/>
  <c r="M76" i="9" s="1"/>
  <c r="F76" i="9"/>
  <c r="I71" i="9"/>
  <c r="G71" i="9"/>
  <c r="E78" i="9"/>
  <c r="O78" i="9" s="1"/>
  <c r="N78" i="9" s="1"/>
  <c r="G69" i="9"/>
  <c r="K78" i="9"/>
  <c r="H74" i="9"/>
  <c r="L72" i="9"/>
  <c r="E70" i="9"/>
  <c r="O70" i="9" s="1"/>
  <c r="M70" i="9" s="1"/>
  <c r="K77" i="9"/>
  <c r="E72" i="9"/>
  <c r="O72" i="9" s="1"/>
  <c r="N72" i="9" s="1"/>
  <c r="H68" i="9"/>
  <c r="L71" i="9"/>
  <c r="I75" i="9"/>
  <c r="H70" i="9"/>
  <c r="L74" i="9"/>
  <c r="G74" i="9"/>
  <c r="J74" i="9"/>
  <c r="F72" i="9"/>
  <c r="F75" i="9"/>
  <c r="I74" i="9"/>
  <c r="H75" i="9"/>
  <c r="H71" i="9"/>
  <c r="L70" i="9"/>
  <c r="H69" i="9"/>
  <c r="L77" i="9"/>
  <c r="H77" i="9"/>
  <c r="J72" i="9"/>
  <c r="H76" i="9"/>
  <c r="G77" i="9"/>
  <c r="K73" i="9"/>
  <c r="J77" i="9"/>
  <c r="F71" i="9"/>
  <c r="H78" i="9"/>
  <c r="G70" i="9"/>
  <c r="E71" i="9"/>
  <c r="O71" i="9" s="1"/>
  <c r="N71" i="9" s="1"/>
  <c r="I77" i="9"/>
  <c r="K70" i="9"/>
  <c r="I73" i="9"/>
  <c r="J75" i="9"/>
  <c r="J73" i="9"/>
  <c r="L76" i="9"/>
  <c r="K76" i="9"/>
  <c r="K72" i="9"/>
  <c r="E73" i="9"/>
  <c r="O73" i="9" s="1"/>
  <c r="N73" i="9" s="1"/>
  <c r="K69" i="9"/>
  <c r="E68" i="9"/>
  <c r="E74" i="9"/>
  <c r="O74" i="9" s="1"/>
  <c r="M74" i="9" s="1"/>
  <c r="F68" i="9"/>
  <c r="H73" i="9"/>
  <c r="L75" i="9"/>
  <c r="J70" i="9"/>
  <c r="I76" i="9"/>
  <c r="J78" i="9"/>
  <c r="K71" i="9"/>
  <c r="E69" i="9"/>
  <c r="O69" i="9" s="1"/>
  <c r="M69" i="9" s="1"/>
  <c r="H72" i="9"/>
  <c r="F73" i="9"/>
  <c r="J71" i="9"/>
  <c r="J68" i="9"/>
  <c r="G73" i="9"/>
  <c r="G76" i="9"/>
  <c r="I69" i="9"/>
  <c r="G72" i="9"/>
  <c r="I78" i="9"/>
  <c r="J69" i="9"/>
  <c r="G68" i="9"/>
  <c r="E75" i="9"/>
  <c r="O75" i="9" s="1"/>
  <c r="M75" i="9" s="1"/>
  <c r="M78" i="9" l="1"/>
  <c r="M71" i="9"/>
  <c r="N76" i="9"/>
  <c r="M72" i="9"/>
  <c r="M77" i="9"/>
  <c r="N70" i="9"/>
  <c r="N69" i="9"/>
  <c r="N74" i="9"/>
  <c r="N75" i="9"/>
  <c r="M73" i="9"/>
</calcChain>
</file>

<file path=xl/sharedStrings.xml><?xml version="1.0" encoding="utf-8"?>
<sst xmlns="http://schemas.openxmlformats.org/spreadsheetml/2006/main" count="540" uniqueCount="372">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</sst>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4" fontId="0" fillId="4" borderId="0" xfId="0" applyNumberForma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deac2096b1a04d65a4cbf75486327008">
      <tp>
        <v>-1</v>
        <stp/>
        <stp>aaba2f8a-4cec-4ab5-a4c0-f8c360bb0690</stp>
        <tr r="G35" s="9"/>
        <tr r="G38" s="9"/>
        <tr r="F36" s="9"/>
        <tr r="F35" s="9"/>
        <tr r="E36" s="9"/>
        <tr r="G30" s="9"/>
        <tr r="F31" s="9"/>
        <tr r="F33" s="9"/>
        <tr r="E33" s="9"/>
        <tr r="F34" s="9"/>
        <tr r="G33" s="9"/>
        <tr r="F37" s="9"/>
        <tr r="G34" s="9"/>
        <tr r="G29" s="9"/>
        <tr r="E37" s="9"/>
        <tr r="E28" s="9"/>
        <tr r="F39" s="9"/>
        <tr r="E32" s="9"/>
        <tr r="G39" s="9"/>
        <tr r="E38" s="9"/>
        <tr r="E29" s="9"/>
        <tr r="G36" s="9"/>
        <tr r="E34" s="9"/>
        <tr r="F28" s="9"/>
        <tr r="G28" s="9"/>
        <tr r="G31" s="9"/>
        <tr r="E31" s="9"/>
        <tr r="G32" s="9"/>
        <tr r="F32" s="9"/>
        <tr r="F29" s="9"/>
        <tr r="G37" s="9"/>
        <tr r="E39" s="9"/>
        <tr r="F38" s="9"/>
        <tr r="E30" s="9"/>
        <tr r="F30" s="9"/>
        <tr r="E35" s="9"/>
      </tp>
      <tp>
        <v>-1</v>
        <stp/>
        <stp>fbe99989-f4e2-4d7d-a2d4-c343a5755d19</stp>
        <tr r="I42" s="8"/>
        <tr r="F47" s="8"/>
        <tr r="F50" s="8"/>
        <tr r="G36" s="8"/>
        <tr r="H38" s="8"/>
        <tr r="K46" s="8"/>
        <tr r="L32" s="8"/>
        <tr r="I40" s="8"/>
        <tr r="H48" s="8"/>
        <tr r="F43" s="8"/>
        <tr r="I41" s="8"/>
        <tr r="I35" s="8"/>
        <tr r="F48" s="8"/>
        <tr r="E46" s="8"/>
        <tr r="H32" s="8"/>
        <tr r="G50" s="8"/>
        <tr r="E36" s="8"/>
        <tr r="J34" s="8"/>
        <tr r="E39" s="8"/>
        <tr r="J36" s="8"/>
        <tr r="J47" s="8"/>
        <tr r="I51" s="8"/>
        <tr r="G45" s="8"/>
        <tr r="J50" s="8"/>
        <tr r="G31" s="8"/>
        <tr r="F35" s="8"/>
        <tr r="I46" s="8"/>
        <tr r="J31" s="8"/>
        <tr r="K48" s="8"/>
        <tr r="H40" s="8"/>
        <tr r="H36" s="8"/>
        <tr r="K37" s="8"/>
        <tr r="K39" s="8"/>
        <tr r="L43" s="8"/>
        <tr r="K41" s="8"/>
        <tr r="I49" s="8"/>
        <tr r="H51" s="8"/>
        <tr r="L31" s="8"/>
        <tr r="E47" s="8"/>
        <tr r="F45" s="8"/>
        <tr r="L44" s="8"/>
        <tr r="K42" s="8"/>
        <tr r="F36" s="8"/>
        <tr r="J41" s="8"/>
        <tr r="H44" s="8"/>
        <tr r="H49" s="8"/>
        <tr r="K47" s="8"/>
        <tr r="F51" s="8"/>
        <tr r="G34" s="8"/>
        <tr r="K40" s="8"/>
        <tr r="J32" s="8"/>
        <tr r="F37" s="8"/>
        <tr r="I38" s="8"/>
        <tr r="F38" s="8"/>
        <tr r="K49" s="8"/>
        <tr r="E42" s="8"/>
        <tr r="L36" s="8"/>
        <tr r="K43" s="8"/>
        <tr r="J42" s="8"/>
        <tr r="J49" s="8"/>
        <tr r="H47" s="8"/>
        <tr r="E33" s="8"/>
        <tr r="F39" s="8"/>
        <tr r="K36" s="8"/>
        <tr r="L39" s="8"/>
        <tr r="H33" s="8"/>
        <tr r="E32" s="8"/>
        <tr r="F44" s="8"/>
        <tr r="H50" s="8"/>
        <tr r="J51" s="8"/>
        <tr r="L35" s="8"/>
        <tr r="F33" s="8"/>
        <tr r="H45" s="8"/>
        <tr r="E44" s="8"/>
        <tr r="I34" s="8"/>
        <tr r="J46" s="8"/>
        <tr r="I36" s="8"/>
        <tr r="G49" s="8"/>
        <tr r="J37" s="8"/>
        <tr r="J35" s="8"/>
        <tr r="G51" s="8"/>
        <tr r="J33" s="8"/>
        <tr r="L47" s="8"/>
        <tr r="E48" s="8"/>
        <tr r="H37" s="8"/>
        <tr r="H35" s="8"/>
        <tr r="H43" s="8"/>
        <tr r="L50" s="8"/>
        <tr r="E45" s="8"/>
        <tr r="H34" s="8"/>
        <tr r="L42" s="8"/>
        <tr r="E41" s="8"/>
        <tr r="F31" s="8"/>
        <tr r="G40" s="8"/>
        <tr r="L45" s="8"/>
        <tr r="K44" s="8"/>
        <tr r="I44" s="8"/>
        <tr r="F41" s="8"/>
        <tr r="K33" s="8"/>
        <tr r="G41" s="8"/>
        <tr r="F46" s="8"/>
        <tr r="I48" s="8"/>
        <tr r="J48" s="8"/>
        <tr r="G33" s="8"/>
        <tr r="G46" s="8"/>
        <tr r="K34" s="8"/>
        <tr r="L38" s="8"/>
        <tr r="L33" s="8"/>
        <tr r="E50" s="8"/>
        <tr r="E38" s="8"/>
        <tr r="L41" s="8"/>
        <tr r="H42" s="8"/>
        <tr r="G35" s="8"/>
        <tr r="G39" s="8"/>
        <tr r="G47" s="8"/>
        <tr r="F42" s="8"/>
        <tr r="E51" s="8"/>
        <tr r="E49" s="8"/>
        <tr r="I37" s="8"/>
        <tr r="K38" s="8"/>
        <tr r="I47" s="8"/>
        <tr r="E40" s="8"/>
        <tr r="H31" s="8"/>
        <tr r="E34" s="8"/>
        <tr r="J44" s="8"/>
        <tr r="I50" s="8"/>
        <tr r="K50" s="8"/>
        <tr r="E37" s="8"/>
        <tr r="L46" s="8"/>
        <tr r="G44" s="8"/>
        <tr r="L51" s="8"/>
        <tr r="E31" s="8"/>
        <tr r="G43" s="8"/>
        <tr r="K32" s="8"/>
        <tr r="F34" s="8"/>
        <tr r="H39" s="8"/>
        <tr r="L49" s="8"/>
        <tr r="K51" s="8"/>
        <tr r="G48" s="8"/>
        <tr r="K35" s="8"/>
        <tr r="I45" s="8"/>
        <tr r="K31" s="8"/>
        <tr r="J40" s="8"/>
        <tr r="I33" s="8"/>
        <tr r="H41" s="8"/>
        <tr r="J38" s="8"/>
        <tr r="K45" s="8"/>
        <tr r="F49" s="8"/>
        <tr r="I43" s="8"/>
        <tr r="F40" s="8"/>
        <tr r="I39" s="8"/>
        <tr r="G37" s="8"/>
        <tr r="F32" s="8"/>
        <tr r="L48" s="8"/>
        <tr r="G38" s="8"/>
        <tr r="E43" s="8"/>
        <tr r="G32" s="8"/>
        <tr r="L40" s="8"/>
        <tr r="I31" s="8"/>
        <tr r="I32" s="8"/>
        <tr r="J43" s="8"/>
        <tr r="G42" s="8"/>
        <tr r="J45" s="8"/>
        <tr r="L37" s="8"/>
        <tr r="E35" s="8"/>
        <tr r="J39" s="8"/>
        <tr r="L34" s="8"/>
        <tr r="H46" s="8"/>
      </tp>
      <tp>
        <v>-1</v>
        <stp/>
        <stp>ae32f7ed-b2e4-4e7a-8396-d316badc6d2c</stp>
        <tr r="D22" s="7"/>
        <tr r="D18" s="7"/>
        <tr r="D20" s="7"/>
        <tr r="D19" s="7"/>
        <tr r="D25" s="7"/>
        <tr r="D15" s="7"/>
        <tr r="D17" s="7"/>
        <tr r="D24" s="7"/>
        <tr r="D21" s="7"/>
        <tr r="D23" s="7"/>
        <tr r="D16" s="7"/>
      </tp>
    </main>
    <main first="rtdsrv.deac2096b1a04d65a4cbf75486327008">
      <tp>
        <v>-1</v>
        <stp/>
        <stp>06614704-0993-41a3-b446-bc10c2e345d1</stp>
        <tr r="K29" s="5"/>
        <tr r="M34" s="5"/>
        <tr r="M33" s="5"/>
        <tr r="H33" s="5"/>
        <tr r="L29" s="5"/>
        <tr r="M35" s="5"/>
        <tr r="L35" s="5"/>
        <tr r="J35" s="5"/>
        <tr r="M30" s="5"/>
        <tr r="G30" s="5"/>
        <tr r="K31" s="5"/>
        <tr r="G34" s="5"/>
        <tr r="E30" s="5"/>
        <tr r="J29" s="5"/>
        <tr r="J30" s="5"/>
        <tr r="J33" s="5"/>
        <tr r="K33" s="5"/>
        <tr r="I34" s="5"/>
        <tr r="G35" s="5"/>
        <tr r="M29" s="5"/>
        <tr r="H30" s="5"/>
        <tr r="L34" s="5"/>
        <tr r="M31" s="5"/>
        <tr r="F34" s="5"/>
        <tr r="E34" s="5"/>
        <tr r="I29" s="5"/>
        <tr r="E29" s="5"/>
        <tr r="M32" s="5"/>
        <tr r="F33" s="5"/>
        <tr r="G31" s="5"/>
        <tr r="H34" s="5"/>
        <tr r="H32" s="5"/>
        <tr r="I35" s="5"/>
        <tr r="I33" s="5"/>
        <tr r="E33" s="5"/>
        <tr r="G33" s="5"/>
        <tr r="E35" s="5"/>
        <tr r="H31" s="5"/>
        <tr r="K34" s="5"/>
        <tr r="H29" s="5"/>
        <tr r="L31" s="5"/>
        <tr r="G29" s="5"/>
        <tr r="K30" s="5"/>
        <tr r="J34" s="5"/>
        <tr r="L32" s="5"/>
        <tr r="F32" s="5"/>
        <tr r="J31" s="5"/>
        <tr r="I32" s="5"/>
        <tr r="F31" s="5"/>
        <tr r="K35" s="5"/>
        <tr r="L33" s="5"/>
        <tr r="F29" s="5"/>
        <tr r="K32" s="5"/>
        <tr r="E32" s="5"/>
        <tr r="F35" s="5"/>
        <tr r="L30" s="5"/>
        <tr r="J32" s="5"/>
        <tr r="I30" s="5"/>
        <tr r="G32" s="5"/>
        <tr r="E31" s="5"/>
        <tr r="H35" s="5"/>
        <tr r="F30" s="5"/>
        <tr r="I31" s="5"/>
      </tp>
    </main>
    <main first="rtdsrv.deac2096b1a04d65a4cbf75486327008">
      <tp>
        <v>-1</v>
        <stp/>
        <stp>4d13e5dc-435c-45aa-996e-a1d53500589a</stp>
        <tr r="I60" s="9"/>
        <tr r="J57" s="9"/>
        <tr r="J61" s="9"/>
        <tr r="J52" s="9"/>
        <tr r="G53" s="9"/>
        <tr r="H53" s="9"/>
        <tr r="G57" s="9"/>
        <tr r="I58" s="9"/>
        <tr r="J55" s="9"/>
        <tr r="H51" s="9"/>
        <tr r="I55" s="9"/>
        <tr r="H56" s="9"/>
        <tr r="F52" s="9"/>
        <tr r="F56" s="9"/>
        <tr r="H52" s="9"/>
        <tr r="F61" s="9"/>
        <tr r="J56" s="9"/>
        <tr r="G54" s="9"/>
        <tr r="F51" s="9"/>
        <tr r="I53" s="9"/>
        <tr r="J60" s="9"/>
        <tr r="J54" s="9"/>
        <tr r="H58" s="9"/>
        <tr r="H60" s="9"/>
        <tr r="H57" s="9"/>
        <tr r="G55" s="9"/>
        <tr r="F57" s="9"/>
        <tr r="F55" s="9"/>
        <tr r="H59" s="9"/>
        <tr r="I59" s="9"/>
        <tr r="J51" s="9"/>
        <tr r="I56" s="9"/>
        <tr r="H55" s="9"/>
        <tr r="F59" s="9"/>
        <tr r="F58" s="9"/>
        <tr r="G51" s="9"/>
        <tr r="G52" s="9"/>
        <tr r="H61" s="9"/>
        <tr r="J53" s="9"/>
        <tr r="J59" s="9"/>
        <tr r="G59" s="9"/>
        <tr r="F54" s="9"/>
        <tr r="G61" s="9"/>
        <tr r="F60" s="9"/>
        <tr r="I57" s="9"/>
        <tr r="I51" s="9"/>
        <tr r="F53" s="9"/>
        <tr r="I54" s="9"/>
        <tr r="H54" s="9"/>
        <tr r="I52" s="9"/>
        <tr r="G56" s="9"/>
        <tr r="G60" s="9"/>
        <tr r="I61" s="9"/>
        <tr r="J58" s="9"/>
        <tr r="G58" s="9"/>
      </tp>
    </main>
    <main first="rtdsrv.deac2096b1a04d65a4cbf75486327008">
      <tp>
        <v>-1</v>
        <stp/>
        <stp>a33c7af0-21c3-4b36-8c13-4f9deb8faa38</stp>
        <tr r="G46" s="5"/>
        <tr r="F48" s="5"/>
        <tr r="H54" s="5"/>
        <tr r="E51" s="5"/>
        <tr r="F47" s="5"/>
        <tr r="G50" s="5"/>
        <tr r="G52" s="5"/>
        <tr r="F52" s="5"/>
        <tr r="G47" s="5"/>
        <tr r="G53" s="5"/>
        <tr r="G54" s="5"/>
        <tr r="H51" s="5"/>
        <tr r="G55" s="5"/>
        <tr r="H46" s="5"/>
        <tr r="F46" s="5"/>
        <tr r="E48" s="5"/>
        <tr r="E47" s="5"/>
        <tr r="G49" s="5"/>
        <tr r="E53" s="5"/>
        <tr r="F51" s="5"/>
        <tr r="E54" s="5"/>
        <tr r="F50" s="5"/>
        <tr r="H55" s="5"/>
        <tr r="F53" s="5"/>
        <tr r="H53" s="5"/>
        <tr r="H52" s="5"/>
        <tr r="G51" s="5"/>
        <tr r="E50" s="5"/>
        <tr r="F55" s="5"/>
        <tr r="E52" s="5"/>
        <tr r="E55" s="5"/>
        <tr r="H48" s="5"/>
        <tr r="H50" s="5"/>
        <tr r="F54" s="5"/>
        <tr r="H49" s="5"/>
        <tr r="G48" s="5"/>
        <tr r="E49" s="5"/>
        <tr r="F49" s="5"/>
        <tr r="H47" s="5"/>
        <tr r="E46" s="5"/>
      </tp>
    </main>
    <main first="rtdsrv.deac2096b1a04d65a4cbf75486327008">
      <tp>
        <v>-1</v>
        <stp/>
        <stp>c154f083-50c3-4496-8135-59d398dab137</stp>
        <tr r="F51" s="14"/>
        <tr r="E51" s="14"/>
        <tr r="J50" s="14"/>
        <tr r="J51" s="14"/>
        <tr r="H51" s="14"/>
        <tr r="I50" s="14"/>
        <tr r="F50" s="14"/>
        <tr r="H50" s="14"/>
        <tr r="I51" s="14"/>
        <tr r="G51" s="14"/>
        <tr r="E50" s="14"/>
        <tr r="G50" s="14"/>
      </tp>
    </main>
    <main first="rtdsrv.deac2096b1a04d65a4cbf75486327008">
      <tp>
        <v>-1</v>
        <stp/>
        <stp>ae2faab2-ba96-4c64-81e5-1b3aed01172b</stp>
        <tr r="F47" s="14"/>
        <tr r="I47" s="14"/>
        <tr r="E47" s="14"/>
        <tr r="J47" s="14"/>
        <tr r="F48" s="14"/>
        <tr r="H47" s="14"/>
        <tr r="E48" s="14"/>
        <tr r="I48" s="14"/>
        <tr r="G47" s="14"/>
        <tr r="H48" s="14"/>
        <tr r="J48" s="14"/>
        <tr r="G48" s="14"/>
      </tp>
      <tp>
        <v>-1</v>
        <stp/>
        <stp>5661f1cb-5139-4edb-81cb-5a8ded3db303</stp>
        <tr r="AC50" s="6"/>
        <tr r="Y44" s="6"/>
        <tr r="N48" s="6"/>
        <tr r="V52" s="6"/>
        <tr r="S46" s="6"/>
        <tr r="I34" s="6"/>
        <tr r="S44" s="6"/>
        <tr r="J40" s="6"/>
        <tr r="Q40" s="6"/>
        <tr r="E42" s="6"/>
        <tr r="F47" s="6"/>
        <tr r="AD35" s="6"/>
        <tr r="E37" s="6"/>
        <tr r="U45" s="6"/>
        <tr r="AE47" s="6"/>
        <tr r="K42" s="6"/>
        <tr r="Z33" s="6"/>
        <tr r="O34" s="6"/>
        <tr r="K47" s="6"/>
        <tr r="X40" s="6"/>
        <tr r="G51" s="6"/>
        <tr r="Z43" s="6"/>
        <tr r="AE45" s="6"/>
        <tr r="AF49" s="6"/>
        <tr r="O42" s="6"/>
        <tr r="AG34" s="6"/>
        <tr r="R51" s="6"/>
        <tr r="F39" s="6"/>
        <tr r="R43" s="6"/>
        <tr r="X42" s="6"/>
        <tr r="F33" s="6"/>
        <tr r="AF52" s="6"/>
        <tr r="U39" s="6"/>
        <tr r="G39" s="6"/>
        <tr r="AA40" s="6"/>
        <tr r="S50" s="6"/>
        <tr r="AD43" s="6"/>
        <tr r="M52" s="6"/>
        <tr r="AB47" s="6"/>
        <tr r="Y35" s="6"/>
        <tr r="K50" s="6"/>
        <tr r="N52" s="6"/>
        <tr r="H33" s="6"/>
        <tr r="V37" s="6"/>
        <tr r="M49" s="6"/>
        <tr r="AE51" s="6"/>
        <tr r="F36" s="6"/>
        <tr r="M36" s="6"/>
        <tr r="S42" s="6"/>
        <tr r="I49" s="6"/>
        <tr r="J52" s="6"/>
        <tr r="H35" s="6"/>
        <tr r="AE52" s="6"/>
        <tr r="O36" s="6"/>
        <tr r="N36" s="6"/>
        <tr r="I38" s="6"/>
        <tr r="AG38" s="6"/>
        <tr r="T49" s="6"/>
        <tr r="AH52" s="6"/>
        <tr r="V50" s="6"/>
        <tr r="N44" s="6"/>
        <tr r="R52" s="6"/>
        <tr r="M48" s="6"/>
        <tr r="E52" s="6"/>
        <tr r="AH50" s="6"/>
        <tr r="R36" s="6"/>
        <tr r="O47" s="6"/>
        <tr r="S51" s="6"/>
        <tr r="AG46" s="6"/>
        <tr r="K48" s="6"/>
        <tr r="P50" s="6"/>
        <tr r="E43" s="6"/>
        <tr r="E44" s="6"/>
        <tr r="G35" s="6"/>
        <tr r="AE41" s="6"/>
        <tr r="N39" s="6"/>
        <tr r="J34" s="6"/>
        <tr r="U34" s="6"/>
        <tr r="AH33" s="6"/>
        <tr r="AC49" s="6"/>
        <tr r="L50" s="6"/>
        <tr r="V46" s="6"/>
        <tr r="U50" s="6"/>
        <tr r="AF37" s="6"/>
        <tr r="J39" s="6"/>
        <tr r="AG44" s="6"/>
        <tr r="N42" s="6"/>
        <tr r="AD42" s="6"/>
        <tr r="AC44" s="6"/>
        <tr r="AC39" s="6"/>
        <tr r="I51" s="6"/>
        <tr r="AG45" s="6"/>
        <tr r="P35" s="6"/>
        <tr r="P52" s="6"/>
        <tr r="L51" s="6"/>
        <tr r="AE46" s="6"/>
        <tr r="O46" s="6"/>
        <tr r="Y42" s="6"/>
        <tr r="P40" s="6"/>
        <tr r="N43" s="6"/>
        <tr r="AH49" s="6"/>
        <tr r="AD36" s="6"/>
        <tr r="T52" s="6"/>
        <tr r="J47" s="6"/>
        <tr r="U46" s="6"/>
        <tr r="Y37" s="6"/>
        <tr r="M38" s="6"/>
        <tr r="J49" s="6"/>
        <tr r="V38" s="6"/>
        <tr r="E34" s="6"/>
        <tr r="U40" s="6"/>
        <tr r="AF50" s="6"/>
        <tr r="E51" s="6"/>
        <tr r="E36" s="6"/>
        <tr r="O52" s="6"/>
        <tr r="P49" s="6"/>
        <tr r="X52" s="6"/>
        <tr r="I50" s="6"/>
        <tr r="AA45" s="6"/>
        <tr r="G40" s="6"/>
        <tr r="Z40" s="6"/>
        <tr r="V33" s="6"/>
        <tr r="Y34" s="6"/>
        <tr r="I40" s="6"/>
        <tr r="Q46" s="6"/>
        <tr r="W39" s="6"/>
        <tr r="Q37" s="6"/>
        <tr r="AF42" s="6"/>
        <tr r="AA43" s="6"/>
        <tr r="AH48" s="6"/>
        <tr r="G34" s="6"/>
        <tr r="Z37" s="6"/>
        <tr r="U41" s="6"/>
        <tr r="AH42" s="6"/>
        <tr r="F43" s="6"/>
        <tr r="L47" s="6"/>
        <tr r="S43" s="6"/>
        <tr r="AC35" s="6"/>
        <tr r="G41" s="6"/>
        <tr r="R47" s="6"/>
        <tr r="AD37" s="6"/>
        <tr r="W36" s="6"/>
        <tr r="Q39" s="6"/>
        <tr r="AC47" s="6"/>
        <tr r="AH43" s="6"/>
        <tr r="U43" s="6"/>
        <tr r="X35" s="6"/>
        <tr r="J46" s="6"/>
        <tr r="AD50" s="6"/>
        <tr r="L52" s="6"/>
        <tr r="AB35" s="6"/>
        <tr r="S33" s="6"/>
        <tr r="AB36" s="6"/>
        <tr r="AC40" s="6"/>
        <tr r="K51" s="6"/>
        <tr r="K33" s="6"/>
        <tr r="F37" s="6"/>
        <tr r="G38" s="6"/>
        <tr r="L39" s="6"/>
        <tr r="T46" s="6"/>
        <tr r="G52" s="6"/>
        <tr r="AE39" s="6"/>
        <tr r="S52" s="6"/>
        <tr r="Y38" s="6"/>
        <tr r="X49" s="6"/>
        <tr r="AH37" s="6"/>
        <tr r="H37" s="6"/>
        <tr r="AH34" s="6"/>
        <tr r="AF51" s="6"/>
        <tr r="P38" s="6"/>
        <tr r="F41" s="6"/>
        <tr r="Z50" s="6"/>
        <tr r="AE48" s="6"/>
        <tr r="P33" s="6"/>
        <tr r="N37" s="6"/>
        <tr r="AH40" s="6"/>
        <tr r="AF47" s="6"/>
        <tr r="X45" s="6"/>
        <tr r="J51" s="6"/>
        <tr r="E38" s="6"/>
        <tr r="AG40" s="6"/>
        <tr r="AD48" s="6"/>
        <tr r="O39" s="6"/>
        <tr r="AH45" s="6"/>
        <tr r="I33" s="6"/>
        <tr r="AC52" s="6"/>
        <tr r="P42" s="6"/>
        <tr r="AA37" s="6"/>
        <tr r="M51" s="6"/>
        <tr r="Y51" s="6"/>
        <tr r="O43" s="6"/>
        <tr r="Q36" s="6"/>
        <tr r="AF36" s="6"/>
        <tr r="I52" s="6"/>
        <tr r="O44" s="6"/>
        <tr r="V47" s="6"/>
        <tr r="L35" s="6"/>
        <tr r="P34" s="6"/>
        <tr r="R48" s="6"/>
        <tr r="N45" s="6"/>
        <tr r="H40" s="6"/>
        <tr r="Y49" s="6"/>
        <tr r="AB33" s="6"/>
        <tr r="M34" s="6"/>
        <tr r="V41" s="6"/>
        <tr r="G50" s="6"/>
        <tr r="W38" s="6"/>
        <tr r="O41" s="6"/>
        <tr r="AE42" s="6"/>
        <tr r="O38" s="6"/>
        <tr r="I43" s="6"/>
        <tr r="AG42" s="6"/>
        <tr r="T41" s="6"/>
        <tr r="K44" s="6"/>
        <tr r="H50" s="6"/>
        <tr r="W37" s="6"/>
        <tr r="O45" s="6"/>
        <tr r="K40" s="6"/>
        <tr r="R49" s="6"/>
        <tr r="AA48" s="6"/>
        <tr r="P39" s="6"/>
        <tr r="X51" s="6"/>
        <tr r="Y41" s="6"/>
        <tr r="M42" s="6"/>
        <tr r="I48" s="6"/>
        <tr r="Q38" s="6"/>
        <tr r="AA41" s="6"/>
        <tr r="AA36" s="6"/>
        <tr r="AG43" s="6"/>
        <tr r="U47" s="6"/>
        <tr r="AA46" s="6"/>
        <tr r="Z34" s="6"/>
        <tr r="AE36" s="6"/>
        <tr r="H38" s="6"/>
        <tr r="W42" s="6"/>
        <tr r="J37" s="6"/>
        <tr r="R37" s="6"/>
        <tr r="Z44" s="6"/>
        <tr r="K37" s="6"/>
        <tr r="AH35" s="6"/>
        <tr r="W34" s="6"/>
        <tr r="M37" s="6"/>
        <tr r="N51" s="6"/>
        <tr r="Z52" s="6"/>
        <tr r="S49" s="6"/>
        <tr r="P43" s="6"/>
        <tr r="H51" s="6"/>
        <tr r="AG48" s="6"/>
        <tr r="M45" s="6"/>
        <tr r="T45" s="6"/>
        <tr r="T40" s="6"/>
        <tr r="M39" s="6"/>
        <tr r="AE33" s="6"/>
        <tr r="K46" s="6"/>
        <tr r="R50" s="6"/>
        <tr r="J41" s="6"/>
        <tr r="Z36" s="6"/>
        <tr r="AA35" s="6"/>
        <tr r="AF44" s="6"/>
        <tr r="R46" s="6"/>
        <tr r="AD34" s="6"/>
        <tr r="I47" s="6"/>
        <tr r="M40" s="6"/>
        <tr r="V48" s="6"/>
        <tr r="V35" s="6"/>
        <tr r="W35" s="6"/>
        <tr r="U33" s="6"/>
        <tr r="T38" s="6"/>
        <tr r="AF34" s="6"/>
        <tr r="AC38" s="6"/>
        <tr r="AF43" s="6"/>
        <tr r="S39" s="6"/>
        <tr r="R35" s="6"/>
        <tr r="AE49" s="6"/>
        <tr r="AB40" s="6"/>
        <tr r="AG41" s="6"/>
        <tr r="Q49" s="6"/>
        <tr r="I35" s="6"/>
        <tr r="I36" s="6"/>
        <tr r="P51" s="6"/>
        <tr r="R41" s="6"/>
        <tr r="O35" s="6"/>
        <tr r="V42" s="6"/>
        <tr r="S40" s="6"/>
        <tr r="AG50" s="6"/>
        <tr r="S47" s="6"/>
        <tr r="G44" s="6"/>
        <tr r="AC41" s="6"/>
        <tr r="X48" s="6"/>
        <tr r="AC48" s="6"/>
        <tr r="M47" s="6"/>
        <tr r="Q45" s="6"/>
        <tr r="V36" s="6"/>
        <tr r="W43" s="6"/>
        <tr r="O49" s="6"/>
        <tr r="N38" s="6"/>
        <tr r="AA34" s="6"/>
        <tr r="X37" s="6"/>
        <tr r="AG51" s="6"/>
        <tr r="Z47" s="6"/>
        <tr r="F45" s="6"/>
        <tr r="E40" s="6"/>
        <tr r="AG47" s="6"/>
        <tr r="H47" s="6"/>
        <tr r="M43" s="6"/>
        <tr r="H36" s="6"/>
        <tr r="E35" s="6"/>
        <tr r="AB48" s="6"/>
        <tr r="G33" s="6"/>
        <tr r="L38" s="6"/>
        <tr r="W47" s="6"/>
        <tr r="O51" s="6"/>
        <tr r="K52" s="6"/>
        <tr r="X41" s="6"/>
        <tr r="I45" s="6"/>
        <tr r="Y50" s="6"/>
        <tr r="R42" s="6"/>
        <tr r="R40" s="6"/>
        <tr r="Z48" s="6"/>
        <tr r="H43" s="6"/>
        <tr r="AD46" s="6"/>
        <tr r="U38" s="6"/>
        <tr r="AF35" s="6"/>
        <tr r="AB44" s="6"/>
        <tr r="AC36" s="6"/>
        <tr r="E50" s="6"/>
        <tr r="AB39" s="6"/>
        <tr r="S36" s="6"/>
        <tr r="Q52" s="6"/>
        <tr r="Z46" s="6"/>
        <tr r="M35" s="6"/>
        <tr r="AH51" s="6"/>
        <tr r="W46" s="6"/>
        <tr r="U52" s="6"/>
        <tr r="H46" s="6"/>
        <tr r="N34" s="6"/>
        <tr r="L33" s="6"/>
        <tr r="AA42" s="6"/>
        <tr r="L41" s="6"/>
        <tr r="AC42" s="6"/>
        <tr r="V44" s="6"/>
        <tr r="V49" s="6"/>
        <tr r="P47" s="6"/>
        <tr r="H39" s="6"/>
        <tr r="AE50" s="6"/>
        <tr r="AD33" s="6"/>
        <tr r="AA39" s="6"/>
        <tr r="P36" s="6"/>
        <tr r="Q47" s="6"/>
        <tr r="V34" s="6"/>
        <tr r="N47" s="6"/>
        <tr r="AB45" s="6"/>
        <tr r="Z51" s="6"/>
        <tr r="W51" s="6"/>
        <tr r="G49" s="6"/>
        <tr r="X43" s="6"/>
        <tr r="Y39" s="6"/>
        <tr r="AD38" s="6"/>
        <tr r="AA38" s="6"/>
        <tr r="F48" s="6"/>
        <tr r="Y46" s="6"/>
        <tr r="AB50" s="6"/>
        <tr r="S41" s="6"/>
        <tr r="P45" s="6"/>
        <tr r="AB52" s="6"/>
        <tr r="V45" s="6"/>
        <tr r="J44" s="6"/>
        <tr r="I42" s="6"/>
        <tr r="Y43" s="6"/>
        <tr r="T48" s="6"/>
        <tr r="K38" s="6"/>
        <tr r="S34" s="6"/>
        <tr r="AE43" s="6"/>
        <tr r="O33" s="6"/>
        <tr r="AA33" s="6"/>
        <tr r="Q34" s="6"/>
        <tr r="H52" s="6"/>
        <tr r="E41" s="6"/>
        <tr r="X50" s="6"/>
        <tr r="L45" s="6"/>
        <tr r="AH47" s="6"/>
        <tr r="F38" s="6"/>
        <tr r="T35" s="6"/>
        <tr r="T42" s="6"/>
        <tr r="H49" s="6"/>
        <tr r="O48" s="6"/>
        <tr r="S45" s="6"/>
        <tr r="K49" s="6"/>
        <tr r="G37" s="6"/>
        <tr r="I41" s="6"/>
        <tr r="AB51" s="6"/>
        <tr r="AD52" s="6"/>
        <tr r="H41" s="6"/>
        <tr r="F49" s="6"/>
        <tr r="AB34" s="6"/>
        <tr r="AC34" s="6"/>
        <tr r="AC33" s="6"/>
        <tr r="E33" s="6"/>
        <tr r="U37" s="6"/>
        <tr r="R44" s="6"/>
        <tr r="X34" s="6"/>
        <tr r="N35" s="6"/>
        <tr r="J36" s="6"/>
        <tr r="F46" s="6"/>
        <tr r="W52" s="6"/>
        <tr r="AF48" s="6"/>
        <tr r="AA50" s="6"/>
        <tr r="P41" s="6"/>
        <tr r="AD45" s="6"/>
        <tr r="J50" s="6"/>
        <tr r="AB37" s="6"/>
        <tr r="X46" s="6"/>
        <tr r="AA51" s="6"/>
        <tr r="AH39" s="6"/>
        <tr r="W40" s="6"/>
        <tr r="E39" s="6"/>
        <tr r="AA52" s="6"/>
        <tr r="H44" s="6"/>
        <tr r="R38" s="6"/>
        <tr r="R39" s="6"/>
        <tr r="S35" s="6"/>
        <tr r="N40" s="6"/>
        <tr r="W48" s="6"/>
        <tr r="M33" s="6"/>
        <tr r="J38" s="6"/>
        <tr r="T33" s="6"/>
        <tr r="AA44" s="6"/>
        <tr r="H45" s="6"/>
        <tr r="S38" s="6"/>
        <tr r="V51" s="6"/>
        <tr r="X47" s="6"/>
        <tr r="AB38" s="6"/>
        <tr r="AC37" s="6"/>
        <tr r="AF38" s="6"/>
        <tr r="S48" s="6"/>
        <tr r="N46" s="6"/>
        <tr r="F52" s="6"/>
        <tr r="G47" s="6"/>
        <tr r="AD40" s="6"/>
        <tr r="J43" s="6"/>
        <tr r="AE35" s="6"/>
        <tr r="AE44" s="6"/>
        <tr r="Z41" s="6"/>
        <tr r="N33" s="6"/>
        <tr r="I44" s="6"/>
        <tr r="R33" s="6"/>
        <tr r="AG39" s="6"/>
        <tr r="Z38" s="6"/>
        <tr r="W50" s="6"/>
        <tr r="L42" s="6"/>
        <tr r="E46" s="6"/>
        <tr r="AG36" s="6"/>
        <tr r="AD41" s="6"/>
        <tr r="AE38" s="6"/>
        <tr r="Q33" s="6"/>
        <tr r="F42" s="6"/>
        <tr r="M46" s="6"/>
        <tr r="I37" s="6"/>
        <tr r="R34" s="6"/>
        <tr r="AG49" s="6"/>
        <tr r="K41" s="6"/>
        <tr r="Q48" s="6"/>
        <tr r="AF41" s="6"/>
        <tr r="T44" s="6"/>
        <tr r="AD39" s="6"/>
        <tr r="F44" s="6"/>
        <tr r="U49" s="6"/>
        <tr r="E49" s="6"/>
        <tr r="P37" s="6"/>
        <tr r="Y45" s="6"/>
        <tr r="Y52" s="6"/>
        <tr r="J48" s="6"/>
        <tr r="AH41" s="6"/>
        <tr r="W44" s="6"/>
        <tr r="AB41" s="6"/>
        <tr r="AH38" s="6"/>
        <tr r="V39" s="6"/>
        <tr r="W49" s="6"/>
        <tr r="Y36" s="6"/>
        <tr r="K35" s="6"/>
        <tr r="AD51" s="6"/>
        <tr r="AA49" s="6"/>
        <tr r="AF39" s="6"/>
        <tr r="J42" s="6"/>
        <tr r="L36" s="6"/>
        <tr r="V43" s="6"/>
        <tr r="L49" s="6"/>
        <tr r="X39" s="6"/>
        <tr r="AB42" s="6"/>
        <tr r="V40" s="6"/>
        <tr r="AH46" s="6"/>
        <tr r="T39" s="6"/>
        <tr r="L48" s="6"/>
        <tr r="Q44" s="6"/>
        <tr r="Q41" s="6"/>
        <tr r="AH44" s="6"/>
        <tr r="O50" s="6"/>
        <tr r="F50" s="6"/>
        <tr r="J35" s="6"/>
        <tr r="E47" s="6"/>
        <tr r="AC51" s="6"/>
        <tr r="U36" s="6"/>
        <tr r="T34" s="6"/>
        <tr r="U51" s="6"/>
        <tr r="AH36" s="6"/>
        <tr r="AF40" s="6"/>
        <tr r="F51" s="6"/>
        <tr r="M44" s="6"/>
        <tr r="Y33" s="6"/>
        <tr r="J45" s="6"/>
        <tr r="AG35" s="6"/>
        <tr r="Z39" s="6"/>
        <tr r="F40" s="6"/>
        <tr r="M41" s="6"/>
        <tr r="AG52" s="6"/>
        <tr r="L40" s="6"/>
        <tr r="AC46" s="6"/>
        <tr r="K36" s="6"/>
        <tr r="T37" s="6"/>
        <tr r="N49" s="6"/>
        <tr r="L44" s="6"/>
        <tr r="M50" s="6"/>
        <tr r="W33" s="6"/>
        <tr r="P46" s="6"/>
        <tr r="X33" s="6"/>
        <tr r="K43" s="6"/>
        <tr r="G42" s="6"/>
        <tr r="AG37" s="6"/>
        <tr r="N41" s="6"/>
        <tr r="H42" s="6"/>
        <tr r="AE40" s="6"/>
        <tr r="X36" s="6"/>
        <tr r="Q50" s="6"/>
        <tr r="Y48" s="6"/>
        <tr r="X38" s="6"/>
        <tr r="L37" s="6"/>
        <tr r="T50" s="6"/>
        <tr r="J33" s="6"/>
        <tr r="K34" s="6"/>
        <tr r="H48" s="6"/>
        <tr r="AB43" s="6"/>
        <tr r="Q43" s="6"/>
        <tr r="L46" s="6"/>
        <tr r="I39" s="6"/>
        <tr r="E45" s="6"/>
        <tr r="W41" s="6"/>
        <tr r="W45" s="6"/>
        <tr r="Q42" s="6"/>
        <tr r="P44" s="6"/>
        <tr r="AC43" s="6"/>
        <tr r="N50" s="6"/>
        <tr r="U48" s="6"/>
        <tr r="AA47" s="6"/>
        <tr r="Z35" s="6"/>
        <tr r="Z45" s="6"/>
        <tr r="Y40" s="6"/>
        <tr r="AB49" s="6"/>
        <tr r="AF46" s="6"/>
        <tr r="X44" s="6"/>
        <tr r="R45" s="6"/>
        <tr r="Z42" s="6"/>
        <tr r="K45" s="6"/>
        <tr r="G48" s="6"/>
        <tr r="O37" s="6"/>
        <tr r="AD44" s="6"/>
        <tr r="AF33" s="6"/>
        <tr r="Z49" s="6"/>
        <tr r="U35" s="6"/>
        <tr r="T43" s="6"/>
        <tr r="F34" s="6"/>
        <tr r="U42" s="6"/>
        <tr r="Q51" s="6"/>
        <tr r="L34" s="6"/>
        <tr r="I46" s="6"/>
        <tr r="AD47" s="6"/>
        <tr r="AG33" s="6"/>
        <tr r="P48" s="6"/>
        <tr r="F35" s="6"/>
        <tr r="AB46" s="6"/>
        <tr r="AD49" s="6"/>
        <tr r="T36" s="6"/>
        <tr r="Y47" s="6"/>
        <tr r="T51" s="6"/>
        <tr r="G36" s="6"/>
        <tr r="G46" s="6"/>
        <tr r="L43" s="6"/>
        <tr r="S37" s="6"/>
        <tr r="U44" s="6"/>
        <tr r="AE37" s="6"/>
        <tr r="H34" s="6"/>
        <tr r="O40" s="6"/>
        <tr r="T47" s="6"/>
        <tr r="AE34" s="6"/>
        <tr r="G43" s="6"/>
        <tr r="AC45" s="6"/>
        <tr r="Q35" s="6"/>
        <tr r="E48" s="6"/>
        <tr r="AF45" s="6"/>
        <tr r="K39" s="6"/>
        <tr r="G45" s="6"/>
      </tp>
      <tp>
        <v>-1</v>
        <stp/>
        <stp>6cea516a-fb5d-4566-8bca-5bdb926b6593</stp>
        <tr r="E39" s="13"/>
        <tr r="F39" s="13"/>
        <tr r="F48" s="13"/>
        <tr r="H44" s="13"/>
        <tr r="J42" s="13"/>
        <tr r="O47" s="13"/>
        <tr r="O45" s="13"/>
        <tr r="G45" s="13"/>
        <tr r="E45" s="13"/>
        <tr r="L48" s="13"/>
        <tr r="F46" s="13"/>
        <tr r="E44" s="13"/>
        <tr r="G40" s="13"/>
        <tr r="N44" s="13"/>
        <tr r="H46" s="13"/>
        <tr r="G48" s="13"/>
        <tr r="G46" s="13"/>
        <tr r="F47" s="13"/>
        <tr r="L39" s="13"/>
        <tr r="I49" s="13"/>
        <tr r="H49" s="13"/>
        <tr r="F49" s="13"/>
        <tr r="N40" s="13"/>
        <tr r="E48" s="13"/>
        <tr r="L46" s="13"/>
        <tr r="H45" s="13"/>
        <tr r="I42" s="13"/>
        <tr r="K43" s="13"/>
        <tr r="I43" s="13"/>
        <tr r="J44" s="13"/>
        <tr r="F44" s="13"/>
        <tr r="O42" s="13"/>
        <tr r="N42" s="13"/>
        <tr r="J46" s="13"/>
        <tr r="M40" s="13"/>
        <tr r="F42" s="13"/>
        <tr r="J49" s="13"/>
        <tr r="G47" s="13"/>
        <tr r="M41" s="13"/>
        <tr r="H42" s="13"/>
        <tr r="O46" s="13"/>
        <tr r="H48" s="13"/>
        <tr r="M42" s="13"/>
        <tr r="K41" s="13"/>
        <tr r="G42" s="13"/>
        <tr r="J40" s="13"/>
        <tr r="K44" s="13"/>
        <tr r="L41" s="13"/>
        <tr r="O44" s="13"/>
        <tr r="G44" s="13"/>
        <tr r="K49" s="13"/>
        <tr r="E47" s="13"/>
        <tr r="I47" s="13"/>
        <tr r="O41" s="13"/>
        <tr r="E43" s="13"/>
        <tr r="O43" s="13"/>
        <tr r="K45" s="13"/>
        <tr r="G43" s="13"/>
        <tr r="M48" s="13"/>
        <tr r="E46" s="13"/>
        <tr r="O49" s="13"/>
        <tr r="M43" s="13"/>
        <tr r="N47" s="13"/>
        <tr r="K46" s="13"/>
        <tr r="H39" s="13"/>
        <tr r="F43" s="13"/>
        <tr r="F41" s="13"/>
        <tr r="J41" s="13"/>
        <tr r="K47" s="13"/>
        <tr r="L42" s="13"/>
        <tr r="J39" s="13"/>
        <tr r="O39" s="13"/>
        <tr r="N46" s="13"/>
        <tr r="I45" s="13"/>
        <tr r="J43" s="13"/>
        <tr r="H40" s="13"/>
        <tr r="N48" s="13"/>
        <tr r="K42" s="13"/>
        <tr r="L47" s="13"/>
        <tr r="N39" s="13"/>
        <tr r="N41" s="13"/>
        <tr r="G39" s="13"/>
        <tr r="L49" s="13"/>
        <tr r="M46" s="13"/>
        <tr r="H41" s="13"/>
        <tr r="I39" s="13"/>
        <tr r="G49" s="13"/>
        <tr r="M49" s="13"/>
        <tr r="M44" s="13"/>
        <tr r="I46" s="13"/>
        <tr r="K48" s="13"/>
        <tr r="J47" s="13"/>
        <tr r="L44" s="13"/>
        <tr r="I41" s="13"/>
        <tr r="O40" s="13"/>
        <tr r="H47" s="13"/>
        <tr r="E41" s="13"/>
        <tr r="I40" s="13"/>
        <tr r="L40" s="13"/>
        <tr r="N49" s="13"/>
        <tr r="F45" s="13"/>
        <tr r="E42" s="13"/>
        <tr r="G41" s="13"/>
        <tr r="L43" s="13"/>
        <tr r="M47" s="13"/>
        <tr r="K39" s="13"/>
        <tr r="L45" s="13"/>
        <tr r="F40" s="13"/>
        <tr r="J45" s="13"/>
        <tr r="E40" s="13"/>
        <tr r="O48" s="13"/>
        <tr r="N45" s="13"/>
        <tr r="M39" s="13"/>
        <tr r="E49" s="13"/>
        <tr r="J48" s="13"/>
        <tr r="K40" s="13"/>
        <tr r="I48" s="13"/>
        <tr r="N43" s="13"/>
        <tr r="M45" s="13"/>
        <tr r="H43" s="13"/>
        <tr r="I44" s="1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H21" sqref="H2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332</v>
      </c>
      <c r="F13" s="12"/>
      <c r="G13" s="12"/>
      <c r="H13" s="12" t="s">
        <v>336</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335</v>
      </c>
      <c r="F15" s="12"/>
      <c r="G15" s="12"/>
      <c r="H15" s="12" t="s">
        <v>333</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337</v>
      </c>
      <c r="I17" s="41" t="s">
        <v>326</v>
      </c>
      <c r="J17" s="2" t="s">
        <v>327</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334</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338</v>
      </c>
      <c r="I21" s="41" t="s">
        <v>339</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340</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322</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323</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portfolio_demo</v>
      </c>
      <c r="E16" s="46"/>
      <c r="F16" s="2"/>
      <c r="G16" s="2"/>
      <c r="H16" s="2"/>
      <c r="I16" s="2"/>
      <c r="J16" s="2"/>
      <c r="K16" s="2"/>
      <c r="L16" s="2"/>
      <c r="M16" s="2"/>
    </row>
    <row r="17" spans="2:13" x14ac:dyDescent="0.25">
      <c r="B17" s="2"/>
      <c r="C17" s="12">
        <v>2</v>
      </c>
      <c r="D17" s="30" t="str">
        <v>Production-client</v>
      </c>
      <c r="E17" s="46"/>
      <c r="F17" s="2"/>
      <c r="G17" s="2"/>
      <c r="H17" s="2"/>
      <c r="I17" s="2"/>
      <c r="J17" s="2"/>
      <c r="K17" s="2"/>
      <c r="L17" s="2"/>
      <c r="M17" s="2"/>
    </row>
    <row r="18" spans="2:13" x14ac:dyDescent="0.25">
      <c r="B18" s="2"/>
      <c r="C18" s="12">
        <v>3</v>
      </c>
      <c r="D18" s="30" t="str">
        <v>Test-client</v>
      </c>
      <c r="E18" s="46"/>
      <c r="F18" s="2"/>
      <c r="G18" s="2"/>
      <c r="H18" s="2"/>
      <c r="I18" s="2"/>
      <c r="J18" s="2"/>
      <c r="K18" s="2"/>
      <c r="L18" s="2"/>
      <c r="M18" s="2"/>
    </row>
    <row r="19" spans="2:13" x14ac:dyDescent="0.25">
      <c r="B19" s="2"/>
      <c r="C19" s="12">
        <v>4</v>
      </c>
      <c r="D19" s="30" t="str">
        <v>PembertonMain</v>
      </c>
      <c r="E19" s="46"/>
      <c r="F19" s="2"/>
      <c r="G19" s="2"/>
      <c r="H19" s="2"/>
      <c r="I19" s="2"/>
      <c r="J19" s="2"/>
      <c r="K19" s="2"/>
      <c r="L19" s="2"/>
      <c r="M19" s="2"/>
    </row>
    <row r="20" spans="2:13" x14ac:dyDescent="0.25">
      <c r="B20" s="2"/>
      <c r="C20" s="12">
        <v>5</v>
      </c>
      <c r="D20" s="30" t="str">
        <v>FinbourneExamples</v>
      </c>
      <c r="E20" s="46"/>
      <c r="F20" s="2"/>
      <c r="G20" s="2"/>
      <c r="H20" s="2"/>
      <c r="I20" s="2"/>
      <c r="J20" s="2"/>
      <c r="K20" s="2"/>
      <c r="L20" s="2"/>
      <c r="M20" s="2"/>
    </row>
    <row r="21" spans="2:13" x14ac:dyDescent="0.25">
      <c r="B21" s="2"/>
      <c r="C21" s="12">
        <v>6</v>
      </c>
      <c r="D21" s="30" t="str">
        <v>default</v>
      </c>
      <c r="E21" s="46"/>
      <c r="F21" s="2"/>
      <c r="G21" s="2"/>
      <c r="H21" s="2"/>
      <c r="I21" s="2"/>
      <c r="J21" s="2"/>
      <c r="K21" s="2"/>
      <c r="L21" s="2"/>
      <c r="M21" s="2"/>
    </row>
    <row r="22" spans="2:13" x14ac:dyDescent="0.25">
      <c r="B22" s="2"/>
      <c r="C22" s="12">
        <v>7</v>
      </c>
      <c r="D22" s="30" t="str">
        <v>Finbourne-Examples</v>
      </c>
      <c r="E22" s="46"/>
      <c r="F22" s="2"/>
      <c r="G22" s="2"/>
      <c r="H22" s="2"/>
      <c r="I22" s="2"/>
      <c r="J22" s="2"/>
      <c r="K22" s="2"/>
      <c r="L22" s="2"/>
      <c r="M22" s="2"/>
    </row>
    <row r="23" spans="2:13" x14ac:dyDescent="0.25">
      <c r="B23" s="2"/>
      <c r="C23" s="12">
        <v>8</v>
      </c>
      <c r="D23" s="30" t="str">
        <v>FinbourneBondVillains</v>
      </c>
      <c r="E23" s="46"/>
      <c r="F23" s="2"/>
      <c r="G23" s="2"/>
      <c r="H23" s="2"/>
      <c r="I23" s="2"/>
      <c r="J23" s="2"/>
      <c r="K23" s="2"/>
      <c r="L23" s="2"/>
      <c r="M23" s="2"/>
    </row>
    <row r="24" spans="2:13" x14ac:dyDescent="0.25">
      <c r="B24" s="2"/>
      <c r="C24" s="12">
        <v>9</v>
      </c>
      <c r="D24" s="30" t="str">
        <v>Pemberton</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1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321</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US-Treasury-Bond</v>
      </c>
      <c r="H30" s="29" t="str">
        <v>US$ Treasury Bond Fund</v>
      </c>
      <c r="I30" s="30">
        <v>0</v>
      </c>
      <c r="J30" s="69">
        <v>43466</v>
      </c>
      <c r="K30" s="70">
        <v>0</v>
      </c>
      <c r="L30" s="29">
        <v>0</v>
      </c>
      <c r="M30" s="29" t="b">
        <v>0</v>
      </c>
      <c r="N30" s="2"/>
      <c r="S30" s="34"/>
    </row>
    <row r="31" spans="2:19" x14ac:dyDescent="0.25">
      <c r="B31" s="2"/>
      <c r="C31" s="2"/>
      <c r="D31" s="12">
        <v>2</v>
      </c>
      <c r="E31" s="30" t="str">
        <v>Transaction</v>
      </c>
      <c r="F31" s="29" t="str">
        <v>Finbourne-Examples</v>
      </c>
      <c r="G31" s="29" t="str">
        <v>Global-Equity</v>
      </c>
      <c r="H31" s="29" t="str">
        <v>Global Equity Fund</v>
      </c>
      <c r="I31" s="30">
        <v>0</v>
      </c>
      <c r="J31" s="69">
        <v>43466</v>
      </c>
      <c r="K31" s="70">
        <v>0</v>
      </c>
      <c r="L31" s="29">
        <v>0</v>
      </c>
      <c r="M31" s="29" t="b">
        <v>0</v>
      </c>
      <c r="N31" s="2"/>
      <c r="S31" s="34"/>
    </row>
    <row r="32" spans="2:19" x14ac:dyDescent="0.25">
      <c r="B32" s="2"/>
      <c r="C32" s="2"/>
      <c r="D32" s="12">
        <v>3</v>
      </c>
      <c r="E32" s="30" t="str">
        <v>Transaction</v>
      </c>
      <c r="F32" s="29" t="str">
        <v>Finbourne-Examples</v>
      </c>
      <c r="G32" s="29" t="str">
        <v>UK-Equities</v>
      </c>
      <c r="H32" s="29" t="str">
        <v>UK Equity Fund</v>
      </c>
      <c r="I32" s="30">
        <v>0</v>
      </c>
      <c r="J32" s="69">
        <v>43466</v>
      </c>
      <c r="K32" s="70">
        <v>0</v>
      </c>
      <c r="L32" s="29">
        <v>0</v>
      </c>
      <c r="M32" s="29" t="b">
        <v>0</v>
      </c>
      <c r="N32" s="2"/>
      <c r="S32" s="34"/>
    </row>
    <row r="33" spans="2:19" x14ac:dyDescent="0.25">
      <c r="B33" s="2"/>
      <c r="C33" s="2"/>
      <c r="D33" s="12">
        <v>4</v>
      </c>
      <c r="E33" s="30" t="str">
        <v>Transaction</v>
      </c>
      <c r="F33" s="29" t="str">
        <v>Finbourne-Examples</v>
      </c>
      <c r="G33" s="29" t="str">
        <v>US-Corporate-Bond</v>
      </c>
      <c r="H33" s="29" t="str">
        <v>US Corporate Bond Fund</v>
      </c>
      <c r="I33" s="30">
        <v>0</v>
      </c>
      <c r="J33" s="69">
        <v>43466</v>
      </c>
      <c r="K33" s="70">
        <v>0</v>
      </c>
      <c r="L33" s="29">
        <v>0</v>
      </c>
      <c r="M33" s="29" t="b">
        <v>0</v>
      </c>
      <c r="N33" s="2"/>
    </row>
    <row r="34" spans="2:19" x14ac:dyDescent="0.25">
      <c r="B34" s="2"/>
      <c r="C34" s="2"/>
      <c r="D34" s="12">
        <v>5</v>
      </c>
      <c r="E34" s="30" t="str">
        <v/>
      </c>
      <c r="F34" s="29" t="str">
        <v/>
      </c>
      <c r="G34" s="29" t="str">
        <v/>
      </c>
      <c r="H34" s="29" t="str">
        <v/>
      </c>
      <c r="I34" s="30" t="str">
        <v/>
      </c>
      <c r="J34" s="69" t="str">
        <v/>
      </c>
      <c r="K34" s="70" t="str">
        <v/>
      </c>
      <c r="L34" s="29" t="str">
        <v/>
      </c>
      <c r="M34" s="29" t="str">
        <v/>
      </c>
      <c r="N34" s="2"/>
    </row>
    <row r="35" spans="2:19" x14ac:dyDescent="0.25">
      <c r="B35" s="2"/>
      <c r="C35" s="2"/>
      <c r="D35" s="12">
        <v>6</v>
      </c>
      <c r="E35" s="30" t="str">
        <v/>
      </c>
      <c r="F35" s="29" t="str">
        <v/>
      </c>
      <c r="G35" s="29" t="str">
        <v/>
      </c>
      <c r="H35" s="29" t="str">
        <v/>
      </c>
      <c r="I35" s="30" t="str">
        <v/>
      </c>
      <c r="J35" s="69" t="str">
        <v/>
      </c>
      <c r="K35" s="70" t="str">
        <v/>
      </c>
      <c r="L35" s="29" t="str">
        <v/>
      </c>
      <c r="M35" s="29" t="str">
        <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Global Equity Fund</v>
      </c>
      <c r="G46" s="69">
        <v>43466</v>
      </c>
      <c r="H46" s="29" t="b">
        <v>0</v>
      </c>
      <c r="I46" s="2"/>
      <c r="J46" s="2"/>
      <c r="K46" s="2"/>
      <c r="L46" s="2"/>
      <c r="M46" s="2"/>
      <c r="N46" s="2"/>
      <c r="S46" s="34"/>
    </row>
    <row r="47" spans="2:19" x14ac:dyDescent="0.25">
      <c r="B47" s="2"/>
      <c r="C47" s="2"/>
      <c r="D47" s="12">
        <v>2</v>
      </c>
      <c r="E47" s="30" t="str">
        <v>Transaction</v>
      </c>
      <c r="F47" s="29" t="str">
        <v>US$ Treasury Bond Fund</v>
      </c>
      <c r="G47" s="69">
        <v>43466</v>
      </c>
      <c r="H47" s="29" t="b">
        <v>0</v>
      </c>
      <c r="I47" s="2"/>
      <c r="J47" s="2"/>
      <c r="K47" s="2"/>
      <c r="L47" s="2"/>
      <c r="M47" s="2"/>
      <c r="N47" s="2"/>
      <c r="S47" s="34"/>
    </row>
    <row r="48" spans="2:19" x14ac:dyDescent="0.25">
      <c r="B48" s="2"/>
      <c r="C48" s="2"/>
      <c r="D48" s="12">
        <v>3</v>
      </c>
      <c r="E48" s="30" t="str">
        <v>Transaction</v>
      </c>
      <c r="F48" s="29" t="str">
        <v>US Corporate Bond Fund</v>
      </c>
      <c r="G48" s="69">
        <v>43466</v>
      </c>
      <c r="H48" s="29" t="b">
        <v>0</v>
      </c>
      <c r="I48" s="2"/>
      <c r="J48" s="2"/>
      <c r="K48" s="2"/>
      <c r="L48" s="2"/>
      <c r="M48" s="2"/>
      <c r="N48" s="2"/>
      <c r="S48" s="34"/>
    </row>
    <row r="49" spans="2:19" x14ac:dyDescent="0.25">
      <c r="B49" s="2"/>
      <c r="C49" s="2"/>
      <c r="D49" s="12">
        <v>4</v>
      </c>
      <c r="E49" s="30" t="str">
        <v>Transaction</v>
      </c>
      <c r="F49" s="29" t="str">
        <v>UK Equity Fund</v>
      </c>
      <c r="G49" s="69">
        <v>43466</v>
      </c>
      <c r="H49" s="29" t="b">
        <v>0</v>
      </c>
      <c r="I49" s="2"/>
      <c r="J49" s="2"/>
      <c r="K49" s="2"/>
      <c r="L49" s="2"/>
      <c r="M49" s="2"/>
      <c r="N49" s="2"/>
      <c r="S49" s="34"/>
    </row>
    <row r="50" spans="2:19" x14ac:dyDescent="0.25">
      <c r="B50" s="2"/>
      <c r="C50" s="2"/>
      <c r="D50" s="12">
        <v>5</v>
      </c>
      <c r="E50" s="30" t="str">
        <v/>
      </c>
      <c r="F50" s="29" t="str">
        <v/>
      </c>
      <c r="G50" s="71" t="str">
        <v/>
      </c>
      <c r="H50" s="29" t="str">
        <v/>
      </c>
      <c r="I50" s="2"/>
      <c r="J50" s="2"/>
      <c r="K50" s="2"/>
      <c r="L50" s="2"/>
      <c r="M50" s="2"/>
      <c r="N50" s="2"/>
    </row>
    <row r="51" spans="2:19" x14ac:dyDescent="0.25">
      <c r="B51" s="2"/>
      <c r="C51" s="2"/>
      <c r="D51" s="12">
        <v>6</v>
      </c>
      <c r="E51" s="30" t="str">
        <v/>
      </c>
      <c r="F51" s="29" t="str">
        <v/>
      </c>
      <c r="G51" s="71" t="str">
        <v/>
      </c>
      <c r="H51" s="29" t="str">
        <v/>
      </c>
      <c r="I51" s="2"/>
      <c r="J51" s="2"/>
      <c r="K51" s="2"/>
      <c r="L51" s="2"/>
      <c r="M51" s="2"/>
      <c r="N51" s="2"/>
    </row>
    <row r="52" spans="2:19" x14ac:dyDescent="0.25">
      <c r="B52" s="2"/>
      <c r="C52" s="2"/>
      <c r="D52" s="12">
        <v>7</v>
      </c>
      <c r="E52" s="30" t="str">
        <v/>
      </c>
      <c r="F52" s="29" t="str">
        <v/>
      </c>
      <c r="G52" s="71" t="str">
        <v/>
      </c>
      <c r="H52" s="29" t="str">
        <v/>
      </c>
      <c r="I52" s="2"/>
      <c r="J52" s="2"/>
      <c r="K52" s="2"/>
      <c r="L52" s="2"/>
      <c r="M52" s="2"/>
      <c r="N52" s="2"/>
    </row>
    <row r="53" spans="2:19" x14ac:dyDescent="0.25">
      <c r="B53" s="2"/>
      <c r="C53" s="2"/>
      <c r="D53" s="12">
        <v>8</v>
      </c>
      <c r="E53" s="30" t="str">
        <v/>
      </c>
      <c r="F53" s="29" t="str">
        <v/>
      </c>
      <c r="G53" s="71" t="str">
        <v/>
      </c>
      <c r="H53" s="29" t="str">
        <v/>
      </c>
      <c r="I53" s="2"/>
      <c r="J53" s="2"/>
      <c r="K53" s="2"/>
      <c r="L53" s="2"/>
      <c r="M53" s="2"/>
      <c r="N53" s="2"/>
    </row>
    <row r="54" spans="2:19" x14ac:dyDescent="0.25">
      <c r="B54" s="2"/>
      <c r="C54" s="2"/>
      <c r="D54" s="12">
        <v>9</v>
      </c>
      <c r="E54" s="30" t="str">
        <v/>
      </c>
      <c r="F54" s="29" t="str">
        <v/>
      </c>
      <c r="G54" s="71" t="str">
        <v/>
      </c>
      <c r="H54" s="29" t="str">
        <v/>
      </c>
      <c r="I54" s="2"/>
      <c r="J54" s="2"/>
      <c r="K54" s="2"/>
      <c r="L54" s="2"/>
      <c r="M54" s="2"/>
      <c r="N54" s="2"/>
    </row>
    <row r="55" spans="2:19" x14ac:dyDescent="0.25">
      <c r="B55" s="2"/>
      <c r="C55" s="2"/>
      <c r="D55" s="12">
        <v>10</v>
      </c>
      <c r="E55" s="30" t="str">
        <v/>
      </c>
      <c r="F55" s="29" t="str">
        <v/>
      </c>
      <c r="G55" s="71" t="str">
        <v/>
      </c>
      <c r="H55" s="29" t="str">
        <v/>
      </c>
      <c r="I55" s="2"/>
      <c r="J55" s="2"/>
      <c r="K55" s="2"/>
      <c r="L55" s="2"/>
      <c r="M55" s="2"/>
      <c r="N55" s="2"/>
    </row>
    <row r="56" spans="2:19" x14ac:dyDescent="0.25">
      <c r="B56" s="2"/>
      <c r="C56" s="2"/>
      <c r="D56" s="2"/>
      <c r="E56" s="2"/>
      <c r="F56" s="2"/>
      <c r="G56" s="2"/>
      <c r="H56" s="2"/>
      <c r="I56" s="2"/>
      <c r="J56" s="2"/>
      <c r="K56" s="2"/>
      <c r="L56" s="2"/>
      <c r="M56" s="2"/>
      <c r="N56" s="2"/>
    </row>
    <row r="74" spans="9:16" x14ac:dyDescent="0.25">
      <c r="K74" s="33"/>
    </row>
    <row r="79" spans="9:16" x14ac:dyDescent="0.25">
      <c r="I79" s="34"/>
      <c r="P79" s="34"/>
    </row>
    <row r="80" spans="9: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0 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3" zoomScale="85" zoomScaleNormal="85" workbookViewId="0">
      <selection activeCell="E34" sqref="E3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321</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0">
        <v>12000751</v>
      </c>
      <c r="H32" s="52">
        <v>12000751</v>
      </c>
      <c r="I32" s="52">
        <v>2390874215.0599999</v>
      </c>
      <c r="J32" s="28" t="str">
        <v>USD</v>
      </c>
      <c r="K32" s="51">
        <v>1822715424</v>
      </c>
      <c r="L32" s="51" t="str">
        <v>GBP</v>
      </c>
      <c r="M32" s="2"/>
      <c r="P32" s="33"/>
    </row>
    <row r="33" spans="2:19" x14ac:dyDescent="0.25">
      <c r="B33" s="2"/>
      <c r="C33" s="2"/>
      <c r="D33" s="12">
        <v>2</v>
      </c>
      <c r="E33" s="15" t="str">
        <v>LUID_UX4RG8N5</v>
      </c>
      <c r="F33" s="16" t="str">
        <v>P</v>
      </c>
      <c r="G33" s="50">
        <v>8700000</v>
      </c>
      <c r="H33" s="52">
        <v>8700000</v>
      </c>
      <c r="I33" s="52">
        <v>1378950000</v>
      </c>
      <c r="J33" s="28" t="str">
        <v>EUR</v>
      </c>
      <c r="K33" s="51">
        <v>1188862919.8199999</v>
      </c>
      <c r="L33" s="51" t="str">
        <v>GBP</v>
      </c>
      <c r="M33" s="2"/>
      <c r="Q33" s="40"/>
      <c r="R33" s="40"/>
      <c r="S33" s="40"/>
    </row>
    <row r="34" spans="2:19" x14ac:dyDescent="0.25">
      <c r="B34" s="2"/>
      <c r="C34" s="2"/>
      <c r="D34" s="12">
        <v>3</v>
      </c>
      <c r="E34" s="15" t="str">
        <v>LUID_UX4RG8N5</v>
      </c>
      <c r="F34" s="16" t="str">
        <v>P</v>
      </c>
      <c r="G34" s="50">
        <v>-309726.4705882353</v>
      </c>
      <c r="H34" s="52">
        <v>-309726.4705882353</v>
      </c>
      <c r="I34" s="52">
        <v>-2115741521</v>
      </c>
      <c r="J34" s="28" t="str">
        <v>JPY</v>
      </c>
      <c r="K34" s="51">
        <v>0</v>
      </c>
      <c r="L34" s="51" t="str">
        <v>GBP</v>
      </c>
      <c r="M34" s="2"/>
      <c r="Q34" s="40"/>
      <c r="R34" s="40"/>
      <c r="S34" s="40"/>
    </row>
    <row r="35" spans="2:19" x14ac:dyDescent="0.25">
      <c r="B35" s="2"/>
      <c r="C35" s="2"/>
      <c r="D35" s="12">
        <v>4</v>
      </c>
      <c r="E35" s="15" t="str">
        <v>LUID_BVE0REZ5</v>
      </c>
      <c r="F35" s="16" t="str">
        <v>P</v>
      </c>
      <c r="G35" s="50">
        <v>10530700</v>
      </c>
      <c r="H35" s="52">
        <v>10530700</v>
      </c>
      <c r="I35" s="52">
        <v>71935211700</v>
      </c>
      <c r="J35" s="28" t="str">
        <v>JPY</v>
      </c>
      <c r="K35" s="51">
        <v>489629528.97000003</v>
      </c>
      <c r="L35" s="51" t="str">
        <v>GBP</v>
      </c>
      <c r="M35" s="2"/>
      <c r="Q35" s="40"/>
      <c r="R35" s="40"/>
      <c r="S35" s="40"/>
    </row>
    <row r="36" spans="2:19" x14ac:dyDescent="0.25">
      <c r="B36" s="2"/>
      <c r="C36" s="2"/>
      <c r="D36" s="12">
        <v>5</v>
      </c>
      <c r="E36" s="15" t="str">
        <v>LUID_BVE0REZ5</v>
      </c>
      <c r="F36" s="16" t="str">
        <v>P</v>
      </c>
      <c r="G36" s="50">
        <v>455882.35294117645</v>
      </c>
      <c r="H36" s="52">
        <v>455882.35294117645</v>
      </c>
      <c r="I36" s="52">
        <v>35846029.409999996</v>
      </c>
      <c r="J36" s="28" t="str">
        <v>EUR</v>
      </c>
      <c r="K36" s="51">
        <v>0</v>
      </c>
      <c r="L36" s="51" t="str">
        <v>GBP</v>
      </c>
      <c r="M36" s="2"/>
      <c r="Q36" s="40"/>
      <c r="R36" s="40"/>
      <c r="S36" s="40"/>
    </row>
    <row r="37" spans="2:19" x14ac:dyDescent="0.25">
      <c r="B37" s="2"/>
      <c r="C37" s="2"/>
      <c r="D37" s="12">
        <v>6</v>
      </c>
      <c r="E37" s="15" t="str">
        <v>LUID_9SBVLHHA</v>
      </c>
      <c r="F37" s="16" t="str">
        <v>P</v>
      </c>
      <c r="G37" s="50">
        <v>-8170000</v>
      </c>
      <c r="H37" s="52">
        <v>-8170000</v>
      </c>
      <c r="I37" s="52">
        <v>-1078766800</v>
      </c>
      <c r="J37" s="28" t="str">
        <v>USD</v>
      </c>
      <c r="K37" s="51">
        <v>-822451808.32000005</v>
      </c>
      <c r="L37" s="51" t="str">
        <v>GBP</v>
      </c>
      <c r="M37" s="2"/>
      <c r="O37" s="34"/>
      <c r="Q37" s="40"/>
      <c r="R37" s="40"/>
      <c r="S37" s="40"/>
    </row>
    <row r="38" spans="2:19" x14ac:dyDescent="0.25">
      <c r="B38" s="2"/>
      <c r="C38" s="2"/>
      <c r="D38" s="12">
        <v>7</v>
      </c>
      <c r="E38" s="15" t="str">
        <v>LUID_9SBVLHHA</v>
      </c>
      <c r="F38" s="16" t="str">
        <v>P</v>
      </c>
      <c r="G38" s="50">
        <v>-21470.588235294119</v>
      </c>
      <c r="H38" s="52">
        <v>-21470.588235294119</v>
      </c>
      <c r="I38" s="52">
        <v>-14082558.82</v>
      </c>
      <c r="J38" s="28" t="str">
        <v>GBP</v>
      </c>
      <c r="K38" s="51">
        <v>0</v>
      </c>
      <c r="L38" s="51" t="str">
        <v>GBP</v>
      </c>
      <c r="M38" s="2"/>
      <c r="Q38" s="40"/>
      <c r="R38" s="33"/>
      <c r="S38" s="40"/>
    </row>
    <row r="39" spans="2:19" x14ac:dyDescent="0.25">
      <c r="B39" s="2"/>
      <c r="C39" s="2"/>
      <c r="D39" s="12">
        <v>8</v>
      </c>
      <c r="E39" s="15" t="str">
        <v>LUID_JFJASSYO</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25">
      <c r="B40" s="2"/>
      <c r="C40" s="2"/>
      <c r="D40" s="12">
        <v>9</v>
      </c>
      <c r="E40" s="15" t="str">
        <v>LUID_HP2NME8I</v>
      </c>
      <c r="F40" s="16" t="str">
        <v>P</v>
      </c>
      <c r="G40" s="50">
        <v>730000</v>
      </c>
      <c r="H40" s="52">
        <v>730000</v>
      </c>
      <c r="I40" s="52">
        <v>478807000</v>
      </c>
      <c r="J40" s="28" t="str">
        <v>GBP</v>
      </c>
      <c r="K40" s="51">
        <v>478807000</v>
      </c>
      <c r="L40" s="51" t="str">
        <v>GBP</v>
      </c>
      <c r="M40" s="2"/>
      <c r="Q40" s="40"/>
      <c r="R40" s="40"/>
      <c r="S40" s="40"/>
    </row>
    <row r="41" spans="2:19" x14ac:dyDescent="0.25">
      <c r="B41" s="2"/>
      <c r="C41" s="2"/>
      <c r="D41" s="12">
        <v>10</v>
      </c>
      <c r="E41" s="15" t="str">
        <v>LUID_HP2NME8I</v>
      </c>
      <c r="F41" s="16" t="str">
        <v>P</v>
      </c>
      <c r="G41" s="50">
        <v>-255882.35294117648</v>
      </c>
      <c r="H41" s="52">
        <v>-255882.35294117648</v>
      </c>
      <c r="I41" s="52">
        <v>-40557352.939999998</v>
      </c>
      <c r="J41" s="28" t="str">
        <v>EUR</v>
      </c>
      <c r="K41" s="51">
        <v>0</v>
      </c>
      <c r="L41" s="51" t="str">
        <v>GBP</v>
      </c>
      <c r="M41" s="2"/>
      <c r="Q41" s="40"/>
      <c r="R41" s="40"/>
    </row>
    <row r="42" spans="2:19" x14ac:dyDescent="0.25">
      <c r="B42" s="2"/>
      <c r="C42" s="2"/>
      <c r="D42" s="12">
        <v>11</v>
      </c>
      <c r="E42" s="15" t="str">
        <v>LUID_XUE1ELEX</v>
      </c>
      <c r="F42" s="88" t="str">
        <v>P</v>
      </c>
      <c r="G42" s="86">
        <v>2320000</v>
      </c>
      <c r="H42" s="52">
        <v>2320000</v>
      </c>
      <c r="I42" s="52">
        <v>1322168000</v>
      </c>
      <c r="J42" s="83" t="str">
        <v>GBP</v>
      </c>
      <c r="K42" s="51">
        <v>1322168000</v>
      </c>
      <c r="L42" s="51" t="str">
        <v>GBP</v>
      </c>
      <c r="M42" s="2"/>
      <c r="Q42" s="40"/>
    </row>
    <row r="43" spans="2:19" x14ac:dyDescent="0.25">
      <c r="B43" s="2"/>
      <c r="C43" s="6"/>
      <c r="D43" s="12">
        <v>12</v>
      </c>
      <c r="E43" s="15" t="str">
        <v>LUID_XUE1ELEX</v>
      </c>
      <c r="F43" s="88" t="str">
        <v>P</v>
      </c>
      <c r="G43" s="86">
        <v>617647.0588235294</v>
      </c>
      <c r="H43" s="52">
        <v>617647.0588235294</v>
      </c>
      <c r="I43" s="52">
        <v>67904117.650000006</v>
      </c>
      <c r="J43" s="83" t="str">
        <v>USD</v>
      </c>
      <c r="K43" s="51">
        <v>0</v>
      </c>
      <c r="L43" s="51" t="str">
        <v>GBP</v>
      </c>
      <c r="M43" s="2"/>
      <c r="Q43" s="40"/>
    </row>
    <row r="44" spans="2:19" x14ac:dyDescent="0.25">
      <c r="B44" s="2"/>
      <c r="D44" s="12">
        <v>13</v>
      </c>
      <c r="E44" s="15" t="str">
        <v>LUID_0UK37N0H</v>
      </c>
      <c r="F44" s="88" t="str">
        <v>P</v>
      </c>
      <c r="G44" s="86">
        <v>8300000</v>
      </c>
      <c r="H44" s="52">
        <v>8300000</v>
      </c>
      <c r="I44" s="52">
        <v>98147500000</v>
      </c>
      <c r="J44" s="83" t="str">
        <v>JPY</v>
      </c>
      <c r="K44" s="51">
        <v>668044384.09000003</v>
      </c>
      <c r="L44" s="51" t="str">
        <v>GBP</v>
      </c>
      <c r="M44" s="2"/>
    </row>
    <row r="45" spans="2:19" x14ac:dyDescent="0.25">
      <c r="B45" s="2"/>
      <c r="D45" s="12">
        <v>14</v>
      </c>
      <c r="E45" s="15" t="str">
        <v>LUID_T2QB43BD</v>
      </c>
      <c r="F45" s="88" t="str">
        <v>P</v>
      </c>
      <c r="G45" s="86">
        <v>21352941.176470589</v>
      </c>
      <c r="H45" s="52">
        <v>21352941.176470589</v>
      </c>
      <c r="I45" s="52">
        <v>2379056470.5900002</v>
      </c>
      <c r="J45" s="83" t="str">
        <v>USD</v>
      </c>
      <c r="K45" s="51">
        <v>1760183376</v>
      </c>
      <c r="L45" s="51" t="str">
        <v>GBP</v>
      </c>
      <c r="M45" s="2"/>
    </row>
    <row r="46" spans="2:19" x14ac:dyDescent="0.25">
      <c r="B46" s="2"/>
      <c r="D46" s="12">
        <v>15</v>
      </c>
      <c r="E46" s="15" t="str">
        <v>LUID_DDZQNCD6</v>
      </c>
      <c r="F46" s="88" t="str">
        <v>P</v>
      </c>
      <c r="G46" s="86">
        <v>15500000</v>
      </c>
      <c r="H46" s="52">
        <v>15500000</v>
      </c>
      <c r="I46" s="52">
        <v>1218765000</v>
      </c>
      <c r="J46" s="83" t="str">
        <v>EUR</v>
      </c>
      <c r="K46" s="51">
        <v>1050759285.3099999</v>
      </c>
      <c r="L46" s="51" t="str">
        <v>GBP</v>
      </c>
      <c r="M46" s="2"/>
    </row>
    <row r="47" spans="2:19" x14ac:dyDescent="0.25">
      <c r="B47" s="2"/>
      <c r="D47" s="12">
        <v>16</v>
      </c>
      <c r="E47" s="15" t="str">
        <v>LUID_DDZQNCD6</v>
      </c>
      <c r="F47" s="88" t="str">
        <v>P</v>
      </c>
      <c r="G47" s="86">
        <v>68235.294117647063</v>
      </c>
      <c r="H47" s="52">
        <v>68235.294117647063</v>
      </c>
      <c r="I47" s="52">
        <v>38887294.119999997</v>
      </c>
      <c r="J47" s="83" t="str">
        <v>GBP</v>
      </c>
      <c r="K47" s="51">
        <v>0</v>
      </c>
      <c r="L47" s="51" t="str">
        <v>GBP</v>
      </c>
      <c r="M47" s="2"/>
    </row>
    <row r="48" spans="2:19" x14ac:dyDescent="0.25">
      <c r="B48" s="2"/>
      <c r="D48" s="12">
        <v>17</v>
      </c>
      <c r="E48" s="15" t="str">
        <v>CCY_USD</v>
      </c>
      <c r="F48" s="88" t="str">
        <v>B</v>
      </c>
      <c r="G48" s="86">
        <v>-106641774.67117646</v>
      </c>
      <c r="H48" s="52">
        <v>-106641774.67117646</v>
      </c>
      <c r="I48" s="52">
        <v>-106641774.67</v>
      </c>
      <c r="J48" s="83" t="str">
        <v>USD</v>
      </c>
      <c r="K48" s="51">
        <v>0</v>
      </c>
      <c r="L48" s="51" t="str">
        <v>GBP</v>
      </c>
      <c r="M48" s="2"/>
    </row>
    <row r="49" spans="2:13" x14ac:dyDescent="0.2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2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2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I35" sqref="I35"/>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321</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25">
      <c r="B29" s="12"/>
      <c r="C29" s="2"/>
      <c r="D29" s="2"/>
      <c r="E29" s="72">
        <v>1880603871.0936821</v>
      </c>
      <c r="F29" s="73">
        <v>0.20395092596523573</v>
      </c>
      <c r="G29" s="74" t="str">
        <v>Apple</v>
      </c>
      <c r="H29" s="2"/>
      <c r="I29" s="29" t="s">
        <v>244</v>
      </c>
      <c r="J29" s="54"/>
      <c r="K29" s="56"/>
      <c r="L29" s="56"/>
      <c r="M29" s="56"/>
      <c r="N29" s="2"/>
    </row>
    <row r="30" spans="2:16" x14ac:dyDescent="0.25">
      <c r="B30" s="12"/>
      <c r="C30" s="2"/>
      <c r="D30" s="2"/>
      <c r="E30" s="72">
        <v>1252860850.1068258</v>
      </c>
      <c r="F30" s="73">
        <v>0.13587238355320322</v>
      </c>
      <c r="G30" s="74" t="str">
        <v>Volkswagen</v>
      </c>
      <c r="H30" s="2"/>
      <c r="I30" s="29" t="s">
        <v>245</v>
      </c>
      <c r="J30" s="54"/>
      <c r="K30" s="56"/>
      <c r="L30" s="56"/>
      <c r="M30" s="56"/>
      <c r="N30" s="2"/>
    </row>
    <row r="31" spans="2:16" x14ac:dyDescent="0.25">
      <c r="B31" s="12"/>
      <c r="C31" s="2"/>
      <c r="D31" s="2"/>
      <c r="E31" s="72">
        <v>503438109.29149431</v>
      </c>
      <c r="F31" s="73">
        <v>5.4597712008576944E-2</v>
      </c>
      <c r="G31" s="74" t="str">
        <v>Toyota Motor</v>
      </c>
      <c r="H31" s="2"/>
      <c r="I31" s="29" t="s">
        <v>246</v>
      </c>
      <c r="J31" s="55">
        <f>F21</f>
        <v>43575</v>
      </c>
      <c r="K31" s="57"/>
      <c r="L31" s="57"/>
      <c r="M31" s="57"/>
      <c r="N31" s="2"/>
    </row>
    <row r="32" spans="2:16" x14ac:dyDescent="0.25">
      <c r="B32" s="12"/>
      <c r="C32" s="2"/>
      <c r="D32" s="2"/>
      <c r="E32" s="72">
        <v>-831822953.54999995</v>
      </c>
      <c r="F32" s="73">
        <v>-9.0210949909933807E-2</v>
      </c>
      <c r="G32" s="74" t="str">
        <v>Walt Disney</v>
      </c>
      <c r="H32" s="2"/>
      <c r="I32" s="29" t="s">
        <v>247</v>
      </c>
      <c r="J32" s="54" t="s">
        <v>258</v>
      </c>
      <c r="K32" s="56"/>
      <c r="L32" s="56"/>
      <c r="M32" s="56"/>
      <c r="N32" s="2"/>
      <c r="O32" s="36"/>
      <c r="P32" s="53"/>
    </row>
    <row r="33" spans="2:16" x14ac:dyDescent="0.25">
      <c r="B33" s="12"/>
      <c r="C33" s="2"/>
      <c r="D33" s="2"/>
      <c r="E33" s="72">
        <v>1052663160.9</v>
      </c>
      <c r="F33" s="73">
        <v>0.11416100418329517</v>
      </c>
      <c r="G33" s="74" t="str">
        <v>Microsoft</v>
      </c>
      <c r="H33" s="2"/>
      <c r="I33" s="29" t="s">
        <v>248</v>
      </c>
      <c r="J33" s="54" t="s">
        <v>259</v>
      </c>
      <c r="K33" s="56"/>
      <c r="L33" s="56"/>
      <c r="M33" s="56"/>
      <c r="N33" s="2"/>
      <c r="O33" s="36"/>
      <c r="P33" s="53"/>
    </row>
    <row r="34" spans="2:16" x14ac:dyDescent="0.25">
      <c r="B34" s="12"/>
      <c r="C34" s="2"/>
      <c r="D34" s="2"/>
      <c r="E34" s="72">
        <v>486545000</v>
      </c>
      <c r="F34" s="73">
        <v>5.2765659370916193E-2</v>
      </c>
      <c r="G34" s="74" t="str">
        <v>HSBC Holdings</v>
      </c>
      <c r="H34" s="2"/>
      <c r="I34" s="29" t="s">
        <v>249</v>
      </c>
      <c r="J34" s="54"/>
      <c r="K34" s="56"/>
      <c r="L34" s="56"/>
      <c r="M34" s="56"/>
      <c r="N34" s="2"/>
      <c r="O34" s="36"/>
      <c r="P34" s="53"/>
    </row>
    <row r="35" spans="2:16" ht="15" customHeight="1" x14ac:dyDescent="0.25">
      <c r="B35" s="12"/>
      <c r="C35" s="2"/>
      <c r="D35" s="2"/>
      <c r="E35" s="72">
        <v>1317064000</v>
      </c>
      <c r="F35" s="73">
        <v>0.14283519590931232</v>
      </c>
      <c r="G35" s="74" t="str">
        <v>BP</v>
      </c>
      <c r="H35" s="2"/>
      <c r="I35" s="29" t="s">
        <v>278</v>
      </c>
      <c r="J35" s="97" t="s">
        <v>328</v>
      </c>
      <c r="K35" s="98"/>
      <c r="L35" s="98"/>
      <c r="M35" s="98"/>
      <c r="N35" s="2"/>
      <c r="O35" s="36"/>
      <c r="P35" s="53"/>
    </row>
    <row r="36" spans="2:16" x14ac:dyDescent="0.25">
      <c r="B36" s="12"/>
      <c r="C36" s="2"/>
      <c r="D36" s="2"/>
      <c r="E36" s="72">
        <v>658379731.12552786</v>
      </c>
      <c r="F36" s="73">
        <v>7.140108444087391E-2</v>
      </c>
      <c r="G36" s="74" t="str">
        <v>Softbank</v>
      </c>
      <c r="H36" s="2"/>
      <c r="I36" s="29"/>
      <c r="J36" s="97"/>
      <c r="K36" s="98"/>
      <c r="L36" s="98"/>
      <c r="M36" s="98"/>
      <c r="N36" s="2"/>
      <c r="O36" s="36"/>
      <c r="P36" s="53"/>
    </row>
    <row r="37" spans="2:16" x14ac:dyDescent="0.25">
      <c r="B37" s="12"/>
      <c r="C37" s="2"/>
      <c r="D37" s="2"/>
      <c r="E37" s="72">
        <v>1831550742</v>
      </c>
      <c r="F37" s="73">
        <v>0.19863112882245385</v>
      </c>
      <c r="G37" s="74" t="str">
        <v>JPMorgan Chase</v>
      </c>
      <c r="H37" s="2"/>
      <c r="I37" s="29"/>
      <c r="J37" s="97"/>
      <c r="K37" s="98"/>
      <c r="L37" s="98"/>
      <c r="M37" s="98"/>
      <c r="N37" s="2"/>
      <c r="O37" s="36"/>
      <c r="P37" s="53"/>
    </row>
    <row r="38" spans="2:16" x14ac:dyDescent="0.25">
      <c r="B38" s="12"/>
      <c r="C38" s="2"/>
      <c r="D38" s="2"/>
      <c r="E38" s="72">
        <v>1069697092.0949062</v>
      </c>
      <c r="F38" s="73">
        <v>0.1160083289141588</v>
      </c>
      <c r="G38" s="74" t="str">
        <v>Anheuser-Busch InBev</v>
      </c>
      <c r="H38" s="2"/>
      <c r="I38" s="29"/>
      <c r="J38" s="97"/>
      <c r="K38" s="98"/>
      <c r="L38" s="98"/>
      <c r="M38" s="98"/>
      <c r="N38" s="2"/>
      <c r="O38" s="36"/>
      <c r="P38" s="53"/>
    </row>
    <row r="39" spans="2:16" x14ac:dyDescent="0.25">
      <c r="B39" s="12"/>
      <c r="C39" s="2"/>
      <c r="D39" s="2"/>
      <c r="E39" s="72">
        <v>-115014.22385099999</v>
      </c>
      <c r="F39" s="73">
        <v>-1.2473258092328912E-5</v>
      </c>
      <c r="G39" s="74" t="str">
        <v>USD</v>
      </c>
      <c r="H39" s="2"/>
      <c r="I39" s="29"/>
      <c r="J39" s="97"/>
      <c r="K39" s="98"/>
      <c r="L39" s="98"/>
      <c r="M39" s="98"/>
      <c r="N39" s="2"/>
      <c r="O39" s="36"/>
      <c r="P39" s="53"/>
    </row>
    <row r="40" spans="2:16" x14ac:dyDescent="0.25">
      <c r="B40" s="12"/>
      <c r="C40" s="2"/>
      <c r="D40" s="2"/>
      <c r="E40" s="72"/>
      <c r="F40" s="73"/>
      <c r="G40" s="74"/>
      <c r="H40" s="2"/>
      <c r="I40" s="29"/>
      <c r="J40" s="97"/>
      <c r="K40" s="98"/>
      <c r="L40" s="98"/>
      <c r="M40" s="98"/>
      <c r="N40" s="2"/>
      <c r="O40" s="36"/>
      <c r="P40" s="53"/>
    </row>
    <row r="41" spans="2:16" x14ac:dyDescent="0.25">
      <c r="B41" s="12"/>
      <c r="C41" s="2"/>
      <c r="D41" s="2"/>
      <c r="E41" s="72"/>
      <c r="F41" s="73"/>
      <c r="G41" s="74"/>
      <c r="H41" s="2"/>
      <c r="I41" s="29"/>
      <c r="J41" s="97"/>
      <c r="K41" s="98"/>
      <c r="L41" s="98"/>
      <c r="M41" s="98"/>
      <c r="N41" s="2"/>
      <c r="O41" s="36"/>
      <c r="P41" s="53"/>
    </row>
    <row r="42" spans="2:16" x14ac:dyDescent="0.25">
      <c r="B42" s="12"/>
      <c r="C42" s="2"/>
      <c r="D42" s="2"/>
      <c r="E42" s="72"/>
      <c r="F42" s="73"/>
      <c r="G42" s="74"/>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str">
        <v>Figi</v>
      </c>
      <c r="J51" s="66" t="str">
        <v>ClientInternal</v>
      </c>
      <c r="K51" s="2"/>
      <c r="L51" s="36"/>
    </row>
    <row r="52" spans="2:16" x14ac:dyDescent="0.25">
      <c r="B52" s="2"/>
      <c r="C52" s="2"/>
      <c r="D52" s="12"/>
      <c r="E52" s="29" t="s">
        <v>232</v>
      </c>
      <c r="F52" s="29" t="str">
        <v>Active</v>
      </c>
      <c r="G52" s="29" t="str">
        <v>LUID_RVXW0J4Z</v>
      </c>
      <c r="H52" s="74" t="str">
        <v>Apple</v>
      </c>
      <c r="I52" s="74" t="str">
        <v>BBG000B9XRY4</v>
      </c>
      <c r="J52" s="78" t="str">
        <v>ExcelID1</v>
      </c>
      <c r="K52" s="2"/>
      <c r="L52" s="36"/>
    </row>
    <row r="53" spans="2:16" x14ac:dyDescent="0.25">
      <c r="B53" s="2"/>
      <c r="C53" s="2"/>
      <c r="D53" s="12"/>
      <c r="E53" s="29" t="s">
        <v>233</v>
      </c>
      <c r="F53" s="29" t="str">
        <v>Active</v>
      </c>
      <c r="G53" s="29" t="str">
        <v>LUID_T2QB43BD</v>
      </c>
      <c r="H53" s="74" t="str">
        <v>JPMorgan Chase</v>
      </c>
      <c r="I53" s="74" t="str">
        <v>BBG000DMBXR2</v>
      </c>
      <c r="J53" s="78">
        <v>0</v>
      </c>
      <c r="K53" s="2"/>
      <c r="L53" s="36"/>
    </row>
    <row r="54" spans="2:16" x14ac:dyDescent="0.25">
      <c r="B54" s="2"/>
      <c r="C54" s="2"/>
      <c r="D54" s="12"/>
      <c r="E54" s="29" t="s">
        <v>234</v>
      </c>
      <c r="F54" s="29" t="str">
        <v>Active</v>
      </c>
      <c r="G54" s="29" t="str">
        <v>LUID_XUE1ELEX</v>
      </c>
      <c r="H54" s="74" t="str">
        <v>BP</v>
      </c>
      <c r="I54" s="74" t="str">
        <v>BBG000C059M6</v>
      </c>
      <c r="J54" s="78">
        <v>0</v>
      </c>
      <c r="K54" s="2"/>
      <c r="L54" s="36"/>
    </row>
    <row r="55" spans="2:16" x14ac:dyDescent="0.25">
      <c r="B55" s="2"/>
      <c r="C55" s="2"/>
      <c r="D55" s="12"/>
      <c r="E55" s="29" t="s">
        <v>235</v>
      </c>
      <c r="F55" s="29" t="str">
        <v>Active</v>
      </c>
      <c r="G55" s="29" t="str">
        <v>LUID_DDZQNCD6</v>
      </c>
      <c r="H55" s="74" t="str">
        <v>Anheuser-Busch InBev</v>
      </c>
      <c r="I55" s="74" t="str">
        <v>BBG00DQ4YZ36</v>
      </c>
      <c r="J55" s="78">
        <v>0</v>
      </c>
      <c r="K55" s="2"/>
      <c r="L55" s="36"/>
    </row>
    <row r="56" spans="2:16" x14ac:dyDescent="0.25">
      <c r="B56" s="2"/>
      <c r="C56" s="2"/>
      <c r="D56" s="12"/>
      <c r="E56" s="29" t="s">
        <v>236</v>
      </c>
      <c r="F56" s="29" t="str">
        <v>Active</v>
      </c>
      <c r="G56" s="29" t="str">
        <v>LUID_BVE0REZ5</v>
      </c>
      <c r="H56" s="74" t="str">
        <v>Toyota Motor</v>
      </c>
      <c r="I56" s="74" t="str">
        <v>BBG000BCM915</v>
      </c>
      <c r="J56" s="78">
        <v>0</v>
      </c>
      <c r="K56" s="2"/>
      <c r="L56" s="36"/>
    </row>
    <row r="57" spans="2:16" x14ac:dyDescent="0.25">
      <c r="B57" s="2"/>
      <c r="C57" s="2"/>
      <c r="D57" s="12"/>
      <c r="E57" s="29" t="s">
        <v>237</v>
      </c>
      <c r="F57" s="29" t="str">
        <v>Active</v>
      </c>
      <c r="G57" s="29" t="str">
        <v>LUID_UX4RG8N5</v>
      </c>
      <c r="H57" s="74" t="str">
        <v>Volkswagen</v>
      </c>
      <c r="I57" s="74" t="str">
        <v>BBG000BCH458</v>
      </c>
      <c r="J57" s="78">
        <v>0</v>
      </c>
      <c r="K57" s="2"/>
      <c r="L57" s="36"/>
    </row>
    <row r="58" spans="2:16" x14ac:dyDescent="0.25">
      <c r="B58" s="2"/>
      <c r="C58" s="2"/>
      <c r="D58" s="12"/>
      <c r="E58" s="29" t="s">
        <v>238</v>
      </c>
      <c r="F58" s="29" t="str">
        <v>Active</v>
      </c>
      <c r="G58" s="29" t="str">
        <v>LUID_HP2NME8I</v>
      </c>
      <c r="H58" s="74" t="str">
        <v>HSBC Holdings</v>
      </c>
      <c r="I58" s="74" t="str">
        <v>BBG000BS1MT4</v>
      </c>
      <c r="J58" s="78">
        <v>0</v>
      </c>
      <c r="K58" s="2"/>
      <c r="L58" s="36"/>
    </row>
    <row r="59" spans="2:16" x14ac:dyDescent="0.25">
      <c r="B59" s="2"/>
      <c r="C59" s="2"/>
      <c r="D59" s="12"/>
      <c r="E59" s="29" t="s">
        <v>239</v>
      </c>
      <c r="F59" s="29" t="str">
        <v>Active</v>
      </c>
      <c r="G59" s="29" t="str">
        <v>LUID_9SBVLHHA</v>
      </c>
      <c r="H59" s="74" t="str">
        <v>Walt Disney</v>
      </c>
      <c r="I59" s="74" t="str">
        <v>BBG000BH4R78</v>
      </c>
      <c r="J59" s="78" t="str">
        <v>ExcelID22</v>
      </c>
      <c r="K59" s="2"/>
      <c r="L59" s="36"/>
    </row>
    <row r="60" spans="2:16" x14ac:dyDescent="0.25">
      <c r="B60" s="2"/>
      <c r="C60" s="2"/>
      <c r="D60" s="12"/>
      <c r="E60" s="29" t="s">
        <v>240</v>
      </c>
      <c r="F60" s="29" t="str">
        <v>Active</v>
      </c>
      <c r="G60" s="29" t="str">
        <v>LUID_JFJASSYO</v>
      </c>
      <c r="H60" s="74" t="str">
        <v>Microsoft</v>
      </c>
      <c r="I60" s="74" t="str">
        <v>BBG000BPH459</v>
      </c>
      <c r="J60" s="78">
        <v>0</v>
      </c>
      <c r="K60" s="2"/>
      <c r="L60" s="36"/>
    </row>
    <row r="61" spans="2:16" x14ac:dyDescent="0.25">
      <c r="B61" s="2"/>
      <c r="C61" s="2"/>
      <c r="D61" s="12"/>
      <c r="E61" s="29" t="s">
        <v>241</v>
      </c>
      <c r="F61" s="29" t="str">
        <v>Active</v>
      </c>
      <c r="G61" s="29" t="str">
        <v>LUID_0UK37N0H</v>
      </c>
      <c r="H61" s="74" t="str">
        <v>Softbank</v>
      </c>
      <c r="I61" s="74" t="str">
        <v>BBG000CLY2D3</v>
      </c>
      <c r="J61" s="78">
        <v>0</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LUID_RVXW0J4Z</v>
      </c>
      <c r="F69" s="29" t="str">
        <f>'View holdings'!F32</f>
        <v>P</v>
      </c>
      <c r="G69" s="58">
        <f>'View holdings'!G32</f>
        <v>12000751</v>
      </c>
      <c r="H69" s="77">
        <f>'View holdings'!H32</f>
        <v>12000751</v>
      </c>
      <c r="I69" s="77">
        <f>'View holdings'!I32</f>
        <v>2390874215.0599999</v>
      </c>
      <c r="J69" s="78" t="str">
        <f>'View holdings'!J32</f>
        <v>USD</v>
      </c>
      <c r="K69" s="79">
        <f>'View holdings'!K32</f>
        <v>1822715424</v>
      </c>
      <c r="L69" s="80" t="str">
        <f>'View holdings'!L32</f>
        <v>GBP</v>
      </c>
      <c r="M69" s="72">
        <f>INDEX($E$29:$E$38,MATCH(O69,$G$29:$G$38,0))</f>
        <v>1880603871.0936821</v>
      </c>
      <c r="N69" s="81">
        <f>INDEX($F$29:$F$38,MATCH(O69,$G$29:$G$38,0))</f>
        <v>0.20395092596523573</v>
      </c>
      <c r="O69" s="74" t="str">
        <f>INDEX($H$52:$H$61,MATCH(E69,$G$52:$G$61,0))</f>
        <v>Apple</v>
      </c>
      <c r="P69" s="2"/>
    </row>
    <row r="70" spans="2:16" x14ac:dyDescent="0.25">
      <c r="B70" s="2"/>
      <c r="C70" s="2"/>
      <c r="D70" s="12">
        <v>2</v>
      </c>
      <c r="E70" s="29" t="str">
        <f>'View holdings'!E33</f>
        <v>LUID_UX4RG8N5</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f t="shared" ref="M70:M78" si="0">INDEX($E$29:$E$38,MATCH(O70,$G$29:$G$38,0))</f>
        <v>1252860850.1068258</v>
      </c>
      <c r="N70" s="81">
        <f t="shared" ref="N70:N78" si="1">INDEX($F$29:$F$38,MATCH(O70,$G$29:$G$38,0))</f>
        <v>0.13587238355320322</v>
      </c>
      <c r="O70" s="74" t="str">
        <f t="shared" ref="O70:O78" si="2">INDEX($H$52:$H$61,MATCH(E70,$G$52:$G$61,0))</f>
        <v>Volkswagen</v>
      </c>
      <c r="P70" s="2"/>
    </row>
    <row r="71" spans="2:16" x14ac:dyDescent="0.25">
      <c r="B71" s="2"/>
      <c r="C71" s="2"/>
      <c r="D71" s="12">
        <v>3</v>
      </c>
      <c r="E71" s="29" t="str">
        <f>'View holdings'!E34</f>
        <v>LUID_UX4RG8N5</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f t="shared" si="0"/>
        <v>1252860850.1068258</v>
      </c>
      <c r="N71" s="81">
        <f t="shared" si="1"/>
        <v>0.13587238355320322</v>
      </c>
      <c r="O71" s="74" t="str">
        <f t="shared" si="2"/>
        <v>Volkswagen</v>
      </c>
      <c r="P71" s="2"/>
    </row>
    <row r="72" spans="2:16" x14ac:dyDescent="0.25">
      <c r="B72" s="2"/>
      <c r="C72" s="2"/>
      <c r="D72" s="12">
        <v>4</v>
      </c>
      <c r="E72" s="29" t="str">
        <f>'View holdings'!E35</f>
        <v>LUID_BVE0REZ5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f t="shared" si="0"/>
        <v>503438109.29149431</v>
      </c>
      <c r="N72" s="81">
        <f t="shared" si="1"/>
        <v>5.4597712008576944E-2</v>
      </c>
      <c r="O72" s="74" t="str">
        <f t="shared" si="2"/>
        <v>Toyota Motor</v>
      </c>
      <c r="P72" s="2"/>
    </row>
    <row r="73" spans="2:16" x14ac:dyDescent="0.25">
      <c r="B73" s="2"/>
      <c r="C73" s="2"/>
      <c r="D73" s="12">
        <v>5</v>
      </c>
      <c r="E73" s="29" t="str">
        <f>'View holdings'!E36</f>
        <v>LUID_BVE0REZ5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f t="shared" si="0"/>
        <v>503438109.29149431</v>
      </c>
      <c r="N73" s="81">
        <f t="shared" si="1"/>
        <v>5.4597712008576944E-2</v>
      </c>
      <c r="O73" s="74" t="str">
        <f t="shared" si="2"/>
        <v>Toyota Motor</v>
      </c>
      <c r="P73" s="2"/>
    </row>
    <row r="74" spans="2:16" x14ac:dyDescent="0.25">
      <c r="B74" s="2"/>
      <c r="C74" s="2"/>
      <c r="D74" s="12">
        <v>6</v>
      </c>
      <c r="E74" s="29" t="str">
        <f>'View holdings'!E37</f>
        <v>LUID_9SBVLHHA</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f t="shared" si="0"/>
        <v>-831822953.54999995</v>
      </c>
      <c r="N74" s="81">
        <f t="shared" si="1"/>
        <v>-9.0210949909933807E-2</v>
      </c>
      <c r="O74" s="74" t="str">
        <f t="shared" si="2"/>
        <v>Walt Disney</v>
      </c>
      <c r="P74" s="2"/>
    </row>
    <row r="75" spans="2:16" x14ac:dyDescent="0.25">
      <c r="B75" s="2"/>
      <c r="C75" s="2"/>
      <c r="D75" s="12">
        <v>7</v>
      </c>
      <c r="E75" s="29" t="str">
        <f>'View holdings'!E38</f>
        <v>LUID_9SBVLHHA</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f t="shared" si="0"/>
        <v>-831822953.54999995</v>
      </c>
      <c r="N75" s="81">
        <f t="shared" si="1"/>
        <v>-9.0210949909933807E-2</v>
      </c>
      <c r="O75" s="74" t="str">
        <f t="shared" si="2"/>
        <v>Walt Disney</v>
      </c>
      <c r="P75" s="2"/>
    </row>
    <row r="76" spans="2:16" x14ac:dyDescent="0.25">
      <c r="B76" s="2"/>
      <c r="C76" s="2"/>
      <c r="D76" s="12">
        <v>8</v>
      </c>
      <c r="E76" s="29" t="str">
        <f>'View holdings'!E39</f>
        <v>LUID_JFJASSYO</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f t="shared" si="0"/>
        <v>1052663160.9</v>
      </c>
      <c r="N76" s="81">
        <f t="shared" si="1"/>
        <v>0.11416100418329517</v>
      </c>
      <c r="O76" s="74" t="str">
        <f t="shared" si="2"/>
        <v>Microsoft</v>
      </c>
      <c r="P76" s="2"/>
    </row>
    <row r="77" spans="2:16" x14ac:dyDescent="0.25">
      <c r="B77" s="2"/>
      <c r="C77" s="2"/>
      <c r="D77" s="12">
        <v>9</v>
      </c>
      <c r="E77" s="29" t="str">
        <f>'View holdings'!E40</f>
        <v>LUID_HP2NME8I</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f t="shared" si="0"/>
        <v>486545000</v>
      </c>
      <c r="N77" s="81">
        <f t="shared" si="1"/>
        <v>5.2765659370916193E-2</v>
      </c>
      <c r="O77" s="74" t="str">
        <f t="shared" si="2"/>
        <v>HSBC Holdings</v>
      </c>
      <c r="P77" s="2"/>
    </row>
    <row r="78" spans="2:16" x14ac:dyDescent="0.25">
      <c r="B78" s="2"/>
      <c r="C78" s="2"/>
      <c r="D78" s="12">
        <v>10</v>
      </c>
      <c r="E78" s="29" t="str">
        <f>'View holdings'!E41</f>
        <v>LUID_HP2NME8I</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f t="shared" si="0"/>
        <v>486545000</v>
      </c>
      <c r="N78" s="81">
        <f t="shared" si="1"/>
        <v>5.2765659370916193E-2</v>
      </c>
      <c r="O78" s="74"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 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G39" sqref="G39"/>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321</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SourcePortfolioId</v>
      </c>
      <c r="Z33" s="10" t="str">
        <v>SourcePortfolioScope</v>
      </c>
      <c r="AA33" s="10" t="str">
        <v>Net holding as a result of the transaction</v>
      </c>
      <c r="AB33" s="10" t="str">
        <v>Original Settlement Date</v>
      </c>
      <c r="AC33" s="10" t="str">
        <v>Exchange rate from the transaction currency to the portfolio currency.</v>
      </c>
      <c r="AD33" s="10" t="str">
        <v>Original Transaction Date</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LusidInstrumentId:LUID_RVXW0J4Z</v>
      </c>
      <c r="J34" s="31" t="str">
        <v>LUID_RVXW0J4Z</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43671.434931284719</v>
      </c>
      <c r="X34" s="90">
        <v>0</v>
      </c>
      <c r="Y34" s="88">
        <v>0</v>
      </c>
      <c r="Z34" s="88">
        <v>0</v>
      </c>
      <c r="AA34" s="88">
        <v>0</v>
      </c>
      <c r="AB34" s="91" t="str">
        <v>2019-04-17T00:00:00.0000000+00:00</v>
      </c>
      <c r="AC34" s="91">
        <v>0</v>
      </c>
      <c r="AD34" s="86" t="str">
        <v>2019-04-15T00:00:00.0000000+00:00</v>
      </c>
      <c r="AE34" s="86">
        <v>0</v>
      </c>
      <c r="AF34" s="86">
        <v>0</v>
      </c>
      <c r="AG34" s="86">
        <v>0</v>
      </c>
      <c r="AH34" s="86">
        <v>0</v>
      </c>
      <c r="AI34" s="88"/>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LusidInstrumentId:LUID_UX4RG8N5</v>
      </c>
      <c r="J35" s="31" t="str">
        <v>LUID_UX4RG8N5</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43671.434931284719</v>
      </c>
      <c r="X35" s="90">
        <v>0</v>
      </c>
      <c r="Y35" s="88">
        <v>0</v>
      </c>
      <c r="Z35" s="88">
        <v>0</v>
      </c>
      <c r="AA35" s="88">
        <v>0</v>
      </c>
      <c r="AB35" s="91" t="str">
        <v>2019-04-17T00:00:00.0000000+00:00</v>
      </c>
      <c r="AC35" s="91">
        <v>0</v>
      </c>
      <c r="AD35" s="86" t="str">
        <v>2019-04-15T00:00:00.0000000+00:00</v>
      </c>
      <c r="AE35" s="86">
        <v>0</v>
      </c>
      <c r="AF35" s="86">
        <v>0</v>
      </c>
      <c r="AG35" s="86">
        <v>0</v>
      </c>
      <c r="AH35" s="86">
        <v>0</v>
      </c>
      <c r="AI35" s="88"/>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LusidInstrumentId:LUID_BVE0REZ5</v>
      </c>
      <c r="J36" s="31" t="str">
        <v>LUID_BVE0REZ5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43671.434931284719</v>
      </c>
      <c r="X36" s="90">
        <v>0</v>
      </c>
      <c r="Y36" s="88">
        <v>0</v>
      </c>
      <c r="Z36" s="88">
        <v>0</v>
      </c>
      <c r="AA36" s="88">
        <v>0</v>
      </c>
      <c r="AB36" s="91" t="str">
        <v>2019-04-17T00:00:00.0000000+00:00</v>
      </c>
      <c r="AC36" s="91">
        <v>0</v>
      </c>
      <c r="AD36" s="86" t="str">
        <v>2019-04-15T00:00:00.0000000+00:00</v>
      </c>
      <c r="AE36" s="86">
        <v>0</v>
      </c>
      <c r="AF36" s="86">
        <v>0</v>
      </c>
      <c r="AG36" s="86">
        <v>0</v>
      </c>
      <c r="AH36" s="86">
        <v>0</v>
      </c>
      <c r="AI36" s="88"/>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LusidInstrumentId:LUID_9SBVLHHA</v>
      </c>
      <c r="J37" s="31" t="str">
        <v>LUID_9SBVLHHA</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43671.434931284719</v>
      </c>
      <c r="X37" s="90">
        <v>0</v>
      </c>
      <c r="Y37" s="88">
        <v>0</v>
      </c>
      <c r="Z37" s="88">
        <v>0</v>
      </c>
      <c r="AA37" s="88">
        <v>0</v>
      </c>
      <c r="AB37" s="91" t="str">
        <v>2019-04-17T00:00:00.0000000+00:00</v>
      </c>
      <c r="AC37" s="91">
        <v>0</v>
      </c>
      <c r="AD37" s="86" t="str">
        <v>2019-04-15T00:00:00.0000000+00:00</v>
      </c>
      <c r="AE37" s="86">
        <v>0</v>
      </c>
      <c r="AF37" s="86">
        <v>0</v>
      </c>
      <c r="AG37" s="86">
        <v>0</v>
      </c>
      <c r="AH37" s="86">
        <v>0</v>
      </c>
      <c r="AI37" s="88"/>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LusidInstrumentId:LUID_JFJASSYO</v>
      </c>
      <c r="J38" s="31" t="str">
        <v>LUID_JFJASSYO</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43671.434931284719</v>
      </c>
      <c r="X38" s="90">
        <v>0</v>
      </c>
      <c r="Y38" s="88">
        <v>0</v>
      </c>
      <c r="Z38" s="88">
        <v>0</v>
      </c>
      <c r="AA38" s="88">
        <v>0</v>
      </c>
      <c r="AB38" s="91" t="str">
        <v>2019-04-17T00:00:00.0000000+00:00</v>
      </c>
      <c r="AC38" s="91">
        <v>0</v>
      </c>
      <c r="AD38" s="86" t="str">
        <v>2019-04-15T00:00:00.0000000+00:00</v>
      </c>
      <c r="AE38" s="86">
        <v>0</v>
      </c>
      <c r="AF38" s="86">
        <v>0</v>
      </c>
      <c r="AG38" s="86">
        <v>0</v>
      </c>
      <c r="AH38" s="86">
        <v>0</v>
      </c>
      <c r="AI38" s="88"/>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LusidInstrumentId:LUID_HP2NME8I</v>
      </c>
      <c r="J39" s="31" t="str">
        <v>LUID_HP2NME8I</v>
      </c>
      <c r="K39" s="89">
        <v>43466</v>
      </c>
      <c r="L39" s="84">
        <v>43466</v>
      </c>
      <c r="M39" s="86">
        <v>730000</v>
      </c>
      <c r="N39" s="27">
        <v>478807000</v>
      </c>
      <c r="O39" s="61">
        <v>655.9</v>
      </c>
      <c r="P39" s="86">
        <v>478807000</v>
      </c>
      <c r="Q39" s="16" t="str">
        <v>GBP</v>
      </c>
      <c r="R39" s="16">
        <v>1</v>
      </c>
      <c r="S39" s="88">
        <v>1</v>
      </c>
      <c r="T39" s="88" t="str">
        <v>GBP</v>
      </c>
      <c r="U39" s="88">
        <v>0</v>
      </c>
      <c r="V39" s="88" t="str">
        <v/>
      </c>
      <c r="W39" s="90">
        <v>43671.434931284719</v>
      </c>
      <c r="X39" s="90">
        <v>0</v>
      </c>
      <c r="Y39" s="88">
        <v>0</v>
      </c>
      <c r="Z39" s="88">
        <v>0</v>
      </c>
      <c r="AA39" s="88">
        <v>0</v>
      </c>
      <c r="AB39" s="91" t="str">
        <v>2019-04-17T00:00:00.0000000+00:00</v>
      </c>
      <c r="AC39" s="91">
        <v>0</v>
      </c>
      <c r="AD39" s="86" t="str">
        <v>2019-04-15T00:00:00.0000000+00:00</v>
      </c>
      <c r="AE39" s="86">
        <v>0</v>
      </c>
      <c r="AF39" s="86">
        <v>0</v>
      </c>
      <c r="AG39" s="86">
        <v>0</v>
      </c>
      <c r="AH39" s="86">
        <v>0</v>
      </c>
      <c r="AI39" s="88"/>
      <c r="AJ39" s="2"/>
    </row>
    <row r="40" spans="2:36" x14ac:dyDescent="0.25">
      <c r="B40" s="2"/>
      <c r="C40" s="2"/>
      <c r="D40" s="12">
        <v>7</v>
      </c>
      <c r="E40" s="15" t="str">
        <v>Active</v>
      </c>
      <c r="F40" s="15" t="str">
        <v>2019-01-01T00:00:00.0000000+00:00</v>
      </c>
      <c r="G40" s="29" t="str">
        <v>AdjustmentIncrease</v>
      </c>
      <c r="H40" s="16" t="str">
        <v>Increase Adjustment</v>
      </c>
      <c r="I40" s="31" t="str">
        <v>LusidInstrumentId:LUID_XUE1ELEX</v>
      </c>
      <c r="J40" s="31" t="str">
        <v>LUID_XUE1ELEX</v>
      </c>
      <c r="K40" s="89">
        <v>43466</v>
      </c>
      <c r="L40" s="84">
        <v>43466</v>
      </c>
      <c r="M40" s="86">
        <v>2320000</v>
      </c>
      <c r="N40" s="27">
        <v>1322168000</v>
      </c>
      <c r="O40" s="61">
        <v>569.9</v>
      </c>
      <c r="P40" s="86">
        <v>1322168000</v>
      </c>
      <c r="Q40" s="16" t="str">
        <v>GBP</v>
      </c>
      <c r="R40" s="16">
        <v>1</v>
      </c>
      <c r="S40" s="88">
        <v>1</v>
      </c>
      <c r="T40" s="88" t="str">
        <v>GBP</v>
      </c>
      <c r="U40" s="88">
        <v>0</v>
      </c>
      <c r="V40" s="88" t="str">
        <v/>
      </c>
      <c r="W40" s="90">
        <v>43671.434931284719</v>
      </c>
      <c r="X40" s="90">
        <v>0</v>
      </c>
      <c r="Y40" s="88">
        <v>0</v>
      </c>
      <c r="Z40" s="88">
        <v>0</v>
      </c>
      <c r="AA40" s="88">
        <v>0</v>
      </c>
      <c r="AB40" s="91" t="str">
        <v>2019-04-17T00:00:00.0000000+00:00</v>
      </c>
      <c r="AC40" s="91">
        <v>0</v>
      </c>
      <c r="AD40" s="86" t="str">
        <v>2019-04-15T00:00:00.0000000+00:00</v>
      </c>
      <c r="AE40" s="86">
        <v>0</v>
      </c>
      <c r="AF40" s="86">
        <v>0</v>
      </c>
      <c r="AG40" s="86">
        <v>0</v>
      </c>
      <c r="AH40" s="86">
        <v>0</v>
      </c>
      <c r="AI40" s="88"/>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LusidInstrumentId:LUID_0UK37N0H</v>
      </c>
      <c r="J41" s="31" t="str">
        <v>LUID_0UK37N0H</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43671.434931284719</v>
      </c>
      <c r="X41" s="90">
        <v>0</v>
      </c>
      <c r="Y41" s="88">
        <v>0</v>
      </c>
      <c r="Z41" s="88">
        <v>0</v>
      </c>
      <c r="AA41" s="88">
        <v>0</v>
      </c>
      <c r="AB41" s="91" t="str">
        <v>2019-04-17T00:00:00.0000000+00:00</v>
      </c>
      <c r="AC41" s="91">
        <v>0</v>
      </c>
      <c r="AD41" s="86" t="str">
        <v>2019-04-15T00:00:00.0000000+00:00</v>
      </c>
      <c r="AE41" s="86">
        <v>0</v>
      </c>
      <c r="AF41" s="86">
        <v>0</v>
      </c>
      <c r="AG41" s="86">
        <v>0</v>
      </c>
      <c r="AH41" s="86">
        <v>0</v>
      </c>
      <c r="AI41" s="88"/>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LusidInstrumentId:LUID_T2QB43BD</v>
      </c>
      <c r="J42" s="31" t="str">
        <v>LUID_T2QB43BD</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43671.434931284719</v>
      </c>
      <c r="X42" s="90">
        <v>0</v>
      </c>
      <c r="Y42" s="88">
        <v>0</v>
      </c>
      <c r="Z42" s="88">
        <v>0</v>
      </c>
      <c r="AA42" s="88">
        <v>0</v>
      </c>
      <c r="AB42" s="91" t="str">
        <v>2019-04-17T00:00:00.0000000+00:00</v>
      </c>
      <c r="AC42" s="91">
        <v>0</v>
      </c>
      <c r="AD42" s="86" t="str">
        <v>2019-04-15T00:00:00.0000000+00:00</v>
      </c>
      <c r="AE42" s="86">
        <v>0</v>
      </c>
      <c r="AF42" s="86">
        <v>0</v>
      </c>
      <c r="AG42" s="86">
        <v>0</v>
      </c>
      <c r="AH42" s="86">
        <v>0</v>
      </c>
      <c r="AI42" s="88"/>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LusidInstrumentId:LUID_DDZQNCD6</v>
      </c>
      <c r="J43" s="31" t="str">
        <v>LUID_DDZQNCD6</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43671.434931284719</v>
      </c>
      <c r="X43" s="90">
        <v>0</v>
      </c>
      <c r="Y43" s="88">
        <v>0</v>
      </c>
      <c r="Z43" s="88">
        <v>0</v>
      </c>
      <c r="AA43" s="88">
        <v>0</v>
      </c>
      <c r="AB43" s="91" t="str">
        <v>2019-04-17T00:00:00.0000000+00:00</v>
      </c>
      <c r="AC43" s="91">
        <v>0</v>
      </c>
      <c r="AD43" s="86" t="str">
        <v>2019-04-15T00:00:00.0000000+00:00</v>
      </c>
      <c r="AE43" s="86">
        <v>0</v>
      </c>
      <c r="AF43" s="86">
        <v>0</v>
      </c>
      <c r="AG43" s="86">
        <v>0</v>
      </c>
      <c r="AH43" s="86">
        <v>0</v>
      </c>
      <c r="AI43" s="88"/>
      <c r="AJ43" s="2"/>
    </row>
    <row r="44" spans="2:36" x14ac:dyDescent="0.25">
      <c r="B44" s="2"/>
      <c r="C44" s="2"/>
      <c r="D44" s="12">
        <v>11</v>
      </c>
      <c r="E44" s="15" t="str">
        <v>Active</v>
      </c>
      <c r="F44" s="15" t="str">
        <v>Global-Equity40</v>
      </c>
      <c r="G44" s="29" t="str">
        <v>Buy</v>
      </c>
      <c r="H44" s="16" t="str">
        <v>Purchase</v>
      </c>
      <c r="I44" s="31" t="str">
        <v>Figi:BBG000B9XRY4</v>
      </c>
      <c r="J44" s="31" t="str">
        <v>LUID_RVXW0J4Z</v>
      </c>
      <c r="K44" s="89">
        <v>43570</v>
      </c>
      <c r="L44" s="84">
        <v>43572</v>
      </c>
      <c r="M44" s="86">
        <v>751</v>
      </c>
      <c r="N44" s="27">
        <v>114215.06</v>
      </c>
      <c r="O44" s="61">
        <v>199.23</v>
      </c>
      <c r="P44" s="86">
        <v>149621.72999999998</v>
      </c>
      <c r="Q44" s="16" t="str">
        <v>USD</v>
      </c>
      <c r="R44" s="16">
        <v>1.31</v>
      </c>
      <c r="S44" s="88">
        <v>0</v>
      </c>
      <c r="T44" s="88" t="str">
        <v>USD</v>
      </c>
      <c r="U44" s="88">
        <v>0</v>
      </c>
      <c r="V44" s="88">
        <v>0</v>
      </c>
      <c r="W44" s="90">
        <v>43724.648770324071</v>
      </c>
      <c r="X44" s="90">
        <v>0</v>
      </c>
      <c r="Y44" s="88" t="str">
        <v>77607da1-4705-4bf0-8cbb-febc36d83863</v>
      </c>
      <c r="Z44" s="88" t="str">
        <v>Finbourne-Examples</v>
      </c>
      <c r="AA44" s="88">
        <v>0</v>
      </c>
      <c r="AB44" s="91">
        <v>0</v>
      </c>
      <c r="AC44" s="91">
        <v>0</v>
      </c>
      <c r="AD44" s="86">
        <v>0</v>
      </c>
      <c r="AE44" s="86">
        <v>0</v>
      </c>
      <c r="AF44" s="86">
        <v>0</v>
      </c>
      <c r="AG44" s="86">
        <v>0</v>
      </c>
      <c r="AH44" s="86">
        <v>0</v>
      </c>
      <c r="AI44" s="88"/>
      <c r="AJ44" s="2"/>
    </row>
    <row r="45" spans="2:36" x14ac:dyDescent="0.25">
      <c r="B45" s="2"/>
      <c r="C45" s="2"/>
      <c r="D45" s="12">
        <v>12</v>
      </c>
      <c r="E45" s="15" t="str">
        <v>Active</v>
      </c>
      <c r="F45" s="15" t="str">
        <v>Global-Equity11</v>
      </c>
      <c r="G45" s="29" t="str">
        <v>Buy</v>
      </c>
      <c r="H45" s="16" t="str">
        <v>Purchase</v>
      </c>
      <c r="I45" s="31" t="str">
        <v>Figi:BBG000DMBXR2</v>
      </c>
      <c r="J45" s="31" t="str">
        <v>LUID_T2QB43BD</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43671.434946701389</v>
      </c>
      <c r="X45" s="90">
        <v>0</v>
      </c>
      <c r="Y45" s="88" t="str">
        <v>77607da1-4705-4bf0-8cbb-febc36d83863</v>
      </c>
      <c r="Z45" s="88" t="str">
        <v>Finbourne-Examples</v>
      </c>
      <c r="AA45" s="88">
        <v>0</v>
      </c>
      <c r="AB45" s="91">
        <v>0</v>
      </c>
      <c r="AC45" s="91">
        <v>0</v>
      </c>
      <c r="AD45" s="86">
        <v>0</v>
      </c>
      <c r="AE45" s="86">
        <v>0</v>
      </c>
      <c r="AF45" s="86">
        <v>0</v>
      </c>
      <c r="AG45" s="86">
        <v>0</v>
      </c>
      <c r="AH45" s="86">
        <v>0</v>
      </c>
      <c r="AI45" s="88"/>
      <c r="AJ45" s="2"/>
    </row>
    <row r="46" spans="2:36" x14ac:dyDescent="0.25">
      <c r="B46" s="2"/>
      <c r="C46" s="2"/>
      <c r="D46" s="12">
        <v>13</v>
      </c>
      <c r="E46" s="15" t="str">
        <v>Active</v>
      </c>
      <c r="F46" s="15" t="str">
        <v>Global-Equity12</v>
      </c>
      <c r="G46" s="29" t="str">
        <v>Buy</v>
      </c>
      <c r="H46" s="16" t="str">
        <v>Purchase</v>
      </c>
      <c r="I46" s="31" t="str">
        <v>Figi:BBG000C059M6</v>
      </c>
      <c r="J46" s="31" t="str">
        <v>LUID_XUE1ELEX</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43671.434946701389</v>
      </c>
      <c r="X46" s="90">
        <v>0</v>
      </c>
      <c r="Y46" s="88" t="str">
        <v>77607da1-4705-4bf0-8cbb-febc36d83863</v>
      </c>
      <c r="Z46" s="88" t="str">
        <v>Finbourne-Examples</v>
      </c>
      <c r="AA46" s="88">
        <v>0</v>
      </c>
      <c r="AB46" s="91">
        <v>0</v>
      </c>
      <c r="AC46" s="91">
        <v>0</v>
      </c>
      <c r="AD46" s="86">
        <v>0</v>
      </c>
      <c r="AE46" s="86">
        <v>0</v>
      </c>
      <c r="AF46" s="86">
        <v>0</v>
      </c>
      <c r="AG46" s="86">
        <v>0</v>
      </c>
      <c r="AH46" s="86">
        <v>0</v>
      </c>
      <c r="AI46" s="88"/>
      <c r="AJ46" s="2"/>
    </row>
    <row r="47" spans="2:36" x14ac:dyDescent="0.25">
      <c r="B47" s="2"/>
      <c r="C47" s="2"/>
      <c r="D47" s="12">
        <v>14</v>
      </c>
      <c r="E47" s="15" t="str">
        <v>Active</v>
      </c>
      <c r="F47" s="15" t="str">
        <v>Global-Equity13</v>
      </c>
      <c r="G47" s="29" t="str">
        <v>Buy</v>
      </c>
      <c r="H47" s="16" t="str">
        <v>Purchase</v>
      </c>
      <c r="I47" s="31" t="str">
        <v>Figi:BBG00DQ4YZ36</v>
      </c>
      <c r="J47" s="31" t="str">
        <v>LUID_DDZQNCD6</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43671.434946701389</v>
      </c>
      <c r="X47" s="90">
        <v>0</v>
      </c>
      <c r="Y47" s="88" t="str">
        <v>77607da1-4705-4bf0-8cbb-febc36d83863</v>
      </c>
      <c r="Z47" s="88" t="str">
        <v>Finbourne-Examples</v>
      </c>
      <c r="AA47" s="88">
        <v>0</v>
      </c>
      <c r="AB47" s="91">
        <v>0</v>
      </c>
      <c r="AC47" s="91">
        <v>0</v>
      </c>
      <c r="AD47" s="86">
        <v>0</v>
      </c>
      <c r="AE47" s="86">
        <v>0</v>
      </c>
      <c r="AF47" s="86">
        <v>0</v>
      </c>
      <c r="AG47" s="86">
        <v>0</v>
      </c>
      <c r="AH47" s="86">
        <v>0</v>
      </c>
      <c r="AI47" s="88"/>
      <c r="AJ47" s="2"/>
    </row>
    <row r="48" spans="2:36" x14ac:dyDescent="0.25">
      <c r="B48" s="2"/>
      <c r="C48" s="2"/>
      <c r="D48" s="12">
        <v>15</v>
      </c>
      <c r="E48" s="15" t="str">
        <v>Active</v>
      </c>
      <c r="F48" s="15" t="str">
        <v>Global-Equity14</v>
      </c>
      <c r="G48" s="29" t="str">
        <v>Buy</v>
      </c>
      <c r="H48" s="16" t="str">
        <v>Purchase</v>
      </c>
      <c r="I48" s="31" t="str">
        <v>Figi:BBG000BCM915</v>
      </c>
      <c r="J48" s="31" t="str">
        <v>LUID_BVE0REZ5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43671.434946701389</v>
      </c>
      <c r="X48" s="90">
        <v>0</v>
      </c>
      <c r="Y48" s="88" t="str">
        <v>77607da1-4705-4bf0-8cbb-febc36d83863</v>
      </c>
      <c r="Z48" s="88" t="str">
        <v>Finbourne-Examples</v>
      </c>
      <c r="AA48" s="88">
        <v>0</v>
      </c>
      <c r="AB48" s="91">
        <v>0</v>
      </c>
      <c r="AC48" s="91">
        <v>0</v>
      </c>
      <c r="AD48" s="86">
        <v>0</v>
      </c>
      <c r="AE48" s="86">
        <v>0</v>
      </c>
      <c r="AF48" s="86">
        <v>0</v>
      </c>
      <c r="AG48" s="86">
        <v>0</v>
      </c>
      <c r="AH48" s="86">
        <v>0</v>
      </c>
      <c r="AI48" s="88"/>
      <c r="AJ48" s="2"/>
    </row>
    <row r="49" spans="2:36" x14ac:dyDescent="0.25">
      <c r="B49" s="2"/>
      <c r="C49" s="2"/>
      <c r="D49" s="12">
        <v>16</v>
      </c>
      <c r="E49" s="15" t="str">
        <v>Active</v>
      </c>
      <c r="F49" s="15" t="str">
        <v>Global-Equity15</v>
      </c>
      <c r="G49" s="29" t="str">
        <v>Sell</v>
      </c>
      <c r="H49" s="16" t="str">
        <v>Sale</v>
      </c>
      <c r="I49" s="31" t="str">
        <v>Figi:BBG000BCH458</v>
      </c>
      <c r="J49" s="31" t="str">
        <v>LUID_UX4RG8N5</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43671.434946701389</v>
      </c>
      <c r="X49" s="90">
        <v>0</v>
      </c>
      <c r="Y49" s="88" t="str">
        <v>77607da1-4705-4bf0-8cbb-febc36d83863</v>
      </c>
      <c r="Z49" s="88" t="str">
        <v>Finbourne-Examples</v>
      </c>
      <c r="AA49" s="88">
        <v>0</v>
      </c>
      <c r="AB49" s="91">
        <v>0</v>
      </c>
      <c r="AC49" s="91">
        <v>0</v>
      </c>
      <c r="AD49" s="86">
        <v>0</v>
      </c>
      <c r="AE49" s="86">
        <v>0</v>
      </c>
      <c r="AF49" s="86">
        <v>0</v>
      </c>
      <c r="AG49" s="86">
        <v>0</v>
      </c>
      <c r="AH49" s="86">
        <v>0</v>
      </c>
      <c r="AI49" s="88"/>
      <c r="AJ49" s="2"/>
    </row>
    <row r="50" spans="2:36" x14ac:dyDescent="0.25">
      <c r="B50" s="2"/>
      <c r="C50" s="2"/>
      <c r="D50" s="12">
        <v>17</v>
      </c>
      <c r="E50" s="15" t="str">
        <v>Active</v>
      </c>
      <c r="F50" s="15" t="str">
        <v>Global-Equity16</v>
      </c>
      <c r="G50" s="29" t="str">
        <v>Sell</v>
      </c>
      <c r="H50" s="16" t="str">
        <v>Sale</v>
      </c>
      <c r="I50" s="31" t="str">
        <v>Figi:BBG000BS1MT4</v>
      </c>
      <c r="J50" s="31" t="str">
        <v>LUID_HP2NME8I</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43671.434946701389</v>
      </c>
      <c r="X50" s="90">
        <v>0</v>
      </c>
      <c r="Y50" s="88" t="str">
        <v>77607da1-4705-4bf0-8cbb-febc36d83863</v>
      </c>
      <c r="Z50" s="88" t="str">
        <v>Finbourne-Examples</v>
      </c>
      <c r="AA50" s="88">
        <v>0</v>
      </c>
      <c r="AB50" s="91">
        <v>0</v>
      </c>
      <c r="AC50" s="91">
        <v>0</v>
      </c>
      <c r="AD50" s="86">
        <v>0</v>
      </c>
      <c r="AE50" s="86">
        <v>0</v>
      </c>
      <c r="AF50" s="86">
        <v>0</v>
      </c>
      <c r="AG50" s="86">
        <v>0</v>
      </c>
      <c r="AH50" s="86">
        <v>0</v>
      </c>
      <c r="AI50" s="88"/>
      <c r="AJ50" s="2"/>
    </row>
    <row r="51" spans="2:36" x14ac:dyDescent="0.25">
      <c r="B51" s="2"/>
      <c r="C51" s="2"/>
      <c r="D51" s="12">
        <v>18</v>
      </c>
      <c r="E51" s="15" t="str">
        <v>Active</v>
      </c>
      <c r="F51" s="15" t="str">
        <v>Global-Equity41</v>
      </c>
      <c r="G51" s="29" t="str">
        <v>Buy</v>
      </c>
      <c r="H51" s="16" t="str">
        <v>Purchase</v>
      </c>
      <c r="I51" s="31" t="str">
        <v>Figi:BBG000B9XRY4</v>
      </c>
      <c r="J51" s="31" t="str">
        <v>LUID_RVXW0J4Z</v>
      </c>
      <c r="K51" s="89">
        <v>43585</v>
      </c>
      <c r="L51" s="84">
        <v>43587</v>
      </c>
      <c r="M51" s="86">
        <v>0</v>
      </c>
      <c r="N51" s="27">
        <v>0</v>
      </c>
      <c r="O51" s="61">
        <v>199.23</v>
      </c>
      <c r="P51" s="86">
        <v>0</v>
      </c>
      <c r="Q51" s="16" t="str">
        <v>USD</v>
      </c>
      <c r="R51" s="16">
        <v>1.31</v>
      </c>
      <c r="S51" s="88">
        <v>0</v>
      </c>
      <c r="T51" s="88" t="str">
        <v>USD</v>
      </c>
      <c r="U51" s="88">
        <v>0</v>
      </c>
      <c r="V51" s="88">
        <v>0</v>
      </c>
      <c r="W51" s="90">
        <v>43724.648770324071</v>
      </c>
      <c r="X51" s="90">
        <v>0</v>
      </c>
      <c r="Y51" s="88" t="str">
        <v>77607da1-4705-4bf0-8cbb-febc36d83863</v>
      </c>
      <c r="Z51" s="88" t="str">
        <v>Finbourne-Examples</v>
      </c>
      <c r="AA51" s="88">
        <v>0</v>
      </c>
      <c r="AB51" s="91">
        <v>0</v>
      </c>
      <c r="AC51" s="91">
        <v>0</v>
      </c>
      <c r="AD51" s="86">
        <v>0</v>
      </c>
      <c r="AE51" s="86">
        <v>0</v>
      </c>
      <c r="AF51" s="86">
        <v>0</v>
      </c>
      <c r="AG51" s="86">
        <v>0</v>
      </c>
      <c r="AH51" s="86">
        <v>0</v>
      </c>
      <c r="AI51" s="88"/>
      <c r="AJ51" s="2"/>
    </row>
    <row r="52" spans="2:36" x14ac:dyDescent="0.25">
      <c r="B52" s="2"/>
      <c r="C52" s="2"/>
      <c r="D52" s="12">
        <v>19</v>
      </c>
      <c r="E52" s="15" t="str">
        <v>Active</v>
      </c>
      <c r="F52" s="15" t="str">
        <v>Global-Equity17</v>
      </c>
      <c r="G52" s="29" t="str">
        <v>Sell</v>
      </c>
      <c r="H52" s="88" t="str">
        <v>Sale</v>
      </c>
      <c r="I52" s="31" t="str">
        <v>Figi:BBG000BH4R78</v>
      </c>
      <c r="J52" s="31" t="str">
        <v>LUID_9SBVLHHA</v>
      </c>
      <c r="K52" s="89">
        <v>43586</v>
      </c>
      <c r="L52" s="84">
        <v>43588</v>
      </c>
      <c r="M52" s="86">
        <v>21470.588235294119</v>
      </c>
      <c r="N52" s="27">
        <v>14082558.82</v>
      </c>
      <c r="O52" s="61">
        <v>136.38</v>
      </c>
      <c r="P52" s="86">
        <v>14082558.823529411</v>
      </c>
      <c r="Q52" s="88" t="str">
        <v>GBP</v>
      </c>
      <c r="R52" s="88">
        <v>1</v>
      </c>
      <c r="S52" s="88">
        <v>0</v>
      </c>
      <c r="T52" s="88" t="str">
        <v>GBP</v>
      </c>
      <c r="U52" s="88">
        <v>0</v>
      </c>
      <c r="V52" s="88" t="str">
        <v>Client</v>
      </c>
      <c r="W52" s="90">
        <v>43671.434946701389</v>
      </c>
      <c r="X52" s="90">
        <v>0</v>
      </c>
      <c r="Y52" s="88" t="str">
        <v>77607da1-4705-4bf0-8cbb-febc36d83863</v>
      </c>
      <c r="Z52" s="88" t="str">
        <v>Finbourne-Examples</v>
      </c>
      <c r="AA52" s="88">
        <v>0</v>
      </c>
      <c r="AB52" s="91">
        <v>0</v>
      </c>
      <c r="AC52" s="91">
        <v>0</v>
      </c>
      <c r="AD52" s="86">
        <v>0</v>
      </c>
      <c r="AE52" s="86">
        <v>0</v>
      </c>
      <c r="AF52" s="86">
        <v>0</v>
      </c>
      <c r="AG52" s="86">
        <v>0</v>
      </c>
      <c r="AH52" s="86">
        <v>0</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6" sqref="H26"/>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351</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352</v>
      </c>
      <c r="D20" s="13"/>
      <c r="E20" s="2"/>
      <c r="F20" s="2"/>
      <c r="G20" s="2"/>
      <c r="H20" s="2"/>
      <c r="I20" s="2"/>
      <c r="J20" s="2"/>
      <c r="K20" s="2"/>
      <c r="L20" s="2"/>
      <c r="M20" s="2"/>
      <c r="N20" s="2"/>
      <c r="O20" s="2"/>
    </row>
    <row r="21" spans="2:15" x14ac:dyDescent="0.25">
      <c r="B21" s="2"/>
      <c r="C21" s="2" t="s">
        <v>320</v>
      </c>
      <c r="D21" s="2"/>
      <c r="E21" s="2"/>
      <c r="F21" s="2"/>
      <c r="G21" s="2"/>
      <c r="H21" s="2"/>
      <c r="I21" s="2"/>
      <c r="J21" s="2"/>
      <c r="K21" s="2"/>
      <c r="L21" s="2"/>
      <c r="M21" s="2"/>
      <c r="N21" s="2"/>
      <c r="O21" s="2"/>
    </row>
    <row r="22" spans="2:15" ht="14.25" customHeight="1" x14ac:dyDescent="0.25">
      <c r="B22" s="2"/>
      <c r="C22" s="2" t="s">
        <v>353</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x14ac:dyDescent="0.25">
      <c r="B24" s="2"/>
      <c r="C24" s="2"/>
      <c r="D24" s="2"/>
      <c r="E24" s="16" t="s">
        <v>260</v>
      </c>
      <c r="F24" s="16" t="s">
        <v>321</v>
      </c>
      <c r="G24" s="2"/>
      <c r="H24" s="2"/>
      <c r="I24" s="2"/>
      <c r="J24" s="2"/>
      <c r="K24" s="2"/>
      <c r="L24" s="2"/>
      <c r="M24" s="2"/>
      <c r="N24" s="2"/>
      <c r="O24" s="2"/>
    </row>
    <row r="25" spans="2:15" ht="14.25" customHeight="1" x14ac:dyDescent="0.25">
      <c r="B25" s="2"/>
      <c r="C25" s="2"/>
      <c r="D25" s="2"/>
      <c r="E25" s="16" t="s">
        <v>261</v>
      </c>
      <c r="F25" s="16"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43732.315038657413</v>
      </c>
      <c r="G27" s="2"/>
      <c r="H27" s="2"/>
      <c r="I27" s="2"/>
      <c r="J27" s="2"/>
      <c r="K27" s="2"/>
      <c r="L27" s="2"/>
      <c r="M27" s="2"/>
      <c r="N27" s="2"/>
      <c r="O27" s="2"/>
    </row>
    <row r="28" spans="2:15" x14ac:dyDescent="0.25">
      <c r="B28" s="2"/>
      <c r="C28" s="2"/>
      <c r="D28" s="2"/>
      <c r="E28" s="16" t="s">
        <v>264</v>
      </c>
      <c r="F28" s="88" t="s">
        <v>321</v>
      </c>
      <c r="G28" s="2"/>
      <c r="H28" s="2"/>
      <c r="I28" s="2"/>
      <c r="J28" s="2"/>
      <c r="K28" s="2"/>
      <c r="L28" s="2"/>
      <c r="M28" s="2"/>
      <c r="N28" s="2"/>
      <c r="O28" s="2"/>
    </row>
    <row r="29" spans="2:15" ht="14.25" customHeight="1" x14ac:dyDescent="0.25">
      <c r="B29" s="2"/>
      <c r="C29" s="2"/>
      <c r="D29" s="2"/>
      <c r="E29" s="16" t="s">
        <v>265</v>
      </c>
      <c r="F29" s="16"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43732.313649768526</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354</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t="s">
        <v>355</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N50" sqref="N50"/>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321</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329</v>
      </c>
      <c r="F18" s="2"/>
      <c r="G18" s="2"/>
      <c r="H18" s="2"/>
      <c r="I18" s="2"/>
      <c r="J18" s="2"/>
      <c r="K18" s="2"/>
      <c r="L18" s="2"/>
      <c r="M18" s="2"/>
      <c r="N18" s="2"/>
      <c r="O18" s="2"/>
      <c r="P18" s="2"/>
      <c r="Q18" s="2"/>
      <c r="R18" s="2"/>
    </row>
    <row r="19" spans="2:18" x14ac:dyDescent="0.25">
      <c r="B19" s="2"/>
      <c r="C19" s="2"/>
      <c r="D19" s="2"/>
      <c r="E19" s="8" t="s">
        <v>311</v>
      </c>
      <c r="F19" s="10" t="s">
        <v>186</v>
      </c>
      <c r="G19" s="10" t="s">
        <v>324</v>
      </c>
      <c r="H19" s="10" t="s">
        <v>325</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751</v>
      </c>
      <c r="L20" s="87">
        <v>199.23</v>
      </c>
      <c r="M20" s="59">
        <f>L20*K20</f>
        <v>149621.72999999998</v>
      </c>
      <c r="N20" s="62">
        <v>1.31</v>
      </c>
      <c r="O20" s="86" t="s">
        <v>10</v>
      </c>
      <c r="P20" s="64"/>
      <c r="Q20" s="22"/>
      <c r="R20" s="22"/>
    </row>
    <row r="21" spans="2:18" x14ac:dyDescent="0.25">
      <c r="B21" s="2"/>
      <c r="C21" s="2"/>
      <c r="D21" s="12">
        <v>2</v>
      </c>
      <c r="E21" s="15" t="s">
        <v>341</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342</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96"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D23FF1A-D119-49C0-A0C8-19D2E9AE9B99}">
          <x14:formula1>
            <xm:f>Inputs!$B$3:$B$180</xm:f>
          </x14:formula1>
          <xm:sqref>N20:N22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E34" sqref="E3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321</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330</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324</v>
      </c>
      <c r="F22" s="10" t="s">
        <v>325</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96" t="str">
        <f>_xll.flHoldingsAdjust(F15,F17,F19,E22:M32)</f>
        <v>Holdings set for portfolio code Global-Equity</v>
      </c>
      <c r="F34" s="96"/>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G19" sqref="G1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96"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0"/>
  <sheetViews>
    <sheetView showGridLines="0" tabSelected="1" topLeftCell="A16" zoomScale="85" zoomScaleNormal="85" workbookViewId="0">
      <selection activeCell="L46" sqref="L46"/>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345</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346</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347</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0</v>
      </c>
      <c r="F18" s="10" t="s">
        <v>242</v>
      </c>
      <c r="G18" s="10" t="s">
        <v>343</v>
      </c>
      <c r="H18" s="10" t="s">
        <v>1</v>
      </c>
      <c r="I18" s="8" t="s">
        <v>344</v>
      </c>
      <c r="J18" s="7"/>
      <c r="K18" s="10" t="s">
        <v>296</v>
      </c>
      <c r="L18" s="2"/>
      <c r="M18" s="2"/>
      <c r="N18" s="2"/>
    </row>
    <row r="19" spans="2:14" x14ac:dyDescent="0.25">
      <c r="B19" s="2"/>
      <c r="C19" s="2"/>
      <c r="D19" s="12">
        <v>1</v>
      </c>
      <c r="E19" s="15" t="s">
        <v>356</v>
      </c>
      <c r="F19" s="88" t="s">
        <v>358</v>
      </c>
      <c r="G19" s="88"/>
      <c r="H19" s="31" t="s">
        <v>359</v>
      </c>
      <c r="I19" s="15"/>
      <c r="J19" s="18"/>
      <c r="K19" s="96" t="str">
        <f t="array" ref="K19:K20">_xll.flGroupsCreate(F15,E18:I20)</f>
        <v>Failed to create group 'US-FI' in scope 'Finbourne-Examples' as a group with that identifier already exists</v>
      </c>
      <c r="L19" s="2"/>
      <c r="M19" s="2"/>
      <c r="N19" s="17"/>
    </row>
    <row r="20" spans="2:14" x14ac:dyDescent="0.25">
      <c r="B20" s="2"/>
      <c r="C20" s="2"/>
      <c r="D20" s="12">
        <v>2</v>
      </c>
      <c r="E20" s="9" t="s">
        <v>357</v>
      </c>
      <c r="F20" s="85" t="s">
        <v>360</v>
      </c>
      <c r="G20" s="88"/>
      <c r="H20" s="88" t="s">
        <v>361</v>
      </c>
      <c r="I20" s="9"/>
      <c r="J20" s="5"/>
      <c r="K20" s="96" t="str">
        <v>Failed to create group 'Finbourne-Examples-Fund' in scope 'Finbourne-Examples' as a group with that identifier already exists</v>
      </c>
      <c r="L20" s="2"/>
      <c r="M20" s="2"/>
      <c r="N20" s="2"/>
    </row>
    <row r="21" spans="2:14" x14ac:dyDescent="0.25">
      <c r="B21" s="2"/>
      <c r="C21" s="2"/>
      <c r="D21" s="12">
        <v>3</v>
      </c>
      <c r="E21" s="9"/>
      <c r="F21" s="85"/>
      <c r="G21" s="88"/>
      <c r="H21" s="88"/>
      <c r="I21" s="9"/>
      <c r="J21" s="5"/>
      <c r="K21" s="85"/>
      <c r="L21" s="2"/>
      <c r="M21" s="2"/>
      <c r="N21" s="2"/>
    </row>
    <row r="22" spans="2:14" x14ac:dyDescent="0.25">
      <c r="B22" s="2"/>
      <c r="C22" s="2"/>
      <c r="D22" s="12">
        <v>4</v>
      </c>
      <c r="E22" s="9"/>
      <c r="F22" s="85"/>
      <c r="G22" s="88"/>
      <c r="H22" s="88"/>
      <c r="I22" s="9"/>
      <c r="J22" s="5"/>
      <c r="K22" s="85"/>
      <c r="L22" s="2"/>
      <c r="M22" s="2"/>
      <c r="N22" s="2"/>
    </row>
    <row r="23" spans="2:14" x14ac:dyDescent="0.25">
      <c r="B23" s="2"/>
      <c r="C23" s="2"/>
      <c r="D23" s="12">
        <v>5</v>
      </c>
      <c r="E23" s="9"/>
      <c r="F23" s="85"/>
      <c r="G23" s="88"/>
      <c r="H23" s="88"/>
      <c r="I23" s="9"/>
      <c r="J23" s="5"/>
      <c r="K23" s="85"/>
      <c r="L23" s="2"/>
      <c r="M23" s="2"/>
      <c r="N23" s="2"/>
    </row>
    <row r="24" spans="2:14" x14ac:dyDescent="0.25">
      <c r="B24" s="2"/>
      <c r="C24" s="2"/>
      <c r="D24" s="12">
        <v>6</v>
      </c>
      <c r="E24" s="9"/>
      <c r="F24" s="85"/>
      <c r="G24" s="88"/>
      <c r="H24" s="88"/>
      <c r="I24" s="9"/>
      <c r="J24" s="5"/>
      <c r="K24" s="85"/>
      <c r="L24" s="2"/>
      <c r="M24" s="2"/>
      <c r="N24" s="2"/>
    </row>
    <row r="25" spans="2:14" x14ac:dyDescent="0.25">
      <c r="B25" s="2"/>
      <c r="C25" s="2"/>
      <c r="D25" s="12">
        <v>7</v>
      </c>
      <c r="E25" s="9"/>
      <c r="F25" s="85"/>
      <c r="G25" s="88"/>
      <c r="H25" s="88"/>
      <c r="I25" s="9"/>
      <c r="J25" s="5"/>
      <c r="K25" s="85"/>
      <c r="L25" s="2"/>
      <c r="M25" s="2"/>
      <c r="N25" s="2"/>
    </row>
    <row r="26" spans="2:14" x14ac:dyDescent="0.25">
      <c r="B26" s="2"/>
      <c r="C26" s="2"/>
      <c r="D26" s="12">
        <v>8</v>
      </c>
      <c r="E26" s="9"/>
      <c r="F26" s="85"/>
      <c r="G26" s="88"/>
      <c r="H26" s="88"/>
      <c r="I26" s="9"/>
      <c r="J26" s="5"/>
      <c r="K26" s="85"/>
      <c r="L26" s="2"/>
      <c r="M26" s="2"/>
      <c r="N26" s="2"/>
    </row>
    <row r="27" spans="2:14" x14ac:dyDescent="0.25">
      <c r="B27" s="2"/>
      <c r="C27" s="2"/>
      <c r="D27" s="12">
        <v>9</v>
      </c>
      <c r="E27" s="9"/>
      <c r="F27" s="85"/>
      <c r="G27" s="88"/>
      <c r="H27" s="88"/>
      <c r="I27" s="9"/>
      <c r="J27" s="5"/>
      <c r="K27" s="85"/>
      <c r="L27" s="2"/>
      <c r="M27" s="2"/>
      <c r="N27" s="2"/>
    </row>
    <row r="28" spans="2:14" x14ac:dyDescent="0.25">
      <c r="B28" s="2"/>
      <c r="C28" s="2"/>
      <c r="D28" s="12">
        <v>10</v>
      </c>
      <c r="E28" s="9"/>
      <c r="F28" s="85"/>
      <c r="G28" s="88"/>
      <c r="H28" s="88"/>
      <c r="I28" s="9"/>
      <c r="J28" s="5"/>
      <c r="K28" s="85"/>
      <c r="L28" s="2"/>
      <c r="M28" s="2"/>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t="s">
        <v>368</v>
      </c>
      <c r="M30" s="2"/>
      <c r="N30" s="2"/>
    </row>
    <row r="31" spans="2:14" ht="21" x14ac:dyDescent="0.35">
      <c r="B31" s="2"/>
      <c r="C31" s="13" t="s">
        <v>363</v>
      </c>
      <c r="D31" s="13"/>
      <c r="E31" s="2"/>
      <c r="F31" s="2"/>
      <c r="G31" s="2"/>
      <c r="H31" s="2"/>
      <c r="I31" s="2"/>
      <c r="J31" s="2"/>
      <c r="K31" s="46" t="s">
        <v>369</v>
      </c>
      <c r="L31" s="2"/>
      <c r="M31" s="9" t="s">
        <v>357</v>
      </c>
      <c r="N31" s="9"/>
    </row>
    <row r="32" spans="2:14" ht="15.75" thickBot="1" x14ac:dyDescent="0.3">
      <c r="B32" s="2"/>
      <c r="C32" s="2"/>
      <c r="D32" s="2"/>
      <c r="E32" s="2"/>
      <c r="F32" s="2"/>
      <c r="G32" s="2"/>
      <c r="H32" s="2"/>
      <c r="I32" s="2"/>
      <c r="J32" s="2"/>
      <c r="K32" s="46" t="s">
        <v>370</v>
      </c>
      <c r="L32" s="15" t="s">
        <v>356</v>
      </c>
      <c r="M32" s="2"/>
      <c r="N32" s="2"/>
    </row>
    <row r="33" spans="2:14" ht="15.75" thickBot="1" x14ac:dyDescent="0.3">
      <c r="B33" s="2"/>
      <c r="C33" s="2"/>
      <c r="D33" s="2"/>
      <c r="E33" s="12" t="s">
        <v>349</v>
      </c>
      <c r="F33" s="19" t="s">
        <v>321</v>
      </c>
      <c r="G33" s="19" t="s">
        <v>321</v>
      </c>
      <c r="H33" s="19" t="s">
        <v>321</v>
      </c>
      <c r="I33" s="19" t="s">
        <v>321</v>
      </c>
      <c r="J33" s="19" t="s">
        <v>321</v>
      </c>
      <c r="K33" s="46" t="s">
        <v>371</v>
      </c>
      <c r="L33" s="19" t="s">
        <v>362</v>
      </c>
      <c r="M33" s="19" t="s">
        <v>231</v>
      </c>
      <c r="N33" s="19" t="s">
        <v>367</v>
      </c>
    </row>
    <row r="34" spans="2:14" ht="15.75" thickBot="1" x14ac:dyDescent="0.3">
      <c r="B34" s="2"/>
      <c r="C34" s="2"/>
      <c r="D34" s="2"/>
      <c r="E34" s="12" t="s">
        <v>366</v>
      </c>
      <c r="F34" s="19" t="s">
        <v>356</v>
      </c>
      <c r="G34" s="19" t="s">
        <v>356</v>
      </c>
      <c r="H34" s="19" t="s">
        <v>357</v>
      </c>
      <c r="I34" s="19" t="s">
        <v>357</v>
      </c>
      <c r="J34" s="19" t="s">
        <v>357</v>
      </c>
      <c r="K34" s="2"/>
      <c r="L34" s="19" t="s">
        <v>362</v>
      </c>
      <c r="M34" s="2"/>
      <c r="N34" s="2"/>
    </row>
    <row r="35" spans="2:14" ht="15.75" thickBot="1" x14ac:dyDescent="0.3">
      <c r="B35" s="2"/>
      <c r="C35" s="2"/>
      <c r="D35" s="2"/>
      <c r="E35" s="12" t="s">
        <v>348</v>
      </c>
      <c r="F35" s="19" t="s">
        <v>321</v>
      </c>
      <c r="G35" s="19" t="s">
        <v>321</v>
      </c>
      <c r="H35" s="19" t="s">
        <v>321</v>
      </c>
      <c r="I35" s="19" t="s">
        <v>321</v>
      </c>
      <c r="J35" s="19" t="s">
        <v>321</v>
      </c>
      <c r="K35" s="2"/>
      <c r="L35" s="2"/>
      <c r="M35" s="2"/>
      <c r="N35" s="2"/>
    </row>
    <row r="36" spans="2:14" ht="15.75" thickBot="1" x14ac:dyDescent="0.3">
      <c r="B36" s="2"/>
      <c r="C36" s="2"/>
      <c r="D36" s="2"/>
      <c r="E36" s="12" t="s">
        <v>365</v>
      </c>
      <c r="F36" s="19" t="s">
        <v>362</v>
      </c>
      <c r="G36" s="19" t="s">
        <v>364</v>
      </c>
      <c r="H36" s="19" t="s">
        <v>356</v>
      </c>
      <c r="I36" s="19" t="s">
        <v>231</v>
      </c>
      <c r="J36" s="19" t="s">
        <v>367</v>
      </c>
      <c r="K36" s="2"/>
      <c r="L36" s="2"/>
      <c r="M36" s="2"/>
      <c r="N36" s="2"/>
    </row>
    <row r="37" spans="2:14" x14ac:dyDescent="0.25">
      <c r="B37" s="2"/>
      <c r="C37" s="2"/>
      <c r="D37" s="2"/>
      <c r="E37" s="2"/>
      <c r="F37" s="2"/>
      <c r="G37" s="2"/>
      <c r="H37" s="2"/>
      <c r="I37" s="2"/>
      <c r="J37" s="2"/>
      <c r="K37" s="2"/>
      <c r="L37" s="2"/>
      <c r="M37" s="2"/>
      <c r="N37" s="2"/>
    </row>
    <row r="38" spans="2:14" x14ac:dyDescent="0.25">
      <c r="B38" s="2"/>
      <c r="C38" s="2"/>
      <c r="D38" s="2"/>
      <c r="E38" s="2"/>
      <c r="F38" s="10" t="s">
        <v>296</v>
      </c>
      <c r="G38" s="10" t="s">
        <v>296</v>
      </c>
      <c r="H38" s="10" t="s">
        <v>296</v>
      </c>
      <c r="I38" s="10" t="s">
        <v>296</v>
      </c>
      <c r="J38" s="10" t="s">
        <v>296</v>
      </c>
      <c r="K38" s="2"/>
      <c r="L38" s="2"/>
      <c r="M38" s="2"/>
      <c r="N38" s="2"/>
    </row>
    <row r="39" spans="2:14" x14ac:dyDescent="0.25">
      <c r="B39" s="2"/>
      <c r="C39" s="2"/>
      <c r="D39" s="2"/>
      <c r="E39" s="2"/>
      <c r="F39" s="96" t="str">
        <f>_xll.flGroupsAddPortfolio(F33,F34,F35,F36)</f>
        <v>#ERROR: Error updating group goose/Finbourne-Examples/US-FI because the entry being added goose/Finbourne-Examples/US-Treasury-Bond already exists.</v>
      </c>
      <c r="G39" s="96" t="str">
        <f>_xll.flGroupsAddPortfolio(G33,G34,G35,G36)</f>
        <v>#ERROR: Error updating group goose/Finbourne-Examples/US-FI because the entry being added goose/Finbourne-Examples/US-Corporate-Bond already exists.</v>
      </c>
      <c r="H39" s="96" t="str">
        <f>_xll.flGroupsAddSubGroup(H33,H34,H35,H36)</f>
        <v>#ERROR: The group in goose/Finbourne-Examples/US-FI is already registered as a subgroup of the group goose/Finbourne-Examples/Finbourne-Examples-Fund AsAt=2019-09-24T07:32:08.3647940+00:00</v>
      </c>
      <c r="I39" s="96" t="str">
        <f>_xll.flGroupsAddPortfolio(I33,I34,I35,I36)</f>
        <v>#ERROR: Error updating group goose/Finbourne-Examples/Finbourne-Examples-Fund because the entry being added goose/Finbourne-Examples/Global-Equity already exists.</v>
      </c>
      <c r="J39" s="96" t="str">
        <f>_xll.flGroupsAddPortfolio(J33,J34,J35,J36)</f>
        <v>#ERROR: Error updating group goose/Finbourne-Examples/Finbourne-Examples-Fund because the entry being added goose/Finbourne-Examples/UK-Equities already exists.</v>
      </c>
      <c r="K39" s="2"/>
      <c r="L39" s="2"/>
      <c r="M39" s="2"/>
      <c r="N39"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350</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321</v>
      </c>
      <c r="G44" s="2"/>
      <c r="H44" s="2"/>
      <c r="I44" s="2"/>
      <c r="J44" s="2"/>
      <c r="K44" s="2"/>
      <c r="L44" s="2"/>
      <c r="M44" s="2"/>
      <c r="N44" s="2"/>
    </row>
    <row r="45" spans="2:14" x14ac:dyDescent="0.25">
      <c r="B45" s="2"/>
      <c r="C45" s="2"/>
      <c r="D45" s="2"/>
      <c r="E45" s="2"/>
      <c r="F45" s="35">
        <f ca="1">TODAY()</f>
        <v>43732</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J48">_xll.flGroupsGet(F44,E19)</f>
        <v>Id Scope</v>
      </c>
      <c r="F47" s="10" t="str">
        <v>Id Code</v>
      </c>
      <c r="G47" s="10" t="str">
        <v>DisplayName</v>
      </c>
      <c r="H47" s="10" t="str">
        <v>Description</v>
      </c>
      <c r="I47" s="8" t="str">
        <v>Portfolios</v>
      </c>
      <c r="J47" s="7" t="str">
        <v>SubGroups</v>
      </c>
      <c r="K47" s="10"/>
      <c r="L47" s="2"/>
      <c r="M47" s="2"/>
      <c r="N47" s="2"/>
    </row>
    <row r="48" spans="2:14" x14ac:dyDescent="0.25">
      <c r="B48" s="2"/>
      <c r="C48" s="2"/>
      <c r="D48" s="12">
        <v>1</v>
      </c>
      <c r="E48" s="15" t="str">
        <v>Finbourne-Examples</v>
      </c>
      <c r="F48" s="88" t="str">
        <v>US-FI</v>
      </c>
      <c r="G48" s="88" t="str">
        <v>US Fixed Income group</v>
      </c>
      <c r="H48" s="31" t="str">
        <v>Contains Finbourne US Fixed Income portfolios</v>
      </c>
      <c r="I48" s="15">
        <v>2</v>
      </c>
      <c r="J48" s="99">
        <v>0</v>
      </c>
      <c r="K48" s="31"/>
      <c r="L48" s="2"/>
      <c r="M48" s="2"/>
      <c r="N48" s="17"/>
    </row>
    <row r="49" spans="2:14" x14ac:dyDescent="0.25">
      <c r="B49" s="2"/>
      <c r="C49" s="2"/>
      <c r="D49" s="12"/>
      <c r="E49" s="9"/>
      <c r="F49" s="85"/>
      <c r="G49" s="88"/>
      <c r="H49" s="88"/>
      <c r="I49" s="9"/>
      <c r="J49" s="5"/>
      <c r="K49" s="85"/>
      <c r="L49" s="2"/>
      <c r="M49" s="2"/>
      <c r="N49" s="2"/>
    </row>
    <row r="50" spans="2:14" x14ac:dyDescent="0.25">
      <c r="B50" s="2"/>
      <c r="C50" s="2"/>
      <c r="D50" s="2"/>
      <c r="E50" s="8" t="str">
        <f t="array" ref="E50:J51">_xll.flGroupsGet(F44,E20)</f>
        <v>Id Scope</v>
      </c>
      <c r="F50" s="10" t="str">
        <v>Id Code</v>
      </c>
      <c r="G50" s="10" t="str">
        <v>DisplayName</v>
      </c>
      <c r="H50" s="10" t="str">
        <v>Description</v>
      </c>
      <c r="I50" s="8" t="str">
        <v>Portfolios</v>
      </c>
      <c r="J50" s="7" t="str">
        <v>SubGroups</v>
      </c>
      <c r="K50" s="10"/>
      <c r="L50" s="2"/>
      <c r="M50" s="2"/>
      <c r="N50" s="2"/>
    </row>
    <row r="51" spans="2:14" x14ac:dyDescent="0.25">
      <c r="B51" s="2"/>
      <c r="C51" s="2"/>
      <c r="D51" s="12">
        <v>1</v>
      </c>
      <c r="E51" s="15" t="str">
        <v>Finbourne-Examples</v>
      </c>
      <c r="F51" s="88" t="str">
        <v>Finbourne-Examples-Fund</v>
      </c>
      <c r="G51" s="88" t="str">
        <v>Finbourne Examples group</v>
      </c>
      <c r="H51" s="31" t="str">
        <v>Contains Finbourne Examples portfolios</v>
      </c>
      <c r="I51" s="15">
        <v>2</v>
      </c>
      <c r="J51" s="99">
        <v>1</v>
      </c>
      <c r="K51" s="31"/>
      <c r="L51" s="2"/>
      <c r="M51" s="2"/>
      <c r="N51" s="2"/>
    </row>
    <row r="52" spans="2:14" x14ac:dyDescent="0.25">
      <c r="B52" s="2"/>
      <c r="C52" s="2"/>
      <c r="D52" s="12">
        <v>5</v>
      </c>
      <c r="E52" s="9"/>
      <c r="F52" s="85"/>
      <c r="G52" s="88"/>
      <c r="H52" s="88"/>
      <c r="I52" s="9"/>
      <c r="J52" s="5"/>
      <c r="K52" s="85"/>
      <c r="L52" s="2"/>
      <c r="M52" s="2"/>
      <c r="N52" s="2"/>
    </row>
    <row r="53" spans="2:14" x14ac:dyDescent="0.25">
      <c r="B53" s="2"/>
      <c r="C53" s="2"/>
      <c r="D53" s="12">
        <v>6</v>
      </c>
      <c r="E53" s="9"/>
      <c r="F53" s="85"/>
      <c r="G53" s="88"/>
      <c r="H53" s="88"/>
      <c r="I53" s="9"/>
      <c r="J53" s="5"/>
      <c r="K53" s="85"/>
      <c r="L53" s="2"/>
      <c r="M53" s="2"/>
      <c r="N53" s="2"/>
    </row>
    <row r="54" spans="2:14" x14ac:dyDescent="0.25">
      <c r="B54" s="2"/>
      <c r="C54" s="2"/>
      <c r="D54" s="12">
        <v>7</v>
      </c>
      <c r="E54" s="9"/>
      <c r="F54" s="85"/>
      <c r="G54" s="88"/>
      <c r="H54" s="88"/>
      <c r="I54" s="9"/>
      <c r="J54" s="5"/>
      <c r="K54" s="85"/>
      <c r="L54" s="2"/>
      <c r="M54" s="2"/>
      <c r="N54" s="2"/>
    </row>
    <row r="55" spans="2:14" x14ac:dyDescent="0.25">
      <c r="B55" s="2"/>
      <c r="C55" s="2"/>
      <c r="D55" s="12">
        <v>8</v>
      </c>
      <c r="E55" s="9"/>
      <c r="F55" s="85"/>
      <c r="G55" s="88"/>
      <c r="H55" s="88"/>
      <c r="I55" s="9"/>
      <c r="J55" s="5"/>
      <c r="K55" s="85"/>
      <c r="L55" s="2"/>
      <c r="M55" s="2"/>
      <c r="N55" s="2"/>
    </row>
    <row r="56" spans="2:14" x14ac:dyDescent="0.25">
      <c r="B56" s="2"/>
      <c r="C56" s="2"/>
      <c r="D56" s="12">
        <v>9</v>
      </c>
      <c r="E56" s="9"/>
      <c r="F56" s="85"/>
      <c r="G56" s="88"/>
      <c r="H56" s="88"/>
      <c r="I56" s="9"/>
      <c r="J56" s="5"/>
      <c r="K56" s="85"/>
      <c r="L56" s="2"/>
      <c r="M56" s="2"/>
      <c r="N56" s="2"/>
    </row>
    <row r="57" spans="2:14" x14ac:dyDescent="0.25">
      <c r="B57" s="2"/>
      <c r="C57" s="2"/>
      <c r="D57" s="12">
        <v>10</v>
      </c>
      <c r="E57" s="9"/>
      <c r="F57" s="85"/>
      <c r="G57" s="88"/>
      <c r="H57" s="88"/>
      <c r="I57" s="9"/>
      <c r="J57" s="5"/>
      <c r="K57" s="85"/>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sheetData>
  <dataValidations disablePrompts="1" count="8">
    <dataValidation allowBlank="1" showInputMessage="1" showErrorMessage="1" prompt="Code" sqref="E18 E47 E50" xr:uid="{5186502B-0030-407B-92E0-ECD8ADE97953}"/>
    <dataValidation allowBlank="1" showInputMessage="1" showErrorMessage="1" prompt="Base Currency" sqref="K18 F38:J38" xr:uid="{45CB02F2-CB9C-492E-BDDE-04F194963C03}"/>
    <dataValidation allowBlank="1" showInputMessage="1" showErrorMessage="1" prompt="Date Created" sqref="K47 K50" xr:uid="{289CB227-8390-43BD-999F-17E47A839971}"/>
    <dataValidation allowBlank="1" showInputMessage="1" showErrorMessage="1" prompt="Description" sqref="J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7F7B26-A8FB-44CC-BC1A-494CF9683469}">
  <ds:schemaRefs>
    <ds:schemaRef ds:uri="http://purl.org/dc/elements/1.1/"/>
    <ds:schemaRef ds:uri="7f1325bc-d786-4e92-924e-74ffe34b2b40"/>
    <ds:schemaRef ds:uri="http://schemas.microsoft.com/sharepoint/v3"/>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655d3dbc-e9a1-4c85-8bc4-391e75a6cf80"/>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2019-09-24T07:33:39Z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