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codeName="ThisWorkbook" defaultThemeVersion="166925"/>
  <mc:AlternateContent xmlns:mc="http://schemas.openxmlformats.org/markup-compatibility/2006">
    <mc:Choice Requires="x15">
      <x15ac:absPath xmlns:x15ac="http://schemas.microsoft.com/office/spreadsheetml/2010/11/ac" url="C:\Users\GusSekhon\Dev\sample-excel\sample-excel\"/>
    </mc:Choice>
  </mc:AlternateContent>
  <xr:revisionPtr revIDLastSave="0" documentId="13_ncr:1_{A81060B8-1375-4C62-A3DA-655D4F5D39A6}" xr6:coauthVersionLast="45" xr6:coauthVersionMax="45" xr10:uidLastSave="{00000000-0000-0000-0000-000000000000}"/>
  <bookViews>
    <workbookView xWindow="-24705" yWindow="270" windowWidth="26340" windowHeight="14445" tabRatio="798" activeTab="6" xr2:uid="{AE1F34B8-DE16-4837-B47E-A2CAD3EC07DA}"/>
  </bookViews>
  <sheets>
    <sheet name="Introduction" sheetId="14" r:id="rId1"/>
    <sheet name="Create scope and portfolio" sheetId="1" r:id="rId2"/>
    <sheet name="Create your instrument universe" sheetId="15" r:id="rId3"/>
    <sheet name="Set up initial holdings" sheetId="12" r:id="rId4"/>
    <sheet name="Upserting market quotes" sheetId="19" r:id="rId5"/>
    <sheet name="Run valuation" sheetId="20" r:id="rId6"/>
    <sheet name="Re-run valuation" sheetId="31" r:id="rId7"/>
    <sheet name="Securitising base fund" sheetId="21" r:id="rId8"/>
    <sheet name="Unit price calc" sheetId="24" r:id="rId9"/>
    <sheet name="Create foreign ccy portfolios" sheetId="25" r:id="rId10"/>
    <sheet name="Add FX quotes" sheetId="26" r:id="rId11"/>
    <sheet name="Set up foreign holdings" sheetId="27" r:id="rId12"/>
    <sheet name="Valuing foreign holdings" sheetId="28" r:id="rId13"/>
    <sheet name="Additional transaction" sheetId="29" r:id="rId14"/>
    <sheet name="Re-valuing base fund" sheetId="30" r:id="rId15"/>
    <sheet name="Inputs" sheetId="3" state="hidden" r:id="rId16"/>
  </sheets>
  <externalReferences>
    <externalReference r:id="rId17"/>
  </externalReferences>
  <definedNames>
    <definedName name="AsAtDate" localSheetId="10">'[1]View portfolios'!$F$23</definedName>
    <definedName name="AsAtDate" localSheetId="2">#REF!</definedName>
    <definedName name="AsAtDate" localSheetId="6">'[1]View portfolios'!$F$23</definedName>
    <definedName name="AsAtDate" localSheetId="14">'[1]View portfolios'!$F$23</definedName>
    <definedName name="AsAtDate" localSheetId="5">'[1]View portfolios'!$F$23</definedName>
    <definedName name="AsAtDate" localSheetId="7">#REF!</definedName>
    <definedName name="AsAtDate" localSheetId="8">'[1]View portfolios'!$F$23</definedName>
    <definedName name="AsAtDate" localSheetId="12">'[1]View portfolios'!$F$23</definedName>
    <definedName name="AsAtDate">#REF!</definedName>
    <definedName name="EffectiveDate" localSheetId="10">'[1]View portfolios'!$F$21</definedName>
    <definedName name="EffectiveDate" localSheetId="2">#REF!</definedName>
    <definedName name="EffectiveDate" localSheetId="6">'[1]View portfolios'!$F$21</definedName>
    <definedName name="EffectiveDate" localSheetId="14">'[1]View portfolios'!$F$21</definedName>
    <definedName name="EffectiveDate" localSheetId="5">'[1]View portfolios'!$F$21</definedName>
    <definedName name="EffectiveDate" localSheetId="7">#REF!</definedName>
    <definedName name="EffectiveDate" localSheetId="8">'[1]View portfolios'!$F$21</definedName>
    <definedName name="EffectiveDate" localSheetId="12">'[1]View portfolios'!$F$21</definedName>
    <definedName name="EffectiveDate">#REF!</definedName>
    <definedName name="fbnAggregationParameters_Template_ref" localSheetId="10">'Add FX quotes'!#REF!</definedName>
    <definedName name="fbnAggregationParameters_Template_ref" localSheetId="2">'Create your instrument universe'!#REF!</definedName>
    <definedName name="fbnAggregationParameters_Template_ref" localSheetId="6">'Re-run valuation'!$Q$33:$R$35</definedName>
    <definedName name="fbnAggregationParameters_Template_ref" localSheetId="14">'Re-valuing base fund'!#REF!</definedName>
    <definedName name="fbnAggregationParameters_Template_ref" localSheetId="5">'Run valuation'!$Q$33:$R$35</definedName>
    <definedName name="fbnAggregationParameters_Template_ref" localSheetId="7">'Securitising base fund'!#REF!</definedName>
    <definedName name="fbnAggregationParameters_Template_ref" localSheetId="8">'Unit price calc'!$Q$32:$R$34</definedName>
    <definedName name="fbnAggregationParameters_Template_ref" localSheetId="12">'Valuing foreign holdings'!$Q$33:$R$35</definedName>
    <definedName name="fbnHoldings_Template_ref" localSheetId="13">'Additional transaction'!#REF!</definedName>
    <definedName name="fbnHoldings_Template_ref" localSheetId="2">'Create your instrument universe'!#REF!</definedName>
    <definedName name="fbnHoldings_Template_ref" localSheetId="7">'Securitising base fund'!#REF!</definedName>
    <definedName name="fbnHoldings_Template_ref" localSheetId="11">'Set up foreign holdings'!#REF!</definedName>
    <definedName name="fbnHoldings_Template_ref" localSheetId="3">'Set up initial holdings'!#REF!</definedName>
    <definedName name="fbnHoldings_Template_ref" localSheetId="4">'Upserting market quotes'!#REF!</definedName>
    <definedName name="fbnInstrumentProperties_Template_ref" localSheetId="2">'Create your instrument universe'!$G$85:$H$85</definedName>
    <definedName name="fbnInstrumentProperties_Template_ref" localSheetId="7">'Securitising base fund'!$G$32:$H$32</definedName>
    <definedName name="fbnInstruments_Template_ref" localSheetId="2">'Create your instrument universe'!$O$22:$U$22</definedName>
    <definedName name="fbnInstruments_Template_ref" localSheetId="7">'Securitising base fund'!#REF!</definedName>
    <definedName name="fbnPortfoliosAdd_Template_ref" localSheetId="9">'Create foreign ccy portfolios'!#REF!</definedName>
    <definedName name="fbnPortfoliosAdd_Template_ref" localSheetId="1">'Create scope and portfolio'!#REF!</definedName>
    <definedName name="fbnPropertiesAdd_Template_ref" localSheetId="2">'Create your instrument universe'!$G$81:$M$81</definedName>
    <definedName name="fbnPropertiesAdd_Template_ref" localSheetId="7">'Securitising base fund'!$G$28:$M$28</definedName>
    <definedName name="fbnSecurities_Template_ref" localSheetId="2">'Create your instrument universe'!#REF!</definedName>
    <definedName name="fbnSecurities_Template_ref" localSheetId="7">'Securitising base fund'!#REF!</definedName>
    <definedName name="Portfolio" localSheetId="2">#REF!</definedName>
    <definedName name="Portfolio" localSheetId="7">#REF!</definedName>
    <definedName name="Portfolio">#REF!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27" i="31" l="1"/>
  <c r="L37" i="31" s="1"/>
  <c r="F27" i="20"/>
  <c r="F24" i="30"/>
  <c r="E53" i="31" a="1"/>
  <c r="E34" i="31" a="1"/>
  <c r="I39" i="31" l="1"/>
  <c r="E37" i="31"/>
  <c r="G44" i="31"/>
  <c r="F41" i="31"/>
  <c r="F37" i="31"/>
  <c r="H39" i="31"/>
  <c r="G39" i="31"/>
  <c r="F39" i="31"/>
  <c r="G38" i="31"/>
  <c r="H36" i="31"/>
  <c r="I35" i="31"/>
  <c r="H35" i="31"/>
  <c r="G35" i="31"/>
  <c r="L53" i="31"/>
  <c r="E55" i="31"/>
  <c r="K54" i="31"/>
  <c r="G56" i="31"/>
  <c r="F57" i="31"/>
  <c r="E38" i="31"/>
  <c r="I37" i="31"/>
  <c r="I36" i="31"/>
  <c r="E35" i="31"/>
  <c r="F34" i="31"/>
  <c r="E34" i="31"/>
  <c r="J57" i="31"/>
  <c r="I57" i="31"/>
  <c r="E54" i="31"/>
  <c r="G55" i="31"/>
  <c r="H37" i="31"/>
  <c r="K53" i="31"/>
  <c r="G36" i="31"/>
  <c r="F36" i="31"/>
  <c r="E36" i="31"/>
  <c r="F35" i="31"/>
  <c r="G45" i="31"/>
  <c r="F45" i="31"/>
  <c r="E45" i="31"/>
  <c r="J56" i="31"/>
  <c r="I56" i="31"/>
  <c r="E53" i="31"/>
  <c r="H57" i="31"/>
  <c r="G54" i="31"/>
  <c r="H34" i="31"/>
  <c r="G34" i="31"/>
  <c r="H44" i="31"/>
  <c r="I43" i="31"/>
  <c r="H43" i="31"/>
  <c r="G43" i="31"/>
  <c r="J55" i="31"/>
  <c r="I55" i="31"/>
  <c r="L56" i="31"/>
  <c r="H56" i="31"/>
  <c r="G53" i="31"/>
  <c r="F55" i="31"/>
  <c r="H42" i="31"/>
  <c r="E39" i="31"/>
  <c r="H38" i="31"/>
  <c r="K56" i="31"/>
  <c r="E41" i="31"/>
  <c r="G37" i="31"/>
  <c r="E56" i="31"/>
  <c r="F53" i="31"/>
  <c r="I34" i="31"/>
  <c r="H41" i="31"/>
  <c r="E57" i="31"/>
  <c r="F54" i="31"/>
  <c r="E40" i="31"/>
  <c r="K55" i="31"/>
  <c r="I45" i="31"/>
  <c r="H45" i="31"/>
  <c r="I44" i="31"/>
  <c r="E43" i="31"/>
  <c r="F42" i="31"/>
  <c r="E42" i="31"/>
  <c r="I41" i="31"/>
  <c r="J54" i="31"/>
  <c r="I54" i="31"/>
  <c r="L54" i="31"/>
  <c r="H55" i="31"/>
  <c r="F56" i="31"/>
  <c r="I42" i="31"/>
  <c r="F44" i="31"/>
  <c r="E44" i="31"/>
  <c r="F43" i="31"/>
  <c r="G41" i="31"/>
  <c r="H40" i="31"/>
  <c r="G40" i="31"/>
  <c r="F40" i="31"/>
  <c r="J53" i="31"/>
  <c r="I53" i="31"/>
  <c r="K57" i="31"/>
  <c r="H54" i="31"/>
  <c r="G42" i="31"/>
  <c r="I38" i="31"/>
  <c r="L57" i="31"/>
  <c r="H53" i="31"/>
  <c r="I40" i="31"/>
  <c r="F38" i="31"/>
  <c r="L55" i="31"/>
  <c r="G57" i="31"/>
  <c r="E53" i="20" a="1"/>
  <c r="G53" i="20" l="1"/>
  <c r="I53" i="20"/>
  <c r="I54" i="20"/>
  <c r="K54" i="20"/>
  <c r="L56" i="20"/>
  <c r="F54" i="20"/>
  <c r="H53" i="20"/>
  <c r="E53" i="20"/>
  <c r="F56" i="20"/>
  <c r="H56" i="20"/>
  <c r="J53" i="20"/>
  <c r="G54" i="20"/>
  <c r="G55" i="20"/>
  <c r="G56" i="20"/>
  <c r="L55" i="20"/>
  <c r="I55" i="20"/>
  <c r="K55" i="20"/>
  <c r="L57" i="20"/>
  <c r="F55" i="20"/>
  <c r="H54" i="20"/>
  <c r="K56" i="20"/>
  <c r="H55" i="20"/>
  <c r="I56" i="20"/>
  <c r="I57" i="20"/>
  <c r="K57" i="20"/>
  <c r="E54" i="20"/>
  <c r="F57" i="20"/>
  <c r="J54" i="20"/>
  <c r="E55" i="20"/>
  <c r="H57" i="20"/>
  <c r="J55" i="20"/>
  <c r="L53" i="20"/>
  <c r="E56" i="20"/>
  <c r="K53" i="20"/>
  <c r="J56" i="20"/>
  <c r="E57" i="20"/>
  <c r="J57" i="20"/>
  <c r="F53" i="20"/>
  <c r="G57" i="20"/>
  <c r="L54" i="20"/>
  <c r="F26" i="19" l="1"/>
  <c r="F25" i="29"/>
  <c r="I29" i="29" s="1"/>
  <c r="J29" i="29" s="1"/>
  <c r="F84" i="27"/>
  <c r="F68" i="27"/>
  <c r="F53" i="27"/>
  <c r="F39" i="27"/>
  <c r="K26" i="26"/>
  <c r="K27" i="26"/>
  <c r="K28" i="26"/>
  <c r="K29" i="26"/>
  <c r="F29" i="27"/>
  <c r="F43" i="27" s="1"/>
  <c r="F57" i="27" s="1"/>
  <c r="F72" i="27" s="1"/>
  <c r="F88" i="27" s="1"/>
  <c r="E29" i="27"/>
  <c r="E43" i="27" s="1"/>
  <c r="E57" i="27" s="1"/>
  <c r="E72" i="27" s="1"/>
  <c r="E88" i="27" s="1"/>
  <c r="E35" i="29"/>
  <c r="J50" i="21"/>
  <c r="M28" i="30" l="1"/>
  <c r="K42" i="21"/>
  <c r="L28" i="21" a="1"/>
  <c r="L28" i="21" s="1"/>
  <c r="K24" i="15" a="1"/>
  <c r="K24" i="15" s="1"/>
  <c r="M29" i="30" l="1"/>
  <c r="K31" i="15"/>
  <c r="K30" i="15"/>
  <c r="K29" i="15"/>
  <c r="K28" i="15"/>
  <c r="K27" i="15"/>
  <c r="K26" i="15"/>
  <c r="K25" i="15"/>
  <c r="K32" i="15"/>
  <c r="L31" i="21"/>
  <c r="L29" i="21"/>
  <c r="L30" i="21"/>
  <c r="M30" i="30" l="1"/>
  <c r="M31" i="30" s="1"/>
  <c r="F19" i="27"/>
  <c r="G29" i="27" s="1"/>
  <c r="G43" i="27" s="1"/>
  <c r="F25" i="27"/>
  <c r="P28" i="30"/>
  <c r="G57" i="27" l="1"/>
  <c r="G72" i="27" s="1"/>
  <c r="G88" i="27" s="1"/>
  <c r="L26" i="26"/>
  <c r="L27" i="26"/>
  <c r="L28" i="26"/>
  <c r="L29" i="26"/>
  <c r="L30" i="26"/>
  <c r="L31" i="26"/>
  <c r="L32" i="26"/>
  <c r="L33" i="26"/>
  <c r="F22" i="26"/>
  <c r="M27" i="26" s="1"/>
  <c r="H33" i="25"/>
  <c r="H32" i="25"/>
  <c r="H31" i="25"/>
  <c r="H30" i="25"/>
  <c r="H29" i="25"/>
  <c r="E27" i="25" a="1"/>
  <c r="E27" i="25" s="1"/>
  <c r="F64" i="24"/>
  <c r="M68" i="24" s="1"/>
  <c r="G52" i="24"/>
  <c r="M29" i="25" a="1"/>
  <c r="M29" i="25" l="1"/>
  <c r="M30" i="25"/>
  <c r="M31" i="25"/>
  <c r="M32" i="25"/>
  <c r="M33" i="25"/>
  <c r="M33" i="26"/>
  <c r="M32" i="26"/>
  <c r="M26" i="26"/>
  <c r="M31" i="26"/>
  <c r="M30" i="26"/>
  <c r="M29" i="26"/>
  <c r="M28" i="26"/>
  <c r="D45" i="21"/>
  <c r="E24" i="21"/>
  <c r="P26" i="26"/>
  <c r="H68" i="24" l="1"/>
  <c r="F27" i="24" l="1"/>
  <c r="L36" i="24" s="1"/>
  <c r="F27" i="28"/>
  <c r="L37" i="28" s="1"/>
  <c r="M30" i="19"/>
  <c r="L37" i="20"/>
  <c r="F27" i="12"/>
  <c r="E34" i="28" a="1"/>
  <c r="E34" i="20" a="1"/>
  <c r="E33" i="24" a="1"/>
  <c r="F39" i="24"/>
  <c r="E39" i="24"/>
  <c r="G39" i="24"/>
  <c r="E35" i="24"/>
  <c r="I42" i="24"/>
  <c r="E38" i="24"/>
  <c r="H34" i="24"/>
  <c r="E41" i="24"/>
  <c r="H35" i="24"/>
  <c r="E42" i="12"/>
  <c r="E36" i="24"/>
  <c r="F34" i="24"/>
  <c r="H43" i="24"/>
  <c r="G33" i="24"/>
  <c r="G37" i="24"/>
  <c r="I34" i="24"/>
  <c r="F37" i="24"/>
  <c r="I35" i="24"/>
  <c r="F36" i="24"/>
  <c r="F38" i="24"/>
  <c r="E34" i="24"/>
  <c r="H38" i="24"/>
  <c r="I36" i="24"/>
  <c r="G36" i="24"/>
  <c r="I38" i="24"/>
  <c r="I43" i="24"/>
  <c r="I44" i="24"/>
  <c r="I33" i="24"/>
  <c r="G40" i="24"/>
  <c r="F41" i="24"/>
  <c r="F35" i="24"/>
  <c r="G44" i="24"/>
  <c r="E37" i="24"/>
  <c r="F33" i="24"/>
  <c r="E43" i="24"/>
  <c r="F42" i="24"/>
  <c r="H42" i="24"/>
  <c r="G43" i="24"/>
  <c r="G34" i="24"/>
  <c r="G38" i="24"/>
  <c r="E40" i="24"/>
  <c r="H44" i="24"/>
  <c r="I40" i="24"/>
  <c r="H39" i="24"/>
  <c r="F40" i="24"/>
  <c r="E42" i="24"/>
  <c r="G41" i="24"/>
  <c r="I39" i="24"/>
  <c r="G35" i="24"/>
  <c r="I41" i="24"/>
  <c r="F43" i="24"/>
  <c r="H37" i="24"/>
  <c r="H40" i="24"/>
  <c r="I37" i="24"/>
  <c r="E33" i="24"/>
  <c r="E44" i="24"/>
  <c r="H41" i="24"/>
  <c r="F44" i="24"/>
  <c r="H33" i="24"/>
  <c r="H36" i="24"/>
  <c r="G42" i="24"/>
  <c r="G53" i="24" l="1"/>
  <c r="G54" i="24"/>
  <c r="M31" i="19"/>
  <c r="Y25" i="15"/>
  <c r="Y26" i="15"/>
  <c r="Y27" i="15"/>
  <c r="Y28" i="15"/>
  <c r="Y29" i="15"/>
  <c r="Y30" i="15"/>
  <c r="Y31" i="15"/>
  <c r="Y32" i="15"/>
  <c r="Y24" i="15"/>
  <c r="F52" i="15" a="1"/>
  <c r="F34" i="28"/>
  <c r="I35" i="28"/>
  <c r="F39" i="28"/>
  <c r="G43" i="28"/>
  <c r="H45" i="28"/>
  <c r="I44" i="28"/>
  <c r="F36" i="28"/>
  <c r="H39" i="28"/>
  <c r="F43" i="28"/>
  <c r="G37" i="28"/>
  <c r="I40" i="28"/>
  <c r="F37" i="28"/>
  <c r="G36" i="28"/>
  <c r="E37" i="28"/>
  <c r="I37" i="28"/>
  <c r="I42" i="28"/>
  <c r="H37" i="28"/>
  <c r="H35" i="28"/>
  <c r="E39" i="28"/>
  <c r="E44" i="28"/>
  <c r="I38" i="28"/>
  <c r="E38" i="28"/>
  <c r="F40" i="28"/>
  <c r="G39" i="28"/>
  <c r="G44" i="28"/>
  <c r="H38" i="28"/>
  <c r="H36" i="28"/>
  <c r="F44" i="28"/>
  <c r="G35" i="28"/>
  <c r="H43" i="28"/>
  <c r="H41" i="28"/>
  <c r="I34" i="28"/>
  <c r="H40" i="28"/>
  <c r="F38" i="28"/>
  <c r="E42" i="28"/>
  <c r="F41" i="28"/>
  <c r="E45" i="28"/>
  <c r="E41" i="28"/>
  <c r="I39" i="28"/>
  <c r="H44" i="28"/>
  <c r="E36" i="28"/>
  <c r="I45" i="28"/>
  <c r="G42" i="28"/>
  <c r="H34" i="28"/>
  <c r="F42" i="28"/>
  <c r="I36" i="28"/>
  <c r="F45" i="28"/>
  <c r="E35" i="28"/>
  <c r="E34" i="28"/>
  <c r="H42" i="28"/>
  <c r="G41" i="28"/>
  <c r="I43" i="28"/>
  <c r="E40" i="28"/>
  <c r="G34" i="28"/>
  <c r="G40" i="28"/>
  <c r="G45" i="28"/>
  <c r="E43" i="28"/>
  <c r="F35" i="28"/>
  <c r="I41" i="28"/>
  <c r="G38" i="28"/>
  <c r="I42" i="20"/>
  <c r="F37" i="20"/>
  <c r="I35" i="20"/>
  <c r="E40" i="20"/>
  <c r="G41" i="20"/>
  <c r="F44" i="20"/>
  <c r="E42" i="20"/>
  <c r="H44" i="20"/>
  <c r="H37" i="20"/>
  <c r="I40" i="20"/>
  <c r="E41" i="20"/>
  <c r="I45" i="20"/>
  <c r="G37" i="20"/>
  <c r="H39" i="20"/>
  <c r="I44" i="20"/>
  <c r="I36" i="20"/>
  <c r="F42" i="20"/>
  <c r="E34" i="20"/>
  <c r="E44" i="20"/>
  <c r="G38" i="20"/>
  <c r="H34" i="20"/>
  <c r="H41" i="20"/>
  <c r="I41" i="20"/>
  <c r="G35" i="20"/>
  <c r="E45" i="20"/>
  <c r="G43" i="20"/>
  <c r="H35" i="20"/>
  <c r="F35" i="20"/>
  <c r="G39" i="20"/>
  <c r="G36" i="20"/>
  <c r="F43" i="20"/>
  <c r="F36" i="20"/>
  <c r="G40" i="20"/>
  <c r="G34" i="20"/>
  <c r="E43" i="20"/>
  <c r="H43" i="20"/>
  <c r="F40" i="20"/>
  <c r="G42" i="20"/>
  <c r="F45" i="20"/>
  <c r="I43" i="20"/>
  <c r="F41" i="20"/>
  <c r="E37" i="20"/>
  <c r="F39" i="20"/>
  <c r="G45" i="20"/>
  <c r="H45" i="20"/>
  <c r="H38" i="20"/>
  <c r="I38" i="20"/>
  <c r="E38" i="20"/>
  <c r="F34" i="20"/>
  <c r="H42" i="20"/>
  <c r="I39" i="20"/>
  <c r="E39" i="20"/>
  <c r="E35" i="20"/>
  <c r="E36" i="20"/>
  <c r="G44" i="20"/>
  <c r="I37" i="20"/>
  <c r="H36" i="20"/>
  <c r="F38" i="20"/>
  <c r="I34" i="20"/>
  <c r="H40" i="20"/>
  <c r="G56" i="24" l="1"/>
  <c r="F20" i="27"/>
  <c r="G55" i="24"/>
  <c r="M32" i="19"/>
  <c r="H29" i="1"/>
  <c r="F60" i="15"/>
  <c r="G54" i="15"/>
  <c r="F67" i="15"/>
  <c r="I64" i="15"/>
  <c r="I67" i="15"/>
  <c r="L70" i="15"/>
  <c r="J52" i="15"/>
  <c r="K66" i="15"/>
  <c r="J71" i="15"/>
  <c r="H66" i="15"/>
  <c r="G71" i="15"/>
  <c r="F66" i="15"/>
  <c r="L56" i="15"/>
  <c r="I55" i="15"/>
  <c r="L66" i="15"/>
  <c r="H59" i="15"/>
  <c r="I68" i="15"/>
  <c r="G72" i="15"/>
  <c r="G60" i="15"/>
  <c r="G58" i="15"/>
  <c r="J67" i="15"/>
  <c r="F64" i="15"/>
  <c r="K72" i="15"/>
  <c r="I58" i="15"/>
  <c r="F71" i="15"/>
  <c r="L72" i="15"/>
  <c r="L60" i="15"/>
  <c r="I72" i="15"/>
  <c r="K68" i="15"/>
  <c r="G57" i="15"/>
  <c r="G70" i="15"/>
  <c r="K56" i="15"/>
  <c r="F61" i="15"/>
  <c r="J59" i="15"/>
  <c r="H64" i="15"/>
  <c r="H71" i="15"/>
  <c r="L61" i="15"/>
  <c r="K69" i="15"/>
  <c r="G63" i="15"/>
  <c r="I69" i="15"/>
  <c r="J70" i="15"/>
  <c r="K67" i="15"/>
  <c r="I56" i="15"/>
  <c r="K61" i="15"/>
  <c r="L54" i="15"/>
  <c r="H53" i="15"/>
  <c r="H61" i="15"/>
  <c r="I60" i="15"/>
  <c r="J72" i="15"/>
  <c r="L69" i="15"/>
  <c r="G67" i="15"/>
  <c r="F56" i="15"/>
  <c r="H57" i="15"/>
  <c r="J65" i="15"/>
  <c r="K55" i="15"/>
  <c r="H65" i="15"/>
  <c r="J69" i="15"/>
  <c r="F54" i="15"/>
  <c r="I54" i="15"/>
  <c r="H56" i="15"/>
  <c r="I63" i="15"/>
  <c r="J54" i="15"/>
  <c r="F63" i="15"/>
  <c r="H60" i="15"/>
  <c r="K62" i="15"/>
  <c r="L55" i="15"/>
  <c r="G66" i="15"/>
  <c r="L59" i="15"/>
  <c r="K54" i="15"/>
  <c r="I65" i="15"/>
  <c r="J57" i="15"/>
  <c r="K60" i="15"/>
  <c r="H67" i="15"/>
  <c r="F53" i="15"/>
  <c r="L52" i="15"/>
  <c r="F52" i="15"/>
  <c r="F62" i="15"/>
  <c r="G64" i="15"/>
  <c r="I70" i="15"/>
  <c r="H63" i="15"/>
  <c r="G56" i="15"/>
  <c r="F65" i="15"/>
  <c r="F68" i="15"/>
  <c r="G59" i="15"/>
  <c r="J53" i="15"/>
  <c r="F58" i="15"/>
  <c r="J55" i="15"/>
  <c r="F70" i="15"/>
  <c r="J56" i="15"/>
  <c r="K52" i="15"/>
  <c r="I62" i="15"/>
  <c r="F55" i="15"/>
  <c r="L67" i="15"/>
  <c r="L68" i="15"/>
  <c r="J62" i="15"/>
  <c r="I59" i="15"/>
  <c r="H54" i="15"/>
  <c r="J68" i="15"/>
  <c r="H52" i="15"/>
  <c r="F72" i="15"/>
  <c r="F57" i="15"/>
  <c r="G52" i="15"/>
  <c r="I66" i="15"/>
  <c r="I52" i="15"/>
  <c r="G65" i="15"/>
  <c r="K70" i="15"/>
  <c r="J61" i="15"/>
  <c r="H72" i="15"/>
  <c r="K59" i="15"/>
  <c r="J58" i="15"/>
  <c r="L65" i="15"/>
  <c r="I61" i="15"/>
  <c r="G53" i="15"/>
  <c r="J63" i="15"/>
  <c r="J60" i="15"/>
  <c r="L57" i="15"/>
  <c r="I53" i="15"/>
  <c r="I57" i="15"/>
  <c r="H69" i="15"/>
  <c r="G62" i="15"/>
  <c r="J66" i="15"/>
  <c r="K53" i="15"/>
  <c r="G68" i="15"/>
  <c r="I71" i="15"/>
  <c r="G55" i="15"/>
  <c r="J64" i="15"/>
  <c r="L64" i="15"/>
  <c r="K57" i="15"/>
  <c r="G61" i="15"/>
  <c r="K71" i="15"/>
  <c r="L71" i="15"/>
  <c r="K65" i="15"/>
  <c r="L62" i="15"/>
  <c r="K64" i="15"/>
  <c r="G69" i="15"/>
  <c r="H55" i="15"/>
  <c r="H68" i="15"/>
  <c r="L63" i="15"/>
  <c r="F69" i="15"/>
  <c r="F59" i="15"/>
  <c r="H70" i="15"/>
  <c r="L53" i="15"/>
  <c r="H62" i="15"/>
  <c r="H58" i="15"/>
  <c r="K58" i="15"/>
  <c r="K63" i="15"/>
  <c r="L58" i="15"/>
  <c r="M29" i="1"/>
  <c r="H29" i="27" l="1"/>
  <c r="J29" i="27"/>
  <c r="K88" i="27"/>
  <c r="K72" i="27"/>
  <c r="K57" i="27"/>
  <c r="K29" i="27"/>
  <c r="K43" i="27"/>
  <c r="K68" i="24"/>
  <c r="M33" i="19"/>
  <c r="P30" i="19"/>
  <c r="P68" i="24"/>
  <c r="E32" i="27"/>
  <c r="H43" i="27" l="1"/>
  <c r="E27" i="1" a="1"/>
  <c r="J43" i="27" l="1"/>
  <c r="H57" i="27"/>
  <c r="E27" i="1"/>
  <c r="E46" i="27"/>
  <c r="J57" i="27" l="1"/>
  <c r="H72" i="27"/>
  <c r="E60" i="27"/>
  <c r="H88" i="27" l="1"/>
  <c r="J72" i="27"/>
  <c r="E75" i="27"/>
  <c r="J88" i="27" l="1"/>
  <c r="E91" i="27"/>
</calcChain>
</file>

<file path=xl/sharedStrings.xml><?xml version="1.0" encoding="utf-8"?>
<sst xmlns="http://schemas.openxmlformats.org/spreadsheetml/2006/main" count="819" uniqueCount="429">
  <si>
    <t>Code</t>
  </si>
  <si>
    <t>Description</t>
  </si>
  <si>
    <t>Base Currency</t>
  </si>
  <si>
    <t>Mandatory fields</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</si>
  <si>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</si>
  <si>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</si>
  <si>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</si>
  <si>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</si>
  <si>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</si>
  <si>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</si>
  <si>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</si>
  <si>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</si>
  <si>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</si>
  <si>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</si>
  <si>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</si>
  <si>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</si>
  <si>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</si>
  <si>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</si>
  <si>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</si>
  <si>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</si>
  <si>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</si>
  <si>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</si>
  <si>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</si>
  <si>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</si>
  <si>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</si>
  <si>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</si>
  <si>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</si>
  <si>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</si>
  <si>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</si>
  <si>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</si>
  <si>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</si>
  <si>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</si>
  <si>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</si>
  <si>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</si>
  <si>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</si>
  <si>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</si>
  <si>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</si>
  <si>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</si>
  <si>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</si>
  <si>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</si>
  <si>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</si>
  <si>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</si>
  <si>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</si>
  <si>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</si>
  <si>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</si>
  <si>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</si>
  <si>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</si>
  <si>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</si>
  <si>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</si>
  <si>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</si>
  <si>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</si>
  <si>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</si>
  <si>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</si>
  <si>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</si>
  <si>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</si>
  <si>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</si>
  <si>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</si>
  <si>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</si>
  <si>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</si>
  <si>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</si>
  <si>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</si>
  <si>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</si>
  <si>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</si>
  <si>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</si>
  <si>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</si>
  <si>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</si>
  <si>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</si>
  <si>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</si>
  <si>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</si>
  <si>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</si>
  <si>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</si>
  <si>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</si>
  <si>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</si>
  <si>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</si>
  <si>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</si>
  <si>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</si>
  <si>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</si>
  <si>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</si>
  <si>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</si>
  <si>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</si>
  <si>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</si>
  <si>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</si>
  <si>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</si>
  <si>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</si>
  <si>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</si>
  <si>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</si>
  <si>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</si>
  <si>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</si>
  <si>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</si>
  <si>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</si>
  <si>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</si>
  <si>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</si>
  <si>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</si>
  <si>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</si>
  <si>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</si>
  <si>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</si>
  <si>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</si>
  <si>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</si>
  <si>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</si>
  <si>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</si>
  <si>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</si>
  <si>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</si>
  <si>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</si>
  <si>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</si>
  <si>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</si>
  <si>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</si>
  <si>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</si>
  <si>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</si>
  <si>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</si>
  <si>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</si>
  <si>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</si>
  <si>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</si>
  <si>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</si>
  <si>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</si>
  <si>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</si>
  <si>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</si>
  <si>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</si>
  <si>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</si>
  <si>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</si>
  <si>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</si>
  <si>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</si>
  <si>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</si>
  <si>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</si>
  <si>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</si>
  <si>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</si>
  <si>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</si>
  <si>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</si>
  <si>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</si>
  <si>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</si>
  <si>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</si>
  <si>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</si>
  <si>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</si>
  <si>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</si>
  <si>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</si>
  <si>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</si>
  <si>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</si>
  <si>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</si>
  <si>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</si>
  <si>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</si>
  <si>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</si>
  <si>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</si>
  <si>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</si>
  <si>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</si>
  <si>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</si>
  <si>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</si>
  <si>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</si>
  <si>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</si>
  <si>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</si>
  <si>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</si>
  <si>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</si>
  <si>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</si>
  <si>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</si>
  <si>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</si>
  <si>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</si>
  <si>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</si>
  <si>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</si>
  <si>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</si>
  <si>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</si>
  <si>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</si>
  <si>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</si>
  <si>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</si>
  <si>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</si>
  <si>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</si>
  <si>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</si>
  <si>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</si>
  <si>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</si>
  <si>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</si>
  <si>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</si>
  <si>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</si>
  <si>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</si>
  <si>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</si>
  <si>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</si>
  <si>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</si>
  <si>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</si>
  <si>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</si>
  <si>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</si>
  <si>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</si>
  <si>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</si>
  <si>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</si>
  <si>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</si>
  <si>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</si>
  <si>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</si>
  <si>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</si>
  <si>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</si>
  <si>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</si>
  <si>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</si>
  <si>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 xml:space="preserve">Portfolio code: </t>
  </si>
  <si>
    <t>Settlement date</t>
  </si>
  <si>
    <t>Units</t>
  </si>
  <si>
    <t>Source</t>
  </si>
  <si>
    <t xml:space="preserve">   Effective date: </t>
  </si>
  <si>
    <t>Cost</t>
  </si>
  <si>
    <t>Currency</t>
  </si>
  <si>
    <t>Portfolio Cost</t>
  </si>
  <si>
    <t>Price</t>
  </si>
  <si>
    <t>Purchase date</t>
  </si>
  <si>
    <t>DisplayName</t>
  </si>
  <si>
    <t>Created</t>
  </si>
  <si>
    <t>Figi</t>
  </si>
  <si>
    <t>Result</t>
  </si>
  <si>
    <t>BaseCurrency</t>
  </si>
  <si>
    <t>CorporateActionSourceId</t>
  </si>
  <si>
    <t>AccountingMethod</t>
  </si>
  <si>
    <t>SubHoldingKeys</t>
  </si>
  <si>
    <t>TransactionId</t>
  </si>
  <si>
    <t>TransactionDate</t>
  </si>
  <si>
    <t>SettlementDate</t>
  </si>
  <si>
    <t>TransactionPrice</t>
  </si>
  <si>
    <t>TotalConsideration</t>
  </si>
  <si>
    <t>ExchangeRate</t>
  </si>
  <si>
    <t>TransactionCurrency</t>
  </si>
  <si>
    <t>CounterpartyId</t>
  </si>
  <si>
    <t>The Challenge</t>
  </si>
  <si>
    <t>The Solution</t>
  </si>
  <si>
    <t>1) Create your Live Production Environment</t>
  </si>
  <si>
    <t>Each scope has a unique code which is used to identify it.</t>
  </si>
  <si>
    <t>A portfolio lives within a given scope. Each portfolio also has a unique code. This allows you to uniquely identify a portfolio by the combination of its scope and its code.</t>
  </si>
  <si>
    <t>To manage your client's assets you will also need to set up a portfolio for their fund. Read more about portfolios in LUSID here:</t>
  </si>
  <si>
    <t>LUSID API Knowledge Base: Scopes.</t>
  </si>
  <si>
    <t>LUSID API Knowledge Base: Portfolios</t>
  </si>
  <si>
    <t xml:space="preserve">In LUSID you can segregate environments by making use of scopes. Read more about scopes here: </t>
  </si>
  <si>
    <t>When you add a portfolio, you can specify which scope it belongs to. If the scope doesn't exist, it is created at this point</t>
  </si>
  <si>
    <t>AverageCost</t>
  </si>
  <si>
    <t>LookThroughPortfolioId</t>
  </si>
  <si>
    <t>LusidInstrumentId</t>
  </si>
  <si>
    <t>Here we can load our created instrument from LUSID</t>
  </si>
  <si>
    <t>Instrument ID</t>
  </si>
  <si>
    <t>Amazon_Nasdaq_AMZN</t>
  </si>
  <si>
    <t>BBG000BVPXP1</t>
  </si>
  <si>
    <t>Apple_Nasdaq_AAPL</t>
  </si>
  <si>
    <t>BBG000B9XVV8</t>
  </si>
  <si>
    <t>USTreasury_2.00_2021</t>
  </si>
  <si>
    <t>BBG00FN3B5K8</t>
  </si>
  <si>
    <t>USTreasury_6.875_2025</t>
  </si>
  <si>
    <t>BBG000DQQNJ8</t>
  </si>
  <si>
    <t>2) Create your Instrument Universe</t>
  </si>
  <si>
    <t>You can read more about instruments in LUSID here</t>
  </si>
  <si>
    <t>LUSID Knowledge Base: Instruments.</t>
  </si>
  <si>
    <t>View created instruments</t>
  </si>
  <si>
    <t>For further usage of the set holdings API call refer to:</t>
  </si>
  <si>
    <t>LUSID API Docs: Set Holdings</t>
  </si>
  <si>
    <t>Client</t>
  </si>
  <si>
    <t>Name</t>
  </si>
  <si>
    <t>Instrument Id Types</t>
  </si>
  <si>
    <t>Instrument Ids</t>
  </si>
  <si>
    <t>Definition - InstrumentFormat</t>
  </si>
  <si>
    <t>Definition - Content</t>
  </si>
  <si>
    <t>Instrument ID Type</t>
  </si>
  <si>
    <t>When you offer funds in multiple currencies or with multiple share classes it can be challenging and time consuming to ensure that all funds are aligned and all transactions feed down in the correct proportions.</t>
  </si>
  <si>
    <t>Rather than maintaining a separate fund for each currency or share class and spending time ensuring that they all reconcile with each other, LUSID allows you to create a single base fund to hold the core transactions that generate the fund's returns.
Your funds offered in additional currencies can hold units in this core fund and any transactions that occur in the base fund will be propogated to your foreign currency funds.
Furthermore you can then apply appropriate hedging activity on each additional currency fund without worrying about it affecting the base fund in any way.</t>
  </si>
  <si>
    <t>In this tutorial you will walk through how to set this up from a completely blank LUSID environment by:</t>
  </si>
  <si>
    <t>1) Setting up a Scope to hold your portfolios</t>
  </si>
  <si>
    <t>2) Creating your Instrument Universe</t>
  </si>
  <si>
    <t>3) Creating your base fund portfolio</t>
  </si>
  <si>
    <t>4) Setting your initial holdings</t>
  </si>
  <si>
    <t>5) Valuing your base fund</t>
  </si>
  <si>
    <t>6) Securitising your base fund so that it can be held by your foreign currency funds</t>
  </si>
  <si>
    <t>7) Creating your foreign currency portfolios</t>
  </si>
  <si>
    <t>8) Adding units of the base fund to your currency portfolios</t>
  </si>
  <si>
    <t>9) Adding appropriate hedging transactions for each foreign currency fund</t>
  </si>
  <si>
    <t>10) Valuing your foreign currency funds</t>
  </si>
  <si>
    <t>11) Adding additional transactions to the base fund</t>
  </si>
  <si>
    <t>12) Re-valuing the base fund</t>
  </si>
  <si>
    <t>13) Re-valuing the foreign currency funds to see how the transaction on the base fund is propogated</t>
  </si>
  <si>
    <t>UK_High_Growth_Equities_Fund</t>
  </si>
  <si>
    <t>ExpressScripts_NYSE_ESRX</t>
  </si>
  <si>
    <t>BBG000C16621</t>
  </si>
  <si>
    <t>TrinityIndustries_NYSE_TRN</t>
  </si>
  <si>
    <t>BBG000BVL406</t>
  </si>
  <si>
    <t>Trex_NYSE_TREX</t>
  </si>
  <si>
    <t>BBG000BTGM43</t>
  </si>
  <si>
    <t>Cigna_NYSE_CI</t>
  </si>
  <si>
    <t>BBG00KXXK940</t>
  </si>
  <si>
    <t>Arcosa_NYSE_ACA</t>
  </si>
  <si>
    <t>BBG00JGMWFQ5</t>
  </si>
  <si>
    <t>Before you can take on any holdings or make any trades you need to ensure that your instrument universe has been populated</t>
  </si>
  <si>
    <t>Now that you have the details for your instruments you can go ahead and create an instrument definition for each instrument. These can then be upserted into LUSID</t>
  </si>
  <si>
    <t>LUSID Knowledge Base: What is an Instrument?</t>
  </si>
  <si>
    <t>As part of this definition you will attach identifiers to your instruments</t>
  </si>
  <si>
    <t>LUSID Knowledge Base: Which Instrument Identifier Schemes Should I Use With LUSID?</t>
  </si>
  <si>
    <t>LUSID API Docs: Create Portfolio</t>
  </si>
  <si>
    <t>NB when you create the portolio you are creating it as of 365 days ago. This should be the date the portfolio came into existence regardless of the system you first created it in</t>
  </si>
  <si>
    <t>LUSID Knowledge Base: Importance of Portfolio Creation Date</t>
  </si>
  <si>
    <t>3) Setting your initial holdings</t>
  </si>
  <si>
    <t>Now that you have your instrument universe populated and base fund portfolio you can load your initial holdings into your base fund</t>
  </si>
  <si>
    <t>You can add these holdings to LUSID by setting the holdings on your base fund.</t>
  </si>
  <si>
    <t>UKHGE base fund</t>
  </si>
  <si>
    <t>Isin, Figi, Ticker, ClientInternal</t>
  </si>
  <si>
    <t>US0231351067,BBG000BVPXP1,AMZN,imd_34634534</t>
  </si>
  <si>
    <t>US0378331005,BBG000B9XVV8,AAPL,imd_35345345</t>
  </si>
  <si>
    <t>US912828U816,BBG00FN3B5K8,T 2 12/31/21,imd_34535347</t>
  </si>
  <si>
    <t>US912810EV62,BBG000DQQNJ8,T 6.875 08/15/25,imd_34534539</t>
  </si>
  <si>
    <t>US30219G1085,BBG000C16621,ESRX,imd_34352311</t>
  </si>
  <si>
    <t>US8965221091,BBG000BVL406,TRN,imd_34235200</t>
  </si>
  <si>
    <t>US89531P1057,BBG000BTGM43,TREX,imd_32423956</t>
  </si>
  <si>
    <t>US1255091092,BBG00KXXK940,CI,imd_32452391</t>
  </si>
  <si>
    <t>US0396531008,BBG00JGMWFQ5,ACA,imd_23423409</t>
  </si>
  <si>
    <t>https://support.lusid.com/how-are-holdings-generated-by-lusid</t>
  </si>
  <si>
    <t>UKHGE_base_fund</t>
  </si>
  <si>
    <t xml:space="preserve">   The effective date refers to the date the holdings are effective from - NB this cell updates, so if you run this sheet on different dates you are re-setting the holdings</t>
  </si>
  <si>
    <t>Provider</t>
  </si>
  <si>
    <t>PriceSource</t>
  </si>
  <si>
    <t>InstrumentType</t>
  </si>
  <si>
    <t>InstrumentId</t>
  </si>
  <si>
    <t>QuoteType</t>
  </si>
  <si>
    <t>PriceSide</t>
  </si>
  <si>
    <t>Value</t>
  </si>
  <si>
    <t>EffectiveAt</t>
  </si>
  <si>
    <t>AsAt</t>
  </si>
  <si>
    <t>Lineage</t>
  </si>
  <si>
    <t>AddQuote</t>
  </si>
  <si>
    <t>DataScope</t>
  </si>
  <si>
    <t>Mid</t>
  </si>
  <si>
    <t>4) Valuing your base fund</t>
  </si>
  <si>
    <t>Upserting market quotes to use in your valuation</t>
  </si>
  <si>
    <t xml:space="preserve">With holdings in your base fund you can now attempt to produce a value for the fund. </t>
  </si>
  <si>
    <t>LUSID Knowledge Base: Aggregations and Valuations</t>
  </si>
  <si>
    <t> LUSID Knowledge Base: What is a Quote?</t>
  </si>
  <si>
    <t xml:space="preserve">   Scope: </t>
  </si>
  <si>
    <t xml:space="preserve">   Portfolio code: </t>
  </si>
  <si>
    <t xml:space="preserve">   Valuation date:</t>
  </si>
  <si>
    <t>Step 2: Run a Valuation</t>
  </si>
  <si>
    <t>Parameter set</t>
  </si>
  <si>
    <t>RecipeScope</t>
  </si>
  <si>
    <t>RecipeKey</t>
  </si>
  <si>
    <t>EffectiveDate</t>
  </si>
  <si>
    <t>Aggregation</t>
  </si>
  <si>
    <t>GroupBy</t>
  </si>
  <si>
    <t>Sort</t>
  </si>
  <si>
    <t>inline recipe</t>
  </si>
  <si>
    <t>{"aggregation":"","code":"quotes_recipe","market":{"marketRules":[{"dataScope":"UK_High_Growth_Equities_Fund","key":"Equity.Figi.*","field":"Mid","quoteType":"Price","supplier":"DataScope"},{"dataScope":"UK_High_Growth_Equities_Fund","key":"Equity.LusidInstrumentId.*","field":"Mid","quoteType":"Price","supplier":"DataScope"},{"dataScope":"UK_High_Growth_Equities_Fund","key":"Fx.CurrencyPair.*","field":"Mid","quoteType":"Price","supplier":"DataScope"}],"options":{"defaultInstrumentCodeType":"Figi","defaultScope":"UK_High_Growth_Equities_Fund","defaultSupplier":"DataScope"},"suppliers":{"commodity":"DataScope","credit":"DataScope","equity":"DataScope","fx":"DataScope","rates":"DataScope"}},"pricing":""}</t>
  </si>
  <si>
    <t>In this case we are adding instrument and transaction properties. Don’t forget you can use the template to see a list of the required fields. Click on the returned cells to see tooltips</t>
  </si>
  <si>
    <t>Domain</t>
  </si>
  <si>
    <t>Scope</t>
  </si>
  <si>
    <t>ValueRequired</t>
  </si>
  <si>
    <t>DataTypeId</t>
  </si>
  <si>
    <t>LifeTime</t>
  </si>
  <si>
    <t>Instrument</t>
  </si>
  <si>
    <t>Perpetual</t>
  </si>
  <si>
    <t>In this case we are adding instrument properties. Don’t forget you can use the template to see a list of the required fields. Click on the returned cells to see tooltips</t>
  </si>
  <si>
    <t>IdentifierType</t>
  </si>
  <si>
    <t>Identifier</t>
  </si>
  <si>
    <t>Effective From</t>
  </si>
  <si>
    <t>Properties...</t>
  </si>
  <si>
    <t>In this step we add the property definitions to the instrument and set values</t>
  </si>
  <si>
    <t xml:space="preserve">Now that the quotes have been added to the quote store you can value your base fund portfolio. You do this in LUSID via an aggregation. </t>
  </si>
  <si>
    <t>The logic for a valuation via aggregation is controled by a LUSID recipe.</t>
  </si>
  <si>
    <t>LUSID Knowledge Base: What is a Recipe and How Are They Used?</t>
  </si>
  <si>
    <t>LUSID API Docs: Get Aggregation by Portfolio.</t>
  </si>
  <si>
    <t xml:space="preserve">Now that you have created and valued your base fund, you need to securitise it so that it can be held by other portfolios. Before you create the instrument </t>
  </si>
  <si>
    <t>that allows other portfolios to hold the base fund you need a way to specify the total number of units of the fund available to be held.</t>
  </si>
  <si>
    <t>To do this you can make use of a property</t>
  </si>
  <si>
    <t> LUSID Knowledge Base: What is a Property?.</t>
  </si>
  <si>
    <t> LUSID API Docs: Create Property Definition.</t>
  </si>
  <si>
    <t>total_circulation</t>
  </si>
  <si>
    <t>system:number</t>
  </si>
  <si>
    <t>ClientInternal</t>
  </si>
  <si>
    <t>UK_High_Growth_Equities_Fund:UKHGE_base_fund</t>
  </si>
  <si>
    <t>Holding/default/SubHoldingKey:Value,Instrument/default/Name:Value,Holding/default/Units:Sum,Holding/default/Cost:Sum,Holding/default/PV:Sum</t>
  </si>
  <si>
    <t>Holding/default/SubHoldingKey</t>
  </si>
  <si>
    <t>These holdings will be effective as of 4 days ago. This gives you some room to add recent transactions and conduct valuations.</t>
  </si>
  <si>
    <t>To value a portfolio in LUSID you need to upsert market data quotes against the underlying holdings</t>
  </si>
  <si>
    <t>In this case you will upsert market data quotes to the quote store to be used in an aggregation request.</t>
  </si>
  <si>
    <t>In this step we create a property to hold the total circulation of your base fund</t>
  </si>
  <si>
    <t>You can now create and securitise the base fund portfolio as an instrument, allowing it to be held by other portfolios. Here you are giving it 40,000 units.</t>
  </si>
  <si>
    <t>Instrument/UK_High_Growth_Equities_Fund/total_circulation</t>
  </si>
  <si>
    <t>Holding/default/Cost:Sum,Holding/default/PV:Sum,Portfolio/default/Name:Value</t>
  </si>
  <si>
    <t>Portfolio/default/Name</t>
  </si>
  <si>
    <t>So that you can accurately value any portfolios that hold the newly created base fund instrument, you need to store the value of a unit of the base fund in the quotes store.</t>
  </si>
  <si>
    <t>To do this you can re-value the base fund portfolio as you did earlier. The only difference is that in this case you are grouping all the holdings together to get the total value of the fund.</t>
  </si>
  <si>
    <t>Now that you have the total value of the fund you need to divide this by its total circulation to get the unit price of the base fund.</t>
  </si>
  <si>
    <t>Base fund total circulation:</t>
  </si>
  <si>
    <t>Base fund total value:</t>
  </si>
  <si>
    <t>Create a quote for the unit price of the base fund</t>
  </si>
  <si>
    <t>7) Calculating the unit price from aggregation and storing it in the quote store</t>
  </si>
  <si>
    <t xml:space="preserve">High growth fund </t>
  </si>
  <si>
    <t>8) Creating your foreign currency portfolios</t>
  </si>
  <si>
    <t xml:space="preserve">Now that you've succesfully securitised the base fund and associated it with a unit price, you can create additional portfolios to hold the fund. </t>
  </si>
  <si>
    <t>In this case you want to offer the fund in five different currencies.</t>
  </si>
  <si>
    <t>Note that each portfolio is created with the appropriate base currency.</t>
  </si>
  <si>
    <t>AUD offering of UK_High_Growth_Equities_Fund_base_fund</t>
  </si>
  <si>
    <t>The portfolio to hold our base fund in AUD</t>
  </si>
  <si>
    <t>AUD_UKHGE_base_fund</t>
  </si>
  <si>
    <t>GBP offering of UK_High_Growth_Equities_Fund_base_fund</t>
  </si>
  <si>
    <t>The portfolio to hold our base fund in GBP</t>
  </si>
  <si>
    <t>GBP_UKHGE_base_fund</t>
  </si>
  <si>
    <t>USD offering of UK_High_Growth_Equities_Fund_base_fund</t>
  </si>
  <si>
    <t>The portfolio to hold our base fund in USD</t>
  </si>
  <si>
    <t>USD_UKHGE_base_fund</t>
  </si>
  <si>
    <t>EUR offering of UK_High_Growth_Equities_Fund_base_fund</t>
  </si>
  <si>
    <t>The portfolio to hold our base fund in EUR</t>
  </si>
  <si>
    <t>EUR_UKHGE_base_fund</t>
  </si>
  <si>
    <t>JPY offering of UK_High_Growth_Equities_Fund_base_fund</t>
  </si>
  <si>
    <t>The portfolio to hold our base fund in JPY</t>
  </si>
  <si>
    <t>JPY_UKHGE_base_fund</t>
  </si>
  <si>
    <t>Now that the portfolios have been created, you can add units of the base fund to them.</t>
  </si>
  <si>
    <t>To do this you need to know the exchange rate at the time the currency portfolios take on the base fund units. This allows you to calculate the portfolio cost of the holdings.</t>
  </si>
  <si>
    <t>CurrencyPair</t>
  </si>
  <si>
    <t>GBP/USD</t>
  </si>
  <si>
    <t>AUD/USD</t>
  </si>
  <si>
    <t>EUR/USD</t>
  </si>
  <si>
    <t>JPY/USD</t>
  </si>
  <si>
    <t>Rate</t>
  </si>
  <si>
    <t>USD/GBP</t>
  </si>
  <si>
    <t>USD/AUD</t>
  </si>
  <si>
    <t>USD/EUR</t>
  </si>
  <si>
    <t>USD/JPY</t>
  </si>
  <si>
    <t>Now that you have loaded the FX rates into the quote store you can add units of the securitised base fund to each of the currency portfolios.</t>
  </si>
  <si>
    <t>LUSID API Docs: Get Quotes.</t>
  </si>
  <si>
    <t>For further usage of the Adjust Holdings API call refer to the LUSID API Docs:</t>
  </si>
  <si>
    <t> LUSID API Docs: Adjust Holdings.</t>
  </si>
  <si>
    <t>base fund units per ccy</t>
  </si>
  <si>
    <t>total cost per portfolio</t>
  </si>
  <si>
    <t>Base fund total cost:</t>
  </si>
  <si>
    <t>Base fund unit value:</t>
  </si>
  <si>
    <t>Base fund unit cost:</t>
  </si>
  <si>
    <t>Portfolio/default/Name:Value,Holding/default/Units:Sum,Holding/default/Cost:Sum,Holding/default/PV:Sum</t>
  </si>
  <si>
    <t>9) Adding units of the base fund to your currency portfolios</t>
  </si>
  <si>
    <t>In this case you will give each currency portfolio the same number of units.</t>
  </si>
  <si>
    <t>9) b) Adding units of the base fund to your currency portfolios</t>
  </si>
  <si>
    <t>With the quotes upserted against each instrument, you can now value the foreign currency portfolios.</t>
  </si>
  <si>
    <t>Perhaps you'd like to add some transactions to the base fund.</t>
  </si>
  <si>
    <t>In this case you are going to add USD$1,000,000 which has come as the result of dividends and coupon payments across the base fund.</t>
  </si>
  <si>
    <t>TXN00001</t>
  </si>
  <si>
    <t>FundsIn</t>
  </si>
  <si>
    <t>CCY</t>
  </si>
  <si>
    <t xml:space="preserve">You can now re-value the base fund with these additional funds added. </t>
  </si>
  <si>
    <t>As a day has passed since you last performed an aggregation we need to make sure you have up to date market data.</t>
  </si>
  <si>
    <t>#ERROR: Failed to find or create market data item [Analytic LUID_FVL71B1S]. This occurred because LUID_FVL71B1S is not in the loaded Analytics set. Implies incorrect dependencies or missing data for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</si>
</sst>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d\-dd\-mmm\-yy\ hh:mm:ss"/>
    <numFmt numFmtId="166" formatCode="#,##0_ ;[Red]\-#,##0\ "/>
    <numFmt numFmtId="169" formatCode="dd\-mmm\-yy\ hh:mm:ss"/>
    <numFmt numFmtId="171" formatCode="0.0000%"/>
  </numFmts>
  <fonts count="1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
      <b/>
      <sz val="11"/>
      <color theme="0" tint="-4.9989318521683403E-2"/>
      <name val="Calibri"/>
      <family val="2"/>
      <scheme val="minor"/>
    </font>
    <font>
      <b/>
      <sz val="16"/>
      <color rgb="FF000000"/>
      <name val="Arial"/>
      <family val="2"/>
    </font>
    <font>
      <sz val="11"/>
      <color rgb="FF000000"/>
      <name val="Calibri"/>
      <family val="2"/>
      <scheme val="minor"/>
    </font>
    <font>
      <b/>
      <sz val="16"/>
      <color rgb="FF000000"/>
      <name val="Calibri"/>
      <family val="2"/>
      <scheme val="minor"/>
    </font>
    <font>
      <sz val="10"/>
      <color rgb="FF000000"/>
      <name val="Arial"/>
      <family val="2"/>
    </font>
    <font>
      <sz val="10"/>
      <color theme="1"/>
      <name val="Calibri"/>
      <family val="2"/>
      <scheme val="minor"/>
    </font>
  </fonts>
  <fills count="8">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
      <patternFill patternType="solid">
        <fgColor rgb="FFFF9261"/>
        <bgColor indexed="64"/>
      </patternFill>
    </fill>
  </fills>
  <borders count="5">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
      <left style="thin">
        <color theme="0"/>
      </left>
      <right/>
      <top/>
      <bottom/>
      <diagonal/>
    </border>
  </borders>
  <cellStyleXfs count="2">
    <xf numFmtId="0" fontId="0" fillId="0" borderId="0"/>
    <xf numFmtId="0" fontId="8" fillId="0" borderId="0" applyNumberFormat="0" applyFill="0" applyBorder="0" applyAlignment="0" applyProtection="0"/>
  </cellStyleXfs>
  <cellXfs count="88">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1" fillId="5" borderId="0" xfId="0" applyFont="1" applyFill="1" applyAlignment="1">
      <alignment horizontal="center"/>
    </xf>
    <xf numFmtId="0" fontId="1" fillId="5" borderId="1" xfId="0" applyFont="1" applyFill="1" applyBorder="1" applyAlignment="1">
      <alignment horizontal="center"/>
    </xf>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2" xfId="0" applyFill="1" applyBorder="1" applyAlignment="1">
      <alignment horizontal="center"/>
    </xf>
    <xf numFmtId="0" fontId="0" fillId="4" borderId="0" xfId="0" applyFill="1" applyAlignment="1">
      <alignment horizontal="center"/>
    </xf>
    <xf numFmtId="0" fontId="0" fillId="3" borderId="0" xfId="0" applyFill="1" applyAlignment="1">
      <alignment horizontal="center"/>
    </xf>
    <xf numFmtId="0" fontId="6" fillId="3" borderId="0" xfId="0" applyFont="1" applyFill="1"/>
    <xf numFmtId="3" fontId="0" fillId="4" borderId="1" xfId="0" applyNumberFormat="1" applyFill="1" applyBorder="1" applyAlignment="1">
      <alignment horizontal="center"/>
    </xf>
    <xf numFmtId="15" fontId="0" fillId="0" borderId="0" xfId="0" applyNumberFormat="1"/>
    <xf numFmtId="0" fontId="9" fillId="2" borderId="0" xfId="1" applyFont="1" applyFill="1"/>
    <xf numFmtId="0" fontId="10" fillId="3" borderId="0" xfId="0" applyFont="1" applyFill="1"/>
    <xf numFmtId="166"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6" fontId="0" fillId="4" borderId="2" xfId="0" applyNumberFormat="1" applyFill="1" applyBorder="1" applyAlignment="1">
      <alignment horizontal="center"/>
    </xf>
    <xf numFmtId="0" fontId="0" fillId="4" borderId="2" xfId="0" applyFill="1" applyBorder="1" applyAlignment="1">
      <alignment horizontal="center"/>
    </xf>
    <xf numFmtId="0" fontId="11" fillId="0" borderId="0" xfId="0" applyFont="1" applyAlignment="1">
      <alignment vertical="center"/>
    </xf>
    <xf numFmtId="0" fontId="8" fillId="0" borderId="0" xfId="1"/>
    <xf numFmtId="1" fontId="0" fillId="4" borderId="0" xfId="0" applyNumberFormat="1" applyFill="1" applyAlignment="1">
      <alignment horizontal="center"/>
    </xf>
    <xf numFmtId="3" fontId="0" fillId="4" borderId="0" xfId="0" applyNumberFormat="1" applyFill="1" applyBorder="1" applyAlignment="1">
      <alignment horizontal="center"/>
    </xf>
    <xf numFmtId="4" fontId="0" fillId="4" borderId="0" xfId="0" applyNumberFormat="1" applyFill="1" applyBorder="1" applyAlignment="1">
      <alignment horizontal="center"/>
    </xf>
    <xf numFmtId="0" fontId="0" fillId="4" borderId="2" xfId="0" applyFill="1" applyBorder="1" applyAlignment="1">
      <alignment horizontal="left"/>
    </xf>
    <xf numFmtId="1" fontId="0" fillId="4" borderId="0" xfId="0" applyNumberFormat="1" applyFill="1" applyAlignment="1">
      <alignment horizontal="left"/>
    </xf>
    <xf numFmtId="0" fontId="12" fillId="0" borderId="0" xfId="0" applyFont="1"/>
    <xf numFmtId="0" fontId="0" fillId="0" borderId="0" xfId="0" applyFont="1"/>
    <xf numFmtId="0" fontId="0" fillId="3" borderId="0" xfId="0" applyFont="1" applyFill="1"/>
    <xf numFmtId="0" fontId="13" fillId="0" borderId="0" xfId="0" applyFont="1" applyAlignment="1">
      <alignment vertical="center"/>
    </xf>
    <xf numFmtId="0" fontId="0" fillId="4" borderId="2" xfId="0" applyFont="1" applyFill="1" applyBorder="1" applyAlignment="1">
      <alignment horizontal="center"/>
    </xf>
    <xf numFmtId="0" fontId="0" fillId="4" borderId="1" xfId="0" applyFont="1" applyFill="1" applyBorder="1" applyAlignment="1">
      <alignment horizontal="center"/>
    </xf>
    <xf numFmtId="3" fontId="0" fillId="4" borderId="1" xfId="0" applyNumberFormat="1" applyFont="1" applyFill="1" applyBorder="1" applyAlignment="1">
      <alignment horizontal="center"/>
    </xf>
    <xf numFmtId="0" fontId="0" fillId="6" borderId="3" xfId="0" applyFont="1" applyFill="1" applyBorder="1" applyAlignment="1">
      <alignment horizontal="center"/>
    </xf>
    <xf numFmtId="0" fontId="0" fillId="4" borderId="1" xfId="0" applyFont="1" applyFill="1" applyBorder="1"/>
    <xf numFmtId="0" fontId="0" fillId="4" borderId="2" xfId="0" applyFont="1" applyFill="1" applyBorder="1"/>
    <xf numFmtId="0" fontId="0" fillId="2" borderId="0" xfId="0" applyFont="1" applyFill="1"/>
    <xf numFmtId="14" fontId="0" fillId="4" borderId="2" xfId="0" applyNumberFormat="1" applyFont="1" applyFill="1" applyBorder="1" applyAlignment="1">
      <alignment horizontal="center"/>
    </xf>
    <xf numFmtId="169" fontId="0" fillId="4" borderId="2" xfId="0" applyNumberFormat="1" applyFont="1" applyFill="1" applyBorder="1" applyAlignment="1">
      <alignment horizontal="center"/>
    </xf>
    <xf numFmtId="166" fontId="0" fillId="4" borderId="2" xfId="0" applyNumberFormat="1" applyFont="1" applyFill="1" applyBorder="1" applyAlignment="1">
      <alignment horizontal="center"/>
    </xf>
    <xf numFmtId="3" fontId="0" fillId="4" borderId="0" xfId="0" applyNumberFormat="1" applyFont="1" applyFill="1" applyBorder="1" applyAlignment="1">
      <alignment horizontal="center"/>
    </xf>
    <xf numFmtId="0" fontId="0" fillId="4" borderId="0" xfId="0" applyFont="1" applyFill="1" applyBorder="1" applyAlignment="1">
      <alignment horizontal="center"/>
    </xf>
    <xf numFmtId="0" fontId="13" fillId="0" borderId="0" xfId="0" applyFont="1" applyAlignment="1">
      <alignment vertical="center" wrapText="1"/>
    </xf>
    <xf numFmtId="0" fontId="12" fillId="0" borderId="0" xfId="0" applyFont="1" applyAlignment="1">
      <alignment horizontal="left" vertical="center" wrapText="1"/>
    </xf>
    <xf numFmtId="0" fontId="8" fillId="0" borderId="0" xfId="1" applyFont="1"/>
    <xf numFmtId="14" fontId="0" fillId="4" borderId="0" xfId="0" applyNumberFormat="1" applyFont="1" applyFill="1" applyAlignment="1">
      <alignment horizontal="center"/>
    </xf>
    <xf numFmtId="0" fontId="0" fillId="4" borderId="0" xfId="0" applyFont="1" applyFill="1"/>
    <xf numFmtId="0" fontId="14" fillId="0" borderId="0" xfId="0" applyFont="1" applyAlignment="1">
      <alignment horizontal="left" vertical="center" wrapText="1"/>
    </xf>
    <xf numFmtId="0" fontId="15" fillId="0" borderId="0" xfId="0" applyFont="1"/>
    <xf numFmtId="15" fontId="0" fillId="4" borderId="1" xfId="0" applyNumberFormat="1" applyFill="1" applyBorder="1" applyAlignment="1">
      <alignment horizontal="center"/>
    </xf>
    <xf numFmtId="0" fontId="7" fillId="3" borderId="0" xfId="0" applyFont="1" applyFill="1"/>
    <xf numFmtId="15" fontId="0" fillId="6" borderId="3" xfId="0" applyNumberFormat="1" applyFill="1" applyBorder="1" applyAlignment="1">
      <alignment horizontal="center"/>
    </xf>
    <xf numFmtId="4" fontId="0" fillId="3" borderId="0" xfId="0" applyNumberFormat="1" applyFill="1"/>
    <xf numFmtId="0" fontId="1" fillId="5" borderId="0" xfId="0" applyFont="1" applyFill="1" applyAlignment="1">
      <alignment horizontal="left"/>
    </xf>
    <xf numFmtId="0" fontId="1" fillId="5" borderId="2" xfId="0" applyFont="1" applyFill="1" applyBorder="1" applyAlignment="1">
      <alignment horizontal="left"/>
    </xf>
    <xf numFmtId="4" fontId="0" fillId="4" borderId="2" xfId="0" applyNumberFormat="1" applyFill="1" applyBorder="1" applyAlignment="1">
      <alignment horizontal="left"/>
    </xf>
    <xf numFmtId="171" fontId="0" fillId="4" borderId="1" xfId="0" applyNumberFormat="1" applyFill="1" applyBorder="1" applyAlignment="1">
      <alignment horizontal="left"/>
    </xf>
    <xf numFmtId="0" fontId="1" fillId="5" borderId="4" xfId="0" applyFont="1" applyFill="1" applyBorder="1"/>
    <xf numFmtId="0" fontId="1" fillId="5" borderId="0" xfId="0" applyFont="1" applyFill="1"/>
    <xf numFmtId="0" fontId="0" fillId="4" borderId="4" xfId="0" applyFill="1" applyBorder="1" applyAlignment="1">
      <alignment horizontal="left"/>
    </xf>
    <xf numFmtId="0" fontId="0" fillId="4" borderId="0" xfId="0" applyFill="1" applyAlignment="1">
      <alignment horizontal="left"/>
    </xf>
    <xf numFmtId="15" fontId="0" fillId="4" borderId="4" xfId="0" applyNumberFormat="1" applyFill="1" applyBorder="1" applyAlignment="1">
      <alignment horizontal="left"/>
    </xf>
    <xf numFmtId="15" fontId="0" fillId="4" borderId="0" xfId="0" applyNumberFormat="1" applyFill="1" applyAlignment="1">
      <alignment horizontal="left"/>
    </xf>
    <xf numFmtId="4" fontId="0" fillId="4" borderId="1" xfId="0" applyNumberFormat="1" applyFill="1" applyBorder="1" applyAlignment="1">
      <alignment horizontal="left"/>
    </xf>
    <xf numFmtId="166" fontId="0" fillId="4" borderId="1" xfId="0" applyNumberFormat="1" applyFill="1" applyBorder="1" applyAlignment="1">
      <alignment horizontal="left"/>
    </xf>
    <xf numFmtId="4" fontId="0" fillId="7" borderId="0" xfId="0" applyNumberFormat="1" applyFill="1" applyAlignment="1">
      <alignment horizontal="left"/>
    </xf>
    <xf numFmtId="4" fontId="0" fillId="7" borderId="0" xfId="0" applyNumberFormat="1" applyFill="1" applyAlignment="1">
      <alignment horizontal="center"/>
    </xf>
    <xf numFmtId="3" fontId="0" fillId="4" borderId="0" xfId="0" applyNumberFormat="1" applyFill="1" applyAlignment="1">
      <alignment horizontal="center"/>
    </xf>
    <xf numFmtId="4" fontId="0" fillId="4" borderId="0" xfId="0" applyNumberFormat="1" applyFill="1" applyAlignment="1">
      <alignment horizontal="center"/>
    </xf>
    <xf numFmtId="3" fontId="0" fillId="4" borderId="0" xfId="0" applyNumberFormat="1" applyFill="1" applyAlignment="1">
      <alignment horizontal="left"/>
    </xf>
    <xf numFmtId="4" fontId="0" fillId="0" borderId="0" xfId="0" applyNumberFormat="1"/>
    <xf numFmtId="4" fontId="0" fillId="4" borderId="2" xfId="0" applyNumberFormat="1" applyFill="1" applyBorder="1" applyAlignment="1">
      <alignment horizontal="center"/>
    </xf>
    <xf numFmtId="166" fontId="0" fillId="3" borderId="0" xfId="0" applyNumberFormat="1" applyFont="1" applyFill="1"/>
    <xf numFmtId="15" fontId="0" fillId="4" borderId="4" xfId="0" applyNumberFormat="1" applyFill="1" applyBorder="1" applyAlignment="1">
      <alignment horizontal="left" vertical="top" wrapText="1"/>
    </xf>
    <xf numFmtId="15" fontId="0" fillId="4" borderId="0" xfId="0" applyNumberFormat="1" applyFill="1" applyAlignment="1">
      <alignment horizontal="left" vertical="top" wrapText="1"/>
    </xf>
    <xf numFmtId="4" fontId="0" fillId="4" borderId="2" xfId="0" applyNumberFormat="1" applyFont="1" applyFill="1" applyBorder="1" applyAlignment="1">
      <alignment horizontal="center"/>
    </xf>
    <xf numFmtId="15" fontId="0" fillId="4" borderId="2" xfId="0" applyNumberFormat="1" applyFill="1" applyBorder="1" applyAlignment="1"/>
    <xf numFmtId="14" fontId="0" fillId="0" borderId="0" xfId="0" applyNumberFormat="1" applyFont="1"/>
    <xf numFmtId="164" fontId="0" fillId="6" borderId="3" xfId="0" applyNumberFormat="1" applyFill="1" applyBorder="1" applyAlignment="1">
      <alignment horizontal="center"/>
    </xf>
    <xf numFmtId="16" fontId="0" fillId="0" borderId="0" xfId="0" applyNumberFormat="1" applyFont="1"/>
  </cellXfs>
  <cellStyles count="2">
    <cellStyle name="Hyperlink" xfId="1" builtinId="8"/>
    <cellStyle name="Normal" xfId="0" builtinId="0"/>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06c7f756d18f45788a0e75699d42f1a3">
      <tp>
        <v>-1</v>
        <stp/>
        <stp>ef3ff2e7-2616-40a2-947c-6192b199a069</stp>
        <tr r="H40" s="20"/>
        <tr r="I34" s="20"/>
        <tr r="F38" s="20"/>
        <tr r="H36" s="20"/>
        <tr r="I37" s="20"/>
        <tr r="G44" s="20"/>
        <tr r="E36" s="20"/>
        <tr r="E35" s="20"/>
        <tr r="E39" s="20"/>
        <tr r="I39" s="20"/>
        <tr r="H42" s="20"/>
        <tr r="F34" s="20"/>
        <tr r="E38" s="20"/>
        <tr r="I38" s="20"/>
        <tr r="H38" s="20"/>
        <tr r="H45" s="20"/>
        <tr r="G45" s="20"/>
        <tr r="F39" s="20"/>
        <tr r="E37" s="20"/>
        <tr r="F41" s="20"/>
        <tr r="I43" s="20"/>
        <tr r="F45" s="20"/>
        <tr r="G42" s="20"/>
        <tr r="F40" s="20"/>
        <tr r="H43" s="20"/>
        <tr r="E43" s="20"/>
        <tr r="G34" s="20"/>
        <tr r="G40" s="20"/>
        <tr r="F36" s="20"/>
        <tr r="F43" s="20"/>
        <tr r="G36" s="20"/>
        <tr r="G39" s="20"/>
        <tr r="F35" s="20"/>
        <tr r="H35" s="20"/>
        <tr r="G43" s="20"/>
        <tr r="E45" s="20"/>
        <tr r="G35" s="20"/>
        <tr r="I41" s="20"/>
        <tr r="H41" s="20"/>
        <tr r="H34" s="20"/>
        <tr r="G38" s="20"/>
        <tr r="E44" s="20"/>
        <tr r="E34" s="20"/>
        <tr r="F42" s="20"/>
        <tr r="I36" s="20"/>
        <tr r="I44" s="20"/>
        <tr r="H39" s="20"/>
        <tr r="G37" s="20"/>
        <tr r="I45" s="20"/>
        <tr r="E41" s="20"/>
        <tr r="I40" s="20"/>
        <tr r="H37" s="20"/>
        <tr r="H44" s="20"/>
        <tr r="E42" s="20"/>
        <tr r="F44" s="20"/>
        <tr r="G41" s="20"/>
        <tr r="E40" s="20"/>
        <tr r="I35" s="20"/>
        <tr r="F37" s="20"/>
        <tr r="I42" s="20"/>
      </tp>
      <tp>
        <v>-1</v>
        <stp/>
        <stp>9e932ece-faea-47ce-942b-cd239c818e01</stp>
        <tr r="G42" s="24"/>
        <tr r="H36" s="24"/>
        <tr r="H33" s="24"/>
        <tr r="F44" s="24"/>
        <tr r="H41" s="24"/>
        <tr r="E44" s="24"/>
        <tr r="E33" s="24"/>
        <tr r="I37" s="24"/>
        <tr r="H40" s="24"/>
        <tr r="H37" s="24"/>
        <tr r="F43" s="24"/>
        <tr r="I41" s="24"/>
        <tr r="G35" s="24"/>
        <tr r="I39" s="24"/>
        <tr r="G41" s="24"/>
        <tr r="E42" s="24"/>
        <tr r="F40" s="24"/>
        <tr r="H39" s="24"/>
        <tr r="I40" s="24"/>
        <tr r="H44" s="24"/>
        <tr r="E40" s="24"/>
        <tr r="G38" s="24"/>
        <tr r="G34" s="24"/>
        <tr r="G43" s="24"/>
        <tr r="H42" s="24"/>
        <tr r="F42" s="24"/>
        <tr r="E43" s="24"/>
        <tr r="F33" s="24"/>
        <tr r="E37" s="24"/>
        <tr r="G44" s="24"/>
        <tr r="F35" s="24"/>
        <tr r="F41" s="24"/>
        <tr r="G40" s="24"/>
        <tr r="I33" s="24"/>
        <tr r="I44" s="24"/>
        <tr r="I43" s="24"/>
        <tr r="I38" s="24"/>
        <tr r="G36" s="24"/>
        <tr r="I36" s="24"/>
        <tr r="H38" s="24"/>
        <tr r="E34" s="24"/>
        <tr r="F38" s="24"/>
        <tr r="F36" s="24"/>
        <tr r="I35" s="24"/>
        <tr r="F37" s="24"/>
        <tr r="I34" s="24"/>
        <tr r="G37" s="24"/>
        <tr r="G33" s="24"/>
        <tr r="H43" s="24"/>
        <tr r="F34" s="24"/>
        <tr r="E36" s="24"/>
        <tr r="H35" s="24"/>
        <tr r="E41" s="24"/>
        <tr r="H34" s="24"/>
        <tr r="E38" s="24"/>
        <tr r="I42" s="24"/>
        <tr r="E35" s="24"/>
        <tr r="G39" s="24"/>
        <tr r="E39" s="24"/>
        <tr r="F39" s="24"/>
      </tp>
    </main>
    <main first="rtdsrv.06c7f756d18f45788a0e75699d42f1a3">
      <tp>
        <v>-1</v>
        <stp/>
        <stp>c5a39983-bbc2-4dc4-a6ca-db033893be1d</stp>
        <tr r="F38" s="31"/>
        <tr r="I40" s="31"/>
        <tr r="I38" s="31"/>
        <tr r="G42" s="31"/>
        <tr r="F40" s="31"/>
        <tr r="G40" s="31"/>
        <tr r="H40" s="31"/>
        <tr r="G41" s="31"/>
        <tr r="F43" s="31"/>
        <tr r="E44" s="31"/>
        <tr r="F44" s="31"/>
        <tr r="I42" s="31"/>
        <tr r="I41" s="31"/>
        <tr r="E42" s="31"/>
        <tr r="F42" s="31"/>
        <tr r="E43" s="31"/>
        <tr r="I44" s="31"/>
        <tr r="H45" s="31"/>
        <tr r="I45" s="31"/>
        <tr r="E40" s="31"/>
        <tr r="H41" s="31"/>
        <tr r="I34" s="31"/>
        <tr r="G37" s="31"/>
        <tr r="E41" s="31"/>
        <tr r="H38" s="31"/>
        <tr r="E39" s="31"/>
        <tr r="H42" s="31"/>
        <tr r="G43" s="31"/>
        <tr r="H43" s="31"/>
        <tr r="I43" s="31"/>
        <tr r="H44" s="31"/>
        <tr r="G34" s="31"/>
        <tr r="H34" s="31"/>
        <tr r="E45" s="31"/>
        <tr r="F45" s="31"/>
        <tr r="G45" s="31"/>
        <tr r="F35" s="31"/>
        <tr r="E36" s="31"/>
        <tr r="F36" s="31"/>
        <tr r="G36" s="31"/>
        <tr r="H37" s="31"/>
        <tr r="E34" s="31"/>
        <tr r="F34" s="31"/>
        <tr r="E35" s="31"/>
        <tr r="I36" s="31"/>
        <tr r="I37" s="31"/>
        <tr r="E38" s="31"/>
        <tr r="G35" s="31"/>
        <tr r="H35" s="31"/>
        <tr r="I35" s="31"/>
        <tr r="H36" s="31"/>
        <tr r="G38" s="31"/>
        <tr r="F39" s="31"/>
        <tr r="G39" s="31"/>
        <tr r="H39" s="31"/>
        <tr r="F37" s="31"/>
        <tr r="F41" s="31"/>
        <tr r="G44" s="31"/>
        <tr r="E37" s="31"/>
        <tr r="I39" s="31"/>
      </tp>
    </main>
    <main first="rtdsrv.06c7f756d18f45788a0e75699d42f1a3">
      <tp>
        <v>-1</v>
        <stp/>
        <stp>c2ef5bf0-3cbc-4ac9-ba16-0a05c63c92ec</stp>
        <tr r="G38" s="28"/>
        <tr r="I41" s="28"/>
        <tr r="F35" s="28"/>
        <tr r="E43" s="28"/>
        <tr r="G45" s="28"/>
        <tr r="G40" s="28"/>
        <tr r="G34" s="28"/>
        <tr r="E40" s="28"/>
        <tr r="I43" s="28"/>
        <tr r="G41" s="28"/>
        <tr r="H42" s="28"/>
        <tr r="E34" s="28"/>
        <tr r="E35" s="28"/>
        <tr r="F45" s="28"/>
        <tr r="I36" s="28"/>
        <tr r="F42" s="28"/>
        <tr r="H34" s="28"/>
        <tr r="G42" s="28"/>
        <tr r="I45" s="28"/>
        <tr r="E36" s="28"/>
        <tr r="H44" s="28"/>
        <tr r="I39" s="28"/>
        <tr r="E41" s="28"/>
        <tr r="E45" s="28"/>
        <tr r="F41" s="28"/>
        <tr r="E42" s="28"/>
        <tr r="F38" s="28"/>
        <tr r="H40" s="28"/>
        <tr r="I34" s="28"/>
        <tr r="H41" s="28"/>
        <tr r="H43" s="28"/>
        <tr r="G35" s="28"/>
        <tr r="F44" s="28"/>
        <tr r="H36" s="28"/>
        <tr r="H38" s="28"/>
        <tr r="G44" s="28"/>
        <tr r="G39" s="28"/>
        <tr r="F40" s="28"/>
        <tr r="E38" s="28"/>
        <tr r="I38" s="28"/>
        <tr r="E44" s="28"/>
        <tr r="E39" s="28"/>
        <tr r="H35" s="28"/>
        <tr r="H37" s="28"/>
        <tr r="I42" s="28"/>
        <tr r="I37" s="28"/>
        <tr r="E37" s="28"/>
        <tr r="G36" s="28"/>
        <tr r="F37" s="28"/>
        <tr r="I40" s="28"/>
        <tr r="G37" s="28"/>
        <tr r="F43" s="28"/>
        <tr r="H39" s="28"/>
        <tr r="F36" s="28"/>
        <tr r="I44" s="28"/>
        <tr r="H45" s="28"/>
        <tr r="G43" s="28"/>
        <tr r="F39" s="28"/>
        <tr r="I35" s="28"/>
        <tr r="F34" s="28"/>
      </tp>
      <tp>
        <v>-1</v>
        <stp/>
        <stp>e9d4db78-221d-4302-9ed9-538eafa72c0c</stp>
        <tr r="G57" s="31"/>
        <tr r="L55" s="31"/>
        <tr r="H53" s="31"/>
        <tr r="L57" s="31"/>
        <tr r="H54" s="31"/>
        <tr r="K57" s="31"/>
        <tr r="I53" s="31"/>
        <tr r="J53" s="31"/>
        <tr r="F56" s="31"/>
        <tr r="H55" s="31"/>
        <tr r="L54" s="31"/>
        <tr r="I54" s="31"/>
        <tr r="J54" s="31"/>
        <tr r="K55" s="31"/>
        <tr r="F54" s="31"/>
        <tr r="E57" s="31"/>
        <tr r="F53" s="31"/>
        <tr r="E56" s="31"/>
        <tr r="K56" s="31"/>
        <tr r="F55" s="31"/>
        <tr r="G53" s="31"/>
        <tr r="H56" s="31"/>
        <tr r="L56" s="31"/>
        <tr r="I55" s="31"/>
        <tr r="J55" s="31"/>
        <tr r="G54" s="31"/>
        <tr r="H57" s="31"/>
        <tr r="E53" s="31"/>
        <tr r="I56" s="31"/>
        <tr r="J56" s="31"/>
        <tr r="K53" s="31"/>
        <tr r="G55" s="31"/>
        <tr r="E54" s="31"/>
        <tr r="I57" s="31"/>
        <tr r="J57" s="31"/>
        <tr r="F57" s="31"/>
        <tr r="G56" s="31"/>
        <tr r="K54" s="31"/>
        <tr r="E55" s="31"/>
        <tr r="L53" s="31"/>
        <tr r="L54" s="20"/>
        <tr r="G57" s="20"/>
        <tr r="F53" s="20"/>
        <tr r="J57" s="20"/>
        <tr r="E57" s="20"/>
        <tr r="J56" s="20"/>
        <tr r="K53" s="20"/>
        <tr r="E56" s="20"/>
        <tr r="L53" s="20"/>
        <tr r="J55" s="20"/>
        <tr r="H57" s="20"/>
        <tr r="E55" s="20"/>
        <tr r="J54" s="20"/>
        <tr r="F57" s="20"/>
        <tr r="E54" s="20"/>
        <tr r="K57" s="20"/>
        <tr r="I57" s="20"/>
        <tr r="I56" s="20"/>
        <tr r="H55" s="20"/>
        <tr r="K56" s="20"/>
        <tr r="H54" s="20"/>
        <tr r="F55" s="20"/>
        <tr r="L57" s="20"/>
        <tr r="K55" s="20"/>
        <tr r="I55" s="20"/>
        <tr r="L55" s="20"/>
        <tr r="G56" s="20"/>
        <tr r="G55" s="20"/>
        <tr r="G54" s="20"/>
        <tr r="J53" s="20"/>
        <tr r="H56" s="20"/>
        <tr r="F56" s="20"/>
        <tr r="E53" s="20"/>
        <tr r="H53" s="20"/>
        <tr r="F54" s="20"/>
        <tr r="L56" s="20"/>
        <tr r="K54" s="20"/>
        <tr r="I54" s="20"/>
        <tr r="I53" s="20"/>
        <tr r="G53" s="20"/>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volatileDependencies" Target="volatileDependenci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1378324</xdr:colOff>
      <xdr:row>0</xdr:row>
      <xdr:rowOff>324971</xdr:rowOff>
    </xdr:from>
    <xdr:to>
      <xdr:col>10</xdr:col>
      <xdr:colOff>33620</xdr:colOff>
      <xdr:row>7</xdr:row>
      <xdr:rowOff>40180</xdr:rowOff>
    </xdr:to>
    <xdr:pic>
      <xdr:nvPicPr>
        <xdr:cNvPr id="2" name="Picture 1" descr="Logo">
          <a:extLst>
            <a:ext uri="{FF2B5EF4-FFF2-40B4-BE49-F238E27FC236}">
              <a16:creationId xmlns:a16="http://schemas.microsoft.com/office/drawing/2014/main" id="{096FCFE7-2930-40FA-8B1A-1116C35782E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8660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11</xdr:col>
      <xdr:colOff>1042147</xdr:colOff>
      <xdr:row>8</xdr:row>
      <xdr:rowOff>73798</xdr:rowOff>
    </xdr:to>
    <xdr:pic>
      <xdr:nvPicPr>
        <xdr:cNvPr id="4" name="Picture 3" descr="Logo">
          <a:extLst>
            <a:ext uri="{FF2B5EF4-FFF2-40B4-BE49-F238E27FC236}">
              <a16:creationId xmlns:a16="http://schemas.microsoft.com/office/drawing/2014/main"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1030942</xdr:colOff>
      <xdr:row>1</xdr:row>
      <xdr:rowOff>33619</xdr:rowOff>
    </xdr:from>
    <xdr:to>
      <xdr:col>11</xdr:col>
      <xdr:colOff>661149</xdr:colOff>
      <xdr:row>7</xdr:row>
      <xdr:rowOff>96210</xdr:rowOff>
    </xdr:to>
    <xdr:pic>
      <xdr:nvPicPr>
        <xdr:cNvPr id="2" name="Picture 1" descr="Logo">
          <a:extLst>
            <a:ext uri="{FF2B5EF4-FFF2-40B4-BE49-F238E27FC236}">
              <a16:creationId xmlns:a16="http://schemas.microsoft.com/office/drawing/2014/main" id="{8CCE617C-746D-46A1-9949-CDFF978838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03567" y="386044"/>
          <a:ext cx="2104465"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11</xdr:col>
      <xdr:colOff>441512</xdr:colOff>
      <xdr:row>8</xdr:row>
      <xdr:rowOff>7124</xdr:rowOff>
    </xdr:to>
    <xdr:pic>
      <xdr:nvPicPr>
        <xdr:cNvPr id="2" name="Picture 2" descr="Logo">
          <a:extLst>
            <a:ext uri="{FF2B5EF4-FFF2-40B4-BE49-F238E27FC236}">
              <a16:creationId xmlns:a16="http://schemas.microsoft.com/office/drawing/2014/main"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11</xdr:col>
      <xdr:colOff>441512</xdr:colOff>
      <xdr:row>8</xdr:row>
      <xdr:rowOff>7124</xdr:rowOff>
    </xdr:to>
    <xdr:pic>
      <xdr:nvPicPr>
        <xdr:cNvPr id="2" name="Picture 2" descr="Logo">
          <a:extLst>
            <a:ext uri="{FF2B5EF4-FFF2-40B4-BE49-F238E27FC236}">
              <a16:creationId xmlns:a16="http://schemas.microsoft.com/office/drawing/2014/main" id="{1B8C0561-41BE-43D7-BEBF-2CBADF0188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89738" y="486897"/>
          <a:ext cx="2277037" cy="12252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2" name="Picture 1" descr="Logo">
          <a:extLst>
            <a:ext uri="{FF2B5EF4-FFF2-40B4-BE49-F238E27FC236}">
              <a16:creationId xmlns:a16="http://schemas.microsoft.com/office/drawing/2014/main" id="{894D86D0-A7D7-4ADA-90F8-B87C3BA05F6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261446" y="413435"/>
          <a:ext cx="2187048" cy="13294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2" name="Picture 1" descr="Logo">
          <a:extLst>
            <a:ext uri="{FF2B5EF4-FFF2-40B4-BE49-F238E27FC236}">
              <a16:creationId xmlns:a16="http://schemas.microsoft.com/office/drawing/2014/main" id="{38F4E272-92EB-42B0-A33D-FD53580A7E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875808" y="413435"/>
          <a:ext cx="2087036" cy="13770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10</xdr:col>
      <xdr:colOff>1030942</xdr:colOff>
      <xdr:row>1</xdr:row>
      <xdr:rowOff>33619</xdr:rowOff>
    </xdr:from>
    <xdr:to>
      <xdr:col>12</xdr:col>
      <xdr:colOff>201707</xdr:colOff>
      <xdr:row>7</xdr:row>
      <xdr:rowOff>96210</xdr:rowOff>
    </xdr:to>
    <xdr:pic>
      <xdr:nvPicPr>
        <xdr:cNvPr id="2" name="Picture 1" descr="Logo">
          <a:extLst>
            <a:ext uri="{FF2B5EF4-FFF2-40B4-BE49-F238E27FC236}">
              <a16:creationId xmlns:a16="http://schemas.microsoft.com/office/drawing/2014/main" id="{8B04F49F-9F77-49FD-95FC-C6458219014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284605" y="386044"/>
          <a:ext cx="2314015" cy="12341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2" name="Picture 1" descr="Logo">
          <a:extLst>
            <a:ext uri="{FF2B5EF4-FFF2-40B4-BE49-F238E27FC236}">
              <a16:creationId xmlns:a16="http://schemas.microsoft.com/office/drawing/2014/main" id="{243EA11F-1BCC-43E4-B3E3-E7DBDC33CE3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0383" y="413435"/>
          <a:ext cx="2087036" cy="13770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11</xdr:col>
      <xdr:colOff>1042147</xdr:colOff>
      <xdr:row>8</xdr:row>
      <xdr:rowOff>73798</xdr:rowOff>
    </xdr:to>
    <xdr:pic>
      <xdr:nvPicPr>
        <xdr:cNvPr id="2" name="Picture 1" descr="Logo">
          <a:extLst>
            <a:ext uri="{FF2B5EF4-FFF2-40B4-BE49-F238E27FC236}">
              <a16:creationId xmlns:a16="http://schemas.microsoft.com/office/drawing/2014/main" id="{78E4E45B-B26A-4185-8F8A-09F071A512F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582524" y="554132"/>
          <a:ext cx="2127998"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2" name="Picture 1" descr="Logo">
          <a:extLst>
            <a:ext uri="{FF2B5EF4-FFF2-40B4-BE49-F238E27FC236}">
              <a16:creationId xmlns:a16="http://schemas.microsoft.com/office/drawing/2014/main" id="{205FBF85-D65B-4D6A-B381-34047EB4E25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0383" y="413435"/>
          <a:ext cx="2087036" cy="13770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11</xdr:col>
      <xdr:colOff>441512</xdr:colOff>
      <xdr:row>8</xdr:row>
      <xdr:rowOff>7124</xdr:rowOff>
    </xdr:to>
    <xdr:pic>
      <xdr:nvPicPr>
        <xdr:cNvPr id="2" name="Picture 2" descr="Logo">
          <a:extLst>
            <a:ext uri="{FF2B5EF4-FFF2-40B4-BE49-F238E27FC236}">
              <a16:creationId xmlns:a16="http://schemas.microsoft.com/office/drawing/2014/main" id="{AD974C46-96FC-4076-86A4-644E77FB20F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165850" y="486897"/>
          <a:ext cx="2134162"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751418</xdr:colOff>
      <xdr:row>8</xdr:row>
      <xdr:rowOff>37876</xdr:rowOff>
    </xdr:to>
    <xdr:pic>
      <xdr:nvPicPr>
        <xdr:cNvPr id="2" name="Picture 1" descr="Logo">
          <a:extLst>
            <a:ext uri="{FF2B5EF4-FFF2-40B4-BE49-F238E27FC236}">
              <a16:creationId xmlns:a16="http://schemas.microsoft.com/office/drawing/2014/main" id="{A17CC9CD-8E8D-43AD-AD10-D4CD840E7FD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0383" y="413435"/>
          <a:ext cx="2087036" cy="13770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11</xdr:col>
      <xdr:colOff>441512</xdr:colOff>
      <xdr:row>8</xdr:row>
      <xdr:rowOff>7124</xdr:rowOff>
    </xdr:to>
    <xdr:pic>
      <xdr:nvPicPr>
        <xdr:cNvPr id="2" name="Picture 2" descr="Logo">
          <a:extLst>
            <a:ext uri="{FF2B5EF4-FFF2-40B4-BE49-F238E27FC236}">
              <a16:creationId xmlns:a16="http://schemas.microsoft.com/office/drawing/2014/main" id="{BD9CFA33-E51F-4F83-8D9F-5E9578FEADF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165850" y="486897"/>
          <a:ext cx="2134162"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751418</xdr:colOff>
      <xdr:row>8</xdr:row>
      <xdr:rowOff>37876</xdr:rowOff>
    </xdr:to>
    <xdr:pic>
      <xdr:nvPicPr>
        <xdr:cNvPr id="2" name="Picture 1" descr="Logo">
          <a:extLst>
            <a:ext uri="{FF2B5EF4-FFF2-40B4-BE49-F238E27FC236}">
              <a16:creationId xmlns:a16="http://schemas.microsoft.com/office/drawing/2014/main" id="{C16AB588-F30C-48D9-BD3A-B558585566B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0383" y="413435"/>
          <a:ext cx="2087036" cy="13770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LUSID%20Excel%20-%20Setting%20up%20your%20IB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etime format"/>
      <sheetName val="View scopes"/>
      <sheetName val="View portfolios"/>
      <sheetName val="View holdings"/>
      <sheetName val="Run valuation"/>
      <sheetName val="View transactions"/>
      <sheetName val="Perform a reconciliation"/>
      <sheetName val="Upload transactions"/>
      <sheetName val="Set holdings"/>
      <sheetName val="Create portfolio"/>
      <sheetName val="Create portfolio group"/>
      <sheetName val="Inputs"/>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cs.lusid.com/" TargetMode="External"/><Relationship Id="rId2" Type="http://schemas.openxmlformats.org/officeDocument/2006/relationships/hyperlink" Target="https://support.lusid.com/what-is-a-scope-in-lusid-and-how-is-it-used" TargetMode="External"/><Relationship Id="rId1" Type="http://schemas.openxmlformats.org/officeDocument/2006/relationships/hyperlink" Target="https://support.lusid.com/what-is-2"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support.lusid.com/importance-of-portfolio-creation-dat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support.lusid.com/which-instrument-identifier-schemes-should-i-use-with-lusid" TargetMode="External"/><Relationship Id="rId2" Type="http://schemas.openxmlformats.org/officeDocument/2006/relationships/hyperlink" Target="https://support.lusid.com/what-is-an-instrument" TargetMode="External"/><Relationship Id="rId1" Type="http://schemas.openxmlformats.org/officeDocument/2006/relationships/hyperlink" Target="https://support.lusid.com/what-is-an-instrument"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support.lusid.com/how-are-holdings-generated-by-lusid"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support.lusid.com/what-is-a-quote" TargetMode="External"/><Relationship Id="rId1" Type="http://schemas.openxmlformats.org/officeDocument/2006/relationships/hyperlink" Target="https://support.lusid.com/what-is-a-valuation"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docs.lusid.com/" TargetMode="External"/><Relationship Id="rId1" Type="http://schemas.openxmlformats.org/officeDocument/2006/relationships/hyperlink" Target="https://support.lusid.com/what-is-a-recipe-and-how-are-they-used"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docs.lusid.com/" TargetMode="External"/><Relationship Id="rId1" Type="http://schemas.openxmlformats.org/officeDocument/2006/relationships/hyperlink" Target="https://support.lusid.com/what-is-a-recipe-and-how-are-they-used"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docs.lusid.com/" TargetMode="External"/><Relationship Id="rId1" Type="http://schemas.openxmlformats.org/officeDocument/2006/relationships/hyperlink" Target="https://support.lusid.com/what-is-a-property"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docs.lusid.com/" TargetMode="External"/><Relationship Id="rId1" Type="http://schemas.openxmlformats.org/officeDocument/2006/relationships/hyperlink" Target="https://support.lusid.com/what-is-a-recipe-and-how-are-they-used"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docs.lusid.com/" TargetMode="External"/><Relationship Id="rId2" Type="http://schemas.openxmlformats.org/officeDocument/2006/relationships/hyperlink" Target="https://docs.lusid.com/" TargetMode="External"/><Relationship Id="rId1" Type="http://schemas.openxmlformats.org/officeDocument/2006/relationships/hyperlink" Target="https://support.lusid.com/how-are-holdings-generated-by-lusid" TargetMode="External"/><Relationship Id="rId5" Type="http://schemas.openxmlformats.org/officeDocument/2006/relationships/drawing" Target="../drawings/drawing12.xm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docs.lusid.com/" TargetMode="External"/><Relationship Id="rId1" Type="http://schemas.openxmlformats.org/officeDocument/2006/relationships/hyperlink" Target="https://support.lusid.com/what-is-a-recipe-and-how-are-they-used" TargetMode="External"/><Relationship Id="rId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docs.lusid.com/" TargetMode="External"/><Relationship Id="rId1" Type="http://schemas.openxmlformats.org/officeDocument/2006/relationships/hyperlink" Target="https://support.lusid.com/what-is-a-recipe-and-how-are-they-used" TargetMode="External"/><Relationship Id="rId4"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C5692-1136-401B-B30B-F4DC84C1A5B5}">
  <sheetPr>
    <tabColor theme="7" tint="0.79998168889431442"/>
  </sheetPr>
  <dimension ref="B1:O48"/>
  <sheetViews>
    <sheetView showGridLines="0" zoomScale="85" zoomScaleNormal="85" workbookViewId="0"/>
  </sheetViews>
  <sheetFormatPr defaultRowHeight="15" x14ac:dyDescent="0.25"/>
  <cols>
    <col min="1" max="1" width="6.5703125" customWidth="1"/>
    <col min="2" max="2" width="2.5703125" customWidth="1"/>
    <col min="3" max="3" width="1" customWidth="1"/>
    <col min="4" max="4" width="3.28515625" customWidth="1"/>
    <col min="5" max="5" width="139" customWidth="1"/>
    <col min="6" max="6" width="22" customWidth="1"/>
    <col min="7" max="9" width="24.28515625" customWidth="1"/>
    <col min="10" max="10" width="3.42578125" customWidth="1"/>
    <col min="11" max="11" width="23.5703125" customWidth="1"/>
    <col min="12" max="12" width="29.7109375" bestFit="1" customWidth="1"/>
    <col min="13" max="13" width="24.7109375" bestFit="1" customWidth="1"/>
    <col min="14" max="14" width="11.7109375" bestFit="1" customWidth="1"/>
    <col min="15" max="15" width="9.85546875" bestFit="1" customWidth="1"/>
  </cols>
  <sheetData>
    <row r="1" spans="2:15" ht="27.75" customHeight="1" x14ac:dyDescent="0.25"/>
    <row r="2" spans="2:15" x14ac:dyDescent="0.25">
      <c r="B2" s="1"/>
      <c r="C2" s="1"/>
      <c r="D2" s="1"/>
      <c r="E2" s="1"/>
      <c r="F2" s="1"/>
      <c r="G2" s="1"/>
      <c r="H2" s="1"/>
      <c r="I2" s="1"/>
      <c r="J2" s="1"/>
    </row>
    <row r="3" spans="2:15" ht="27" customHeight="1" x14ac:dyDescent="0.25">
      <c r="B3" s="1"/>
      <c r="C3" s="1"/>
      <c r="D3" s="11"/>
      <c r="E3" s="1"/>
      <c r="F3" s="1"/>
      <c r="G3" s="1"/>
      <c r="H3" s="1"/>
      <c r="I3" s="1"/>
      <c r="J3" s="1"/>
    </row>
    <row r="4" spans="2:15" ht="8.25" customHeight="1" x14ac:dyDescent="0.25">
      <c r="B4" s="1"/>
      <c r="C4" s="1"/>
      <c r="D4" s="1"/>
      <c r="E4" s="1"/>
      <c r="F4" s="1"/>
      <c r="G4" s="1"/>
      <c r="H4" s="1"/>
      <c r="I4" s="1"/>
      <c r="J4" s="1"/>
    </row>
    <row r="5" spans="2:15" x14ac:dyDescent="0.25">
      <c r="B5" s="1"/>
      <c r="C5" s="1"/>
      <c r="D5" s="3"/>
      <c r="E5" s="44"/>
      <c r="F5" s="1"/>
      <c r="G5" s="1"/>
      <c r="H5" s="1"/>
      <c r="I5" s="1"/>
      <c r="J5" s="1"/>
    </row>
    <row r="6" spans="2:15" x14ac:dyDescent="0.25">
      <c r="B6" s="1"/>
      <c r="C6" s="1"/>
      <c r="D6" s="3"/>
      <c r="E6" s="44"/>
      <c r="F6" s="1"/>
      <c r="G6" s="1"/>
      <c r="H6" s="1"/>
      <c r="I6" s="1"/>
      <c r="J6" s="1"/>
    </row>
    <row r="7" spans="2:15" x14ac:dyDescent="0.25">
      <c r="B7" s="1"/>
      <c r="C7" s="1"/>
      <c r="D7" s="44"/>
      <c r="E7" s="19"/>
      <c r="F7" s="1"/>
      <c r="G7" s="1"/>
      <c r="H7" s="1"/>
      <c r="I7" s="1"/>
      <c r="J7" s="1"/>
    </row>
    <row r="8" spans="2:15" x14ac:dyDescent="0.25">
      <c r="B8" s="1"/>
      <c r="C8" s="1"/>
      <c r="D8" s="44"/>
      <c r="E8" s="19"/>
      <c r="F8" s="1"/>
      <c r="G8" s="1"/>
      <c r="H8" s="1"/>
      <c r="I8" s="1"/>
      <c r="J8" s="1"/>
    </row>
    <row r="9" spans="2:15" x14ac:dyDescent="0.25">
      <c r="B9" s="1"/>
      <c r="C9" s="1"/>
      <c r="D9" s="44"/>
      <c r="E9" s="19"/>
      <c r="F9" s="1"/>
      <c r="G9" s="1"/>
      <c r="H9" s="1"/>
      <c r="I9" s="1"/>
      <c r="J9" s="1"/>
    </row>
    <row r="10" spans="2:15" x14ac:dyDescent="0.25">
      <c r="B10" s="1"/>
      <c r="C10" s="1"/>
      <c r="D10" s="44"/>
      <c r="E10" s="44"/>
      <c r="F10" s="1"/>
      <c r="G10" s="1"/>
      <c r="H10" s="1"/>
      <c r="I10" s="1"/>
      <c r="J10" s="1"/>
    </row>
    <row r="11" spans="2:15" x14ac:dyDescent="0.25">
      <c r="D11" s="35"/>
      <c r="E11" s="35"/>
    </row>
    <row r="12" spans="2:15" x14ac:dyDescent="0.25">
      <c r="D12" s="35"/>
      <c r="E12" s="35"/>
    </row>
    <row r="13" spans="2:15" x14ac:dyDescent="0.25">
      <c r="B13" s="2"/>
      <c r="C13" s="2"/>
      <c r="D13" s="36"/>
      <c r="E13" s="9"/>
      <c r="F13" s="2"/>
      <c r="G13" s="2"/>
      <c r="H13" s="2"/>
      <c r="I13" s="2"/>
      <c r="J13" s="2"/>
    </row>
    <row r="14" spans="2:15" x14ac:dyDescent="0.25">
      <c r="B14" s="2"/>
      <c r="C14" s="2"/>
      <c r="D14" s="36"/>
      <c r="E14" s="35"/>
      <c r="F14" s="2"/>
      <c r="G14" s="2"/>
      <c r="H14" s="2"/>
      <c r="I14" s="2"/>
      <c r="J14" s="2"/>
    </row>
    <row r="15" spans="2:15" ht="21" x14ac:dyDescent="0.25">
      <c r="B15" s="2"/>
      <c r="C15" s="2"/>
      <c r="D15" s="36"/>
      <c r="E15" s="50" t="s">
        <v>212</v>
      </c>
      <c r="F15" s="2"/>
      <c r="G15" s="2"/>
      <c r="H15" s="2"/>
      <c r="I15" s="2"/>
      <c r="J15" s="2"/>
      <c r="O15" s="18"/>
    </row>
    <row r="16" spans="2:15" ht="12.75" customHeight="1" x14ac:dyDescent="0.25">
      <c r="B16" s="2"/>
      <c r="C16" s="2"/>
      <c r="D16" s="36"/>
      <c r="E16" s="35"/>
      <c r="F16" s="2"/>
      <c r="G16" s="2"/>
      <c r="H16" s="2"/>
      <c r="I16" s="2"/>
      <c r="J16" s="2"/>
      <c r="O16" s="18"/>
    </row>
    <row r="17" spans="2:15" ht="30" x14ac:dyDescent="0.25">
      <c r="B17" s="2"/>
      <c r="C17" s="2"/>
      <c r="D17" s="36"/>
      <c r="E17" s="51" t="s">
        <v>248</v>
      </c>
      <c r="F17" s="2"/>
      <c r="G17" s="2"/>
      <c r="H17" s="2"/>
      <c r="I17" s="2"/>
      <c r="J17" s="2"/>
      <c r="O17" s="18"/>
    </row>
    <row r="18" spans="2:15" ht="14.25" customHeight="1" x14ac:dyDescent="0.25">
      <c r="B18" s="2"/>
      <c r="C18" s="2"/>
      <c r="D18" s="36"/>
      <c r="E18" s="35"/>
      <c r="F18" s="2"/>
      <c r="G18" s="2"/>
      <c r="H18" s="2"/>
      <c r="I18" s="2"/>
      <c r="J18" s="2"/>
      <c r="O18" s="18"/>
    </row>
    <row r="19" spans="2:15" ht="20.25" customHeight="1" x14ac:dyDescent="0.25">
      <c r="B19" s="2"/>
      <c r="C19" s="2"/>
      <c r="D19" s="36"/>
      <c r="E19" s="50" t="s">
        <v>213</v>
      </c>
      <c r="F19" s="2"/>
      <c r="G19" s="2"/>
      <c r="H19" s="2"/>
      <c r="I19" s="2"/>
      <c r="J19" s="2"/>
      <c r="O19" s="18"/>
    </row>
    <row r="20" spans="2:15" ht="14.25" customHeight="1" x14ac:dyDescent="0.25">
      <c r="B20" s="2"/>
      <c r="C20" s="2"/>
      <c r="D20" s="36"/>
      <c r="E20" s="35"/>
      <c r="F20" s="2"/>
      <c r="G20" s="2"/>
      <c r="H20" s="2"/>
      <c r="I20" s="2"/>
      <c r="J20" s="2"/>
    </row>
    <row r="21" spans="2:15" ht="120" x14ac:dyDescent="0.25">
      <c r="B21" s="2"/>
      <c r="C21" s="2"/>
      <c r="D21" s="36"/>
      <c r="E21" s="51" t="s">
        <v>249</v>
      </c>
      <c r="F21" s="2"/>
      <c r="G21" s="2"/>
      <c r="H21" s="2"/>
      <c r="I21" s="2"/>
      <c r="J21" s="2"/>
      <c r="O21" s="18"/>
    </row>
    <row r="22" spans="2:15" ht="14.25" customHeight="1" x14ac:dyDescent="0.25">
      <c r="B22" s="2"/>
      <c r="C22" s="2"/>
      <c r="D22" s="36"/>
      <c r="E22" s="55" t="s">
        <v>250</v>
      </c>
      <c r="F22" s="2"/>
      <c r="G22" s="2"/>
      <c r="H22" s="2"/>
      <c r="I22" s="2"/>
      <c r="J22" s="2"/>
    </row>
    <row r="23" spans="2:15" x14ac:dyDescent="0.25">
      <c r="B23" s="2"/>
      <c r="C23" s="2"/>
      <c r="D23" s="36"/>
      <c r="E23" s="56"/>
      <c r="F23" s="2"/>
      <c r="G23" s="2"/>
      <c r="H23" s="2"/>
      <c r="I23" s="2"/>
      <c r="J23" s="2"/>
    </row>
    <row r="24" spans="2:15" ht="12.75" customHeight="1" x14ac:dyDescent="0.25">
      <c r="B24" s="2"/>
      <c r="C24" s="2"/>
      <c r="D24" s="36"/>
      <c r="E24" s="55" t="s">
        <v>251</v>
      </c>
      <c r="F24" s="2"/>
      <c r="G24" s="2"/>
      <c r="H24" s="2"/>
      <c r="I24" s="2"/>
      <c r="J24" s="2"/>
    </row>
    <row r="25" spans="2:15" x14ac:dyDescent="0.25">
      <c r="B25" s="2"/>
      <c r="C25" s="2"/>
      <c r="D25" s="36"/>
      <c r="E25" s="56"/>
      <c r="F25" s="2"/>
      <c r="G25" s="2"/>
      <c r="H25" s="2"/>
      <c r="I25" s="2"/>
      <c r="J25" s="2"/>
    </row>
    <row r="26" spans="2:15" x14ac:dyDescent="0.25">
      <c r="B26" s="2"/>
      <c r="C26" s="2"/>
      <c r="D26" s="36"/>
      <c r="E26" s="55" t="s">
        <v>252</v>
      </c>
      <c r="F26" s="2"/>
      <c r="G26" s="2"/>
      <c r="H26" s="2"/>
      <c r="I26" s="2"/>
      <c r="J26" s="2"/>
    </row>
    <row r="27" spans="2:15" x14ac:dyDescent="0.25">
      <c r="B27" s="2"/>
      <c r="C27" s="2"/>
      <c r="D27" s="36"/>
      <c r="E27" s="56"/>
      <c r="F27" s="2"/>
      <c r="G27" s="2"/>
      <c r="H27" s="2"/>
      <c r="I27" s="2"/>
      <c r="J27" s="2"/>
    </row>
    <row r="28" spans="2:15" x14ac:dyDescent="0.25">
      <c r="B28" s="2"/>
      <c r="C28" s="2"/>
      <c r="D28" s="36"/>
      <c r="E28" s="55" t="s">
        <v>253</v>
      </c>
      <c r="F28" s="2"/>
      <c r="G28" s="2"/>
      <c r="H28" s="2"/>
      <c r="I28" s="2"/>
      <c r="J28" s="2"/>
    </row>
    <row r="29" spans="2:15" x14ac:dyDescent="0.25">
      <c r="B29" s="2"/>
      <c r="C29" s="2"/>
      <c r="D29" s="36"/>
      <c r="E29" s="56"/>
      <c r="F29" s="2"/>
      <c r="G29" s="2"/>
      <c r="H29" s="2"/>
      <c r="I29" s="2"/>
      <c r="J29" s="2"/>
    </row>
    <row r="30" spans="2:15" x14ac:dyDescent="0.25">
      <c r="B30" s="2"/>
      <c r="C30" s="2"/>
      <c r="D30" s="36"/>
      <c r="E30" s="55" t="s">
        <v>254</v>
      </c>
      <c r="F30" s="2"/>
      <c r="G30" s="2"/>
      <c r="H30" s="2"/>
      <c r="I30" s="2"/>
      <c r="J30" s="2"/>
    </row>
    <row r="31" spans="2:15" x14ac:dyDescent="0.25">
      <c r="B31" s="2"/>
      <c r="C31" s="2"/>
      <c r="D31" s="36"/>
      <c r="E31" s="56"/>
      <c r="F31" s="2"/>
      <c r="G31" s="2"/>
      <c r="H31" s="2"/>
      <c r="I31" s="2"/>
      <c r="J31" s="2"/>
    </row>
    <row r="32" spans="2:15" x14ac:dyDescent="0.25">
      <c r="B32" s="2"/>
      <c r="C32" s="2"/>
      <c r="D32" s="36"/>
      <c r="E32" s="55" t="s">
        <v>255</v>
      </c>
      <c r="F32" s="2"/>
      <c r="G32" s="2"/>
      <c r="H32" s="2"/>
      <c r="I32" s="2"/>
      <c r="J32" s="2"/>
    </row>
    <row r="33" spans="2:10" x14ac:dyDescent="0.25">
      <c r="B33" s="2"/>
      <c r="C33" s="2"/>
      <c r="D33" s="36"/>
      <c r="E33" s="56"/>
      <c r="F33" s="2"/>
      <c r="G33" s="2"/>
      <c r="H33" s="2"/>
      <c r="I33" s="2"/>
      <c r="J33" s="2"/>
    </row>
    <row r="34" spans="2:10" x14ac:dyDescent="0.25">
      <c r="B34" s="2"/>
      <c r="C34" s="2"/>
      <c r="D34" s="36"/>
      <c r="E34" s="55" t="s">
        <v>256</v>
      </c>
      <c r="F34" s="2"/>
      <c r="G34" s="2"/>
      <c r="H34" s="2"/>
      <c r="I34" s="2"/>
      <c r="J34" s="2"/>
    </row>
    <row r="35" spans="2:10" x14ac:dyDescent="0.25">
      <c r="B35" s="2"/>
      <c r="C35" s="2"/>
      <c r="D35" s="36"/>
      <c r="E35" s="56"/>
      <c r="F35" s="2"/>
      <c r="G35" s="2"/>
      <c r="H35" s="2"/>
      <c r="I35" s="2"/>
      <c r="J35" s="2"/>
    </row>
    <row r="36" spans="2:10" x14ac:dyDescent="0.25">
      <c r="B36" s="2"/>
      <c r="C36" s="2"/>
      <c r="D36" s="36"/>
      <c r="E36" s="55" t="s">
        <v>257</v>
      </c>
      <c r="F36" s="2"/>
      <c r="G36" s="2"/>
      <c r="H36" s="2"/>
      <c r="I36" s="2"/>
      <c r="J36" s="2"/>
    </row>
    <row r="37" spans="2:10" x14ac:dyDescent="0.25">
      <c r="D37" s="35"/>
      <c r="E37" s="56"/>
    </row>
    <row r="38" spans="2:10" x14ac:dyDescent="0.25">
      <c r="D38" s="35"/>
      <c r="E38" s="55" t="s">
        <v>258</v>
      </c>
    </row>
    <row r="39" spans="2:10" x14ac:dyDescent="0.25">
      <c r="D39" s="35"/>
      <c r="E39" s="56"/>
    </row>
    <row r="40" spans="2:10" x14ac:dyDescent="0.25">
      <c r="D40" s="35"/>
      <c r="E40" s="55" t="s">
        <v>259</v>
      </c>
    </row>
    <row r="41" spans="2:10" x14ac:dyDescent="0.25">
      <c r="D41" s="35"/>
      <c r="E41" s="56"/>
    </row>
    <row r="42" spans="2:10" x14ac:dyDescent="0.25">
      <c r="D42" s="35"/>
      <c r="E42" s="55" t="s">
        <v>260</v>
      </c>
    </row>
    <row r="43" spans="2:10" x14ac:dyDescent="0.25">
      <c r="D43" s="35"/>
      <c r="E43" s="56"/>
    </row>
    <row r="44" spans="2:10" x14ac:dyDescent="0.25">
      <c r="D44" s="35"/>
      <c r="E44" s="55" t="s">
        <v>261</v>
      </c>
    </row>
    <row r="45" spans="2:10" x14ac:dyDescent="0.25">
      <c r="D45" s="35"/>
      <c r="E45" s="56"/>
    </row>
    <row r="46" spans="2:10" x14ac:dyDescent="0.25">
      <c r="D46" s="35"/>
      <c r="E46" s="55" t="s">
        <v>262</v>
      </c>
    </row>
    <row r="47" spans="2:10" x14ac:dyDescent="0.25">
      <c r="D47" s="35"/>
      <c r="E47" s="56"/>
    </row>
    <row r="48" spans="2:10" x14ac:dyDescent="0.25">
      <c r="D48" s="35"/>
      <c r="E48" s="55" t="s">
        <v>263</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F3A7-7FBF-4AA9-99A1-75AC9883702A}">
  <sheetPr codeName="Sheet3">
    <tabColor theme="8" tint="0.79998168889431442"/>
  </sheetPr>
  <dimension ref="A1:N44"/>
  <sheetViews>
    <sheetView showGridLines="0" topLeftCell="A10" zoomScale="85" zoomScaleNormal="85" workbookViewId="0">
      <selection activeCell="G29" sqref="G29"/>
    </sheetView>
  </sheetViews>
  <sheetFormatPr defaultRowHeight="15" x14ac:dyDescent="0.25"/>
  <cols>
    <col min="1" max="1" width="6.5703125" customWidth="1"/>
    <col min="2" max="2" width="2.5703125" customWidth="1"/>
    <col min="3" max="3" width="1" customWidth="1"/>
    <col min="4" max="4" width="3.28515625" customWidth="1"/>
    <col min="5" max="5" width="15.7109375" customWidth="1"/>
    <col min="6" max="6" width="27" bestFit="1" customWidth="1"/>
    <col min="7" max="7" width="31.5703125" bestFit="1" customWidth="1"/>
    <col min="8" max="8" width="23.5703125" bestFit="1" customWidth="1"/>
    <col min="9" max="9" width="35.42578125" customWidth="1"/>
    <col min="10" max="10" width="22" customWidth="1"/>
    <col min="11" max="11" width="36.28515625" bestFit="1" customWidth="1"/>
    <col min="12" max="12" width="24.28515625" customWidth="1"/>
    <col min="13" max="13" width="52.7109375" bestFit="1" customWidth="1"/>
    <col min="14" max="14" width="4.140625" customWidth="1"/>
    <col min="15" max="15" width="23.5703125" customWidth="1"/>
  </cols>
  <sheetData>
    <row r="1" spans="1:14" ht="27.75" customHeight="1" x14ac:dyDescent="0.25"/>
    <row r="2" spans="1:14" x14ac:dyDescent="0.25">
      <c r="B2" s="1"/>
      <c r="C2" s="1"/>
      <c r="D2" s="1"/>
      <c r="E2" s="1"/>
      <c r="F2" s="1"/>
      <c r="G2" s="1"/>
      <c r="H2" s="1"/>
      <c r="I2" s="1"/>
      <c r="J2" s="1"/>
      <c r="K2" s="1"/>
      <c r="L2" s="1"/>
      <c r="M2" s="1"/>
      <c r="N2" s="1"/>
    </row>
    <row r="3" spans="1:14" ht="27" customHeight="1" x14ac:dyDescent="0.25">
      <c r="B3" s="1"/>
      <c r="C3" s="1"/>
      <c r="D3" s="11"/>
      <c r="E3" s="1"/>
      <c r="F3" s="1"/>
      <c r="G3" s="1"/>
      <c r="H3" s="1"/>
      <c r="I3" s="1"/>
      <c r="J3" s="1"/>
      <c r="K3" s="1"/>
      <c r="L3" s="1"/>
      <c r="M3" s="1"/>
      <c r="N3" s="1"/>
    </row>
    <row r="4" spans="1:14" ht="8.25" customHeight="1" x14ac:dyDescent="0.25">
      <c r="B4" s="1"/>
      <c r="C4" s="1"/>
      <c r="D4" s="1"/>
      <c r="E4" s="1"/>
      <c r="F4" s="1"/>
      <c r="G4" s="1"/>
      <c r="H4" s="1"/>
      <c r="I4" s="1"/>
      <c r="J4" s="1"/>
      <c r="K4" s="1"/>
      <c r="L4" s="1"/>
      <c r="M4" s="1"/>
      <c r="N4" s="1"/>
    </row>
    <row r="5" spans="1:14" x14ac:dyDescent="0.25">
      <c r="B5" s="1"/>
      <c r="C5" s="1"/>
      <c r="D5" s="3"/>
      <c r="E5" s="1"/>
      <c r="F5" s="1"/>
      <c r="G5" s="1"/>
      <c r="H5" s="1"/>
      <c r="I5" s="1"/>
      <c r="J5" s="1"/>
      <c r="K5" s="1"/>
      <c r="L5" s="1"/>
      <c r="M5" s="1"/>
      <c r="N5" s="1"/>
    </row>
    <row r="6" spans="1:14" x14ac:dyDescent="0.25">
      <c r="B6" s="1"/>
      <c r="C6" s="1"/>
      <c r="D6" s="3"/>
      <c r="E6" s="1"/>
      <c r="F6" s="1"/>
      <c r="G6" s="1"/>
      <c r="H6" s="1"/>
      <c r="I6" s="1"/>
      <c r="J6" s="1"/>
      <c r="K6" s="1"/>
      <c r="L6" s="1"/>
      <c r="M6" s="1"/>
      <c r="N6" s="1"/>
    </row>
    <row r="7" spans="1:14" x14ac:dyDescent="0.25">
      <c r="B7" s="1"/>
      <c r="C7" s="1"/>
      <c r="D7" s="1"/>
      <c r="E7" s="19"/>
      <c r="F7" s="1"/>
      <c r="G7" s="1"/>
      <c r="H7" s="1"/>
      <c r="I7" s="1"/>
      <c r="J7" s="1"/>
      <c r="K7" s="1"/>
      <c r="L7" s="1"/>
      <c r="M7" s="1"/>
      <c r="N7" s="1"/>
    </row>
    <row r="8" spans="1:14" x14ac:dyDescent="0.25">
      <c r="B8" s="1"/>
      <c r="C8" s="1"/>
      <c r="D8" s="1"/>
      <c r="E8" s="19"/>
      <c r="F8" s="1"/>
      <c r="G8" s="1"/>
      <c r="H8" s="1"/>
      <c r="I8" s="1"/>
      <c r="J8" s="1"/>
      <c r="K8" s="1"/>
      <c r="L8" s="1"/>
      <c r="M8" s="1"/>
      <c r="N8" s="1"/>
    </row>
    <row r="9" spans="1:14" x14ac:dyDescent="0.25">
      <c r="B9" s="1"/>
      <c r="C9" s="1"/>
      <c r="D9" s="1"/>
      <c r="E9" s="19"/>
      <c r="F9" s="1"/>
      <c r="G9" s="1"/>
      <c r="H9" s="1"/>
      <c r="I9" s="1"/>
      <c r="J9" s="1"/>
      <c r="K9" s="1"/>
      <c r="L9" s="1"/>
      <c r="M9" s="1"/>
      <c r="N9" s="1"/>
    </row>
    <row r="10" spans="1:14" x14ac:dyDescent="0.25">
      <c r="B10" s="1"/>
      <c r="C10" s="1"/>
      <c r="D10" s="1"/>
      <c r="E10" s="1"/>
      <c r="F10" s="1"/>
      <c r="G10" s="1"/>
      <c r="H10" s="1"/>
      <c r="I10" s="1"/>
      <c r="J10" s="1"/>
      <c r="K10" s="1"/>
      <c r="L10" s="1"/>
      <c r="M10" s="1"/>
      <c r="N10" s="1"/>
    </row>
    <row r="11" spans="1:14" x14ac:dyDescent="0.25">
      <c r="A11" s="35"/>
      <c r="B11" s="36"/>
      <c r="C11" s="36"/>
      <c r="D11" s="36"/>
      <c r="E11" s="9"/>
      <c r="F11" s="36"/>
      <c r="G11" s="9"/>
      <c r="H11" s="9"/>
      <c r="I11" s="9"/>
      <c r="J11" s="9"/>
      <c r="K11" s="9"/>
      <c r="L11" s="9"/>
    </row>
    <row r="12" spans="1:14" x14ac:dyDescent="0.25">
      <c r="A12" s="35"/>
      <c r="B12" s="36"/>
      <c r="C12" s="36"/>
      <c r="D12" s="36"/>
      <c r="E12" s="35"/>
      <c r="F12" s="35"/>
      <c r="G12" s="35"/>
      <c r="H12" s="35"/>
      <c r="I12" s="35"/>
      <c r="J12" s="35"/>
      <c r="K12" s="35"/>
      <c r="L12" s="9"/>
    </row>
    <row r="13" spans="1:14" ht="21" x14ac:dyDescent="0.25">
      <c r="A13" s="35"/>
      <c r="B13" s="36"/>
      <c r="C13" s="36"/>
      <c r="D13" s="36"/>
      <c r="E13" s="37" t="s">
        <v>214</v>
      </c>
      <c r="F13" s="37"/>
      <c r="G13" s="37"/>
      <c r="H13" s="37"/>
      <c r="I13" s="37"/>
      <c r="J13" s="37"/>
      <c r="K13" s="37"/>
      <c r="L13" s="9"/>
    </row>
    <row r="14" spans="1:14" x14ac:dyDescent="0.25">
      <c r="A14" s="35"/>
      <c r="B14" s="36"/>
      <c r="C14" s="36"/>
      <c r="D14" s="36"/>
      <c r="E14" s="35"/>
      <c r="F14" s="35"/>
      <c r="G14" s="35"/>
      <c r="H14" s="35"/>
      <c r="I14" s="35"/>
      <c r="J14" s="35"/>
      <c r="K14" s="35"/>
      <c r="L14" s="9"/>
    </row>
    <row r="15" spans="1:14" x14ac:dyDescent="0.25">
      <c r="A15" s="35"/>
      <c r="B15" s="36"/>
      <c r="C15" s="36"/>
      <c r="D15" s="36"/>
      <c r="E15" s="35" t="s">
        <v>220</v>
      </c>
      <c r="F15" s="35"/>
      <c r="G15" s="35"/>
      <c r="H15" s="35"/>
      <c r="I15" s="35"/>
      <c r="J15" s="35"/>
      <c r="K15" s="52" t="s">
        <v>218</v>
      </c>
      <c r="L15" s="9"/>
    </row>
    <row r="16" spans="1:14" x14ac:dyDescent="0.25">
      <c r="A16" s="35"/>
      <c r="B16" s="36"/>
      <c r="C16" s="36"/>
      <c r="D16" s="36"/>
      <c r="E16" s="35" t="s">
        <v>215</v>
      </c>
      <c r="F16" s="35"/>
      <c r="G16" s="35"/>
      <c r="H16" s="35"/>
      <c r="I16" s="35"/>
      <c r="J16" s="35"/>
      <c r="K16" s="35"/>
      <c r="L16" s="9"/>
    </row>
    <row r="17" spans="1:14" x14ac:dyDescent="0.25">
      <c r="A17" s="35"/>
      <c r="B17" s="36"/>
      <c r="C17" s="36"/>
      <c r="D17" s="36"/>
      <c r="E17" s="35" t="s">
        <v>217</v>
      </c>
      <c r="F17" s="35"/>
      <c r="G17" s="35"/>
      <c r="H17" s="35"/>
      <c r="I17" s="35"/>
      <c r="J17" s="35"/>
      <c r="K17" s="52" t="s">
        <v>219</v>
      </c>
      <c r="L17" s="9"/>
    </row>
    <row r="18" spans="1:14" x14ac:dyDescent="0.25">
      <c r="A18" s="35"/>
      <c r="B18" s="36"/>
      <c r="C18" s="36"/>
      <c r="D18" s="36"/>
      <c r="E18" s="35" t="s">
        <v>216</v>
      </c>
      <c r="F18" s="35"/>
      <c r="G18" s="35"/>
      <c r="H18" s="35"/>
      <c r="I18" s="35"/>
      <c r="J18" s="35"/>
      <c r="K18" s="28" t="s">
        <v>280</v>
      </c>
      <c r="L18" s="9"/>
    </row>
    <row r="19" spans="1:14" x14ac:dyDescent="0.25">
      <c r="A19" s="35"/>
      <c r="B19" s="36"/>
      <c r="C19" s="36"/>
      <c r="D19" s="36"/>
      <c r="E19" s="35" t="s">
        <v>221</v>
      </c>
      <c r="F19" s="35"/>
      <c r="G19" s="35"/>
      <c r="H19" s="35"/>
      <c r="I19" s="35"/>
      <c r="J19" s="35"/>
      <c r="K19" s="35"/>
      <c r="L19" s="2"/>
    </row>
    <row r="20" spans="1:14" x14ac:dyDescent="0.25">
      <c r="A20" s="35"/>
      <c r="B20" s="36"/>
      <c r="C20" s="36"/>
      <c r="D20" s="36"/>
      <c r="E20" s="35" t="s">
        <v>281</v>
      </c>
      <c r="F20" s="35"/>
      <c r="G20" s="35"/>
      <c r="H20" s="35"/>
      <c r="I20" s="35"/>
      <c r="J20" s="35"/>
      <c r="K20" s="28" t="s">
        <v>282</v>
      </c>
      <c r="L20" s="2"/>
    </row>
    <row r="21" spans="1:14" x14ac:dyDescent="0.25">
      <c r="A21" s="35"/>
      <c r="B21" s="36"/>
      <c r="C21" s="36"/>
      <c r="D21" s="36"/>
      <c r="E21" s="36"/>
      <c r="F21" s="36"/>
      <c r="G21" s="36"/>
      <c r="H21" s="36"/>
      <c r="I21" s="36"/>
      <c r="J21" s="36"/>
      <c r="K21" s="36"/>
      <c r="L21" s="2"/>
    </row>
    <row r="22" spans="1:14" x14ac:dyDescent="0.25">
      <c r="A22" s="35"/>
      <c r="B22" s="35"/>
      <c r="C22" s="35"/>
      <c r="D22" s="35"/>
      <c r="E22" s="35"/>
      <c r="F22" s="35"/>
      <c r="G22" s="35"/>
      <c r="H22" s="35"/>
      <c r="I22" s="35"/>
      <c r="J22" s="35"/>
      <c r="K22" s="35"/>
    </row>
    <row r="23" spans="1:14" x14ac:dyDescent="0.25">
      <c r="A23" s="35"/>
      <c r="B23" s="35"/>
      <c r="C23" s="35"/>
      <c r="D23" s="35"/>
      <c r="E23" s="35"/>
      <c r="F23" s="35"/>
      <c r="G23" s="35"/>
      <c r="H23" s="35"/>
      <c r="I23" s="35"/>
      <c r="J23" s="35"/>
      <c r="K23" s="35"/>
    </row>
    <row r="24" spans="1:14" ht="15.75" thickBot="1" x14ac:dyDescent="0.3">
      <c r="A24" s="35"/>
      <c r="B24" s="36"/>
      <c r="C24" s="36"/>
      <c r="D24" s="36"/>
      <c r="E24" s="36"/>
      <c r="F24" s="36"/>
      <c r="G24" s="36"/>
      <c r="H24" s="36"/>
      <c r="I24" s="36"/>
      <c r="J24" s="36"/>
      <c r="K24" s="36"/>
      <c r="L24" s="2"/>
      <c r="M24" s="2"/>
      <c r="N24" s="2"/>
    </row>
    <row r="25" spans="1:14" ht="15.75" thickBot="1" x14ac:dyDescent="0.3">
      <c r="A25" s="35"/>
      <c r="B25" s="36"/>
      <c r="C25" s="36"/>
      <c r="D25" s="36"/>
      <c r="E25" s="9" t="s">
        <v>182</v>
      </c>
      <c r="F25" s="41" t="s">
        <v>264</v>
      </c>
      <c r="G25" s="36"/>
      <c r="H25" s="36"/>
      <c r="I25" s="36"/>
      <c r="J25" s="36"/>
      <c r="K25" s="36"/>
      <c r="L25" s="2"/>
      <c r="M25" s="2"/>
      <c r="N25" s="2"/>
    </row>
    <row r="26" spans="1:14" x14ac:dyDescent="0.25">
      <c r="A26" s="35"/>
      <c r="B26" s="36"/>
      <c r="C26" s="36"/>
      <c r="D26" s="36"/>
      <c r="E26" s="36"/>
      <c r="F26" s="36"/>
      <c r="G26" s="36"/>
      <c r="H26" s="36"/>
      <c r="I26" s="36"/>
      <c r="J26" s="36"/>
      <c r="K26" s="36"/>
      <c r="L26" s="2"/>
      <c r="M26" s="2"/>
      <c r="N26" s="2"/>
    </row>
    <row r="27" spans="1:14" x14ac:dyDescent="0.25">
      <c r="A27" s="35"/>
      <c r="B27" s="36"/>
      <c r="C27" s="36"/>
      <c r="D27" s="36"/>
      <c r="E27" s="20" t="str">
        <f t="array" ref="E27">_xll.fbnPortfoliosAdd_Template()</f>
        <v>OK</v>
      </c>
      <c r="F27" s="36"/>
      <c r="G27" s="36"/>
      <c r="H27" s="36"/>
      <c r="I27" s="9"/>
      <c r="J27" s="36"/>
      <c r="K27" s="36"/>
      <c r="L27" s="2"/>
      <c r="M27" s="2"/>
      <c r="N27" s="2"/>
    </row>
    <row r="28" spans="1:14" x14ac:dyDescent="0.25">
      <c r="A28" s="35"/>
      <c r="B28" s="36"/>
      <c r="C28" s="36"/>
      <c r="D28" s="36"/>
      <c r="E28" s="6" t="s">
        <v>196</v>
      </c>
      <c r="F28" s="7" t="s">
        <v>1</v>
      </c>
      <c r="G28" s="7" t="s">
        <v>0</v>
      </c>
      <c r="H28" s="7" t="s">
        <v>197</v>
      </c>
      <c r="I28" s="6" t="s">
        <v>200</v>
      </c>
      <c r="J28" s="5" t="s">
        <v>201</v>
      </c>
      <c r="K28" s="7" t="s">
        <v>202</v>
      </c>
      <c r="L28" s="7" t="s">
        <v>203</v>
      </c>
      <c r="M28" s="7" t="s">
        <v>199</v>
      </c>
      <c r="N28" s="2"/>
    </row>
    <row r="29" spans="1:14" x14ac:dyDescent="0.25">
      <c r="A29" s="35"/>
      <c r="B29" s="36"/>
      <c r="C29" s="36"/>
      <c r="D29" s="9">
        <v>1</v>
      </c>
      <c r="E29" s="39" t="s">
        <v>286</v>
      </c>
      <c r="F29" s="38" t="s">
        <v>375</v>
      </c>
      <c r="G29" s="39" t="s">
        <v>298</v>
      </c>
      <c r="H29" s="46">
        <f ca="1">NOW()-365</f>
        <v>43473.456951504631</v>
      </c>
      <c r="I29" s="39" t="s">
        <v>8</v>
      </c>
      <c r="J29" s="53"/>
      <c r="K29" s="45" t="s">
        <v>222</v>
      </c>
      <c r="L29" s="13"/>
      <c r="M29" s="13" t="str">
        <f ca="1">_xll.flPortfoliosAdd(F25,E28:L29)</f>
        <v>Entity already exists</v>
      </c>
      <c r="N29" s="15"/>
    </row>
    <row r="30" spans="1:14" x14ac:dyDescent="0.25">
      <c r="A30" s="35"/>
      <c r="B30" s="36"/>
      <c r="C30" s="36"/>
      <c r="D30" s="9">
        <v>2</v>
      </c>
      <c r="E30" s="42"/>
      <c r="F30" s="43"/>
      <c r="G30" s="38"/>
      <c r="H30" s="38"/>
      <c r="I30" s="42"/>
      <c r="J30" s="54"/>
      <c r="K30" s="43"/>
      <c r="L30" s="8"/>
      <c r="M30" s="8"/>
      <c r="N30" s="2"/>
    </row>
    <row r="31" spans="1:14" x14ac:dyDescent="0.25">
      <c r="A31" s="35"/>
      <c r="B31" s="36"/>
      <c r="C31" s="36"/>
      <c r="D31" s="9">
        <v>3</v>
      </c>
      <c r="E31" s="42"/>
      <c r="F31" s="43"/>
      <c r="G31" s="38"/>
      <c r="H31" s="38"/>
      <c r="I31" s="42"/>
      <c r="J31" s="54"/>
      <c r="K31" s="43"/>
      <c r="L31" s="8"/>
      <c r="M31" s="8"/>
      <c r="N31" s="2"/>
    </row>
    <row r="32" spans="1:14" x14ac:dyDescent="0.25">
      <c r="A32" s="35"/>
      <c r="B32" s="36"/>
      <c r="C32" s="36"/>
      <c r="D32" s="9">
        <v>4</v>
      </c>
      <c r="E32" s="42"/>
      <c r="F32" s="43"/>
      <c r="G32" s="38"/>
      <c r="H32" s="38"/>
      <c r="I32" s="42"/>
      <c r="J32" s="54"/>
      <c r="K32" s="43"/>
      <c r="L32" s="8"/>
      <c r="M32" s="8"/>
      <c r="N32" s="2"/>
    </row>
    <row r="33" spans="1:14" x14ac:dyDescent="0.25">
      <c r="A33" s="35"/>
      <c r="B33" s="36"/>
      <c r="C33" s="36"/>
      <c r="D33" s="9">
        <v>5</v>
      </c>
      <c r="E33" s="42"/>
      <c r="F33" s="43"/>
      <c r="G33" s="38"/>
      <c r="H33" s="38"/>
      <c r="I33" s="42"/>
      <c r="J33" s="54"/>
      <c r="K33" s="43"/>
      <c r="L33" s="8"/>
      <c r="M33" s="8"/>
      <c r="N33" s="2"/>
    </row>
    <row r="34" spans="1:14" x14ac:dyDescent="0.25">
      <c r="A34" s="35"/>
      <c r="B34" s="36"/>
      <c r="C34" s="36"/>
      <c r="D34" s="9">
        <v>6</v>
      </c>
      <c r="E34" s="42"/>
      <c r="F34" s="43"/>
      <c r="G34" s="38"/>
      <c r="H34" s="38"/>
      <c r="I34" s="42"/>
      <c r="J34" s="54"/>
      <c r="K34" s="43"/>
      <c r="L34" s="8"/>
      <c r="M34" s="8"/>
      <c r="N34" s="2"/>
    </row>
    <row r="35" spans="1:14" x14ac:dyDescent="0.25">
      <c r="A35" s="35"/>
      <c r="B35" s="36"/>
      <c r="C35" s="36"/>
      <c r="D35" s="9">
        <v>7</v>
      </c>
      <c r="E35" s="42"/>
      <c r="F35" s="43"/>
      <c r="G35" s="38"/>
      <c r="H35" s="38"/>
      <c r="I35" s="42"/>
      <c r="J35" s="54"/>
      <c r="K35" s="43"/>
      <c r="L35" s="8"/>
      <c r="M35" s="8"/>
      <c r="N35" s="2"/>
    </row>
    <row r="36" spans="1:14" x14ac:dyDescent="0.25">
      <c r="A36" s="35"/>
      <c r="B36" s="36"/>
      <c r="C36" s="36"/>
      <c r="D36" s="9">
        <v>8</v>
      </c>
      <c r="E36" s="42"/>
      <c r="F36" s="43"/>
      <c r="G36" s="38"/>
      <c r="H36" s="38"/>
      <c r="I36" s="42"/>
      <c r="J36" s="54"/>
      <c r="K36" s="43"/>
      <c r="L36" s="8"/>
      <c r="M36" s="8"/>
      <c r="N36" s="2"/>
    </row>
    <row r="37" spans="1:14" x14ac:dyDescent="0.25">
      <c r="A37" s="35"/>
      <c r="B37" s="36"/>
      <c r="C37" s="36"/>
      <c r="D37" s="9">
        <v>9</v>
      </c>
      <c r="E37" s="42"/>
      <c r="F37" s="43"/>
      <c r="G37" s="38"/>
      <c r="H37" s="38"/>
      <c r="I37" s="42"/>
      <c r="J37" s="54"/>
      <c r="K37" s="43"/>
      <c r="L37" s="8"/>
      <c r="M37" s="8"/>
      <c r="N37" s="2"/>
    </row>
    <row r="38" spans="1:14" x14ac:dyDescent="0.25">
      <c r="A38" s="35"/>
      <c r="B38" s="36"/>
      <c r="C38" s="36"/>
      <c r="D38" s="9">
        <v>10</v>
      </c>
      <c r="E38" s="42"/>
      <c r="F38" s="43"/>
      <c r="G38" s="38"/>
      <c r="H38" s="38"/>
      <c r="I38" s="42"/>
      <c r="J38" s="54"/>
      <c r="K38" s="43"/>
      <c r="L38" s="8"/>
      <c r="M38" s="8"/>
      <c r="N38" s="2"/>
    </row>
    <row r="39" spans="1:14" x14ac:dyDescent="0.25">
      <c r="A39" s="35"/>
      <c r="B39" s="36"/>
      <c r="C39" s="36"/>
      <c r="D39" s="36"/>
      <c r="E39" s="36"/>
      <c r="F39" s="36"/>
      <c r="G39" s="36"/>
      <c r="H39" s="36"/>
      <c r="I39" s="36"/>
      <c r="J39" s="36"/>
      <c r="K39" s="36"/>
      <c r="L39" s="2"/>
      <c r="M39" s="2"/>
      <c r="N39" s="2"/>
    </row>
    <row r="40" spans="1:14" x14ac:dyDescent="0.25">
      <c r="A40" s="35"/>
      <c r="B40" s="36"/>
      <c r="C40" s="36"/>
      <c r="D40" s="36"/>
      <c r="E40" s="36"/>
      <c r="F40" s="36"/>
      <c r="G40" s="36"/>
      <c r="H40" s="36"/>
      <c r="I40" s="36"/>
      <c r="J40" s="36"/>
      <c r="K40" s="36"/>
      <c r="L40" s="2"/>
      <c r="M40" s="2"/>
      <c r="N40" s="2"/>
    </row>
    <row r="41" spans="1:14" x14ac:dyDescent="0.25">
      <c r="A41" s="35"/>
      <c r="B41" s="36"/>
      <c r="C41" s="36"/>
      <c r="D41" s="36"/>
      <c r="E41" s="36"/>
      <c r="F41" s="36"/>
      <c r="G41" s="36"/>
      <c r="H41" s="36"/>
      <c r="I41" s="36"/>
      <c r="J41" s="36"/>
      <c r="K41" s="36"/>
      <c r="L41" s="2"/>
      <c r="M41" s="2"/>
      <c r="N41" s="2"/>
    </row>
    <row r="42" spans="1:14" x14ac:dyDescent="0.25">
      <c r="A42" s="35"/>
      <c r="B42" s="35"/>
      <c r="C42" s="35"/>
      <c r="D42" s="35"/>
      <c r="E42" s="35"/>
      <c r="F42" s="35"/>
      <c r="G42" s="35"/>
      <c r="H42" s="35"/>
      <c r="I42" s="35"/>
      <c r="J42" s="35"/>
      <c r="K42" s="35"/>
    </row>
    <row r="43" spans="1:14" x14ac:dyDescent="0.25">
      <c r="A43" s="35"/>
      <c r="B43" s="35"/>
      <c r="C43" s="35"/>
      <c r="D43" s="35"/>
      <c r="E43" s="35"/>
      <c r="F43" s="35"/>
      <c r="G43" s="35"/>
      <c r="H43" s="35"/>
      <c r="I43" s="35"/>
      <c r="J43" s="35"/>
      <c r="K43" s="35"/>
    </row>
    <row r="44" spans="1:14" x14ac:dyDescent="0.25">
      <c r="A44" s="35"/>
      <c r="B44" s="35"/>
      <c r="C44" s="35"/>
      <c r="D44" s="35"/>
      <c r="E44" s="35"/>
      <c r="F44" s="35"/>
      <c r="G44" s="35"/>
      <c r="H44" s="35"/>
      <c r="I44" s="35"/>
      <c r="J44" s="35"/>
      <c r="K44" s="35"/>
    </row>
  </sheetData>
  <dataValidations count="8">
    <dataValidation allowBlank="1" showInputMessage="1" showErrorMessage="1" prompt="Code" sqref="E28 E42:H45" xr:uid="{9259F781-C4F5-43A7-B8EA-4BDD427C82DA}"/>
    <dataValidation allowBlank="1" showInputMessage="1" showErrorMessage="1" prompt="Corporate Action Source" sqref="F28" xr:uid="{1BDA8805-86F0-4E90-9CE3-CA332FBFFF82}"/>
    <dataValidation allowBlank="1" showInputMessage="1" showErrorMessage="1" prompt="Accounting Method" sqref="G28" xr:uid="{5B9ED561-59AA-4440-822E-B35C09C128F8}"/>
    <dataValidation allowBlank="1" showInputMessage="1" showErrorMessage="1" prompt="Sub-Holding Keys" sqref="H28" xr:uid="{3AB35A92-6ECF-49C9-AFE5-0A5A9CB8EE3D}"/>
    <dataValidation allowBlank="1" showInputMessage="1" showErrorMessage="1" prompt="Display Name" sqref="I28" xr:uid="{4910227D-B2F8-456F-AFA9-6F9E43631207}"/>
    <dataValidation allowBlank="1" showInputMessage="1" showErrorMessage="1" prompt="Description" sqref="J28" xr:uid="{2B7F122B-7ABF-4E5A-883A-2B9F5721E27F}"/>
    <dataValidation allowBlank="1" showInputMessage="1" showErrorMessage="1" prompt="Date Created" sqref="K28" xr:uid="{93EB3D59-8048-45E8-911E-754FC5E1D1A9}"/>
    <dataValidation allowBlank="1" showInputMessage="1" showErrorMessage="1" prompt="Base Currency" sqref="L28:M28" xr:uid="{99B942EE-F9D1-4432-BAAE-36C83B90FBD8}"/>
  </dataValidations>
  <hyperlinks>
    <hyperlink ref="K17" r:id="rId1" display="  LUSID API Knowledge Base: Portfolios" xr:uid="{357C8A1F-124A-4484-A3FB-69363BCF7494}"/>
    <hyperlink ref="K15" r:id="rId2" xr:uid="{C504A2B4-32EF-4D47-AB32-0DFFEBDBB3A0}"/>
    <hyperlink ref="K18" r:id="rId3" location="operation/CreatePortfolio" display="https://docs.lusid.com/ - operation/CreatePortfolio" xr:uid="{1ECBB707-F52B-4F34-8F44-9A59D44BB772}"/>
    <hyperlink ref="K20" r:id="rId4" display="https://support.lusid.com/importance-of-portfolio-creation-date" xr:uid="{32BFDA2F-405E-4436-8F71-3226BF7AF954}"/>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563E4-4433-484A-BEAB-02D6AF3471A5}">
  <sheetPr>
    <tabColor theme="7" tint="0.79998168889431442"/>
  </sheetPr>
  <dimension ref="B1:Y74"/>
  <sheetViews>
    <sheetView showGridLines="0" topLeftCell="A7" zoomScale="85" zoomScaleNormal="85" workbookViewId="0">
      <selection activeCell="G29" sqref="G29"/>
    </sheetView>
  </sheetViews>
  <sheetFormatPr defaultRowHeight="15" x14ac:dyDescent="0.25"/>
  <cols>
    <col min="1" max="1" width="6.5703125" customWidth="1"/>
    <col min="2" max="2" width="2.5703125" customWidth="1"/>
    <col min="3" max="3" width="1" customWidth="1"/>
    <col min="4" max="4" width="3.28515625" customWidth="1"/>
    <col min="5" max="5" width="27.42578125" bestFit="1" customWidth="1"/>
    <col min="6" max="6" width="34.42578125" bestFit="1" customWidth="1"/>
    <col min="7" max="7" width="45" bestFit="1" customWidth="1"/>
    <col min="8" max="8" width="34.42578125" bestFit="1" customWidth="1"/>
    <col min="9" max="9" width="25.7109375" bestFit="1" customWidth="1"/>
    <col min="10" max="10" width="18.28515625" customWidth="1"/>
    <col min="11" max="11" width="37.140625" customWidth="1"/>
    <col min="12" max="12" width="22" bestFit="1" customWidth="1"/>
    <col min="13" max="13" width="14.28515625" bestFit="1" customWidth="1"/>
    <col min="14" max="14" width="15.28515625" bestFit="1" customWidth="1"/>
    <col min="15" max="15" width="28.85546875" bestFit="1" customWidth="1"/>
    <col min="16" max="16" width="17.140625" bestFit="1" customWidth="1"/>
    <col min="17" max="17" width="18.5703125" bestFit="1" customWidth="1"/>
    <col min="18" max="18" width="19.85546875" bestFit="1" customWidth="1"/>
    <col min="19" max="19" width="23" bestFit="1" customWidth="1"/>
    <col min="20" max="20" width="11.28515625" bestFit="1" customWidth="1"/>
    <col min="21" max="21" width="18" bestFit="1" customWidth="1"/>
    <col min="22" max="25" width="9.28515625" bestFit="1" customWidth="1"/>
  </cols>
  <sheetData>
    <row r="1" spans="2:12" ht="27.75" customHeight="1" x14ac:dyDescent="0.25"/>
    <row r="2" spans="2:12" x14ac:dyDescent="0.25">
      <c r="B2" s="1"/>
      <c r="C2" s="1"/>
      <c r="D2" s="1"/>
      <c r="E2" s="1"/>
      <c r="F2" s="1"/>
      <c r="G2" s="1"/>
      <c r="H2" s="1"/>
      <c r="I2" s="1"/>
      <c r="J2" s="1"/>
      <c r="K2" s="1"/>
      <c r="L2" s="1"/>
    </row>
    <row r="3" spans="2:12" ht="27" customHeight="1" x14ac:dyDescent="0.25">
      <c r="B3" s="1"/>
      <c r="C3" s="1"/>
      <c r="D3" s="11"/>
      <c r="E3" s="1"/>
      <c r="F3" s="1"/>
      <c r="G3" s="1"/>
      <c r="H3" s="1"/>
      <c r="I3" s="1"/>
      <c r="J3" s="1"/>
      <c r="K3" s="1"/>
      <c r="L3" s="1"/>
    </row>
    <row r="4" spans="2:12" ht="8.25" customHeight="1" x14ac:dyDescent="0.25">
      <c r="B4" s="1"/>
      <c r="C4" s="1"/>
      <c r="D4" s="1"/>
      <c r="E4" s="1"/>
      <c r="F4" s="1"/>
      <c r="G4" s="1"/>
      <c r="H4" s="1"/>
      <c r="I4" s="1"/>
      <c r="J4" s="1"/>
      <c r="K4" s="1"/>
      <c r="L4" s="1"/>
    </row>
    <row r="5" spans="2:12" x14ac:dyDescent="0.25">
      <c r="B5" s="1"/>
      <c r="C5" s="1"/>
      <c r="D5" s="3"/>
      <c r="E5" s="1"/>
      <c r="F5" s="1"/>
      <c r="G5" s="1"/>
      <c r="H5" s="1"/>
      <c r="I5" s="1"/>
      <c r="J5" s="1"/>
      <c r="K5" s="1"/>
      <c r="L5" s="1"/>
    </row>
    <row r="6" spans="2:12" x14ac:dyDescent="0.25">
      <c r="B6" s="1"/>
      <c r="C6" s="1"/>
      <c r="D6" s="3"/>
      <c r="E6" s="1"/>
      <c r="F6" s="1"/>
      <c r="G6" s="1"/>
      <c r="H6" s="1"/>
      <c r="I6" s="1"/>
      <c r="J6" s="1"/>
      <c r="K6" s="1"/>
      <c r="L6" s="1"/>
    </row>
    <row r="7" spans="2:12" x14ac:dyDescent="0.25">
      <c r="B7" s="1"/>
      <c r="C7" s="1"/>
      <c r="D7" s="1"/>
      <c r="E7" s="19"/>
      <c r="F7" s="1"/>
      <c r="G7" s="1"/>
      <c r="H7" s="1"/>
      <c r="I7" s="1"/>
      <c r="J7" s="1"/>
      <c r="K7" s="1"/>
      <c r="L7" s="1"/>
    </row>
    <row r="8" spans="2:12" x14ac:dyDescent="0.25">
      <c r="B8" s="1"/>
      <c r="C8" s="1"/>
      <c r="D8" s="44"/>
      <c r="E8" s="19"/>
      <c r="F8" s="44"/>
      <c r="G8" s="44"/>
      <c r="H8" s="1"/>
      <c r="I8" s="1"/>
      <c r="J8" s="1"/>
      <c r="K8" s="1"/>
      <c r="L8" s="1"/>
    </row>
    <row r="9" spans="2:12" x14ac:dyDescent="0.25">
      <c r="B9" s="1"/>
      <c r="C9" s="1"/>
      <c r="D9" s="44"/>
      <c r="E9" s="19"/>
      <c r="F9" s="44"/>
      <c r="G9" s="44"/>
      <c r="H9" s="1"/>
      <c r="I9" s="1"/>
      <c r="J9" s="1"/>
      <c r="K9" s="1"/>
      <c r="L9" s="1"/>
    </row>
    <row r="10" spans="2:12" x14ac:dyDescent="0.25">
      <c r="B10" s="1"/>
      <c r="C10" s="1"/>
      <c r="D10" s="44"/>
      <c r="E10" s="44"/>
      <c r="F10" s="44"/>
      <c r="G10" s="44"/>
      <c r="H10" s="1"/>
      <c r="I10" s="1"/>
      <c r="J10" s="1"/>
      <c r="K10" s="1"/>
      <c r="L10" s="1"/>
    </row>
    <row r="11" spans="2:12" x14ac:dyDescent="0.25">
      <c r="B11" s="2"/>
      <c r="C11" s="2"/>
      <c r="D11" s="36"/>
      <c r="E11" s="9"/>
      <c r="F11" s="36"/>
      <c r="G11" s="9"/>
      <c r="H11" s="9"/>
      <c r="I11" s="9"/>
      <c r="J11" s="9"/>
      <c r="K11" s="9"/>
      <c r="L11" s="9"/>
    </row>
    <row r="12" spans="2:12" x14ac:dyDescent="0.25">
      <c r="B12" s="2"/>
      <c r="C12" s="2"/>
      <c r="D12" s="36"/>
      <c r="E12" s="35"/>
      <c r="F12" s="35"/>
      <c r="G12" s="35"/>
      <c r="L12" s="9"/>
    </row>
    <row r="13" spans="2:12" ht="21" x14ac:dyDescent="0.25">
      <c r="B13" s="2"/>
      <c r="C13" s="2"/>
      <c r="D13" s="36"/>
      <c r="E13" s="37" t="s">
        <v>235</v>
      </c>
      <c r="F13" s="37"/>
      <c r="G13" s="37"/>
      <c r="H13" s="27"/>
      <c r="I13" s="27"/>
      <c r="J13" s="27"/>
      <c r="K13" s="27"/>
      <c r="L13" s="9"/>
    </row>
    <row r="14" spans="2:12" x14ac:dyDescent="0.25">
      <c r="B14" s="2"/>
      <c r="C14" s="2"/>
      <c r="D14" s="36"/>
      <c r="E14" s="35"/>
      <c r="F14" s="35"/>
      <c r="G14" s="35"/>
      <c r="L14" s="9"/>
    </row>
    <row r="15" spans="2:12" x14ac:dyDescent="0.25">
      <c r="B15" s="2"/>
      <c r="C15" s="2"/>
      <c r="D15" s="36"/>
      <c r="E15" s="34" t="s">
        <v>275</v>
      </c>
      <c r="F15" s="35"/>
      <c r="G15" s="35"/>
      <c r="K15" s="28"/>
      <c r="L15" s="9"/>
    </row>
    <row r="16" spans="2:12" x14ac:dyDescent="0.25">
      <c r="B16" s="2"/>
      <c r="C16" s="2"/>
      <c r="D16" s="36"/>
      <c r="E16" s="35" t="s">
        <v>236</v>
      </c>
      <c r="F16" s="35"/>
      <c r="G16" s="35"/>
      <c r="K16" s="28" t="s">
        <v>237</v>
      </c>
      <c r="L16" s="9"/>
    </row>
    <row r="17" spans="2:25" x14ac:dyDescent="0.25">
      <c r="B17" s="2"/>
      <c r="C17" s="2"/>
      <c r="D17" s="36"/>
      <c r="E17" s="35" t="s">
        <v>276</v>
      </c>
      <c r="F17" s="35"/>
      <c r="G17" s="35"/>
      <c r="K17" s="28" t="s">
        <v>277</v>
      </c>
      <c r="L17" s="9"/>
    </row>
    <row r="18" spans="2:25" x14ac:dyDescent="0.25">
      <c r="B18" s="2"/>
      <c r="C18" s="2"/>
      <c r="D18" s="36"/>
      <c r="E18" s="35" t="s">
        <v>278</v>
      </c>
      <c r="F18" s="35"/>
      <c r="G18" s="35"/>
      <c r="K18" s="28" t="s">
        <v>279</v>
      </c>
      <c r="L18" s="9"/>
    </row>
    <row r="19" spans="2:25" x14ac:dyDescent="0.25">
      <c r="B19" s="2"/>
      <c r="C19" s="2"/>
      <c r="D19" s="36"/>
      <c r="E19" s="35"/>
      <c r="F19" s="35"/>
      <c r="G19" s="35"/>
      <c r="L19" s="2"/>
    </row>
    <row r="20" spans="2:25" x14ac:dyDescent="0.25">
      <c r="B20" s="2"/>
      <c r="C20" s="2"/>
      <c r="D20" s="36"/>
      <c r="E20" s="36"/>
      <c r="F20" s="36"/>
      <c r="G20" s="36"/>
      <c r="H20" s="2"/>
      <c r="I20" s="2"/>
      <c r="J20" s="2"/>
      <c r="K20" s="2"/>
      <c r="L20" s="2"/>
    </row>
    <row r="21" spans="2:25" x14ac:dyDescent="0.25">
      <c r="D21" s="35"/>
      <c r="E21" s="35"/>
      <c r="F21" s="35"/>
      <c r="G21" s="35"/>
    </row>
    <row r="22" spans="2:25" x14ac:dyDescent="0.25">
      <c r="B22" s="2"/>
      <c r="C22" s="2"/>
      <c r="D22" s="36"/>
      <c r="E22" s="36"/>
      <c r="F22" s="36"/>
      <c r="G22" s="36"/>
      <c r="H22" s="2"/>
      <c r="I22" s="2"/>
      <c r="J22" s="2"/>
      <c r="K22" s="2"/>
      <c r="L22" s="2"/>
    </row>
    <row r="23" spans="2:25" x14ac:dyDescent="0.25">
      <c r="B23" s="2"/>
      <c r="C23" s="2"/>
      <c r="D23" s="36"/>
      <c r="E23" s="7" t="s">
        <v>242</v>
      </c>
      <c r="F23" s="7" t="s">
        <v>243</v>
      </c>
      <c r="G23" s="6" t="s">
        <v>244</v>
      </c>
      <c r="H23" s="7" t="s">
        <v>223</v>
      </c>
      <c r="I23" s="7" t="s">
        <v>245</v>
      </c>
      <c r="J23" s="5" t="s">
        <v>246</v>
      </c>
      <c r="K23" s="7" t="s">
        <v>224</v>
      </c>
      <c r="L23" s="2"/>
    </row>
    <row r="24" spans="2:25" x14ac:dyDescent="0.25">
      <c r="B24" s="2"/>
      <c r="C24" s="2"/>
      <c r="D24" s="36"/>
      <c r="E24" s="40" t="s">
        <v>227</v>
      </c>
      <c r="F24" s="38" t="s">
        <v>287</v>
      </c>
      <c r="G24" s="39" t="s">
        <v>288</v>
      </c>
      <c r="H24" s="17"/>
      <c r="I24" s="22"/>
      <c r="J24" s="29"/>
      <c r="K24" s="29" t="str">
        <f t="array" ref="K24:K32">_xll.flInstrumentsAdd(E23:J32)</f>
        <v>LUID_FVL71B1S</v>
      </c>
      <c r="L24" s="2"/>
      <c r="Y24" t="str">
        <f>P25&amp;","&amp;Q25&amp;","&amp;T25&amp;","&amp;N25</f>
        <v>,,,</v>
      </c>
    </row>
    <row r="25" spans="2:25" x14ac:dyDescent="0.25">
      <c r="B25" s="2"/>
      <c r="C25" s="2"/>
      <c r="D25" s="36"/>
      <c r="E25" s="48" t="s">
        <v>229</v>
      </c>
      <c r="F25" s="38" t="s">
        <v>287</v>
      </c>
      <c r="G25" s="49" t="s">
        <v>289</v>
      </c>
      <c r="H25" s="30"/>
      <c r="I25" s="31"/>
      <c r="J25" s="29"/>
      <c r="K25" s="29" t="str">
        <v>LUID_U15233F5</v>
      </c>
      <c r="L25" s="2"/>
      <c r="Y25" t="str">
        <f t="shared" ref="Y25:Y32" si="0">P26&amp;","&amp;Q26&amp;","&amp;T26&amp;","&amp;N26</f>
        <v>,,,</v>
      </c>
    </row>
    <row r="26" spans="2:25" x14ac:dyDescent="0.25">
      <c r="B26" s="2"/>
      <c r="C26" s="2"/>
      <c r="D26" s="36"/>
      <c r="E26" s="48" t="s">
        <v>231</v>
      </c>
      <c r="F26" s="38" t="s">
        <v>287</v>
      </c>
      <c r="G26" s="49" t="s">
        <v>290</v>
      </c>
      <c r="H26" s="30"/>
      <c r="I26" s="31"/>
      <c r="J26" s="29"/>
      <c r="K26" s="29" t="str">
        <v>LUID_S29JE7OA</v>
      </c>
      <c r="L26" s="2"/>
      <c r="Y26" t="str">
        <f t="shared" si="0"/>
        <v>,,,</v>
      </c>
    </row>
    <row r="27" spans="2:25" x14ac:dyDescent="0.25">
      <c r="B27" s="2"/>
      <c r="C27" s="2"/>
      <c r="D27" s="36"/>
      <c r="E27" s="48" t="s">
        <v>233</v>
      </c>
      <c r="F27" s="38" t="s">
        <v>287</v>
      </c>
      <c r="G27" s="49" t="s">
        <v>291</v>
      </c>
      <c r="H27" s="30"/>
      <c r="I27" s="31"/>
      <c r="J27" s="29"/>
      <c r="K27" s="29" t="str">
        <v>LUID_E0FQLDV6</v>
      </c>
      <c r="L27" s="2"/>
      <c r="Y27" t="str">
        <f t="shared" si="0"/>
        <v>,,,</v>
      </c>
    </row>
    <row r="28" spans="2:25" x14ac:dyDescent="0.25">
      <c r="B28" s="2"/>
      <c r="C28" s="2"/>
      <c r="D28" s="36"/>
      <c r="E28" s="48" t="s">
        <v>265</v>
      </c>
      <c r="F28" s="38" t="s">
        <v>287</v>
      </c>
      <c r="G28" s="49" t="s">
        <v>292</v>
      </c>
      <c r="H28" s="30"/>
      <c r="I28" s="31"/>
      <c r="J28" s="29"/>
      <c r="K28" s="29" t="str">
        <v>LUID_6OSNPL9E</v>
      </c>
      <c r="L28" s="2"/>
      <c r="Y28" t="str">
        <f t="shared" si="0"/>
        <v>,,,</v>
      </c>
    </row>
    <row r="29" spans="2:25" x14ac:dyDescent="0.25">
      <c r="B29" s="2"/>
      <c r="C29" s="2"/>
      <c r="D29" s="36"/>
      <c r="E29" s="48" t="s">
        <v>267</v>
      </c>
      <c r="F29" s="38" t="s">
        <v>287</v>
      </c>
      <c r="G29" s="49" t="s">
        <v>293</v>
      </c>
      <c r="H29" s="30"/>
      <c r="I29" s="31"/>
      <c r="J29" s="29"/>
      <c r="K29" s="29" t="str">
        <v>LUID_WFWHONCP</v>
      </c>
      <c r="L29" s="2"/>
      <c r="Y29" t="str">
        <f t="shared" si="0"/>
        <v>,,,</v>
      </c>
    </row>
    <row r="30" spans="2:25" x14ac:dyDescent="0.25">
      <c r="B30" s="2"/>
      <c r="C30" s="2"/>
      <c r="D30" s="36"/>
      <c r="E30" s="48" t="s">
        <v>269</v>
      </c>
      <c r="F30" s="38" t="s">
        <v>287</v>
      </c>
      <c r="G30" s="49" t="s">
        <v>294</v>
      </c>
      <c r="H30" s="30"/>
      <c r="I30" s="31"/>
      <c r="J30" s="29"/>
      <c r="K30" s="29" t="str">
        <v>LUID_B3CIX5F3</v>
      </c>
      <c r="L30" s="2"/>
      <c r="Y30" t="str">
        <f t="shared" si="0"/>
        <v>,,,</v>
      </c>
    </row>
    <row r="31" spans="2:25" x14ac:dyDescent="0.25">
      <c r="B31" s="2"/>
      <c r="C31" s="2"/>
      <c r="D31" s="36"/>
      <c r="E31" s="48" t="s">
        <v>271</v>
      </c>
      <c r="F31" s="38" t="s">
        <v>287</v>
      </c>
      <c r="G31" s="49" t="s">
        <v>295</v>
      </c>
      <c r="H31" s="30"/>
      <c r="I31" s="31"/>
      <c r="J31" s="29"/>
      <c r="K31" s="29" t="str">
        <v>LUID_J38J7CKW</v>
      </c>
      <c r="L31" s="2"/>
      <c r="Y31" t="str">
        <f t="shared" si="0"/>
        <v>,,,</v>
      </c>
    </row>
    <row r="32" spans="2:25" x14ac:dyDescent="0.25">
      <c r="B32" s="2"/>
      <c r="C32" s="2"/>
      <c r="D32" s="36"/>
      <c r="E32" s="48" t="s">
        <v>273</v>
      </c>
      <c r="F32" s="38" t="s">
        <v>287</v>
      </c>
      <c r="G32" s="49" t="s">
        <v>296</v>
      </c>
      <c r="H32" s="30"/>
      <c r="I32" s="31"/>
      <c r="J32" s="29"/>
      <c r="K32" s="29" t="str">
        <v>LUID_0U2LEIHT</v>
      </c>
      <c r="L32" s="2"/>
      <c r="Y32" t="str">
        <f t="shared" si="0"/>
        <v>,,,</v>
      </c>
    </row>
    <row r="33" spans="2:12" x14ac:dyDescent="0.25">
      <c r="B33" s="2"/>
      <c r="C33" s="2"/>
      <c r="D33" s="36"/>
      <c r="E33" s="48"/>
      <c r="F33" s="38"/>
      <c r="G33" s="49"/>
      <c r="H33" s="30"/>
      <c r="I33" s="31"/>
      <c r="J33" s="29"/>
      <c r="K33" s="29"/>
      <c r="L33" s="2"/>
    </row>
    <row r="34" spans="2:12" x14ac:dyDescent="0.25">
      <c r="B34" s="2"/>
      <c r="C34" s="2"/>
      <c r="D34" s="36"/>
      <c r="E34" s="48"/>
      <c r="F34" s="38"/>
      <c r="G34" s="49"/>
      <c r="H34" s="30"/>
      <c r="I34" s="31"/>
      <c r="J34" s="29"/>
      <c r="K34" s="29"/>
      <c r="L34" s="2"/>
    </row>
    <row r="35" spans="2:12" x14ac:dyDescent="0.25">
      <c r="B35" s="2"/>
      <c r="C35" s="2"/>
      <c r="D35" s="36"/>
      <c r="E35" s="48"/>
      <c r="F35" s="38"/>
      <c r="G35" s="49"/>
      <c r="H35" s="30"/>
      <c r="I35" s="31"/>
      <c r="J35" s="29"/>
      <c r="K35" s="29"/>
      <c r="L35" s="2"/>
    </row>
    <row r="36" spans="2:12" x14ac:dyDescent="0.25">
      <c r="B36" s="2"/>
      <c r="C36" s="2"/>
      <c r="D36" s="36"/>
      <c r="E36" s="48"/>
      <c r="F36" s="38"/>
      <c r="G36" s="49"/>
      <c r="H36" s="30"/>
      <c r="I36" s="31"/>
      <c r="J36" s="29"/>
      <c r="K36" s="29"/>
      <c r="L36" s="2"/>
    </row>
    <row r="37" spans="2:12" x14ac:dyDescent="0.25">
      <c r="B37" s="2"/>
      <c r="C37" s="2"/>
      <c r="D37" s="36"/>
      <c r="E37" s="48"/>
      <c r="F37" s="38"/>
      <c r="G37" s="49"/>
      <c r="H37" s="30"/>
      <c r="I37" s="31"/>
      <c r="J37" s="29"/>
      <c r="K37" s="29"/>
      <c r="L37" s="2"/>
    </row>
    <row r="38" spans="2:12" x14ac:dyDescent="0.25">
      <c r="B38" s="2"/>
      <c r="C38" s="2"/>
      <c r="D38" s="36"/>
      <c r="E38" s="48"/>
      <c r="F38" s="38"/>
      <c r="G38" s="49"/>
      <c r="H38" s="30"/>
      <c r="I38" s="31"/>
      <c r="J38" s="29"/>
      <c r="K38" s="29"/>
      <c r="L38" s="2"/>
    </row>
    <row r="39" spans="2:12" x14ac:dyDescent="0.25">
      <c r="B39" s="2"/>
      <c r="C39" s="2"/>
      <c r="D39" s="36"/>
      <c r="E39" s="48"/>
      <c r="F39" s="38"/>
      <c r="G39" s="49"/>
      <c r="H39" s="30"/>
      <c r="I39" s="31"/>
      <c r="J39" s="29"/>
      <c r="K39" s="29"/>
      <c r="L39" s="2"/>
    </row>
    <row r="40" spans="2:12" x14ac:dyDescent="0.25">
      <c r="B40" s="2"/>
      <c r="C40" s="2"/>
      <c r="D40" s="36"/>
      <c r="E40" s="48"/>
      <c r="F40" s="38"/>
      <c r="G40" s="49"/>
      <c r="H40" s="30"/>
      <c r="I40" s="31"/>
      <c r="J40" s="29"/>
      <c r="K40" s="29"/>
      <c r="L40" s="2"/>
    </row>
    <row r="41" spans="2:12" x14ac:dyDescent="0.25">
      <c r="B41" s="2"/>
      <c r="C41" s="2"/>
      <c r="D41" s="36"/>
      <c r="E41" s="48"/>
      <c r="F41" s="38"/>
      <c r="G41" s="49"/>
      <c r="H41" s="30"/>
      <c r="I41" s="31"/>
      <c r="J41" s="29"/>
      <c r="K41" s="29"/>
      <c r="L41" s="2"/>
    </row>
    <row r="42" spans="2:12" x14ac:dyDescent="0.25">
      <c r="B42" s="2"/>
      <c r="C42" s="2"/>
      <c r="D42" s="36"/>
      <c r="E42" s="48"/>
      <c r="F42" s="38"/>
      <c r="G42" s="49"/>
      <c r="H42" s="30"/>
      <c r="I42" s="31"/>
      <c r="J42" s="29"/>
      <c r="K42" s="29"/>
      <c r="L42" s="2"/>
    </row>
    <row r="43" spans="2:12" x14ac:dyDescent="0.25">
      <c r="B43" s="2"/>
      <c r="C43" s="2"/>
      <c r="D43" s="36"/>
      <c r="E43" s="48"/>
      <c r="F43" s="38"/>
      <c r="G43" s="49"/>
      <c r="H43" s="30"/>
      <c r="I43" s="31"/>
      <c r="J43" s="29"/>
      <c r="K43" s="29"/>
      <c r="L43" s="2"/>
    </row>
    <row r="44" spans="2:12" x14ac:dyDescent="0.25">
      <c r="B44" s="2"/>
      <c r="C44" s="2"/>
      <c r="D44" s="36"/>
      <c r="E44" s="48"/>
      <c r="F44" s="38"/>
      <c r="G44" s="49"/>
      <c r="H44" s="30"/>
      <c r="I44" s="31"/>
      <c r="J44" s="29"/>
      <c r="K44" s="29"/>
      <c r="L44" s="2"/>
    </row>
    <row r="45" spans="2:12" x14ac:dyDescent="0.25">
      <c r="D45" s="35"/>
      <c r="E45" s="35"/>
      <c r="F45" s="35"/>
      <c r="G45" s="35"/>
    </row>
    <row r="46" spans="2:12" x14ac:dyDescent="0.25">
      <c r="B46" s="2"/>
      <c r="C46" s="2"/>
      <c r="D46" s="36"/>
      <c r="E46" s="36"/>
      <c r="F46" s="36"/>
      <c r="G46" s="36"/>
      <c r="H46" s="2"/>
      <c r="I46" s="2"/>
      <c r="J46" s="2"/>
      <c r="K46" s="2"/>
      <c r="L46" s="2"/>
    </row>
    <row r="47" spans="2:12" ht="21" x14ac:dyDescent="0.35">
      <c r="B47" s="2"/>
      <c r="C47" s="10" t="s">
        <v>238</v>
      </c>
      <c r="D47" s="36"/>
      <c r="E47" s="36"/>
      <c r="F47" s="36"/>
      <c r="G47" s="36"/>
      <c r="H47" s="2"/>
      <c r="I47" s="2"/>
      <c r="J47" s="2"/>
      <c r="K47" s="2"/>
      <c r="L47" s="2"/>
    </row>
    <row r="48" spans="2:12" x14ac:dyDescent="0.25">
      <c r="B48" s="2"/>
      <c r="C48" s="2"/>
      <c r="D48" s="36"/>
      <c r="E48" s="36" t="s">
        <v>225</v>
      </c>
      <c r="F48" s="36"/>
      <c r="G48" s="36"/>
      <c r="H48" s="2"/>
      <c r="I48" s="2"/>
      <c r="J48" s="2"/>
      <c r="K48" s="2"/>
      <c r="L48" s="2"/>
    </row>
    <row r="49" spans="2:12" x14ac:dyDescent="0.25">
      <c r="B49" s="2"/>
      <c r="C49" s="2"/>
      <c r="D49" s="36"/>
      <c r="E49" s="7" t="s">
        <v>247</v>
      </c>
      <c r="F49" s="36"/>
      <c r="G49" s="36"/>
      <c r="H49" s="2"/>
      <c r="I49" s="2"/>
      <c r="J49" s="2"/>
      <c r="K49" s="2"/>
      <c r="L49" s="2"/>
    </row>
    <row r="50" spans="2:12" x14ac:dyDescent="0.25">
      <c r="B50" s="2"/>
      <c r="C50" s="2"/>
      <c r="D50" s="36"/>
      <c r="E50" s="39" t="s">
        <v>198</v>
      </c>
      <c r="F50" s="36"/>
      <c r="G50" s="36"/>
      <c r="H50" s="2"/>
      <c r="I50" s="2"/>
      <c r="J50" s="2"/>
      <c r="K50" s="2"/>
      <c r="L50" s="2"/>
    </row>
    <row r="51" spans="2:12" x14ac:dyDescent="0.25">
      <c r="B51" s="2"/>
      <c r="C51" s="2"/>
      <c r="D51" s="36"/>
      <c r="E51" s="36"/>
      <c r="F51" s="36"/>
      <c r="G51" s="36"/>
      <c r="H51" s="2"/>
      <c r="I51" s="2"/>
      <c r="J51" s="2"/>
      <c r="K51" s="2"/>
      <c r="L51" s="2"/>
    </row>
    <row r="52" spans="2:12" x14ac:dyDescent="0.25">
      <c r="B52" s="2"/>
      <c r="C52" s="2"/>
      <c r="D52" s="36"/>
      <c r="E52" s="7" t="s">
        <v>226</v>
      </c>
      <c r="F52" s="7" t="str">
        <f t="array" ref="F52:L72">_xll.flInstrumentsLookup($E$50,E53:E72)</f>
        <v>#ERROR: User session not authenticated</v>
      </c>
      <c r="G52" s="7" t="str">
        <v>#ERROR: User session not authenticated</v>
      </c>
      <c r="H52" s="6" t="str">
        <v>#ERROR: User session not authenticated</v>
      </c>
      <c r="I52" s="7" t="str">
        <v>#ERROR: User session not authenticated</v>
      </c>
      <c r="J52" s="7" t="str">
        <v>#ERROR: User session not authenticated</v>
      </c>
      <c r="K52" s="6" t="str">
        <v>#ERROR: User session not authenticated</v>
      </c>
      <c r="L52" s="7" t="str">
        <v>#ERROR: User session not authenticated</v>
      </c>
    </row>
    <row r="53" spans="2:12" x14ac:dyDescent="0.25">
      <c r="B53" s="2"/>
      <c r="C53" s="2"/>
      <c r="D53" s="9"/>
      <c r="E53" s="39" t="s">
        <v>228</v>
      </c>
      <c r="F53" s="38" t="str">
        <v>#ERROR: User session not authenticated</v>
      </c>
      <c r="G53" s="38" t="str">
        <v>#ERROR: User session not authenticated</v>
      </c>
      <c r="H53" s="17" t="str">
        <v>#ERROR: User session not authenticated</v>
      </c>
      <c r="I53" s="17" t="str">
        <v>#ERROR: User session not authenticated</v>
      </c>
      <c r="J53" s="22" t="str">
        <v>#ERROR: User session not authenticated</v>
      </c>
      <c r="K53" s="17" t="str">
        <v>#ERROR: User session not authenticated</v>
      </c>
      <c r="L53" s="17" t="str">
        <v>#ERROR: User session not authenticated</v>
      </c>
    </row>
    <row r="54" spans="2:12" x14ac:dyDescent="0.25">
      <c r="B54" s="2"/>
      <c r="C54" s="2"/>
      <c r="D54" s="9"/>
      <c r="E54" s="39" t="s">
        <v>230</v>
      </c>
      <c r="F54" s="49" t="str">
        <v>#ERROR: User session not authenticated</v>
      </c>
      <c r="G54" s="49" t="str">
        <v>#ERROR: User session not authenticated</v>
      </c>
      <c r="H54" s="30" t="str">
        <v>#ERROR: User session not authenticated</v>
      </c>
      <c r="I54" s="30" t="str">
        <v>#ERROR: User session not authenticated</v>
      </c>
      <c r="J54" s="31" t="str">
        <v>#ERROR: User session not authenticated</v>
      </c>
      <c r="K54" s="30" t="str">
        <v>#ERROR: User session not authenticated</v>
      </c>
      <c r="L54" s="30" t="str">
        <v>#ERROR: User session not authenticated</v>
      </c>
    </row>
    <row r="55" spans="2:12" x14ac:dyDescent="0.25">
      <c r="B55" s="2"/>
      <c r="C55" s="2"/>
      <c r="D55" s="9"/>
      <c r="E55" s="39" t="s">
        <v>232</v>
      </c>
      <c r="F55" s="49" t="str">
        <v>#ERROR: User session not authenticated</v>
      </c>
      <c r="G55" s="49" t="str">
        <v>#ERROR: User session not authenticated</v>
      </c>
      <c r="H55" s="30" t="str">
        <v>#ERROR: User session not authenticated</v>
      </c>
      <c r="I55" s="30" t="str">
        <v>#ERROR: User session not authenticated</v>
      </c>
      <c r="J55" s="31" t="str">
        <v>#ERROR: User session not authenticated</v>
      </c>
      <c r="K55" s="30" t="str">
        <v>#ERROR: User session not authenticated</v>
      </c>
      <c r="L55" s="30" t="str">
        <v>#ERROR: User session not authenticated</v>
      </c>
    </row>
    <row r="56" spans="2:12" x14ac:dyDescent="0.25">
      <c r="B56" s="2"/>
      <c r="C56" s="2"/>
      <c r="D56" s="9"/>
      <c r="E56" s="39" t="s">
        <v>234</v>
      </c>
      <c r="F56" s="49" t="str">
        <v>#ERROR: User session not authenticated</v>
      </c>
      <c r="G56" s="49" t="str">
        <v>#ERROR: User session not authenticated</v>
      </c>
      <c r="H56" s="30" t="str">
        <v>#ERROR: User session not authenticated</v>
      </c>
      <c r="I56" s="30" t="str">
        <v>#ERROR: User session not authenticated</v>
      </c>
      <c r="J56" s="31" t="str">
        <v>#ERROR: User session not authenticated</v>
      </c>
      <c r="K56" s="30" t="str">
        <v>#ERROR: User session not authenticated</v>
      </c>
      <c r="L56" s="30" t="str">
        <v>#ERROR: User session not authenticated</v>
      </c>
    </row>
    <row r="57" spans="2:12" x14ac:dyDescent="0.25">
      <c r="B57" s="2"/>
      <c r="C57" s="2"/>
      <c r="D57" s="9"/>
      <c r="E57" s="39" t="s">
        <v>266</v>
      </c>
      <c r="F57" s="49" t="str">
        <v>#ERROR: User session not authenticated</v>
      </c>
      <c r="G57" s="49" t="str">
        <v>#ERROR: User session not authenticated</v>
      </c>
      <c r="H57" s="30" t="str">
        <v>#ERROR: User session not authenticated</v>
      </c>
      <c r="I57" s="30" t="str">
        <v>#ERROR: User session not authenticated</v>
      </c>
      <c r="J57" s="31" t="str">
        <v>#ERROR: User session not authenticated</v>
      </c>
      <c r="K57" s="30" t="str">
        <v>#ERROR: User session not authenticated</v>
      </c>
      <c r="L57" s="30" t="str">
        <v>#ERROR: User session not authenticated</v>
      </c>
    </row>
    <row r="58" spans="2:12" x14ac:dyDescent="0.25">
      <c r="B58" s="2"/>
      <c r="C58" s="2"/>
      <c r="D58" s="9"/>
      <c r="E58" s="39" t="s">
        <v>268</v>
      </c>
      <c r="F58" s="49" t="str">
        <v>#ERROR: User session not authenticated</v>
      </c>
      <c r="G58" s="49" t="str">
        <v>#ERROR: User session not authenticated</v>
      </c>
      <c r="H58" s="30" t="str">
        <v>#ERROR: User session not authenticated</v>
      </c>
      <c r="I58" s="30" t="str">
        <v>#ERROR: User session not authenticated</v>
      </c>
      <c r="J58" s="31" t="str">
        <v>#ERROR: User session not authenticated</v>
      </c>
      <c r="K58" s="30" t="str">
        <v>#ERROR: User session not authenticated</v>
      </c>
      <c r="L58" s="30" t="str">
        <v>#ERROR: User session not authenticated</v>
      </c>
    </row>
    <row r="59" spans="2:12" x14ac:dyDescent="0.25">
      <c r="B59" s="2"/>
      <c r="C59" s="2"/>
      <c r="D59" s="9"/>
      <c r="E59" s="39" t="s">
        <v>270</v>
      </c>
      <c r="F59" s="49" t="str">
        <v>#ERROR: User session not authenticated</v>
      </c>
      <c r="G59" s="49" t="str">
        <v>#ERROR: User session not authenticated</v>
      </c>
      <c r="H59" s="30" t="str">
        <v>#ERROR: User session not authenticated</v>
      </c>
      <c r="I59" s="30" t="str">
        <v>#ERROR: User session not authenticated</v>
      </c>
      <c r="J59" s="31" t="str">
        <v>#ERROR: User session not authenticated</v>
      </c>
      <c r="K59" s="30" t="str">
        <v>#ERROR: User session not authenticated</v>
      </c>
      <c r="L59" s="30" t="str">
        <v>#ERROR: User session not authenticated</v>
      </c>
    </row>
    <row r="60" spans="2:12" x14ac:dyDescent="0.25">
      <c r="B60" s="2"/>
      <c r="C60" s="2"/>
      <c r="D60" s="9"/>
      <c r="E60" s="39" t="s">
        <v>272</v>
      </c>
      <c r="F60" s="49" t="str">
        <v>#ERROR: User session not authenticated</v>
      </c>
      <c r="G60" s="49" t="str">
        <v>#ERROR: User session not authenticated</v>
      </c>
      <c r="H60" s="30" t="str">
        <v>#ERROR: User session not authenticated</v>
      </c>
      <c r="I60" s="30" t="str">
        <v>#ERROR: User session not authenticated</v>
      </c>
      <c r="J60" s="31" t="str">
        <v>#ERROR: User session not authenticated</v>
      </c>
      <c r="K60" s="30" t="str">
        <v>#ERROR: User session not authenticated</v>
      </c>
      <c r="L60" s="30" t="str">
        <v>#ERROR: User session not authenticated</v>
      </c>
    </row>
    <row r="61" spans="2:12" x14ac:dyDescent="0.25">
      <c r="B61" s="2"/>
      <c r="C61" s="2"/>
      <c r="D61" s="9"/>
      <c r="E61" s="39" t="s">
        <v>274</v>
      </c>
      <c r="F61" s="49" t="str">
        <v>#ERROR: User session not authenticated</v>
      </c>
      <c r="G61" s="49" t="str">
        <v>#ERROR: User session not authenticated</v>
      </c>
      <c r="H61" s="30" t="str">
        <v>#ERROR: User session not authenticated</v>
      </c>
      <c r="I61" s="30" t="str">
        <v>#ERROR: User session not authenticated</v>
      </c>
      <c r="J61" s="31" t="str">
        <v>#ERROR: User session not authenticated</v>
      </c>
      <c r="K61" s="30" t="str">
        <v>#ERROR: User session not authenticated</v>
      </c>
      <c r="L61" s="30" t="str">
        <v>#ERROR: User session not authenticated</v>
      </c>
    </row>
    <row r="62" spans="2:12" x14ac:dyDescent="0.25">
      <c r="B62" s="2"/>
      <c r="C62" s="2"/>
      <c r="D62" s="9"/>
      <c r="E62" s="39"/>
      <c r="F62" s="49" t="str">
        <v>#ERROR: User session not authenticated</v>
      </c>
      <c r="G62" s="49" t="str">
        <v>#ERROR: User session not authenticated</v>
      </c>
      <c r="H62" s="30" t="str">
        <v>#ERROR: User session not authenticated</v>
      </c>
      <c r="I62" s="30" t="str">
        <v>#ERROR: User session not authenticated</v>
      </c>
      <c r="J62" s="31" t="str">
        <v>#ERROR: User session not authenticated</v>
      </c>
      <c r="K62" s="30" t="str">
        <v>#ERROR: User session not authenticated</v>
      </c>
      <c r="L62" s="30" t="str">
        <v>#ERROR: User session not authenticated</v>
      </c>
    </row>
    <row r="63" spans="2:12" x14ac:dyDescent="0.25">
      <c r="B63" s="2"/>
      <c r="C63" s="2"/>
      <c r="D63" s="9"/>
      <c r="E63" s="39"/>
      <c r="F63" s="49" t="str">
        <v>#ERROR: User session not authenticated</v>
      </c>
      <c r="G63" s="49" t="str">
        <v>#ERROR: User session not authenticated</v>
      </c>
      <c r="H63" s="30" t="str">
        <v>#ERROR: User session not authenticated</v>
      </c>
      <c r="I63" s="30" t="str">
        <v>#ERROR: User session not authenticated</v>
      </c>
      <c r="J63" s="31" t="str">
        <v>#ERROR: User session not authenticated</v>
      </c>
      <c r="K63" s="30" t="str">
        <v>#ERROR: User session not authenticated</v>
      </c>
      <c r="L63" s="30" t="str">
        <v>#ERROR: User session not authenticated</v>
      </c>
    </row>
    <row r="64" spans="2:12" x14ac:dyDescent="0.25">
      <c r="B64" s="2"/>
      <c r="C64" s="2"/>
      <c r="D64" s="9"/>
      <c r="E64" s="39"/>
      <c r="F64" s="49" t="str">
        <v>#ERROR: User session not authenticated</v>
      </c>
      <c r="G64" s="49" t="str">
        <v>#ERROR: User session not authenticated</v>
      </c>
      <c r="H64" s="30" t="str">
        <v>#ERROR: User session not authenticated</v>
      </c>
      <c r="I64" s="30" t="str">
        <v>#ERROR: User session not authenticated</v>
      </c>
      <c r="J64" s="31" t="str">
        <v>#ERROR: User session not authenticated</v>
      </c>
      <c r="K64" s="30" t="str">
        <v>#ERROR: User session not authenticated</v>
      </c>
      <c r="L64" s="30" t="str">
        <v>#ERROR: User session not authenticated</v>
      </c>
    </row>
    <row r="65" spans="2:12" x14ac:dyDescent="0.25">
      <c r="B65" s="2"/>
      <c r="C65" s="2"/>
      <c r="D65" s="9"/>
      <c r="E65" s="39"/>
      <c r="F65" s="49" t="str">
        <v>#ERROR: User session not authenticated</v>
      </c>
      <c r="G65" s="49" t="str">
        <v>#ERROR: User session not authenticated</v>
      </c>
      <c r="H65" s="30" t="str">
        <v>#ERROR: User session not authenticated</v>
      </c>
      <c r="I65" s="30" t="str">
        <v>#ERROR: User session not authenticated</v>
      </c>
      <c r="J65" s="31" t="str">
        <v>#ERROR: User session not authenticated</v>
      </c>
      <c r="K65" s="30" t="str">
        <v>#ERROR: User session not authenticated</v>
      </c>
      <c r="L65" s="30" t="str">
        <v>#ERROR: User session not authenticated</v>
      </c>
    </row>
    <row r="66" spans="2:12" x14ac:dyDescent="0.25">
      <c r="B66" s="2"/>
      <c r="C66" s="2"/>
      <c r="D66" s="9"/>
      <c r="E66" s="39"/>
      <c r="F66" s="49" t="str">
        <v>#ERROR: User session not authenticated</v>
      </c>
      <c r="G66" s="49" t="str">
        <v>#ERROR: User session not authenticated</v>
      </c>
      <c r="H66" s="30" t="str">
        <v>#ERROR: User session not authenticated</v>
      </c>
      <c r="I66" s="30" t="str">
        <v>#ERROR: User session not authenticated</v>
      </c>
      <c r="J66" s="31" t="str">
        <v>#ERROR: User session not authenticated</v>
      </c>
      <c r="K66" s="30" t="str">
        <v>#ERROR: User session not authenticated</v>
      </c>
      <c r="L66" s="30" t="str">
        <v>#ERROR: User session not authenticated</v>
      </c>
    </row>
    <row r="67" spans="2:12" x14ac:dyDescent="0.25">
      <c r="B67" s="2"/>
      <c r="C67" s="2"/>
      <c r="D67" s="9"/>
      <c r="E67" s="39"/>
      <c r="F67" s="49" t="str">
        <v>#ERROR: User session not authenticated</v>
      </c>
      <c r="G67" s="49" t="str">
        <v>#ERROR: User session not authenticated</v>
      </c>
      <c r="H67" s="30" t="str">
        <v>#ERROR: User session not authenticated</v>
      </c>
      <c r="I67" s="30" t="str">
        <v>#ERROR: User session not authenticated</v>
      </c>
      <c r="J67" s="31" t="str">
        <v>#ERROR: User session not authenticated</v>
      </c>
      <c r="K67" s="30" t="str">
        <v>#ERROR: User session not authenticated</v>
      </c>
      <c r="L67" s="30" t="str">
        <v>#ERROR: User session not authenticated</v>
      </c>
    </row>
    <row r="68" spans="2:12" x14ac:dyDescent="0.25">
      <c r="B68" s="2"/>
      <c r="C68" s="2"/>
      <c r="D68" s="9"/>
      <c r="E68" s="39"/>
      <c r="F68" s="49" t="str">
        <v>#ERROR: User session not authenticated</v>
      </c>
      <c r="G68" s="49" t="str">
        <v>#ERROR: User session not authenticated</v>
      </c>
      <c r="H68" s="30" t="str">
        <v>#ERROR: User session not authenticated</v>
      </c>
      <c r="I68" s="30" t="str">
        <v>#ERROR: User session not authenticated</v>
      </c>
      <c r="J68" s="31" t="str">
        <v>#ERROR: User session not authenticated</v>
      </c>
      <c r="K68" s="30" t="str">
        <v>#ERROR: User session not authenticated</v>
      </c>
      <c r="L68" s="30" t="str">
        <v>#ERROR: User session not authenticated</v>
      </c>
    </row>
    <row r="69" spans="2:12" x14ac:dyDescent="0.25">
      <c r="B69" s="2"/>
      <c r="C69" s="2"/>
      <c r="D69" s="9"/>
      <c r="E69" s="39"/>
      <c r="F69" s="49" t="str">
        <v>#ERROR: User session not authenticated</v>
      </c>
      <c r="G69" s="49" t="str">
        <v>#ERROR: User session not authenticated</v>
      </c>
      <c r="H69" s="30" t="str">
        <v>#ERROR: User session not authenticated</v>
      </c>
      <c r="I69" s="30" t="str">
        <v>#ERROR: User session not authenticated</v>
      </c>
      <c r="J69" s="31" t="str">
        <v>#ERROR: User session not authenticated</v>
      </c>
      <c r="K69" s="30" t="str">
        <v>#ERROR: User session not authenticated</v>
      </c>
      <c r="L69" s="30" t="str">
        <v>#ERROR: User session not authenticated</v>
      </c>
    </row>
    <row r="70" spans="2:12" x14ac:dyDescent="0.25">
      <c r="B70" s="2"/>
      <c r="C70" s="2"/>
      <c r="D70" s="9"/>
      <c r="E70" s="39"/>
      <c r="F70" s="49" t="str">
        <v>#ERROR: User session not authenticated</v>
      </c>
      <c r="G70" s="49" t="str">
        <v>#ERROR: User session not authenticated</v>
      </c>
      <c r="H70" s="30" t="str">
        <v>#ERROR: User session not authenticated</v>
      </c>
      <c r="I70" s="30" t="str">
        <v>#ERROR: User session not authenticated</v>
      </c>
      <c r="J70" s="31" t="str">
        <v>#ERROR: User session not authenticated</v>
      </c>
      <c r="K70" s="30" t="str">
        <v>#ERROR: User session not authenticated</v>
      </c>
      <c r="L70" s="30" t="str">
        <v>#ERROR: User session not authenticated</v>
      </c>
    </row>
    <row r="71" spans="2:12" x14ac:dyDescent="0.25">
      <c r="B71" s="2"/>
      <c r="C71" s="2"/>
      <c r="D71" s="9"/>
      <c r="E71" s="39"/>
      <c r="F71" s="49" t="str">
        <v>#ERROR: User session not authenticated</v>
      </c>
      <c r="G71" s="49" t="str">
        <v>#ERROR: User session not authenticated</v>
      </c>
      <c r="H71" s="30" t="str">
        <v>#ERROR: User session not authenticated</v>
      </c>
      <c r="I71" s="30" t="str">
        <v>#ERROR: User session not authenticated</v>
      </c>
      <c r="J71" s="31" t="str">
        <v>#ERROR: User session not authenticated</v>
      </c>
      <c r="K71" s="30" t="str">
        <v>#ERROR: User session not authenticated</v>
      </c>
      <c r="L71" s="30" t="str">
        <v>#ERROR: User session not authenticated</v>
      </c>
    </row>
    <row r="72" spans="2:12" x14ac:dyDescent="0.25">
      <c r="B72" s="2"/>
      <c r="C72" s="2"/>
      <c r="D72" s="9"/>
      <c r="E72" s="39"/>
      <c r="F72" s="49" t="str">
        <v>#ERROR: User session not authenticated</v>
      </c>
      <c r="G72" s="49" t="str">
        <v>#ERROR: User session not authenticated</v>
      </c>
      <c r="H72" s="30" t="str">
        <v>#ERROR: User session not authenticated</v>
      </c>
      <c r="I72" s="30" t="str">
        <v>#ERROR: User session not authenticated</v>
      </c>
      <c r="J72" s="31" t="str">
        <v>#ERROR: User session not authenticated</v>
      </c>
      <c r="K72" s="30" t="str">
        <v>#ERROR: User session not authenticated</v>
      </c>
      <c r="L72" s="30" t="str">
        <v>#ERROR: User session not authenticated</v>
      </c>
    </row>
    <row r="73" spans="2:12" x14ac:dyDescent="0.25">
      <c r="B73" s="2"/>
      <c r="C73" s="2"/>
      <c r="D73" s="9"/>
      <c r="E73" s="36"/>
      <c r="F73" s="36"/>
      <c r="G73" s="36"/>
      <c r="H73" s="2"/>
      <c r="I73" s="2"/>
      <c r="J73" s="2"/>
      <c r="K73" s="2"/>
      <c r="L73" s="2"/>
    </row>
    <row r="74" spans="2:12" x14ac:dyDescent="0.25">
      <c r="D74" s="35"/>
      <c r="E74" s="35"/>
      <c r="F74" s="35"/>
      <c r="G74" s="35"/>
    </row>
  </sheetData>
  <dataValidations count="16">
    <dataValidation allowBlank="1" showInputMessage="1" showErrorMessage="1" prompt="DataTypeId" sqref="L81" xr:uid="{B2E27308-40D3-47BF-A8AB-506F831730B0}"/>
    <dataValidation allowBlank="1" showInputMessage="1" showErrorMessage="1" prompt="DisplayName" sqref="K81" xr:uid="{7F6155BE-F8D1-4E09-A9FB-94409A83D8FF}"/>
    <dataValidation allowBlank="1" showInputMessage="1" showErrorMessage="1" prompt="ValueRequired" sqref="J81" xr:uid="{62441EAA-A1AF-43BD-9598-1332E7E4A796}"/>
    <dataValidation allowBlank="1" showInputMessage="1" showErrorMessage="1" prompt="Code" sqref="I81" xr:uid="{52BA6242-E2E1-4F22-86C5-472C00B777A8}"/>
    <dataValidation allowBlank="1" showInputMessage="1" showErrorMessage="1" prompt="Scope" sqref="H81" xr:uid="{1D25B3A9-3FDD-4F8F-99FE-C38EFE52DD28}"/>
    <dataValidation allowBlank="1" showInputMessage="1" showErrorMessage="1" prompt="Domain" sqref="G81" xr:uid="{484A85FB-48D2-4F61-A3C1-86B87092A307}"/>
    <dataValidation allowBlank="1" showInputMessage="1" showErrorMessage="1" prompt="EffectiveFrom" sqref="P48 H85" xr:uid="{E3C066CB-36CA-4E4B-BD70-D96B25E783C4}"/>
    <dataValidation allowBlank="1" showInputMessage="1" showErrorMessage="1" prompt="SecurityUid" sqref="O48 G85" xr:uid="{05495D87-7BF5-4581-81DE-D8EED1A16E37}"/>
    <dataValidation allowBlank="1" showInputMessage="1" showErrorMessage="1" prompt="InstrumentFormat" sqref="U22" xr:uid="{00EB8AB7-1CC4-4016-BF16-5C3FC516BA37}"/>
    <dataValidation allowBlank="1" showInputMessage="1" showErrorMessage="1" prompt="Instrument" sqref="T22" xr:uid="{47826048-3BE9-40F9-9509-AD2A3BD922F3}"/>
    <dataValidation allowBlank="1" showInputMessage="1" showErrorMessage="1" prompt="The name of the instrument." sqref="N22 L41" xr:uid="{C3D8849B-0EE8-498F-B5BF-60F549E126DF}"/>
    <dataValidation allowBlank="1" showInputMessage="1" showErrorMessage="1" prompt="Instrument identifier types as single value or comma delimited list" sqref="O22 M41" xr:uid="{62EBE459-7A39-4714-A0DC-DD3DCF82A778}"/>
    <dataValidation allowBlank="1" showInputMessage="1" showErrorMessage="1" prompt="Instrument identifiers as single value or comma delimited list" sqref="P22 N41" xr:uid="{5F026B91-C87F-4A45-A906-A1F78EDDF914}"/>
    <dataValidation allowBlank="1" showInputMessage="1" showErrorMessage="1" prompt="The identifier of the portfolio that has been securitised to create this instrument." sqref="Q22 O41" xr:uid="{92EF7C56-ABC9-4872-8782-5BABF1319CF9}"/>
    <dataValidation allowBlank="1" showInputMessage="1" showErrorMessage="1" prompt="The format of the expanded definition." sqref="R22 P41" xr:uid="{692AFD9F-49C2-40A8-A90B-D3258C204DB2}"/>
    <dataValidation allowBlank="1" showInputMessage="1" showErrorMessage="1" prompt="The content of the expanded definition. There is no validation on the format of this." sqref="S22 Q41:R41" xr:uid="{F81FD643-1235-43B1-8543-556EBEEFC66C}"/>
  </dataValidations>
  <hyperlinks>
    <hyperlink ref="K16" r:id="rId1" display="https://support.lusid.com/what-is-an-instrument" xr:uid="{7A0392D8-8447-4CF0-80D3-84EAE3B540CA}"/>
    <hyperlink ref="K17" r:id="rId2" display="https://support.lusid.com/what-is-an-instrument" xr:uid="{20E6C9E5-B84D-42D8-B04D-73CC3E48054F}"/>
    <hyperlink ref="K18" r:id="rId3" display="https://support.lusid.com/which-instrument-identifier-schemes-should-i-use-with-lusid" xr:uid="{B792F58C-584E-443C-B71F-94E38F617832}"/>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6CA-C4A9-4AD4-9532-18D9942FF39C}">
  <sheetPr>
    <tabColor theme="8" tint="0.79998168889431442"/>
  </sheetPr>
  <dimension ref="B1:M104"/>
  <sheetViews>
    <sheetView showGridLines="0" topLeftCell="A7" zoomScale="85" zoomScaleNormal="85" workbookViewId="0">
      <selection activeCell="B21" sqref="B21:M44"/>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27.140625" bestFit="1" customWidth="1"/>
    <col min="7" max="10" width="18.28515625" customWidth="1"/>
    <col min="11" max="11" width="30.42578125" customWidth="1"/>
    <col min="12" max="12" width="18.28515625" customWidth="1"/>
    <col min="13" max="13" width="16.28515625"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1"/>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c r="E5" s="1"/>
      <c r="F5" s="1"/>
      <c r="G5" s="1"/>
      <c r="H5" s="1"/>
      <c r="I5" s="1"/>
      <c r="J5" s="1"/>
      <c r="K5" s="1"/>
      <c r="L5" s="1"/>
      <c r="M5" s="1"/>
    </row>
    <row r="6" spans="2:13" x14ac:dyDescent="0.25">
      <c r="B6" s="1"/>
      <c r="C6" s="1"/>
      <c r="D6" s="3"/>
      <c r="E6" s="1"/>
      <c r="F6" s="1"/>
      <c r="G6" s="1"/>
      <c r="H6" s="1"/>
      <c r="I6" s="1"/>
      <c r="J6" s="1"/>
      <c r="K6" s="1"/>
      <c r="L6" s="1"/>
      <c r="M6" s="1"/>
    </row>
    <row r="7" spans="2:13" x14ac:dyDescent="0.25">
      <c r="B7" s="1"/>
      <c r="C7" s="1"/>
      <c r="D7" s="1"/>
      <c r="E7" s="19"/>
      <c r="F7" s="1"/>
      <c r="G7" s="1"/>
      <c r="H7" s="1"/>
      <c r="I7" s="1"/>
      <c r="J7" s="1"/>
      <c r="K7" s="1"/>
      <c r="L7" s="1"/>
      <c r="M7" s="1"/>
    </row>
    <row r="8" spans="2:13" x14ac:dyDescent="0.25">
      <c r="B8" s="1"/>
      <c r="C8" s="1"/>
      <c r="D8" s="1"/>
      <c r="E8" s="19"/>
      <c r="F8" s="1"/>
      <c r="G8" s="1"/>
      <c r="H8" s="1"/>
      <c r="I8" s="1"/>
      <c r="J8" s="1"/>
      <c r="K8" s="1"/>
      <c r="L8" s="1"/>
      <c r="M8" s="1"/>
    </row>
    <row r="9" spans="2:13" x14ac:dyDescent="0.25">
      <c r="B9" s="1"/>
      <c r="C9" s="1"/>
      <c r="D9" s="1"/>
      <c r="E9" s="19"/>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9"/>
      <c r="F12" s="2"/>
      <c r="G12" s="9"/>
      <c r="H12" s="9"/>
      <c r="I12" s="9"/>
      <c r="J12" s="9"/>
      <c r="K12" s="9"/>
      <c r="L12" s="9"/>
    </row>
    <row r="13" spans="2:13" x14ac:dyDescent="0.25">
      <c r="B13" s="2"/>
      <c r="C13" s="2"/>
      <c r="D13" s="2"/>
      <c r="L13" s="9"/>
    </row>
    <row r="14" spans="2:13" ht="21" x14ac:dyDescent="0.25">
      <c r="B14" s="2"/>
      <c r="C14" s="2"/>
      <c r="D14" s="2"/>
      <c r="E14" s="37" t="s">
        <v>283</v>
      </c>
      <c r="F14" s="27"/>
      <c r="G14" s="27"/>
      <c r="H14" s="27"/>
      <c r="I14" s="27"/>
      <c r="J14" s="27"/>
      <c r="K14" s="27"/>
      <c r="L14" s="9"/>
    </row>
    <row r="15" spans="2:13" x14ac:dyDescent="0.25">
      <c r="B15" s="2"/>
      <c r="C15" s="2"/>
      <c r="D15" s="2"/>
      <c r="E15" s="35"/>
      <c r="F15" s="35"/>
      <c r="G15" s="35"/>
      <c r="L15" s="9"/>
    </row>
    <row r="16" spans="2:13" x14ac:dyDescent="0.25">
      <c r="B16" s="2"/>
      <c r="C16" s="2"/>
      <c r="D16" s="2"/>
      <c r="E16" s="34" t="s">
        <v>284</v>
      </c>
      <c r="F16" s="35"/>
      <c r="G16" s="35"/>
      <c r="K16" s="28"/>
      <c r="L16" s="9"/>
    </row>
    <row r="17" spans="2:13" x14ac:dyDescent="0.25">
      <c r="B17" s="2"/>
      <c r="C17" s="2"/>
      <c r="D17" s="2"/>
      <c r="E17" s="34" t="s">
        <v>285</v>
      </c>
      <c r="F17" s="35"/>
      <c r="G17" s="35"/>
      <c r="K17" s="28" t="s">
        <v>297</v>
      </c>
      <c r="L17" s="9"/>
    </row>
    <row r="18" spans="2:13" x14ac:dyDescent="0.25">
      <c r="B18" s="2"/>
      <c r="C18" s="2"/>
      <c r="D18" s="2"/>
      <c r="E18" s="35" t="s">
        <v>239</v>
      </c>
      <c r="F18" s="35"/>
      <c r="G18" s="35"/>
      <c r="K18" s="28" t="s">
        <v>240</v>
      </c>
      <c r="L18" s="9"/>
    </row>
    <row r="19" spans="2:13" x14ac:dyDescent="0.25">
      <c r="B19" s="2"/>
      <c r="C19" s="2"/>
      <c r="D19" s="2"/>
      <c r="E19" s="35" t="s">
        <v>360</v>
      </c>
      <c r="F19" s="35"/>
      <c r="G19" s="35"/>
      <c r="L19" s="9"/>
    </row>
    <row r="20" spans="2:13" x14ac:dyDescent="0.25">
      <c r="B20" s="2"/>
      <c r="C20" s="2"/>
      <c r="D20" s="2"/>
      <c r="E20" s="35"/>
      <c r="F20" s="35"/>
      <c r="G20" s="35"/>
      <c r="L20" s="2"/>
    </row>
    <row r="21" spans="2:13" ht="21" x14ac:dyDescent="0.35">
      <c r="B21" s="2"/>
      <c r="C21" s="10"/>
      <c r="D21" s="10"/>
      <c r="E21" s="36"/>
      <c r="F21" s="36"/>
      <c r="G21" s="36"/>
      <c r="H21" s="2"/>
      <c r="I21" s="2"/>
      <c r="J21" s="2"/>
      <c r="K21" s="2"/>
      <c r="L21" s="2"/>
      <c r="M21" s="2"/>
    </row>
    <row r="22" spans="2:13" ht="15.75" thickBot="1" x14ac:dyDescent="0.3">
      <c r="B22" s="2"/>
      <c r="C22" s="2"/>
      <c r="D22" s="2"/>
      <c r="E22" s="36"/>
      <c r="F22" s="36"/>
      <c r="G22" s="36"/>
      <c r="H22" s="2"/>
      <c r="I22" s="2"/>
      <c r="J22" s="2"/>
      <c r="K22" s="2"/>
      <c r="L22" s="2"/>
      <c r="M22" s="2"/>
    </row>
    <row r="23" spans="2:13" ht="15.75" thickBot="1" x14ac:dyDescent="0.3">
      <c r="B23" s="2"/>
      <c r="C23" s="2"/>
      <c r="D23" s="2"/>
      <c r="E23" s="9" t="s">
        <v>182</v>
      </c>
      <c r="F23" s="41" t="s">
        <v>264</v>
      </c>
      <c r="G23" s="36"/>
      <c r="H23" s="2"/>
      <c r="I23" s="2"/>
      <c r="J23" s="2"/>
      <c r="K23" s="2"/>
      <c r="L23" s="2"/>
      <c r="M23" s="2"/>
    </row>
    <row r="24" spans="2:13" ht="5.25" customHeight="1" thickBot="1" x14ac:dyDescent="0.3">
      <c r="B24" s="2"/>
      <c r="C24" s="2"/>
      <c r="D24" s="2"/>
      <c r="E24" s="36"/>
      <c r="F24" s="36"/>
      <c r="G24" s="36"/>
      <c r="H24" s="2"/>
      <c r="I24" s="2"/>
      <c r="J24" s="2"/>
      <c r="K24" s="2"/>
      <c r="L24" s="2"/>
      <c r="M24" s="2"/>
    </row>
    <row r="25" spans="2:13" ht="15.75" thickBot="1" x14ac:dyDescent="0.3">
      <c r="B25" s="2"/>
      <c r="C25" s="2"/>
      <c r="D25" s="2"/>
      <c r="E25" s="9" t="s">
        <v>186</v>
      </c>
      <c r="F25" s="41" t="s">
        <v>298</v>
      </c>
      <c r="G25" s="36"/>
      <c r="H25" s="2"/>
      <c r="I25" s="2"/>
      <c r="J25" s="2"/>
      <c r="K25" s="2"/>
      <c r="L25" s="2"/>
      <c r="M25" s="2"/>
    </row>
    <row r="26" spans="2:13" x14ac:dyDescent="0.25">
      <c r="B26" s="2"/>
      <c r="C26" s="2"/>
      <c r="D26" s="2"/>
      <c r="E26" s="9"/>
      <c r="F26" s="9"/>
      <c r="G26" s="9"/>
      <c r="H26" s="2"/>
      <c r="I26" s="2"/>
      <c r="J26" s="2"/>
      <c r="K26" s="2"/>
      <c r="L26" s="2"/>
      <c r="M26" s="2"/>
    </row>
    <row r="27" spans="2:13" x14ac:dyDescent="0.25">
      <c r="B27" s="2"/>
      <c r="C27" s="2"/>
      <c r="D27" s="2"/>
      <c r="E27" s="9" t="s">
        <v>190</v>
      </c>
      <c r="F27" s="46">
        <f ca="1">NOW()-4</f>
        <v>43834.456938657408</v>
      </c>
      <c r="G27" s="36" t="s">
        <v>299</v>
      </c>
      <c r="H27" s="2"/>
      <c r="I27" s="2"/>
      <c r="J27" s="2"/>
      <c r="K27" s="2"/>
      <c r="L27" s="2"/>
      <c r="M27" s="2"/>
    </row>
    <row r="28" spans="2:13" x14ac:dyDescent="0.25">
      <c r="B28" s="2"/>
      <c r="C28" s="2"/>
      <c r="D28" s="2"/>
      <c r="E28" s="9"/>
      <c r="F28" s="9"/>
      <c r="G28" s="36"/>
      <c r="H28" s="2"/>
      <c r="I28" s="2"/>
      <c r="J28" s="2"/>
      <c r="K28" s="2"/>
      <c r="L28" s="2"/>
      <c r="M28" s="2"/>
    </row>
    <row r="29" spans="2:13" x14ac:dyDescent="0.25">
      <c r="B29" s="2"/>
      <c r="C29" s="2"/>
      <c r="D29" s="2"/>
      <c r="E29" s="9" t="s">
        <v>3</v>
      </c>
      <c r="F29" s="36"/>
      <c r="G29" s="36"/>
      <c r="H29" s="2"/>
      <c r="I29" s="2"/>
      <c r="J29" s="2"/>
      <c r="K29" s="2"/>
      <c r="L29" s="2"/>
      <c r="M29" s="2"/>
    </row>
    <row r="30" spans="2:13" x14ac:dyDescent="0.25">
      <c r="B30" s="2"/>
      <c r="C30" s="2"/>
      <c r="D30" s="2"/>
      <c r="E30" s="7" t="s">
        <v>243</v>
      </c>
      <c r="F30" s="7" t="s">
        <v>244</v>
      </c>
      <c r="G30" s="7" t="s">
        <v>188</v>
      </c>
      <c r="H30" s="6" t="s">
        <v>191</v>
      </c>
      <c r="I30" s="5" t="s">
        <v>192</v>
      </c>
      <c r="J30" s="7" t="s">
        <v>193</v>
      </c>
      <c r="K30" s="7" t="s">
        <v>194</v>
      </c>
      <c r="L30" s="5" t="s">
        <v>195</v>
      </c>
      <c r="M30" s="5" t="s">
        <v>187</v>
      </c>
    </row>
    <row r="31" spans="2:13" x14ac:dyDescent="0.25">
      <c r="B31" s="2"/>
      <c r="C31" s="2"/>
      <c r="D31" s="9">
        <v>1</v>
      </c>
      <c r="E31" s="38" t="s">
        <v>198</v>
      </c>
      <c r="F31" s="38" t="s">
        <v>228</v>
      </c>
      <c r="G31" s="47">
        <v>5000</v>
      </c>
      <c r="H31" s="21">
        <v>7750000</v>
      </c>
      <c r="I31" s="17" t="s">
        <v>8</v>
      </c>
      <c r="J31" s="21">
        <v>7750000</v>
      </c>
      <c r="K31" s="22">
        <v>1550</v>
      </c>
      <c r="L31" s="23"/>
      <c r="M31" s="23"/>
    </row>
    <row r="32" spans="2:13" x14ac:dyDescent="0.25">
      <c r="B32" s="2"/>
      <c r="C32" s="2"/>
      <c r="D32" s="9">
        <v>2</v>
      </c>
      <c r="E32" s="38" t="s">
        <v>198</v>
      </c>
      <c r="F32" s="38" t="s">
        <v>230</v>
      </c>
      <c r="G32" s="47">
        <v>49567</v>
      </c>
      <c r="H32" s="21">
        <v>9417730</v>
      </c>
      <c r="I32" s="17" t="s">
        <v>8</v>
      </c>
      <c r="J32" s="21">
        <v>9417730</v>
      </c>
      <c r="K32" s="22">
        <v>190</v>
      </c>
      <c r="L32" s="23"/>
      <c r="M32" s="23"/>
    </row>
    <row r="33" spans="2:13" x14ac:dyDescent="0.25">
      <c r="B33" s="2"/>
      <c r="C33" s="2"/>
      <c r="D33" s="9">
        <v>3</v>
      </c>
      <c r="E33" s="38" t="s">
        <v>198</v>
      </c>
      <c r="F33" s="38" t="s">
        <v>232</v>
      </c>
      <c r="G33" s="47">
        <v>121543</v>
      </c>
      <c r="H33" s="21">
        <v>12063142.75</v>
      </c>
      <c r="I33" s="26" t="s">
        <v>8</v>
      </c>
      <c r="J33" s="21">
        <v>12063142.75</v>
      </c>
      <c r="K33" s="22">
        <v>99.25</v>
      </c>
      <c r="L33" s="23"/>
      <c r="M33" s="23"/>
    </row>
    <row r="34" spans="2:13" x14ac:dyDescent="0.25">
      <c r="B34" s="2"/>
      <c r="C34" s="2"/>
      <c r="D34" s="9">
        <v>4</v>
      </c>
      <c r="E34" s="38" t="s">
        <v>198</v>
      </c>
      <c r="F34" s="38" t="s">
        <v>234</v>
      </c>
      <c r="G34" s="47">
        <v>98444</v>
      </c>
      <c r="H34" s="21">
        <v>13878635.119999999</v>
      </c>
      <c r="I34" s="26" t="s">
        <v>8</v>
      </c>
      <c r="J34" s="21">
        <v>13878635.119999999</v>
      </c>
      <c r="K34" s="22">
        <v>140.97999999999999</v>
      </c>
      <c r="L34" s="23"/>
      <c r="M34" s="23"/>
    </row>
    <row r="35" spans="2:13" x14ac:dyDescent="0.25">
      <c r="B35" s="2"/>
      <c r="C35" s="2"/>
      <c r="D35" s="9">
        <v>5</v>
      </c>
      <c r="E35" s="38"/>
      <c r="F35" s="38"/>
      <c r="G35" s="47"/>
      <c r="H35" s="21"/>
      <c r="I35" s="26"/>
      <c r="J35" s="21"/>
      <c r="K35" s="22"/>
      <c r="L35" s="23"/>
      <c r="M35" s="23"/>
    </row>
    <row r="36" spans="2:13" x14ac:dyDescent="0.25">
      <c r="B36" s="2"/>
      <c r="C36" s="2"/>
      <c r="D36" s="9">
        <v>6</v>
      </c>
      <c r="E36" s="38"/>
      <c r="F36" s="38"/>
      <c r="G36" s="47"/>
      <c r="H36" s="21"/>
      <c r="I36" s="26"/>
      <c r="J36" s="21"/>
      <c r="K36" s="22"/>
      <c r="L36" s="23"/>
      <c r="M36" s="23"/>
    </row>
    <row r="37" spans="2:13" x14ac:dyDescent="0.25">
      <c r="B37" s="2"/>
      <c r="C37" s="2"/>
      <c r="D37" s="9">
        <v>7</v>
      </c>
      <c r="E37" s="38"/>
      <c r="F37" s="38"/>
      <c r="G37" s="47"/>
      <c r="H37" s="21"/>
      <c r="I37" s="26"/>
      <c r="J37" s="21"/>
      <c r="K37" s="22"/>
      <c r="L37" s="23"/>
      <c r="M37" s="23"/>
    </row>
    <row r="38" spans="2:13" x14ac:dyDescent="0.25">
      <c r="B38" s="2"/>
      <c r="C38" s="2"/>
      <c r="D38" s="9">
        <v>8</v>
      </c>
      <c r="E38" s="38"/>
      <c r="F38" s="38"/>
      <c r="G38" s="47"/>
      <c r="H38" s="21"/>
      <c r="I38" s="26"/>
      <c r="J38" s="21"/>
      <c r="K38" s="22"/>
      <c r="L38" s="23"/>
      <c r="M38" s="23"/>
    </row>
    <row r="39" spans="2:13" x14ac:dyDescent="0.25">
      <c r="B39" s="2"/>
      <c r="C39" s="2"/>
      <c r="D39" s="9">
        <v>9</v>
      </c>
      <c r="E39" s="38"/>
      <c r="F39" s="38"/>
      <c r="G39" s="47"/>
      <c r="H39" s="21"/>
      <c r="I39" s="26"/>
      <c r="J39" s="21"/>
      <c r="K39" s="22"/>
      <c r="L39" s="23"/>
      <c r="M39" s="23"/>
    </row>
    <row r="40" spans="2:13" x14ac:dyDescent="0.25">
      <c r="B40" s="2"/>
      <c r="C40" s="2"/>
      <c r="D40" s="9">
        <v>10</v>
      </c>
      <c r="E40" s="38"/>
      <c r="F40" s="38"/>
      <c r="G40" s="47"/>
      <c r="H40" s="21"/>
      <c r="I40" s="26"/>
      <c r="J40" s="21"/>
      <c r="K40" s="22"/>
      <c r="L40" s="23"/>
      <c r="M40" s="23"/>
    </row>
    <row r="41" spans="2:13" x14ac:dyDescent="0.25">
      <c r="B41" s="2"/>
      <c r="C41" s="2"/>
      <c r="D41" s="2"/>
      <c r="E41" s="36"/>
      <c r="F41" s="36"/>
      <c r="G41" s="36"/>
      <c r="H41" s="2"/>
      <c r="I41" s="2"/>
      <c r="J41" s="2"/>
      <c r="K41" s="2"/>
      <c r="L41" s="2"/>
      <c r="M41" s="2"/>
    </row>
    <row r="42" spans="2:13" x14ac:dyDescent="0.25">
      <c r="B42" s="2"/>
      <c r="C42" s="2"/>
      <c r="D42" s="2"/>
      <c r="E42" s="9" t="str">
        <f ca="1">_xll.flHoldingsAdjust(F23,F25,F27,E30:M40)</f>
        <v>Holdings set for portfolio code UKHGE_base_fund</v>
      </c>
      <c r="F42" s="36"/>
      <c r="G42" s="36"/>
      <c r="H42" s="2"/>
      <c r="I42" s="2"/>
      <c r="J42" s="2"/>
      <c r="K42" s="2"/>
      <c r="L42" s="2"/>
      <c r="M42" s="2"/>
    </row>
    <row r="43" spans="2:13" x14ac:dyDescent="0.25">
      <c r="B43" s="2"/>
      <c r="C43" s="2"/>
      <c r="D43" s="2"/>
      <c r="E43" s="36"/>
      <c r="F43" s="36"/>
      <c r="G43" s="36"/>
      <c r="H43" s="2"/>
      <c r="I43" s="2"/>
      <c r="J43" s="2"/>
      <c r="K43" s="2"/>
      <c r="L43" s="2"/>
      <c r="M43" s="2"/>
    </row>
    <row r="44" spans="2:13" ht="4.5" customHeight="1" x14ac:dyDescent="0.25">
      <c r="B44" s="2"/>
      <c r="C44" s="2"/>
      <c r="D44" s="2"/>
      <c r="E44" s="16"/>
      <c r="F44" s="36"/>
      <c r="G44" s="36"/>
      <c r="H44" s="2"/>
      <c r="I44" s="2"/>
      <c r="J44" s="2"/>
      <c r="K44" s="2"/>
      <c r="L44" s="2"/>
      <c r="M44" s="2"/>
    </row>
    <row r="45" spans="2:13" x14ac:dyDescent="0.25">
      <c r="E45" s="35"/>
      <c r="F45" s="35"/>
      <c r="G45" s="35"/>
    </row>
    <row r="46" spans="2:13" x14ac:dyDescent="0.25">
      <c r="E46" s="35"/>
      <c r="F46" s="35"/>
      <c r="G46" s="35"/>
    </row>
    <row r="47" spans="2:13" x14ac:dyDescent="0.25">
      <c r="E47" s="35"/>
      <c r="F47" s="35"/>
      <c r="G47" s="35"/>
    </row>
    <row r="48" spans="2:13" x14ac:dyDescent="0.25">
      <c r="E48" s="35"/>
      <c r="F48" s="35"/>
      <c r="G48" s="35"/>
    </row>
    <row r="49" spans="5:7" x14ac:dyDescent="0.25">
      <c r="E49" s="35"/>
      <c r="F49" s="35"/>
      <c r="G49" s="35"/>
    </row>
    <row r="50" spans="5:7" x14ac:dyDescent="0.25">
      <c r="E50" s="35"/>
      <c r="F50" s="35"/>
      <c r="G50" s="35"/>
    </row>
    <row r="51" spans="5:7" x14ac:dyDescent="0.25">
      <c r="E51" s="35"/>
      <c r="F51" s="35"/>
      <c r="G51" s="35"/>
    </row>
    <row r="52" spans="5:7" x14ac:dyDescent="0.25">
      <c r="E52" s="35"/>
      <c r="F52" s="35"/>
      <c r="G52" s="35"/>
    </row>
    <row r="53" spans="5:7" x14ac:dyDescent="0.25">
      <c r="E53" s="35"/>
      <c r="F53" s="35"/>
      <c r="G53" s="35"/>
    </row>
    <row r="54" spans="5:7" x14ac:dyDescent="0.25">
      <c r="E54" s="35"/>
      <c r="F54" s="35"/>
      <c r="G54" s="35"/>
    </row>
    <row r="55" spans="5:7" x14ac:dyDescent="0.25">
      <c r="E55" s="35"/>
      <c r="F55" s="35"/>
      <c r="G55" s="35"/>
    </row>
    <row r="56" spans="5:7" x14ac:dyDescent="0.25">
      <c r="E56" s="35"/>
      <c r="F56" s="35"/>
      <c r="G56" s="35"/>
    </row>
    <row r="57" spans="5:7" x14ac:dyDescent="0.25">
      <c r="E57" s="35"/>
      <c r="F57" s="35"/>
      <c r="G57" s="35"/>
    </row>
    <row r="58" spans="5:7" x14ac:dyDescent="0.25">
      <c r="E58" s="35"/>
      <c r="F58" s="35"/>
      <c r="G58" s="35"/>
    </row>
    <row r="59" spans="5:7" x14ac:dyDescent="0.25">
      <c r="E59" s="35"/>
      <c r="F59" s="35"/>
      <c r="G59" s="35"/>
    </row>
    <row r="60" spans="5:7" x14ac:dyDescent="0.25">
      <c r="E60" s="35"/>
      <c r="F60" s="35"/>
      <c r="G60" s="35"/>
    </row>
    <row r="61" spans="5:7" x14ac:dyDescent="0.25">
      <c r="E61" s="35"/>
      <c r="F61" s="35"/>
      <c r="G61" s="35"/>
    </row>
    <row r="62" spans="5:7" x14ac:dyDescent="0.25">
      <c r="E62" s="35"/>
      <c r="F62" s="35"/>
      <c r="G62" s="35"/>
    </row>
    <row r="63" spans="5:7" x14ac:dyDescent="0.25">
      <c r="E63" s="35"/>
      <c r="F63" s="35"/>
      <c r="G63" s="35"/>
    </row>
    <row r="64" spans="5:7" x14ac:dyDescent="0.25">
      <c r="E64" s="35"/>
      <c r="F64" s="35"/>
      <c r="G64" s="35"/>
    </row>
    <row r="65" spans="5:7" x14ac:dyDescent="0.25">
      <c r="E65" s="35"/>
      <c r="F65" s="35"/>
      <c r="G65" s="35"/>
    </row>
    <row r="66" spans="5:7" x14ac:dyDescent="0.25">
      <c r="E66" s="35"/>
      <c r="F66" s="35"/>
      <c r="G66" s="35"/>
    </row>
    <row r="67" spans="5:7" x14ac:dyDescent="0.25">
      <c r="E67" s="35"/>
      <c r="F67" s="35"/>
      <c r="G67" s="35"/>
    </row>
    <row r="68" spans="5:7" x14ac:dyDescent="0.25">
      <c r="E68" s="35"/>
      <c r="F68" s="35"/>
      <c r="G68" s="35"/>
    </row>
    <row r="69" spans="5:7" x14ac:dyDescent="0.25">
      <c r="E69" s="35"/>
      <c r="F69" s="35"/>
      <c r="G69" s="35"/>
    </row>
    <row r="70" spans="5:7" x14ac:dyDescent="0.25">
      <c r="E70" s="35"/>
      <c r="F70" s="35"/>
      <c r="G70" s="35"/>
    </row>
    <row r="71" spans="5:7" x14ac:dyDescent="0.25">
      <c r="E71" s="35"/>
      <c r="F71" s="35"/>
      <c r="G71" s="35"/>
    </row>
    <row r="72" spans="5:7" x14ac:dyDescent="0.25">
      <c r="E72" s="35"/>
      <c r="F72" s="35"/>
      <c r="G72" s="35"/>
    </row>
    <row r="73" spans="5:7" x14ac:dyDescent="0.25">
      <c r="E73" s="35"/>
      <c r="F73" s="35"/>
      <c r="G73" s="35"/>
    </row>
    <row r="74" spans="5:7" x14ac:dyDescent="0.25">
      <c r="E74" s="35"/>
      <c r="F74" s="35"/>
      <c r="G74" s="35"/>
    </row>
    <row r="75" spans="5:7" x14ac:dyDescent="0.25">
      <c r="E75" s="35"/>
      <c r="F75" s="35"/>
      <c r="G75" s="35"/>
    </row>
    <row r="76" spans="5:7" x14ac:dyDescent="0.25">
      <c r="E76" s="35"/>
      <c r="F76" s="35"/>
      <c r="G76" s="35"/>
    </row>
    <row r="77" spans="5:7" x14ac:dyDescent="0.25">
      <c r="E77" s="35"/>
      <c r="F77" s="35"/>
      <c r="G77" s="35"/>
    </row>
    <row r="78" spans="5:7" x14ac:dyDescent="0.25">
      <c r="E78" s="35"/>
      <c r="F78" s="35"/>
      <c r="G78" s="35"/>
    </row>
    <row r="79" spans="5:7" x14ac:dyDescent="0.25">
      <c r="E79" s="35"/>
      <c r="F79" s="35"/>
      <c r="G79" s="35"/>
    </row>
    <row r="80" spans="5:7" x14ac:dyDescent="0.25">
      <c r="E80" s="35"/>
      <c r="F80" s="35"/>
      <c r="G80" s="35"/>
    </row>
    <row r="81" spans="5:7" x14ac:dyDescent="0.25">
      <c r="E81" s="35"/>
      <c r="F81" s="35"/>
      <c r="G81" s="35"/>
    </row>
    <row r="82" spans="5:7" x14ac:dyDescent="0.25">
      <c r="E82" s="35"/>
      <c r="F82" s="35"/>
      <c r="G82" s="35"/>
    </row>
    <row r="83" spans="5:7" x14ac:dyDescent="0.25">
      <c r="E83" s="35"/>
      <c r="F83" s="35"/>
      <c r="G83" s="35"/>
    </row>
    <row r="84" spans="5:7" x14ac:dyDescent="0.25">
      <c r="E84" s="35"/>
      <c r="F84" s="35"/>
      <c r="G84" s="35"/>
    </row>
    <row r="85" spans="5:7" x14ac:dyDescent="0.25">
      <c r="E85" s="35"/>
      <c r="F85" s="35"/>
      <c r="G85" s="35"/>
    </row>
    <row r="86" spans="5:7" x14ac:dyDescent="0.25">
      <c r="E86" s="35"/>
      <c r="F86" s="35"/>
      <c r="G86" s="35"/>
    </row>
    <row r="87" spans="5:7" x14ac:dyDescent="0.25">
      <c r="E87" s="35"/>
      <c r="F87" s="35"/>
      <c r="G87" s="35"/>
    </row>
    <row r="88" spans="5:7" x14ac:dyDescent="0.25">
      <c r="E88" s="35"/>
      <c r="F88" s="35"/>
      <c r="G88" s="35"/>
    </row>
    <row r="89" spans="5:7" x14ac:dyDescent="0.25">
      <c r="E89" s="35"/>
      <c r="F89" s="35"/>
      <c r="G89" s="35"/>
    </row>
    <row r="90" spans="5:7" x14ac:dyDescent="0.25">
      <c r="E90" s="35"/>
      <c r="F90" s="35"/>
      <c r="G90" s="35"/>
    </row>
    <row r="91" spans="5:7" x14ac:dyDescent="0.25">
      <c r="E91" s="35"/>
      <c r="F91" s="35"/>
      <c r="G91" s="35"/>
    </row>
    <row r="92" spans="5:7" x14ac:dyDescent="0.25">
      <c r="E92" s="35"/>
      <c r="F92" s="35"/>
      <c r="G92" s="35"/>
    </row>
    <row r="93" spans="5:7" x14ac:dyDescent="0.25">
      <c r="E93" s="35"/>
      <c r="F93" s="35"/>
      <c r="G93" s="35"/>
    </row>
    <row r="94" spans="5:7" x14ac:dyDescent="0.25">
      <c r="E94" s="35"/>
      <c r="F94" s="35"/>
      <c r="G94" s="35"/>
    </row>
    <row r="95" spans="5:7" x14ac:dyDescent="0.25">
      <c r="E95" s="35"/>
      <c r="F95" s="35"/>
      <c r="G95" s="35"/>
    </row>
    <row r="96" spans="5:7" x14ac:dyDescent="0.25">
      <c r="E96" s="35"/>
      <c r="F96" s="35"/>
      <c r="G96" s="35"/>
    </row>
    <row r="97" spans="5:7" x14ac:dyDescent="0.25">
      <c r="E97" s="35"/>
      <c r="F97" s="35"/>
      <c r="G97" s="35"/>
    </row>
    <row r="98" spans="5:7" x14ac:dyDescent="0.25">
      <c r="E98" s="35"/>
      <c r="F98" s="35"/>
      <c r="G98" s="35"/>
    </row>
    <row r="99" spans="5:7" x14ac:dyDescent="0.25">
      <c r="E99" s="35"/>
      <c r="F99" s="35"/>
      <c r="G99" s="35"/>
    </row>
    <row r="100" spans="5:7" x14ac:dyDescent="0.25">
      <c r="E100" s="35"/>
      <c r="F100" s="35"/>
      <c r="G100" s="35"/>
    </row>
    <row r="101" spans="5:7" x14ac:dyDescent="0.25">
      <c r="E101" s="35"/>
      <c r="F101" s="35"/>
      <c r="G101" s="35"/>
    </row>
    <row r="102" spans="5:7" x14ac:dyDescent="0.25">
      <c r="E102" s="35"/>
      <c r="F102" s="35"/>
      <c r="G102" s="35"/>
    </row>
    <row r="103" spans="5:7" x14ac:dyDescent="0.25">
      <c r="E103" s="35"/>
      <c r="F103" s="35"/>
      <c r="G103" s="35"/>
    </row>
    <row r="104" spans="5:7" x14ac:dyDescent="0.25">
      <c r="E104" s="35"/>
      <c r="F104" s="35"/>
      <c r="G104" s="35"/>
    </row>
  </sheetData>
  <dataValidations disablePrompts="1" count="9">
    <dataValidation allowBlank="1" showInputMessage="1" showErrorMessage="1" prompt="Instrument identifier types as single value or comma delimited list" sqref="E46" xr:uid="{ECB9852E-876E-4B86-94D8-1666170D4C29}"/>
    <dataValidation allowBlank="1" showInputMessage="1" showErrorMessage="1" prompt="Instrument identifiers as single value or comma delimited list" sqref="F46" xr:uid="{FC2520B5-09D7-4F58-8EBF-6B47423BF854}"/>
    <dataValidation allowBlank="1" showInputMessage="1" showErrorMessage="1" prompt="Units" sqref="G46" xr:uid="{DDCB2B24-1614-4CC9-B0EA-DCDD3A46692D}"/>
    <dataValidation allowBlank="1" showInputMessage="1" showErrorMessage="1" prompt="Cost" sqref="H46" xr:uid="{5778AB3D-6625-48CC-BF93-CC29EE12A695}"/>
    <dataValidation allowBlank="1" showInputMessage="1" showErrorMessage="1" prompt="Currency" sqref="I46" xr:uid="{067E52DF-7E5B-456C-A5AF-BE15BB7630CE}"/>
    <dataValidation allowBlank="1" showInputMessage="1" showErrorMessage="1" prompt="Portfolio Cost" sqref="J46" xr:uid="{767FDB20-080B-441E-B591-04A7065BDB23}"/>
    <dataValidation allowBlank="1" showInputMessage="1" showErrorMessage="1" prompt="Price" sqref="K46" xr:uid="{734BF7FA-5FDC-4765-8E82-FE7B24263A18}"/>
    <dataValidation allowBlank="1" showInputMessage="1" showErrorMessage="1" prompt="Purchase date" sqref="L46" xr:uid="{CA0B3993-D5B7-4BFB-A8F3-9B1EA328B149}"/>
    <dataValidation allowBlank="1" showInputMessage="1" showErrorMessage="1" prompt="Settlement date" sqref="M46" xr:uid="{D21F6FA7-DED6-41DE-B47A-A9E47443CDF9}"/>
  </dataValidations>
  <hyperlinks>
    <hyperlink ref="K17" r:id="rId1" xr:uid="{96316914-9B83-4F00-8E47-06B602FBCB30}"/>
  </hyperlink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57433-5C6D-49A3-940C-F8CFA2544350}">
  <sheetPr>
    <tabColor theme="8" tint="0.79998168889431442"/>
  </sheetPr>
  <dimension ref="B1:Q103"/>
  <sheetViews>
    <sheetView showGridLines="0" topLeftCell="A13" zoomScale="85" zoomScaleNormal="85" workbookViewId="0">
      <selection activeCell="J37" sqref="J37"/>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27.140625" bestFit="1" customWidth="1"/>
    <col min="7" max="10" width="18.28515625" customWidth="1"/>
    <col min="11" max="11" width="30.42578125" customWidth="1"/>
    <col min="12" max="12" width="18.28515625" customWidth="1"/>
    <col min="13" max="13" width="16.28515625" customWidth="1"/>
    <col min="14" max="14" width="23.5703125" customWidth="1"/>
  </cols>
  <sheetData>
    <row r="1" spans="2:17" ht="27.75" customHeight="1" x14ac:dyDescent="0.25"/>
    <row r="2" spans="2:17" x14ac:dyDescent="0.25">
      <c r="B2" s="1"/>
      <c r="C2" s="1"/>
      <c r="D2" s="1"/>
      <c r="E2" s="1"/>
      <c r="F2" s="1"/>
      <c r="G2" s="1"/>
      <c r="H2" s="1"/>
      <c r="I2" s="1"/>
      <c r="J2" s="1"/>
      <c r="K2" s="1"/>
      <c r="L2" s="1"/>
      <c r="M2" s="1"/>
    </row>
    <row r="3" spans="2:17" ht="27" customHeight="1" x14ac:dyDescent="0.25">
      <c r="B3" s="1"/>
      <c r="C3" s="1"/>
      <c r="D3" s="11"/>
      <c r="E3" s="1"/>
      <c r="F3" s="1"/>
      <c r="G3" s="1"/>
      <c r="H3" s="1"/>
      <c r="I3" s="1"/>
      <c r="J3" s="1"/>
      <c r="K3" s="1"/>
      <c r="L3" s="1"/>
      <c r="M3" s="1"/>
    </row>
    <row r="4" spans="2:17" ht="8.25" customHeight="1" x14ac:dyDescent="0.25">
      <c r="B4" s="1"/>
      <c r="C4" s="1"/>
      <c r="D4" s="1"/>
      <c r="E4" s="1"/>
      <c r="F4" s="1"/>
      <c r="G4" s="1"/>
      <c r="H4" s="1"/>
      <c r="I4" s="1"/>
      <c r="J4" s="1"/>
      <c r="K4" s="1"/>
      <c r="L4" s="1"/>
      <c r="M4" s="1"/>
    </row>
    <row r="5" spans="2:17" x14ac:dyDescent="0.25">
      <c r="B5" s="1"/>
      <c r="C5" s="1"/>
      <c r="D5" s="3"/>
      <c r="E5" s="1"/>
      <c r="F5" s="1"/>
      <c r="G5" s="1"/>
      <c r="H5" s="1"/>
      <c r="I5" s="1"/>
      <c r="J5" s="1"/>
      <c r="K5" s="1"/>
      <c r="L5" s="1"/>
      <c r="M5" s="1"/>
    </row>
    <row r="6" spans="2:17" x14ac:dyDescent="0.25">
      <c r="B6" s="1"/>
      <c r="C6" s="1"/>
      <c r="D6" s="3"/>
      <c r="E6" s="1"/>
      <c r="F6" s="1"/>
      <c r="G6" s="1"/>
      <c r="H6" s="1"/>
      <c r="I6" s="1"/>
      <c r="J6" s="1"/>
      <c r="K6" s="1"/>
      <c r="L6" s="1"/>
      <c r="M6" s="1"/>
    </row>
    <row r="7" spans="2:17" x14ac:dyDescent="0.25">
      <c r="B7" s="1"/>
      <c r="C7" s="1"/>
      <c r="D7" s="1"/>
      <c r="E7" s="19"/>
      <c r="F7" s="1"/>
      <c r="G7" s="1"/>
      <c r="H7" s="1"/>
      <c r="I7" s="1"/>
      <c r="J7" s="1"/>
      <c r="K7" s="1"/>
      <c r="L7" s="1"/>
      <c r="M7" s="1"/>
    </row>
    <row r="8" spans="2:17" x14ac:dyDescent="0.25">
      <c r="B8" s="1"/>
      <c r="C8" s="1"/>
      <c r="D8" s="1"/>
      <c r="E8" s="19"/>
      <c r="F8" s="1"/>
      <c r="G8" s="1"/>
      <c r="H8" s="1"/>
      <c r="I8" s="1"/>
      <c r="J8" s="1"/>
      <c r="K8" s="1"/>
      <c r="L8" s="1"/>
      <c r="M8" s="1"/>
    </row>
    <row r="9" spans="2:17" x14ac:dyDescent="0.25">
      <c r="B9" s="1"/>
      <c r="C9" s="1"/>
      <c r="D9" s="1"/>
      <c r="E9" s="19"/>
      <c r="F9" s="1"/>
      <c r="G9" s="1"/>
      <c r="H9" s="1"/>
      <c r="I9" s="1"/>
      <c r="J9" s="1"/>
      <c r="K9" s="1"/>
      <c r="L9" s="1"/>
      <c r="M9" s="1"/>
    </row>
    <row r="10" spans="2:17" x14ac:dyDescent="0.25">
      <c r="B10" s="1"/>
      <c r="C10" s="1"/>
      <c r="D10" s="1"/>
      <c r="E10" s="1"/>
      <c r="F10" s="1"/>
      <c r="G10" s="1"/>
      <c r="H10" s="1"/>
      <c r="I10" s="1"/>
      <c r="J10" s="1"/>
      <c r="K10" s="1"/>
      <c r="L10" s="1"/>
      <c r="M10" s="1"/>
    </row>
    <row r="12" spans="2:17" x14ac:dyDescent="0.25">
      <c r="B12" s="2"/>
      <c r="C12" s="2"/>
      <c r="D12" s="2"/>
      <c r="E12" s="9"/>
      <c r="F12" s="2"/>
      <c r="G12" s="9"/>
      <c r="H12" s="9"/>
      <c r="I12" s="9"/>
      <c r="J12" s="9"/>
      <c r="K12" s="9"/>
      <c r="L12" s="9"/>
      <c r="M12" s="2"/>
      <c r="N12" s="2"/>
      <c r="O12" s="2"/>
      <c r="P12" s="2"/>
      <c r="Q12" s="2"/>
    </row>
    <row r="13" spans="2:17" x14ac:dyDescent="0.25">
      <c r="B13" s="2"/>
      <c r="C13" s="2"/>
      <c r="D13" s="2"/>
      <c r="L13" s="9"/>
      <c r="M13" s="2"/>
      <c r="N13" s="2"/>
      <c r="O13" s="2"/>
      <c r="P13" s="2"/>
      <c r="Q13" s="2"/>
    </row>
    <row r="14" spans="2:17" ht="21" x14ac:dyDescent="0.25">
      <c r="B14" s="2"/>
      <c r="C14" s="2"/>
      <c r="D14" s="2"/>
      <c r="E14" s="37" t="s">
        <v>313</v>
      </c>
      <c r="F14" s="27"/>
      <c r="G14" s="27"/>
      <c r="H14" s="27"/>
      <c r="I14" s="27"/>
      <c r="J14" s="27"/>
      <c r="K14" s="27"/>
      <c r="L14" s="9"/>
      <c r="M14" s="2"/>
      <c r="N14" s="2"/>
      <c r="O14" s="2"/>
      <c r="P14" s="2"/>
      <c r="Q14" s="2"/>
    </row>
    <row r="15" spans="2:17" x14ac:dyDescent="0.25">
      <c r="B15" s="2"/>
      <c r="C15" s="2"/>
      <c r="D15" s="2"/>
      <c r="E15" s="35" t="s">
        <v>314</v>
      </c>
      <c r="F15" s="35"/>
      <c r="G15" s="35"/>
      <c r="K15" s="28" t="s">
        <v>317</v>
      </c>
      <c r="L15" s="9"/>
      <c r="M15" s="2"/>
      <c r="N15" s="2"/>
      <c r="O15" s="2"/>
      <c r="P15" s="2"/>
      <c r="Q15" s="2"/>
    </row>
    <row r="16" spans="2:17" x14ac:dyDescent="0.25">
      <c r="B16" s="2"/>
      <c r="C16" s="2"/>
      <c r="D16" s="2"/>
      <c r="E16" s="34" t="s">
        <v>315</v>
      </c>
      <c r="F16" s="35"/>
      <c r="G16" s="35"/>
      <c r="K16" s="28"/>
      <c r="L16" s="9"/>
      <c r="M16" s="2"/>
      <c r="N16" s="2"/>
      <c r="O16" s="2"/>
      <c r="P16" s="2"/>
      <c r="Q16" s="2"/>
    </row>
    <row r="17" spans="2:17" x14ac:dyDescent="0.25">
      <c r="B17" s="2"/>
      <c r="C17" s="2"/>
      <c r="D17" s="2"/>
      <c r="E17" s="34" t="s">
        <v>361</v>
      </c>
      <c r="F17" s="35"/>
      <c r="G17" s="35"/>
      <c r="K17" s="28" t="s">
        <v>316</v>
      </c>
      <c r="L17" s="9"/>
      <c r="M17" s="2"/>
      <c r="N17" s="2"/>
      <c r="O17" s="2"/>
      <c r="P17" s="2"/>
      <c r="Q17" s="2"/>
    </row>
    <row r="18" spans="2:17" x14ac:dyDescent="0.25">
      <c r="B18" s="2"/>
      <c r="C18" s="2"/>
      <c r="D18" s="2"/>
      <c r="E18" s="35" t="s">
        <v>362</v>
      </c>
      <c r="F18" s="35"/>
      <c r="G18" s="35"/>
      <c r="K18" s="28"/>
      <c r="L18" s="9"/>
      <c r="M18" s="2"/>
      <c r="N18" s="2"/>
      <c r="O18" s="2"/>
      <c r="P18" s="2"/>
      <c r="Q18" s="2"/>
    </row>
    <row r="19" spans="2:17" x14ac:dyDescent="0.25">
      <c r="B19" s="2"/>
      <c r="C19" s="2"/>
      <c r="D19" s="2"/>
      <c r="E19" s="35"/>
      <c r="F19" s="35"/>
      <c r="G19" s="35"/>
      <c r="L19" s="9"/>
      <c r="M19" s="2"/>
      <c r="N19" s="2"/>
      <c r="O19" s="2"/>
      <c r="P19" s="2"/>
      <c r="Q19" s="2"/>
    </row>
    <row r="20" spans="2:17" x14ac:dyDescent="0.25">
      <c r="B20" s="2"/>
      <c r="C20" s="2"/>
      <c r="D20" s="2"/>
      <c r="E20" s="35"/>
      <c r="F20" s="35"/>
      <c r="G20" s="35"/>
      <c r="L20" s="2"/>
      <c r="M20" s="2"/>
      <c r="N20" s="2"/>
      <c r="O20" s="2"/>
      <c r="P20" s="2"/>
      <c r="Q20" s="2"/>
    </row>
    <row r="21" spans="2:17" ht="15.75" thickBot="1" x14ac:dyDescent="0.3">
      <c r="B21" s="2"/>
      <c r="C21" s="2"/>
      <c r="D21" s="2"/>
      <c r="E21" s="36"/>
      <c r="F21" s="36"/>
      <c r="G21" s="36"/>
      <c r="H21" s="2"/>
      <c r="I21" s="2"/>
      <c r="J21" s="2"/>
      <c r="K21" s="2"/>
      <c r="L21" s="2"/>
      <c r="M21" s="2"/>
      <c r="N21" s="2"/>
      <c r="O21" s="2"/>
      <c r="P21" s="2"/>
      <c r="Q21" s="2"/>
    </row>
    <row r="22" spans="2:17" ht="15.75" thickBot="1" x14ac:dyDescent="0.3">
      <c r="B22" s="2"/>
      <c r="C22" s="2"/>
      <c r="D22" s="2"/>
      <c r="E22" s="9" t="s">
        <v>182</v>
      </c>
      <c r="F22" s="41" t="s">
        <v>264</v>
      </c>
      <c r="G22" s="36"/>
      <c r="H22" s="2"/>
      <c r="I22" s="2"/>
      <c r="J22" s="2"/>
      <c r="K22" s="2"/>
      <c r="L22" s="2"/>
      <c r="M22" s="2"/>
      <c r="N22" s="2"/>
      <c r="O22" s="2"/>
      <c r="P22" s="2"/>
      <c r="Q22" s="2"/>
    </row>
    <row r="23" spans="2:17" ht="5.25" customHeight="1" x14ac:dyDescent="0.25">
      <c r="B23" s="2"/>
      <c r="C23" s="2"/>
      <c r="D23" s="2"/>
      <c r="E23" s="36"/>
      <c r="F23" s="36"/>
      <c r="G23" s="36"/>
      <c r="H23" s="2"/>
      <c r="I23" s="2"/>
      <c r="J23" s="2"/>
      <c r="K23" s="2"/>
      <c r="L23" s="2"/>
      <c r="M23" s="2"/>
      <c r="N23" s="2"/>
      <c r="O23" s="2"/>
      <c r="P23" s="2"/>
      <c r="Q23" s="2"/>
    </row>
    <row r="24" spans="2:17" x14ac:dyDescent="0.25">
      <c r="B24" s="2"/>
      <c r="C24" s="2"/>
      <c r="D24" s="2"/>
      <c r="E24" s="9"/>
      <c r="F24" s="9"/>
      <c r="G24" s="36"/>
      <c r="H24" s="2"/>
      <c r="I24" s="2"/>
      <c r="J24" s="2"/>
      <c r="K24" s="2"/>
      <c r="L24" s="2"/>
      <c r="M24" s="2"/>
      <c r="N24" s="2"/>
      <c r="O24" s="2"/>
      <c r="P24" s="2"/>
      <c r="Q24" s="2"/>
    </row>
    <row r="25" spans="2:17" x14ac:dyDescent="0.25">
      <c r="B25" s="2"/>
      <c r="C25" s="2"/>
      <c r="D25" s="2"/>
      <c r="E25" s="9"/>
      <c r="F25" s="9"/>
      <c r="G25" s="9"/>
      <c r="H25" s="2"/>
      <c r="I25" s="2"/>
      <c r="J25" s="2"/>
      <c r="K25" s="2"/>
      <c r="L25" s="2"/>
      <c r="M25" s="2"/>
      <c r="N25" s="2"/>
      <c r="O25" s="2"/>
      <c r="P25" s="2"/>
      <c r="Q25" s="2"/>
    </row>
    <row r="26" spans="2:17" x14ac:dyDescent="0.25">
      <c r="B26" s="2"/>
      <c r="C26" s="2"/>
      <c r="D26" s="2"/>
      <c r="E26" s="9" t="s">
        <v>190</v>
      </c>
      <c r="F26" s="46">
        <f ca="1">NOW()-4</f>
        <v>43834.456926388892</v>
      </c>
      <c r="G26" s="36" t="s">
        <v>299</v>
      </c>
      <c r="H26" s="2"/>
      <c r="I26" s="2"/>
      <c r="J26" s="2"/>
      <c r="K26" s="2"/>
      <c r="L26" s="2"/>
      <c r="M26" s="2"/>
      <c r="N26" s="2"/>
      <c r="O26" s="2"/>
      <c r="P26" s="2"/>
      <c r="Q26" s="2"/>
    </row>
    <row r="27" spans="2:17" x14ac:dyDescent="0.25">
      <c r="B27" s="2"/>
      <c r="C27" s="2"/>
      <c r="D27" s="2"/>
      <c r="E27" s="9"/>
      <c r="F27" s="9"/>
      <c r="G27" s="36"/>
      <c r="H27" s="2"/>
      <c r="I27" s="2"/>
      <c r="J27" s="2"/>
      <c r="K27" s="2"/>
      <c r="L27" s="2"/>
      <c r="M27" s="2"/>
      <c r="N27" s="2"/>
      <c r="O27" s="2"/>
      <c r="P27" s="2"/>
      <c r="Q27" s="2"/>
    </row>
    <row r="28" spans="2:17" x14ac:dyDescent="0.25">
      <c r="B28" s="2"/>
      <c r="C28" s="2"/>
      <c r="D28" s="2"/>
      <c r="E28" s="9" t="s">
        <v>3</v>
      </c>
      <c r="F28" s="2"/>
      <c r="G28" s="2"/>
      <c r="H28" s="2"/>
      <c r="I28" s="2"/>
      <c r="J28" s="2"/>
      <c r="K28" s="2"/>
      <c r="L28" s="2"/>
      <c r="M28" s="2"/>
      <c r="N28" s="2"/>
      <c r="O28" s="2"/>
      <c r="P28" s="2"/>
      <c r="Q28" s="2"/>
    </row>
    <row r="29" spans="2:17" x14ac:dyDescent="0.25">
      <c r="B29" s="2"/>
      <c r="C29" s="2"/>
      <c r="D29" s="2"/>
      <c r="E29" s="7" t="s">
        <v>300</v>
      </c>
      <c r="F29" s="7" t="s">
        <v>301</v>
      </c>
      <c r="G29" s="7" t="s">
        <v>302</v>
      </c>
      <c r="H29" s="6" t="s">
        <v>303</v>
      </c>
      <c r="I29" s="7" t="s">
        <v>304</v>
      </c>
      <c r="J29" s="7" t="s">
        <v>305</v>
      </c>
      <c r="K29" s="7" t="s">
        <v>306</v>
      </c>
      <c r="L29" s="5" t="s">
        <v>192</v>
      </c>
      <c r="M29" s="5" t="s">
        <v>307</v>
      </c>
      <c r="N29" s="5" t="s">
        <v>308</v>
      </c>
      <c r="O29" s="5" t="s">
        <v>309</v>
      </c>
      <c r="P29" s="5" t="s">
        <v>310</v>
      </c>
      <c r="Q29" s="2"/>
    </row>
    <row r="30" spans="2:17" x14ac:dyDescent="0.25">
      <c r="B30" s="2"/>
      <c r="C30" s="2"/>
      <c r="D30" s="9">
        <v>1</v>
      </c>
      <c r="E30" s="26" t="s">
        <v>311</v>
      </c>
      <c r="F30" s="32"/>
      <c r="G30" s="26" t="s">
        <v>198</v>
      </c>
      <c r="H30" s="26" t="s">
        <v>228</v>
      </c>
      <c r="I30" s="17" t="s">
        <v>194</v>
      </c>
      <c r="J30" s="17" t="s">
        <v>312</v>
      </c>
      <c r="K30" s="22">
        <v>1622.65</v>
      </c>
      <c r="L30" s="29" t="s">
        <v>8</v>
      </c>
      <c r="M30" s="57">
        <f ca="1">F26</f>
        <v>43834.456926388892</v>
      </c>
      <c r="N30" s="33"/>
      <c r="O30" s="33"/>
      <c r="P30" s="33" t="str">
        <f ca="1">_xll.flQuotesAdd(F22,E29:O34)</f>
        <v>Added 4 quote(s) as at time 2020-01-08 10:57:59Z</v>
      </c>
      <c r="Q30" s="2"/>
    </row>
    <row r="31" spans="2:17" x14ac:dyDescent="0.25">
      <c r="B31" s="2"/>
      <c r="C31" s="2"/>
      <c r="D31" s="9">
        <v>2</v>
      </c>
      <c r="E31" s="26" t="s">
        <v>311</v>
      </c>
      <c r="F31" s="32"/>
      <c r="G31" s="26" t="s">
        <v>198</v>
      </c>
      <c r="H31" s="26" t="s">
        <v>230</v>
      </c>
      <c r="I31" s="17" t="s">
        <v>194</v>
      </c>
      <c r="J31" s="17" t="s">
        <v>312</v>
      </c>
      <c r="K31" s="22">
        <v>170.8</v>
      </c>
      <c r="L31" s="29" t="s">
        <v>8</v>
      </c>
      <c r="M31" s="57">
        <f ca="1">M30</f>
        <v>43834.456926388892</v>
      </c>
      <c r="N31" s="29"/>
      <c r="O31" s="29"/>
      <c r="P31" s="29"/>
      <c r="Q31" s="2"/>
    </row>
    <row r="32" spans="2:17" x14ac:dyDescent="0.25">
      <c r="B32" s="2"/>
      <c r="C32" s="2"/>
      <c r="D32" s="9">
        <v>3</v>
      </c>
      <c r="E32" s="26" t="s">
        <v>311</v>
      </c>
      <c r="F32" s="32"/>
      <c r="G32" s="26" t="s">
        <v>198</v>
      </c>
      <c r="H32" s="26" t="s">
        <v>232</v>
      </c>
      <c r="I32" s="17" t="s">
        <v>194</v>
      </c>
      <c r="J32" s="17" t="s">
        <v>312</v>
      </c>
      <c r="K32" s="22">
        <v>98</v>
      </c>
      <c r="L32" s="29" t="s">
        <v>8</v>
      </c>
      <c r="M32" s="57">
        <f ca="1">M31</f>
        <v>43834.456926388892</v>
      </c>
      <c r="N32" s="29"/>
      <c r="O32" s="29"/>
      <c r="P32" s="29"/>
      <c r="Q32" s="2"/>
    </row>
    <row r="33" spans="2:17" x14ac:dyDescent="0.25">
      <c r="B33" s="2"/>
      <c r="C33" s="2"/>
      <c r="D33" s="9">
        <v>4</v>
      </c>
      <c r="E33" s="26" t="s">
        <v>311</v>
      </c>
      <c r="F33" s="38"/>
      <c r="G33" s="26" t="s">
        <v>198</v>
      </c>
      <c r="H33" s="25" t="s">
        <v>234</v>
      </c>
      <c r="I33" s="17" t="s">
        <v>194</v>
      </c>
      <c r="J33" s="17" t="s">
        <v>312</v>
      </c>
      <c r="K33" s="22">
        <v>142.36000000000001</v>
      </c>
      <c r="L33" s="29" t="s">
        <v>8</v>
      </c>
      <c r="M33" s="57">
        <f ca="1">M32</f>
        <v>43834.456926388892</v>
      </c>
      <c r="N33" s="57"/>
      <c r="O33" s="57"/>
      <c r="P33" s="57"/>
      <c r="Q33" s="2"/>
    </row>
    <row r="34" spans="2:17" x14ac:dyDescent="0.25">
      <c r="B34" s="2"/>
      <c r="C34" s="2"/>
      <c r="D34" s="9">
        <v>5</v>
      </c>
      <c r="E34" s="38"/>
      <c r="F34" s="38"/>
      <c r="G34" s="47"/>
      <c r="H34" s="21"/>
      <c r="I34" s="26"/>
      <c r="J34" s="21"/>
      <c r="K34" s="22"/>
      <c r="L34" s="23"/>
      <c r="M34" s="23"/>
      <c r="N34" s="23"/>
      <c r="O34" s="23"/>
      <c r="P34" s="23"/>
      <c r="Q34" s="2"/>
    </row>
    <row r="35" spans="2:17" x14ac:dyDescent="0.25">
      <c r="B35" s="2"/>
      <c r="C35" s="2"/>
      <c r="D35" s="9">
        <v>6</v>
      </c>
      <c r="E35" s="38"/>
      <c r="F35" s="38"/>
      <c r="G35" s="47"/>
      <c r="H35" s="21"/>
      <c r="I35" s="26"/>
      <c r="J35" s="21"/>
      <c r="K35" s="22"/>
      <c r="L35" s="23"/>
      <c r="M35" s="23"/>
      <c r="N35" s="23"/>
      <c r="O35" s="23"/>
      <c r="P35" s="23"/>
      <c r="Q35" s="2"/>
    </row>
    <row r="36" spans="2:17" x14ac:dyDescent="0.25">
      <c r="B36" s="2"/>
      <c r="C36" s="2"/>
      <c r="D36" s="9">
        <v>7</v>
      </c>
      <c r="E36" s="38"/>
      <c r="F36" s="38"/>
      <c r="G36" s="47"/>
      <c r="H36" s="21"/>
      <c r="I36" s="26"/>
      <c r="J36" s="21"/>
      <c r="K36" s="22"/>
      <c r="L36" s="23"/>
      <c r="M36" s="23"/>
      <c r="N36" s="23"/>
      <c r="O36" s="23"/>
      <c r="P36" s="23"/>
      <c r="Q36" s="2"/>
    </row>
    <row r="37" spans="2:17" x14ac:dyDescent="0.25">
      <c r="B37" s="2"/>
      <c r="C37" s="2"/>
      <c r="D37" s="9">
        <v>8</v>
      </c>
      <c r="E37" s="38"/>
      <c r="F37" s="38"/>
      <c r="G37" s="47"/>
      <c r="H37" s="21"/>
      <c r="I37" s="26"/>
      <c r="J37" s="21"/>
      <c r="K37" s="22"/>
      <c r="L37" s="23"/>
      <c r="M37" s="23"/>
      <c r="N37" s="23"/>
      <c r="O37" s="23"/>
      <c r="P37" s="23"/>
      <c r="Q37" s="2"/>
    </row>
    <row r="38" spans="2:17" x14ac:dyDescent="0.25">
      <c r="B38" s="2"/>
      <c r="C38" s="2"/>
      <c r="D38" s="9">
        <v>9</v>
      </c>
      <c r="E38" s="38"/>
      <c r="F38" s="38"/>
      <c r="G38" s="47"/>
      <c r="H38" s="21"/>
      <c r="I38" s="26"/>
      <c r="J38" s="21"/>
      <c r="K38" s="22"/>
      <c r="L38" s="23"/>
      <c r="M38" s="23"/>
      <c r="N38" s="23"/>
      <c r="O38" s="23"/>
      <c r="P38" s="23"/>
      <c r="Q38" s="2"/>
    </row>
    <row r="39" spans="2:17" x14ac:dyDescent="0.25">
      <c r="B39" s="2"/>
      <c r="C39" s="2"/>
      <c r="D39" s="9">
        <v>10</v>
      </c>
      <c r="E39" s="38"/>
      <c r="F39" s="38"/>
      <c r="G39" s="47"/>
      <c r="H39" s="21"/>
      <c r="I39" s="26"/>
      <c r="J39" s="21"/>
      <c r="K39" s="22"/>
      <c r="L39" s="23"/>
      <c r="M39" s="23"/>
      <c r="N39" s="23"/>
      <c r="O39" s="23"/>
      <c r="P39" s="23"/>
      <c r="Q39" s="2"/>
    </row>
    <row r="40" spans="2:17" x14ac:dyDescent="0.25">
      <c r="B40" s="2"/>
      <c r="C40" s="2"/>
      <c r="D40" s="2"/>
      <c r="E40" s="36"/>
      <c r="F40" s="36"/>
      <c r="G40" s="36"/>
      <c r="H40" s="2"/>
      <c r="I40" s="2"/>
      <c r="J40" s="2"/>
      <c r="K40" s="2"/>
      <c r="L40" s="2"/>
      <c r="M40" s="2"/>
      <c r="N40" s="2"/>
      <c r="O40" s="2"/>
      <c r="P40" s="2"/>
      <c r="Q40" s="2"/>
    </row>
    <row r="41" spans="2:17" x14ac:dyDescent="0.25">
      <c r="B41" s="2"/>
      <c r="C41" s="2"/>
      <c r="D41" s="2"/>
      <c r="E41" s="9"/>
      <c r="F41" s="36"/>
      <c r="G41" s="36"/>
      <c r="H41" s="2"/>
      <c r="I41" s="2"/>
      <c r="J41" s="2"/>
      <c r="K41" s="2"/>
      <c r="L41" s="2"/>
      <c r="M41" s="2"/>
      <c r="N41" s="2"/>
      <c r="O41" s="2"/>
      <c r="P41" s="2"/>
      <c r="Q41" s="2"/>
    </row>
    <row r="42" spans="2:17" x14ac:dyDescent="0.25">
      <c r="B42" s="2"/>
      <c r="C42" s="2"/>
      <c r="D42" s="2"/>
      <c r="E42" s="36"/>
      <c r="F42" s="36"/>
      <c r="G42" s="36"/>
      <c r="H42" s="2"/>
      <c r="I42" s="2"/>
      <c r="J42" s="2"/>
      <c r="K42" s="2"/>
      <c r="L42" s="2"/>
      <c r="M42" s="2"/>
      <c r="N42" s="2"/>
      <c r="O42" s="2"/>
      <c r="P42" s="2"/>
      <c r="Q42" s="2"/>
    </row>
    <row r="43" spans="2:17" ht="4.5" customHeight="1" x14ac:dyDescent="0.25">
      <c r="B43" s="2"/>
      <c r="C43" s="2"/>
      <c r="D43" s="2"/>
      <c r="E43" s="16"/>
      <c r="F43" s="36"/>
      <c r="G43" s="36"/>
      <c r="H43" s="2"/>
      <c r="I43" s="2"/>
      <c r="J43" s="2"/>
      <c r="K43" s="2"/>
      <c r="L43" s="2"/>
      <c r="M43" s="2"/>
      <c r="N43" s="2"/>
      <c r="O43" s="2"/>
      <c r="P43" s="2"/>
      <c r="Q43" s="2"/>
    </row>
    <row r="44" spans="2:17" x14ac:dyDescent="0.25">
      <c r="B44" s="2"/>
      <c r="C44" s="2"/>
      <c r="D44" s="2"/>
      <c r="E44" s="2"/>
      <c r="F44" s="2"/>
      <c r="G44" s="2"/>
      <c r="H44" s="2"/>
      <c r="I44" s="2"/>
      <c r="J44" s="2"/>
      <c r="K44" s="2"/>
      <c r="L44" s="2"/>
      <c r="M44" s="2"/>
      <c r="N44" s="2"/>
      <c r="O44" s="2"/>
      <c r="P44" s="2"/>
      <c r="Q44" s="2"/>
    </row>
    <row r="45" spans="2:17" x14ac:dyDescent="0.25">
      <c r="E45" s="87"/>
      <c r="G45" s="35"/>
    </row>
    <row r="46" spans="2:17" x14ac:dyDescent="0.25">
      <c r="E46" s="85"/>
      <c r="G46" s="35"/>
    </row>
    <row r="47" spans="2:17" x14ac:dyDescent="0.25">
      <c r="E47" s="85"/>
      <c r="G47" s="35"/>
    </row>
    <row r="57" spans="5:7" x14ac:dyDescent="0.25">
      <c r="E57" s="35"/>
      <c r="F57" s="35"/>
      <c r="G57" s="35"/>
    </row>
    <row r="58" spans="5:7" x14ac:dyDescent="0.25">
      <c r="E58" s="35"/>
      <c r="F58" s="35"/>
      <c r="G58" s="35"/>
    </row>
    <row r="59" spans="5:7" x14ac:dyDescent="0.25">
      <c r="E59" s="35"/>
      <c r="F59" s="35"/>
      <c r="G59" s="35"/>
    </row>
    <row r="60" spans="5:7" x14ac:dyDescent="0.25">
      <c r="E60" s="35"/>
      <c r="F60" s="35"/>
      <c r="G60" s="35"/>
    </row>
    <row r="61" spans="5:7" x14ac:dyDescent="0.25">
      <c r="E61" s="35"/>
      <c r="F61" s="35"/>
      <c r="G61" s="35"/>
    </row>
    <row r="62" spans="5:7" x14ac:dyDescent="0.25">
      <c r="E62" s="35"/>
      <c r="F62" s="35"/>
      <c r="G62" s="35"/>
    </row>
    <row r="63" spans="5:7" x14ac:dyDescent="0.25">
      <c r="E63" s="35"/>
      <c r="F63" s="35"/>
      <c r="G63" s="35"/>
    </row>
    <row r="64" spans="5:7" x14ac:dyDescent="0.25">
      <c r="E64" s="35"/>
      <c r="F64" s="35"/>
      <c r="G64" s="35"/>
    </row>
    <row r="65" spans="5:7" x14ac:dyDescent="0.25">
      <c r="E65" s="35"/>
      <c r="F65" s="35"/>
      <c r="G65" s="35"/>
    </row>
    <row r="66" spans="5:7" x14ac:dyDescent="0.25">
      <c r="E66" s="35"/>
      <c r="F66" s="35"/>
      <c r="G66" s="35"/>
    </row>
    <row r="67" spans="5:7" x14ac:dyDescent="0.25">
      <c r="E67" s="35"/>
      <c r="F67" s="35"/>
      <c r="G67" s="35"/>
    </row>
    <row r="68" spans="5:7" x14ac:dyDescent="0.25">
      <c r="E68" s="35"/>
      <c r="F68" s="35"/>
      <c r="G68" s="35"/>
    </row>
    <row r="69" spans="5:7" x14ac:dyDescent="0.25">
      <c r="E69" s="35"/>
      <c r="F69" s="35"/>
      <c r="G69" s="35"/>
    </row>
    <row r="70" spans="5:7" x14ac:dyDescent="0.25">
      <c r="E70" s="35"/>
      <c r="F70" s="35"/>
      <c r="G70" s="35"/>
    </row>
    <row r="71" spans="5:7" x14ac:dyDescent="0.25">
      <c r="E71" s="35"/>
      <c r="F71" s="35"/>
      <c r="G71" s="35"/>
    </row>
    <row r="72" spans="5:7" x14ac:dyDescent="0.25">
      <c r="E72" s="35"/>
      <c r="F72" s="35"/>
      <c r="G72" s="35"/>
    </row>
    <row r="73" spans="5:7" x14ac:dyDescent="0.25">
      <c r="E73" s="35"/>
      <c r="F73" s="35"/>
      <c r="G73" s="35"/>
    </row>
    <row r="74" spans="5:7" x14ac:dyDescent="0.25">
      <c r="E74" s="35"/>
      <c r="F74" s="35"/>
      <c r="G74" s="35"/>
    </row>
    <row r="75" spans="5:7" x14ac:dyDescent="0.25">
      <c r="E75" s="35"/>
      <c r="F75" s="35"/>
      <c r="G75" s="35"/>
    </row>
    <row r="76" spans="5:7" x14ac:dyDescent="0.25">
      <c r="E76" s="35"/>
      <c r="F76" s="35"/>
      <c r="G76" s="35"/>
    </row>
    <row r="77" spans="5:7" x14ac:dyDescent="0.25">
      <c r="E77" s="35"/>
      <c r="F77" s="35"/>
      <c r="G77" s="35"/>
    </row>
    <row r="78" spans="5:7" x14ac:dyDescent="0.25">
      <c r="E78" s="35"/>
      <c r="F78" s="35"/>
      <c r="G78" s="35"/>
    </row>
    <row r="79" spans="5:7" x14ac:dyDescent="0.25">
      <c r="E79" s="35"/>
      <c r="F79" s="35"/>
      <c r="G79" s="35"/>
    </row>
    <row r="80" spans="5:7" x14ac:dyDescent="0.25">
      <c r="E80" s="35"/>
      <c r="F80" s="35"/>
      <c r="G80" s="35"/>
    </row>
    <row r="81" spans="5:7" x14ac:dyDescent="0.25">
      <c r="E81" s="35"/>
      <c r="F81" s="35"/>
      <c r="G81" s="35"/>
    </row>
    <row r="82" spans="5:7" x14ac:dyDescent="0.25">
      <c r="E82" s="35"/>
      <c r="F82" s="35"/>
      <c r="G82" s="35"/>
    </row>
    <row r="83" spans="5:7" x14ac:dyDescent="0.25">
      <c r="E83" s="35"/>
      <c r="F83" s="35"/>
      <c r="G83" s="35"/>
    </row>
    <row r="84" spans="5:7" x14ac:dyDescent="0.25">
      <c r="E84" s="35"/>
      <c r="F84" s="35"/>
      <c r="G84" s="35"/>
    </row>
    <row r="85" spans="5:7" x14ac:dyDescent="0.25">
      <c r="E85" s="35"/>
      <c r="F85" s="35"/>
      <c r="G85" s="35"/>
    </row>
    <row r="86" spans="5:7" x14ac:dyDescent="0.25">
      <c r="E86" s="35"/>
      <c r="F86" s="35"/>
      <c r="G86" s="35"/>
    </row>
    <row r="87" spans="5:7" x14ac:dyDescent="0.25">
      <c r="E87" s="35"/>
      <c r="F87" s="35"/>
      <c r="G87" s="35"/>
    </row>
    <row r="88" spans="5:7" x14ac:dyDescent="0.25">
      <c r="E88" s="35"/>
      <c r="F88" s="35"/>
      <c r="G88" s="35"/>
    </row>
    <row r="89" spans="5:7" x14ac:dyDescent="0.25">
      <c r="E89" s="35"/>
      <c r="F89" s="35"/>
      <c r="G89" s="35"/>
    </row>
    <row r="90" spans="5:7" x14ac:dyDescent="0.25">
      <c r="E90" s="35"/>
      <c r="F90" s="35"/>
      <c r="G90" s="35"/>
    </row>
    <row r="91" spans="5:7" x14ac:dyDescent="0.25">
      <c r="E91" s="35"/>
      <c r="F91" s="35"/>
      <c r="G91" s="35"/>
    </row>
    <row r="92" spans="5:7" x14ac:dyDescent="0.25">
      <c r="E92" s="35"/>
      <c r="F92" s="35"/>
      <c r="G92" s="35"/>
    </row>
    <row r="93" spans="5:7" x14ac:dyDescent="0.25">
      <c r="E93" s="35"/>
      <c r="F93" s="35"/>
      <c r="G93" s="35"/>
    </row>
    <row r="94" spans="5:7" x14ac:dyDescent="0.25">
      <c r="E94" s="35"/>
      <c r="F94" s="35"/>
      <c r="G94" s="35"/>
    </row>
    <row r="95" spans="5:7" x14ac:dyDescent="0.25">
      <c r="E95" s="35"/>
      <c r="F95" s="35"/>
      <c r="G95" s="35"/>
    </row>
    <row r="96" spans="5:7" x14ac:dyDescent="0.25">
      <c r="E96" s="35"/>
      <c r="F96" s="35"/>
      <c r="G96" s="35"/>
    </row>
    <row r="97" spans="5:7" x14ac:dyDescent="0.25">
      <c r="E97" s="35"/>
      <c r="F97" s="35"/>
      <c r="G97" s="35"/>
    </row>
    <row r="98" spans="5:7" x14ac:dyDescent="0.25">
      <c r="E98" s="35"/>
      <c r="F98" s="35"/>
      <c r="G98" s="35"/>
    </row>
    <row r="99" spans="5:7" x14ac:dyDescent="0.25">
      <c r="E99" s="35"/>
      <c r="F99" s="35"/>
      <c r="G99" s="35"/>
    </row>
    <row r="100" spans="5:7" x14ac:dyDescent="0.25">
      <c r="E100" s="35"/>
      <c r="F100" s="35"/>
      <c r="G100" s="35"/>
    </row>
    <row r="101" spans="5:7" x14ac:dyDescent="0.25">
      <c r="E101" s="35"/>
      <c r="F101" s="35"/>
      <c r="G101" s="35"/>
    </row>
    <row r="102" spans="5:7" x14ac:dyDescent="0.25">
      <c r="E102" s="35"/>
      <c r="F102" s="35"/>
      <c r="G102" s="35"/>
    </row>
    <row r="103" spans="5:7" x14ac:dyDescent="0.25">
      <c r="E103" s="35"/>
      <c r="F103" s="35"/>
      <c r="G103" s="35"/>
    </row>
  </sheetData>
  <dataValidations count="8">
    <dataValidation allowBlank="1" showInputMessage="1" showErrorMessage="1" prompt="Settlement date" sqref="M45" xr:uid="{B873FF82-2A4D-496D-BC17-F4D6D82E9795}"/>
    <dataValidation allowBlank="1" showInputMessage="1" showErrorMessage="1" prompt="Purchase date" sqref="L45" xr:uid="{6BB363F4-AEC5-4A19-8888-728D83DA7CAC}"/>
    <dataValidation allowBlank="1" showInputMessage="1" showErrorMessage="1" prompt="Price" sqref="K45" xr:uid="{59751270-C0B5-454C-81F1-A5D43DEF28E9}"/>
    <dataValidation allowBlank="1" showInputMessage="1" showErrorMessage="1" prompt="Portfolio Cost" sqref="J45" xr:uid="{D17ACF43-D6A4-41A6-91BF-5AEF4A77E5A6}"/>
    <dataValidation allowBlank="1" showInputMessage="1" showErrorMessage="1" prompt="Currency" sqref="I45" xr:uid="{1D7C7720-D1D8-4BB9-B8CB-B43539C3C354}"/>
    <dataValidation allowBlank="1" showInputMessage="1" showErrorMessage="1" prompt="Cost" sqref="H45" xr:uid="{CB2185C0-9E56-4192-9EF0-07EB9778FFD2}"/>
    <dataValidation allowBlank="1" showInputMessage="1" showErrorMessage="1" prompt="Units" sqref="G45" xr:uid="{3306E87C-69DC-4669-898D-B1B87E979E94}"/>
    <dataValidation allowBlank="1" showInputMessage="1" showErrorMessage="1" prompt="Instrument identifier types as single value or comma delimited list" sqref="E45" xr:uid="{F5A3C494-F596-4D3C-8E14-F344FA4AAE0A}"/>
  </dataValidations>
  <hyperlinks>
    <hyperlink ref="K17" r:id="rId1" display="https://support.lusid.com/what-is-a-valuation" xr:uid="{E865F585-1D27-4F37-970A-B9D26CABBCC8}"/>
    <hyperlink ref="K15" r:id="rId2" display="https://support.lusid.com/what-is-a-quote" xr:uid="{8697130B-054E-4450-AB49-81E1F8E276D5}"/>
  </hyperlinks>
  <pageMargins left="0.7" right="0.7" top="0.75" bottom="0.75" header="0.3" footer="0.3"/>
  <pageSetup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FED35-B9C4-4983-AC70-977C7C25A601}">
  <sheetPr>
    <tabColor theme="7" tint="0.79998168889431442"/>
  </sheetPr>
  <dimension ref="B1:R72"/>
  <sheetViews>
    <sheetView showGridLines="0" topLeftCell="A10" zoomScale="85" zoomScaleNormal="85" workbookViewId="0">
      <selection activeCell="F28" sqref="F28"/>
    </sheetView>
  </sheetViews>
  <sheetFormatPr defaultRowHeight="15" x14ac:dyDescent="0.25"/>
  <cols>
    <col min="1" max="1" width="6.5703125" customWidth="1"/>
    <col min="2" max="2" width="2.5703125" customWidth="1"/>
    <col min="3" max="3" width="1" customWidth="1"/>
    <col min="4" max="4" width="3.28515625" customWidth="1"/>
    <col min="5" max="5" width="41.42578125" customWidth="1"/>
    <col min="6" max="6" width="21" bestFit="1"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3.85546875" customWidth="1"/>
    <col min="17" max="17" width="22"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1"/>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c r="E5" s="1"/>
      <c r="F5" s="1"/>
      <c r="G5" s="1"/>
      <c r="H5" s="1"/>
      <c r="I5" s="1"/>
      <c r="J5" s="1"/>
      <c r="K5" s="1"/>
      <c r="L5" s="1"/>
      <c r="M5" s="1"/>
      <c r="N5" s="1"/>
    </row>
    <row r="6" spans="2:15" x14ac:dyDescent="0.25">
      <c r="B6" s="1"/>
      <c r="C6" s="1"/>
      <c r="D6" s="3"/>
      <c r="E6" s="1"/>
      <c r="F6" s="1"/>
      <c r="G6" s="1"/>
      <c r="H6" s="1"/>
      <c r="I6" s="1"/>
      <c r="J6" s="1"/>
      <c r="K6" s="1"/>
      <c r="L6" s="1"/>
      <c r="M6" s="1"/>
      <c r="N6" s="1"/>
    </row>
    <row r="7" spans="2:15" x14ac:dyDescent="0.25">
      <c r="B7" s="1"/>
      <c r="C7" s="1"/>
      <c r="D7" s="1"/>
      <c r="E7" s="19"/>
      <c r="F7" s="1"/>
      <c r="G7" s="1"/>
      <c r="H7" s="1"/>
      <c r="I7" s="1"/>
      <c r="J7" s="1"/>
      <c r="K7" s="1"/>
      <c r="L7" s="1"/>
      <c r="M7" s="1"/>
      <c r="N7" s="1"/>
    </row>
    <row r="8" spans="2:15" x14ac:dyDescent="0.25">
      <c r="B8" s="1"/>
      <c r="C8" s="1"/>
      <c r="D8" s="1"/>
      <c r="E8" s="19"/>
      <c r="F8" s="1"/>
      <c r="G8" s="1"/>
      <c r="H8" s="1"/>
      <c r="I8" s="1"/>
      <c r="J8" s="1"/>
      <c r="K8" s="1"/>
      <c r="L8" s="1"/>
      <c r="M8" s="1"/>
      <c r="N8" s="1"/>
    </row>
    <row r="9" spans="2:15" x14ac:dyDescent="0.25">
      <c r="B9" s="1"/>
      <c r="C9" s="1"/>
      <c r="D9" s="1"/>
      <c r="E9" s="19"/>
      <c r="F9" s="1"/>
      <c r="G9" s="1"/>
      <c r="H9" s="1"/>
      <c r="I9" s="1"/>
      <c r="J9" s="1"/>
      <c r="K9" s="1"/>
      <c r="L9" s="1"/>
      <c r="M9" s="1"/>
      <c r="N9" s="1"/>
    </row>
    <row r="10" spans="2:15" x14ac:dyDescent="0.25">
      <c r="B10" s="1"/>
      <c r="C10" s="1"/>
      <c r="D10" s="1"/>
      <c r="E10" s="1"/>
      <c r="F10" s="1"/>
      <c r="G10" s="1"/>
      <c r="H10" s="1"/>
      <c r="I10" s="1"/>
      <c r="J10" s="1"/>
      <c r="K10" s="1"/>
      <c r="L10" s="1"/>
      <c r="M10" s="1"/>
      <c r="N10" s="1"/>
    </row>
    <row r="12" spans="2:15" x14ac:dyDescent="0.25">
      <c r="B12" s="2"/>
      <c r="C12" s="2"/>
      <c r="D12" s="2"/>
      <c r="E12" s="9"/>
      <c r="F12" s="2"/>
      <c r="G12" s="9"/>
      <c r="H12" s="9"/>
      <c r="I12" s="9"/>
      <c r="J12" s="9"/>
      <c r="K12" s="9"/>
      <c r="L12" s="9"/>
      <c r="M12" s="2"/>
      <c r="N12" s="2"/>
      <c r="O12" s="2"/>
    </row>
    <row r="13" spans="2:15" x14ac:dyDescent="0.25">
      <c r="B13" s="2"/>
      <c r="C13" s="2"/>
      <c r="D13" s="2"/>
      <c r="L13" s="9"/>
      <c r="M13" s="2"/>
      <c r="N13" s="2"/>
      <c r="O13" s="2"/>
    </row>
    <row r="14" spans="2:15" ht="21" x14ac:dyDescent="0.25">
      <c r="B14" s="2"/>
      <c r="C14" s="2"/>
      <c r="D14" s="2"/>
      <c r="E14" s="37" t="s">
        <v>255</v>
      </c>
      <c r="F14" s="27"/>
      <c r="G14" s="27"/>
      <c r="H14" s="27"/>
      <c r="I14" s="27"/>
      <c r="J14" s="27"/>
      <c r="K14" s="28"/>
      <c r="L14" s="9"/>
      <c r="M14" s="2"/>
      <c r="N14" s="2"/>
      <c r="O14" s="2"/>
    </row>
    <row r="15" spans="2:15" x14ac:dyDescent="0.25">
      <c r="B15" s="2"/>
      <c r="C15" s="2"/>
      <c r="D15" s="2"/>
      <c r="E15" s="35" t="s">
        <v>345</v>
      </c>
      <c r="F15" s="35"/>
      <c r="G15" s="35"/>
      <c r="K15" s="28" t="s">
        <v>347</v>
      </c>
      <c r="L15" s="9"/>
      <c r="M15" s="2"/>
      <c r="N15" s="2"/>
      <c r="O15" s="2"/>
    </row>
    <row r="16" spans="2:15" x14ac:dyDescent="0.25">
      <c r="B16" s="2"/>
      <c r="C16" s="2"/>
      <c r="D16" s="2"/>
      <c r="E16" s="34" t="s">
        <v>346</v>
      </c>
      <c r="F16" s="35"/>
      <c r="G16" s="35"/>
      <c r="K16" s="28" t="s">
        <v>348</v>
      </c>
      <c r="L16" s="9"/>
      <c r="M16" s="2"/>
      <c r="N16" s="2"/>
      <c r="O16" s="2"/>
    </row>
    <row r="17" spans="2:18" x14ac:dyDescent="0.25">
      <c r="B17" s="2"/>
      <c r="C17" s="2"/>
      <c r="D17" s="2"/>
      <c r="E17" s="34"/>
      <c r="F17" s="35"/>
      <c r="G17" s="35"/>
      <c r="L17" s="9"/>
      <c r="M17" s="2"/>
      <c r="N17" s="2"/>
      <c r="O17" s="2"/>
    </row>
    <row r="18" spans="2:18" x14ac:dyDescent="0.25">
      <c r="B18" s="2"/>
      <c r="C18" s="2"/>
      <c r="D18" s="2"/>
      <c r="E18" s="35"/>
      <c r="F18" s="35"/>
      <c r="G18" s="35"/>
      <c r="L18" s="2"/>
      <c r="M18" s="2"/>
      <c r="N18" s="2"/>
      <c r="O18" s="2"/>
    </row>
    <row r="19" spans="2:18" x14ac:dyDescent="0.25">
      <c r="B19" s="2"/>
      <c r="C19" s="2"/>
      <c r="D19" s="2"/>
      <c r="E19" s="2"/>
      <c r="F19" s="2"/>
      <c r="G19" s="2"/>
      <c r="H19" s="2"/>
      <c r="I19" s="2"/>
      <c r="J19" s="2"/>
      <c r="K19" s="2"/>
      <c r="L19" s="2"/>
      <c r="M19" s="2"/>
      <c r="N19" s="2"/>
      <c r="O19" s="2"/>
    </row>
    <row r="20" spans="2:18" x14ac:dyDescent="0.25">
      <c r="B20" s="2"/>
      <c r="C20" s="2"/>
      <c r="D20" s="2"/>
      <c r="E20" s="2"/>
      <c r="F20" s="2"/>
      <c r="G20" s="2"/>
      <c r="H20" s="2"/>
      <c r="I20" s="2"/>
      <c r="J20" s="2"/>
      <c r="K20" s="2"/>
      <c r="L20" s="2"/>
      <c r="M20" s="2"/>
      <c r="N20" s="2"/>
      <c r="O20" s="2"/>
    </row>
    <row r="21" spans="2:18" x14ac:dyDescent="0.25">
      <c r="B21" s="2"/>
      <c r="C21" s="2"/>
      <c r="D21" s="2"/>
      <c r="E21" s="58" t="s">
        <v>3</v>
      </c>
      <c r="F21" s="2"/>
      <c r="G21" s="2"/>
      <c r="H21" s="2"/>
      <c r="I21" s="2"/>
      <c r="J21" s="2"/>
      <c r="K21" s="2"/>
      <c r="L21" s="2"/>
      <c r="M21" s="2"/>
      <c r="N21" s="2"/>
      <c r="O21" s="2"/>
    </row>
    <row r="22" spans="2:18" ht="6" customHeight="1" thickBot="1" x14ac:dyDescent="0.3">
      <c r="B22" s="2"/>
      <c r="C22" s="2"/>
      <c r="D22" s="2"/>
      <c r="E22" s="9"/>
      <c r="F22" s="2"/>
      <c r="G22" s="2"/>
      <c r="H22" s="2"/>
      <c r="I22" s="2"/>
      <c r="J22" s="2"/>
      <c r="K22" s="2"/>
      <c r="L22" s="2"/>
      <c r="M22" s="2"/>
      <c r="N22" s="2"/>
      <c r="O22" s="2"/>
    </row>
    <row r="23" spans="2:18" ht="15.75" thickBot="1" x14ac:dyDescent="0.3">
      <c r="B23" s="2"/>
      <c r="C23" s="2"/>
      <c r="D23" s="2"/>
      <c r="E23" s="9" t="s">
        <v>318</v>
      </c>
      <c r="F23" s="41" t="s">
        <v>264</v>
      </c>
      <c r="G23" s="2"/>
      <c r="H23" s="2"/>
      <c r="I23" s="2"/>
      <c r="J23" s="2"/>
      <c r="K23" s="2"/>
      <c r="L23" s="2"/>
      <c r="M23" s="2"/>
      <c r="N23" s="2"/>
      <c r="O23" s="2"/>
    </row>
    <row r="24" spans="2:18" ht="12" customHeight="1" thickBot="1" x14ac:dyDescent="0.3">
      <c r="B24" s="2"/>
      <c r="C24" s="2"/>
      <c r="D24" s="2"/>
      <c r="E24" s="2"/>
      <c r="F24" s="2"/>
      <c r="G24" s="2"/>
      <c r="H24" s="2"/>
      <c r="I24" s="2"/>
      <c r="J24" s="2"/>
      <c r="K24" s="2"/>
      <c r="L24" s="2"/>
      <c r="M24" s="2"/>
      <c r="N24" s="2"/>
      <c r="O24" s="2"/>
    </row>
    <row r="25" spans="2:18" ht="15.75" thickBot="1" x14ac:dyDescent="0.3">
      <c r="B25" s="2"/>
      <c r="C25" s="2"/>
      <c r="D25" s="2"/>
      <c r="E25" s="9" t="s">
        <v>319</v>
      </c>
      <c r="F25" s="41" t="s">
        <v>298</v>
      </c>
      <c r="G25" s="2"/>
      <c r="H25" s="2"/>
      <c r="I25" s="2"/>
      <c r="J25" s="2"/>
      <c r="K25" s="2"/>
      <c r="L25" s="2"/>
      <c r="M25" s="2"/>
      <c r="N25" s="2"/>
      <c r="O25" s="2"/>
    </row>
    <row r="26" spans="2:18" ht="12.75" customHeight="1" thickBot="1" x14ac:dyDescent="0.3">
      <c r="B26" s="2"/>
      <c r="C26" s="2"/>
      <c r="D26" s="2"/>
      <c r="E26" s="2"/>
      <c r="F26" s="2"/>
      <c r="G26" s="2"/>
      <c r="H26" s="2"/>
      <c r="I26" s="2"/>
      <c r="J26" s="2"/>
      <c r="K26" s="2"/>
      <c r="L26" s="2"/>
      <c r="M26" s="2"/>
      <c r="N26" s="2"/>
      <c r="O26" s="2"/>
    </row>
    <row r="27" spans="2:18" ht="14.25" customHeight="1" thickBot="1" x14ac:dyDescent="0.3">
      <c r="B27" s="2"/>
      <c r="C27" s="2"/>
      <c r="D27" s="2"/>
      <c r="E27" s="9" t="s">
        <v>320</v>
      </c>
      <c r="F27" s="86">
        <f ca="1">NOW()-4</f>
        <v>43834.456918518517</v>
      </c>
      <c r="G27" s="2"/>
      <c r="H27" s="2"/>
      <c r="I27" s="2"/>
      <c r="J27" s="2"/>
      <c r="K27" s="2"/>
      <c r="L27" s="2"/>
      <c r="M27" s="2"/>
      <c r="N27" s="2"/>
      <c r="O27" s="2"/>
    </row>
    <row r="28" spans="2:18" ht="14.25" customHeight="1" x14ac:dyDescent="0.25">
      <c r="B28" s="2"/>
      <c r="C28" s="2"/>
      <c r="D28" s="2"/>
      <c r="E28" s="2"/>
      <c r="F28" s="2"/>
      <c r="G28" s="2"/>
      <c r="H28" s="2"/>
      <c r="I28" s="2"/>
      <c r="J28" s="2"/>
      <c r="K28" s="2"/>
      <c r="L28" s="2"/>
      <c r="M28" s="2"/>
      <c r="N28" s="2"/>
      <c r="O28" s="2"/>
    </row>
    <row r="29" spans="2:18" ht="10.5" customHeight="1" x14ac:dyDescent="0.25">
      <c r="B29" s="2"/>
      <c r="C29" s="2"/>
      <c r="D29" s="2"/>
      <c r="E29" s="2"/>
      <c r="F29" s="2"/>
      <c r="G29" s="2"/>
      <c r="H29" s="2"/>
      <c r="I29" s="2"/>
      <c r="J29" s="2"/>
      <c r="K29" s="2"/>
      <c r="L29" s="2"/>
      <c r="M29" s="2"/>
      <c r="N29" s="2"/>
      <c r="O29" s="2"/>
    </row>
    <row r="31" spans="2:18" x14ac:dyDescent="0.25">
      <c r="B31" s="2"/>
      <c r="C31" s="2"/>
      <c r="D31" s="2"/>
      <c r="E31" s="2"/>
      <c r="F31" s="2"/>
      <c r="G31" s="2"/>
      <c r="H31" s="2"/>
      <c r="I31" s="2"/>
      <c r="J31" s="2"/>
      <c r="K31" s="2"/>
      <c r="L31" s="2"/>
      <c r="M31" s="2"/>
      <c r="N31" s="2"/>
      <c r="O31" s="2"/>
      <c r="P31" s="2"/>
      <c r="Q31" s="2"/>
      <c r="R31" s="2"/>
    </row>
    <row r="32" spans="2:18" ht="21" x14ac:dyDescent="0.35">
      <c r="B32" s="2"/>
      <c r="C32" s="10" t="s">
        <v>321</v>
      </c>
      <c r="D32" s="2"/>
      <c r="E32" s="2"/>
      <c r="F32" s="2"/>
      <c r="G32" s="2"/>
      <c r="H32" s="2"/>
      <c r="I32" s="2"/>
      <c r="J32" s="2"/>
      <c r="K32" s="2"/>
      <c r="L32" s="2"/>
      <c r="M32" s="2"/>
      <c r="N32" s="2"/>
      <c r="O32" s="2"/>
      <c r="P32" s="2"/>
      <c r="Q32" s="2"/>
    </row>
    <row r="33" spans="2:17" x14ac:dyDescent="0.25">
      <c r="B33" s="2"/>
      <c r="C33" s="2"/>
      <c r="D33" s="2"/>
      <c r="E33" s="2"/>
      <c r="F33" s="2"/>
      <c r="G33" s="2"/>
      <c r="H33" s="2"/>
      <c r="I33" s="2"/>
      <c r="J33" s="2"/>
      <c r="K33" s="9" t="s">
        <v>322</v>
      </c>
      <c r="L33" s="2"/>
      <c r="M33" s="60"/>
      <c r="N33" s="2"/>
      <c r="O33" s="2"/>
      <c r="P33" s="2"/>
      <c r="Q33" s="2"/>
    </row>
    <row r="34" spans="2:17" x14ac:dyDescent="0.25">
      <c r="B34" s="2"/>
      <c r="C34" s="2"/>
      <c r="D34" s="2"/>
      <c r="E34" s="61" t="str">
        <f t="array" ref="E34:I45" ca="1">_xll.flAggregatePortfolio(F23,F25,K34:L40,L41)</f>
        <v>Sub-Holding Key</v>
      </c>
      <c r="F34" s="61" t="str">
        <f ca="1"/>
        <v>Name</v>
      </c>
      <c r="G34" s="61" t="str">
        <f ca="1"/>
        <v>UnitsSum</v>
      </c>
      <c r="H34" s="61" t="str">
        <f ca="1"/>
        <v>CostSum</v>
      </c>
      <c r="I34" s="61" t="str">
        <f ca="1"/>
        <v>PVSum</v>
      </c>
      <c r="J34" s="2"/>
      <c r="K34" s="62" t="s">
        <v>242</v>
      </c>
      <c r="L34" s="65" t="s">
        <v>306</v>
      </c>
      <c r="M34" s="66"/>
      <c r="N34" s="66"/>
      <c r="O34" s="66"/>
      <c r="P34" s="2"/>
      <c r="Q34" s="2"/>
    </row>
    <row r="35" spans="2:17" x14ac:dyDescent="0.25">
      <c r="B35" s="9"/>
      <c r="C35" s="2"/>
      <c r="D35" s="2"/>
      <c r="E35" s="63" t="str">
        <f ca="1"/>
        <v>LusidInstrumentId=LUID_FVL71B1S/USD</v>
      </c>
      <c r="F35" s="64" t="str">
        <f ca="1"/>
        <v>Amazon_Nasdaq_AMZN</v>
      </c>
      <c r="G35" s="72">
        <f ca="1"/>
        <v>5000</v>
      </c>
      <c r="H35" s="72">
        <f ca="1"/>
        <v>7750000</v>
      </c>
      <c r="I35" s="72">
        <f ca="1"/>
        <v>8113250</v>
      </c>
      <c r="J35" s="2"/>
      <c r="K35" s="32" t="s">
        <v>323</v>
      </c>
      <c r="L35" s="67"/>
      <c r="M35" s="68"/>
      <c r="N35" s="68"/>
      <c r="O35" s="68"/>
      <c r="P35" s="2"/>
      <c r="Q35" s="2"/>
    </row>
    <row r="36" spans="2:17" x14ac:dyDescent="0.25">
      <c r="B36" s="9"/>
      <c r="C36" s="2"/>
      <c r="D36" s="2"/>
      <c r="E36" s="63" t="str">
        <f ca="1"/>
        <v>LusidInstrumentId=LUID_U15233F5/USD</v>
      </c>
      <c r="F36" s="64" t="str">
        <f ca="1"/>
        <v>Apple_Nasdaq_AAPL</v>
      </c>
      <c r="G36" s="72">
        <f ca="1"/>
        <v>49567</v>
      </c>
      <c r="H36" s="72">
        <f ca="1"/>
        <v>9417730</v>
      </c>
      <c r="I36" s="72">
        <f ca="1"/>
        <v>8466043.5999999996</v>
      </c>
      <c r="J36" s="2"/>
      <c r="K36" s="32" t="s">
        <v>324</v>
      </c>
      <c r="L36" s="67"/>
      <c r="M36" s="68"/>
      <c r="N36" s="68"/>
      <c r="O36" s="68"/>
      <c r="P36" s="2"/>
      <c r="Q36" s="2"/>
    </row>
    <row r="37" spans="2:17" x14ac:dyDescent="0.25">
      <c r="B37" s="9"/>
      <c r="C37" s="2"/>
      <c r="D37" s="2"/>
      <c r="E37" s="63" t="str">
        <f ca="1"/>
        <v>LusidInstrumentId=LUID_S29JE7OA/USD</v>
      </c>
      <c r="F37" s="64" t="str">
        <f ca="1"/>
        <v>USTreasury_2.00_2021</v>
      </c>
      <c r="G37" s="72">
        <f ca="1"/>
        <v>121543</v>
      </c>
      <c r="H37" s="72">
        <f ca="1"/>
        <v>12063142.75</v>
      </c>
      <c r="I37" s="72">
        <f ca="1"/>
        <v>11911214</v>
      </c>
      <c r="J37" s="2"/>
      <c r="K37" s="32" t="s">
        <v>325</v>
      </c>
      <c r="L37" s="69">
        <f ca="1">F27</f>
        <v>43834.456918518517</v>
      </c>
      <c r="M37" s="70"/>
      <c r="N37" s="70"/>
      <c r="O37" s="70"/>
      <c r="P37" s="2"/>
      <c r="Q37" s="2"/>
    </row>
    <row r="38" spans="2:17" x14ac:dyDescent="0.25">
      <c r="B38" s="9"/>
      <c r="C38" s="2"/>
      <c r="D38" s="2"/>
      <c r="E38" s="63" t="str">
        <f ca="1"/>
        <v>LusidInstrumentId=LUID_E0FQLDV6/USD</v>
      </c>
      <c r="F38" s="64" t="str">
        <f ca="1"/>
        <v>USTreasury_6.875_2025</v>
      </c>
      <c r="G38" s="72">
        <f ca="1"/>
        <v>98444</v>
      </c>
      <c r="H38" s="72">
        <f ca="1"/>
        <v>13878635.119999999</v>
      </c>
      <c r="I38" s="72">
        <f ca="1"/>
        <v>14014487.84</v>
      </c>
      <c r="J38" s="2"/>
      <c r="K38" s="32" t="s">
        <v>326</v>
      </c>
      <c r="L38" s="67" t="s">
        <v>358</v>
      </c>
      <c r="M38" s="68"/>
      <c r="N38" s="68"/>
      <c r="O38" s="68"/>
      <c r="P38" s="2"/>
      <c r="Q38" s="2"/>
    </row>
    <row r="39" spans="2:17" x14ac:dyDescent="0.25">
      <c r="B39" s="9"/>
      <c r="C39" s="2"/>
      <c r="D39" s="2"/>
      <c r="E39" s="63" t="str">
        <f ca="1"/>
        <v/>
      </c>
      <c r="F39" s="64" t="str">
        <f ca="1"/>
        <v/>
      </c>
      <c r="G39" s="72" t="str">
        <f ca="1"/>
        <v/>
      </c>
      <c r="H39" s="72" t="str">
        <f ca="1"/>
        <v/>
      </c>
      <c r="I39" s="72" t="str">
        <f ca="1"/>
        <v/>
      </c>
      <c r="J39" s="2"/>
      <c r="K39" s="32" t="s">
        <v>327</v>
      </c>
      <c r="L39" s="67" t="s">
        <v>359</v>
      </c>
      <c r="M39" s="68"/>
      <c r="N39" s="68"/>
      <c r="O39" s="68"/>
      <c r="P39" s="2"/>
      <c r="Q39" s="2"/>
    </row>
    <row r="40" spans="2:17" x14ac:dyDescent="0.25">
      <c r="B40" s="9"/>
      <c r="C40" s="2"/>
      <c r="D40" s="2"/>
      <c r="E40" s="63" t="str">
        <f ca="1"/>
        <v/>
      </c>
      <c r="F40" s="64" t="str">
        <f ca="1"/>
        <v/>
      </c>
      <c r="G40" s="72" t="str">
        <f ca="1"/>
        <v/>
      </c>
      <c r="H40" s="72" t="str">
        <f ca="1"/>
        <v/>
      </c>
      <c r="I40" s="72" t="str">
        <f ca="1"/>
        <v/>
      </c>
      <c r="J40" s="2"/>
      <c r="K40" s="32" t="s">
        <v>328</v>
      </c>
      <c r="L40" s="67"/>
      <c r="M40" s="68"/>
      <c r="N40" s="68"/>
      <c r="O40" s="68"/>
      <c r="P40" s="2"/>
      <c r="Q40" s="2"/>
    </row>
    <row r="41" spans="2:17" ht="15" customHeight="1" x14ac:dyDescent="0.25">
      <c r="B41" s="9"/>
      <c r="C41" s="2"/>
      <c r="D41" s="2"/>
      <c r="E41" s="63" t="str">
        <f ca="1"/>
        <v/>
      </c>
      <c r="F41" s="64" t="str">
        <f ca="1"/>
        <v/>
      </c>
      <c r="G41" s="72" t="str">
        <f ca="1"/>
        <v/>
      </c>
      <c r="H41" s="72" t="str">
        <f ca="1"/>
        <v/>
      </c>
      <c r="I41" s="72" t="str">
        <f ca="1"/>
        <v/>
      </c>
      <c r="J41" s="2"/>
      <c r="K41" s="32" t="s">
        <v>329</v>
      </c>
      <c r="L41" s="81" t="s">
        <v>330</v>
      </c>
      <c r="M41" s="82"/>
      <c r="N41" s="82"/>
      <c r="O41" s="82"/>
      <c r="P41" s="2"/>
      <c r="Q41" s="2"/>
    </row>
    <row r="42" spans="2:17" x14ac:dyDescent="0.25">
      <c r="B42" s="9"/>
      <c r="C42" s="2"/>
      <c r="D42" s="2"/>
      <c r="E42" s="63" t="str">
        <f ca="1"/>
        <v/>
      </c>
      <c r="F42" s="64" t="str">
        <f ca="1"/>
        <v/>
      </c>
      <c r="G42" s="72" t="str">
        <f ca="1"/>
        <v/>
      </c>
      <c r="H42" s="72" t="str">
        <f ca="1"/>
        <v/>
      </c>
      <c r="I42" s="72" t="str">
        <f ca="1"/>
        <v/>
      </c>
      <c r="J42" s="2"/>
      <c r="K42" s="32"/>
      <c r="L42" s="81"/>
      <c r="M42" s="82"/>
      <c r="N42" s="82"/>
      <c r="O42" s="82"/>
      <c r="P42" s="2"/>
      <c r="Q42" s="2"/>
    </row>
    <row r="43" spans="2:17" x14ac:dyDescent="0.25">
      <c r="B43" s="9"/>
      <c r="C43" s="2"/>
      <c r="D43" s="2"/>
      <c r="E43" s="63" t="str">
        <f ca="1"/>
        <v/>
      </c>
      <c r="F43" s="64" t="str">
        <f ca="1"/>
        <v/>
      </c>
      <c r="G43" s="72" t="str">
        <f ca="1"/>
        <v/>
      </c>
      <c r="H43" s="72" t="str">
        <f ca="1"/>
        <v/>
      </c>
      <c r="I43" s="72" t="str">
        <f ca="1"/>
        <v/>
      </c>
      <c r="J43" s="2"/>
      <c r="K43" s="32"/>
      <c r="L43" s="81"/>
      <c r="M43" s="82"/>
      <c r="N43" s="82"/>
      <c r="O43" s="82"/>
      <c r="P43" s="2"/>
      <c r="Q43" s="2"/>
    </row>
    <row r="44" spans="2:17" x14ac:dyDescent="0.25">
      <c r="B44" s="9"/>
      <c r="C44" s="2"/>
      <c r="D44" s="2"/>
      <c r="E44" s="63" t="str">
        <f ca="1"/>
        <v/>
      </c>
      <c r="F44" s="64" t="str">
        <f ca="1"/>
        <v/>
      </c>
      <c r="G44" s="72" t="str">
        <f ca="1"/>
        <v/>
      </c>
      <c r="H44" s="72" t="str">
        <f ca="1"/>
        <v/>
      </c>
      <c r="I44" s="72" t="str">
        <f ca="1"/>
        <v/>
      </c>
      <c r="J44" s="2"/>
      <c r="K44" s="32"/>
      <c r="L44" s="81"/>
      <c r="M44" s="82"/>
      <c r="N44" s="82"/>
      <c r="O44" s="82"/>
      <c r="P44" s="2"/>
      <c r="Q44" s="2"/>
    </row>
    <row r="45" spans="2:17" x14ac:dyDescent="0.25">
      <c r="B45" s="9"/>
      <c r="C45" s="2"/>
      <c r="D45" s="2"/>
      <c r="E45" s="63" t="str">
        <f ca="1"/>
        <v/>
      </c>
      <c r="F45" s="64" t="str">
        <f ca="1"/>
        <v/>
      </c>
      <c r="G45" s="72" t="str">
        <f ca="1"/>
        <v/>
      </c>
      <c r="H45" s="72" t="str">
        <f ca="1"/>
        <v/>
      </c>
      <c r="I45" s="72" t="str">
        <f ca="1"/>
        <v/>
      </c>
      <c r="J45" s="2"/>
      <c r="K45" s="32"/>
      <c r="L45" s="81"/>
      <c r="M45" s="82"/>
      <c r="N45" s="82"/>
      <c r="O45" s="82"/>
      <c r="P45" s="2"/>
      <c r="Q45" s="2"/>
    </row>
    <row r="46" spans="2:17" x14ac:dyDescent="0.25">
      <c r="B46" s="9"/>
      <c r="C46" s="2"/>
      <c r="D46" s="2"/>
      <c r="E46" s="63"/>
      <c r="F46" s="64"/>
      <c r="G46" s="72"/>
      <c r="H46" s="72"/>
      <c r="I46" s="72"/>
      <c r="J46" s="2"/>
      <c r="K46" s="32"/>
      <c r="L46" s="81"/>
      <c r="M46" s="82"/>
      <c r="N46" s="82"/>
      <c r="O46" s="82"/>
      <c r="P46" s="2"/>
      <c r="Q46" s="2"/>
    </row>
    <row r="47" spans="2:17" x14ac:dyDescent="0.25">
      <c r="B47" s="9"/>
      <c r="C47" s="2"/>
      <c r="D47" s="2"/>
      <c r="E47" s="63"/>
      <c r="F47" s="64"/>
      <c r="G47" s="72"/>
      <c r="H47" s="72"/>
      <c r="I47" s="72"/>
      <c r="J47" s="2"/>
      <c r="K47" s="32"/>
      <c r="L47" s="81"/>
      <c r="M47" s="82"/>
      <c r="N47" s="82"/>
      <c r="O47" s="82"/>
      <c r="P47" s="2"/>
      <c r="Q47" s="2"/>
    </row>
    <row r="48" spans="2:17" x14ac:dyDescent="0.25">
      <c r="B48" s="9"/>
      <c r="C48" s="2"/>
      <c r="D48" s="2"/>
      <c r="E48" s="63"/>
      <c r="F48" s="64"/>
      <c r="G48" s="72"/>
      <c r="H48" s="72"/>
      <c r="I48" s="72"/>
      <c r="J48" s="2"/>
      <c r="K48" s="32"/>
      <c r="L48" s="81"/>
      <c r="M48" s="82"/>
      <c r="N48" s="82"/>
      <c r="O48" s="82"/>
      <c r="P48" s="2"/>
      <c r="Q48" s="2"/>
    </row>
    <row r="49" spans="2:17" x14ac:dyDescent="0.25">
      <c r="B49" s="2"/>
      <c r="C49" s="2"/>
      <c r="D49" s="2"/>
      <c r="E49" s="2"/>
      <c r="F49" s="2"/>
      <c r="G49" s="2"/>
      <c r="H49" s="2"/>
      <c r="I49" s="2"/>
      <c r="J49" s="2"/>
      <c r="K49" s="2"/>
      <c r="L49" s="2"/>
      <c r="M49" s="2"/>
      <c r="N49" s="2"/>
      <c r="O49" s="2"/>
      <c r="P49" s="2"/>
      <c r="Q49" s="2"/>
    </row>
    <row r="53" spans="2:17" x14ac:dyDescent="0.25">
      <c r="E53" t="str">
        <f t="array" ref="E53:L57">_xll.flInstrumentsLookup("Figi",'Upserting market quotes'!H30:H33)</f>
        <v>State</v>
      </c>
      <c r="F53" t="str">
        <v>LusidInstrumentId</v>
      </c>
      <c r="G53" t="str">
        <v>Name</v>
      </c>
      <c r="H53" t="str">
        <v>Isin</v>
      </c>
      <c r="I53" t="str">
        <v>Figi</v>
      </c>
      <c r="J53" t="str">
        <v>Ticker</v>
      </c>
      <c r="K53" t="str">
        <v>ClientInternal</v>
      </c>
      <c r="L53" t="str">
        <v/>
      </c>
    </row>
    <row r="54" spans="2:17" x14ac:dyDescent="0.25">
      <c r="E54" t="str">
        <v>Active</v>
      </c>
      <c r="F54" t="str">
        <v>LUID_FVL71B1S</v>
      </c>
      <c r="G54" t="str">
        <v>Amazon_Nasdaq_AMZN</v>
      </c>
      <c r="H54" t="str">
        <v>US0231351067</v>
      </c>
      <c r="I54" t="str">
        <v>BBG000BVPXP1</v>
      </c>
      <c r="J54" t="str">
        <v>AMZN</v>
      </c>
      <c r="K54" t="str">
        <v>imd_34634534</v>
      </c>
      <c r="L54" t="str">
        <v/>
      </c>
    </row>
    <row r="55" spans="2:17" x14ac:dyDescent="0.25">
      <c r="E55" t="str">
        <v>Active</v>
      </c>
      <c r="F55" t="str">
        <v>LUID_U15233F5</v>
      </c>
      <c r="G55" t="str">
        <v>Apple_Nasdaq_AAPL</v>
      </c>
      <c r="H55" t="str">
        <v>US0378331005</v>
      </c>
      <c r="I55" t="str">
        <v>BBG000B9XVV8</v>
      </c>
      <c r="J55" t="str">
        <v>AAPL</v>
      </c>
      <c r="K55" t="str">
        <v>imd_35345345</v>
      </c>
      <c r="L55" t="str">
        <v/>
      </c>
    </row>
    <row r="56" spans="2:17" x14ac:dyDescent="0.25">
      <c r="E56" t="str">
        <v>Active</v>
      </c>
      <c r="F56" t="str">
        <v>LUID_S29JE7OA</v>
      </c>
      <c r="G56" t="str">
        <v>USTreasury_2.00_2021</v>
      </c>
      <c r="H56" t="str">
        <v>US912828U816</v>
      </c>
      <c r="I56" t="str">
        <v>BBG00FN3B5K8</v>
      </c>
      <c r="J56" t="str">
        <v>T 2 12/31/21</v>
      </c>
      <c r="K56" t="str">
        <v>imd_34535347</v>
      </c>
      <c r="L56" t="str">
        <v/>
      </c>
    </row>
    <row r="57" spans="2:17" x14ac:dyDescent="0.25">
      <c r="E57" t="str">
        <v>Active</v>
      </c>
      <c r="F57" t="str">
        <v>LUID_E0FQLDV6</v>
      </c>
      <c r="G57" t="str">
        <v>USTreasury_6.875_2025</v>
      </c>
      <c r="H57" t="str">
        <v>US912810EV62</v>
      </c>
      <c r="I57" t="str">
        <v>BBG000DQQNJ8</v>
      </c>
      <c r="J57" t="str">
        <v>T 6.875 08/15/25</v>
      </c>
      <c r="K57" t="str">
        <v>imd_34534539</v>
      </c>
      <c r="L57" t="str">
        <v/>
      </c>
    </row>
    <row r="70" ht="15.75" customHeight="1" x14ac:dyDescent="0.25"/>
    <row r="72" ht="14.25" customHeight="1" x14ac:dyDescent="0.25"/>
  </sheetData>
  <mergeCells count="1">
    <mergeCell ref="L41:O48"/>
  </mergeCells>
  <hyperlinks>
    <hyperlink ref="K15" r:id="rId1" display="https://support.lusid.com/what-is-a-recipe-and-how-are-they-used" xr:uid="{1B2D80A3-7176-4FF6-BDDA-6A7CF2D189B4}"/>
    <hyperlink ref="K16" r:id="rId2" location="operation/GetAggregationByPortfolio" display="https://docs.lusid.com/ - operation/GetAggregationByPortfolio" xr:uid="{D46BC9FF-DCED-4163-8E32-79A4BF795A5D}"/>
  </hyperlinks>
  <pageMargins left="0.7" right="0.7" top="0.75" bottom="0.75" header="0.3" footer="0.3"/>
  <pageSetup paperSize="9"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F1A91-8853-4B0C-A8A3-E9399302BA16}">
  <sheetPr>
    <tabColor theme="7" tint="0.79998168889431442"/>
  </sheetPr>
  <dimension ref="B1:R72"/>
  <sheetViews>
    <sheetView showGridLines="0" tabSelected="1" topLeftCell="A18" zoomScale="85" zoomScaleNormal="85" workbookViewId="0">
      <selection activeCell="E23" sqref="E23"/>
    </sheetView>
  </sheetViews>
  <sheetFormatPr defaultRowHeight="15" x14ac:dyDescent="0.25"/>
  <cols>
    <col min="1" max="1" width="6.5703125" customWidth="1"/>
    <col min="2" max="2" width="2.5703125" customWidth="1"/>
    <col min="3" max="3" width="1" customWidth="1"/>
    <col min="4" max="4" width="3.28515625" customWidth="1"/>
    <col min="5" max="5" width="41.42578125" customWidth="1"/>
    <col min="6" max="6" width="21" bestFit="1"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3.85546875" customWidth="1"/>
    <col min="17" max="17" width="22"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1"/>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c r="E5" s="1"/>
      <c r="F5" s="1"/>
      <c r="G5" s="1"/>
      <c r="H5" s="1"/>
      <c r="I5" s="1"/>
      <c r="J5" s="1"/>
      <c r="K5" s="1"/>
      <c r="L5" s="1"/>
      <c r="M5" s="1"/>
      <c r="N5" s="1"/>
    </row>
    <row r="6" spans="2:15" x14ac:dyDescent="0.25">
      <c r="B6" s="1"/>
      <c r="C6" s="1"/>
      <c r="D6" s="3"/>
      <c r="E6" s="1"/>
      <c r="F6" s="1"/>
      <c r="G6" s="1"/>
      <c r="H6" s="1"/>
      <c r="I6" s="1"/>
      <c r="J6" s="1"/>
      <c r="K6" s="1"/>
      <c r="L6" s="1"/>
      <c r="M6" s="1"/>
      <c r="N6" s="1"/>
    </row>
    <row r="7" spans="2:15" x14ac:dyDescent="0.25">
      <c r="B7" s="1"/>
      <c r="C7" s="1"/>
      <c r="D7" s="1"/>
      <c r="E7" s="19"/>
      <c r="F7" s="1"/>
      <c r="G7" s="1"/>
      <c r="H7" s="1"/>
      <c r="I7" s="1"/>
      <c r="J7" s="1"/>
      <c r="K7" s="1"/>
      <c r="L7" s="1"/>
      <c r="M7" s="1"/>
      <c r="N7" s="1"/>
    </row>
    <row r="8" spans="2:15" x14ac:dyDescent="0.25">
      <c r="B8" s="1"/>
      <c r="C8" s="1"/>
      <c r="D8" s="1"/>
      <c r="E8" s="19"/>
      <c r="F8" s="1"/>
      <c r="G8" s="1"/>
      <c r="H8" s="1"/>
      <c r="I8" s="1"/>
      <c r="J8" s="1"/>
      <c r="K8" s="1"/>
      <c r="L8" s="1"/>
      <c r="M8" s="1"/>
      <c r="N8" s="1"/>
    </row>
    <row r="9" spans="2:15" x14ac:dyDescent="0.25">
      <c r="B9" s="1"/>
      <c r="C9" s="1"/>
      <c r="D9" s="1"/>
      <c r="E9" s="19"/>
      <c r="F9" s="1"/>
      <c r="G9" s="1"/>
      <c r="H9" s="1"/>
      <c r="I9" s="1"/>
      <c r="J9" s="1"/>
      <c r="K9" s="1"/>
      <c r="L9" s="1"/>
      <c r="M9" s="1"/>
      <c r="N9" s="1"/>
    </row>
    <row r="10" spans="2:15" x14ac:dyDescent="0.25">
      <c r="B10" s="1"/>
      <c r="C10" s="1"/>
      <c r="D10" s="1"/>
      <c r="E10" s="1"/>
      <c r="F10" s="1"/>
      <c r="G10" s="1"/>
      <c r="H10" s="1"/>
      <c r="I10" s="1"/>
      <c r="J10" s="1"/>
      <c r="K10" s="1"/>
      <c r="L10" s="1"/>
      <c r="M10" s="1"/>
      <c r="N10" s="1"/>
    </row>
    <row r="12" spans="2:15" x14ac:dyDescent="0.25">
      <c r="B12" s="2"/>
      <c r="C12" s="2"/>
      <c r="D12" s="2"/>
      <c r="E12" s="9"/>
      <c r="F12" s="2"/>
      <c r="G12" s="9"/>
      <c r="H12" s="9"/>
      <c r="I12" s="9"/>
      <c r="J12" s="9"/>
      <c r="K12" s="9"/>
      <c r="L12" s="9"/>
      <c r="M12" s="2"/>
      <c r="N12" s="2"/>
      <c r="O12" s="2"/>
    </row>
    <row r="13" spans="2:15" x14ac:dyDescent="0.25">
      <c r="B13" s="2"/>
      <c r="C13" s="2"/>
      <c r="D13" s="2"/>
      <c r="L13" s="9"/>
      <c r="M13" s="2"/>
      <c r="N13" s="2"/>
      <c r="O13" s="2"/>
    </row>
    <row r="14" spans="2:15" ht="21" x14ac:dyDescent="0.25">
      <c r="B14" s="2"/>
      <c r="C14" s="2"/>
      <c r="D14" s="2"/>
      <c r="E14" s="37" t="s">
        <v>255</v>
      </c>
      <c r="F14" s="27"/>
      <c r="G14" s="27"/>
      <c r="H14" s="27"/>
      <c r="I14" s="27"/>
      <c r="J14" s="27"/>
      <c r="K14" s="28"/>
      <c r="L14" s="9"/>
      <c r="M14" s="2"/>
      <c r="N14" s="2"/>
      <c r="O14" s="2"/>
    </row>
    <row r="15" spans="2:15" x14ac:dyDescent="0.25">
      <c r="B15" s="2"/>
      <c r="C15" s="2"/>
      <c r="D15" s="2"/>
      <c r="E15" s="35" t="s">
        <v>345</v>
      </c>
      <c r="F15" s="35"/>
      <c r="G15" s="35"/>
      <c r="K15" s="28" t="s">
        <v>347</v>
      </c>
      <c r="L15" s="9"/>
      <c r="M15" s="2"/>
      <c r="N15" s="2"/>
      <c r="O15" s="2"/>
    </row>
    <row r="16" spans="2:15" x14ac:dyDescent="0.25">
      <c r="B16" s="2"/>
      <c r="C16" s="2"/>
      <c r="D16" s="2"/>
      <c r="E16" s="34" t="s">
        <v>346</v>
      </c>
      <c r="F16" s="35"/>
      <c r="G16" s="35"/>
      <c r="K16" s="28" t="s">
        <v>348</v>
      </c>
      <c r="L16" s="9"/>
      <c r="M16" s="2"/>
      <c r="N16" s="2"/>
      <c r="O16" s="2"/>
    </row>
    <row r="17" spans="2:18" x14ac:dyDescent="0.25">
      <c r="B17" s="2"/>
      <c r="C17" s="2"/>
      <c r="D17" s="2"/>
      <c r="E17" s="34"/>
      <c r="F17" s="35"/>
      <c r="G17" s="35"/>
      <c r="L17" s="9"/>
      <c r="M17" s="2"/>
      <c r="N17" s="2"/>
      <c r="O17" s="2"/>
    </row>
    <row r="18" spans="2:18" x14ac:dyDescent="0.25">
      <c r="B18" s="2"/>
      <c r="C18" s="2"/>
      <c r="D18" s="2"/>
      <c r="E18" s="35"/>
      <c r="F18" s="35"/>
      <c r="G18" s="35"/>
      <c r="L18" s="2"/>
      <c r="M18" s="2"/>
      <c r="N18" s="2"/>
      <c r="O18" s="2"/>
    </row>
    <row r="19" spans="2:18" x14ac:dyDescent="0.25">
      <c r="B19" s="2"/>
      <c r="C19" s="2"/>
      <c r="D19" s="2"/>
      <c r="E19" s="2"/>
      <c r="F19" s="2"/>
      <c r="G19" s="2"/>
      <c r="H19" s="2"/>
      <c r="I19" s="2"/>
      <c r="J19" s="2"/>
      <c r="K19" s="2"/>
      <c r="L19" s="2"/>
      <c r="M19" s="2"/>
      <c r="N19" s="2"/>
      <c r="O19" s="2"/>
    </row>
    <row r="20" spans="2:18" x14ac:dyDescent="0.25">
      <c r="B20" s="2"/>
      <c r="C20" s="2"/>
      <c r="D20" s="2"/>
      <c r="E20" s="2"/>
      <c r="F20" s="2"/>
      <c r="G20" s="2"/>
      <c r="H20" s="2"/>
      <c r="I20" s="2"/>
      <c r="J20" s="2"/>
      <c r="K20" s="2"/>
      <c r="L20" s="2"/>
      <c r="M20" s="2"/>
      <c r="N20" s="2"/>
      <c r="O20" s="2"/>
    </row>
    <row r="21" spans="2:18" x14ac:dyDescent="0.25">
      <c r="B21" s="2"/>
      <c r="C21" s="2"/>
      <c r="D21" s="2"/>
      <c r="E21" s="58" t="s">
        <v>3</v>
      </c>
      <c r="F21" s="2"/>
      <c r="G21" s="2"/>
      <c r="H21" s="2"/>
      <c r="I21" s="2"/>
      <c r="J21" s="2"/>
      <c r="K21" s="2"/>
      <c r="L21" s="2"/>
      <c r="M21" s="2"/>
      <c r="N21" s="2"/>
      <c r="O21" s="2"/>
    </row>
    <row r="22" spans="2:18" ht="6" customHeight="1" thickBot="1" x14ac:dyDescent="0.3">
      <c r="B22" s="2"/>
      <c r="C22" s="2"/>
      <c r="D22" s="2"/>
      <c r="E22" s="9"/>
      <c r="F22" s="2"/>
      <c r="G22" s="2"/>
      <c r="H22" s="2"/>
      <c r="I22" s="2"/>
      <c r="J22" s="2"/>
      <c r="K22" s="2"/>
      <c r="L22" s="2"/>
      <c r="M22" s="2"/>
      <c r="N22" s="2"/>
      <c r="O22" s="2"/>
    </row>
    <row r="23" spans="2:18" ht="15.75" thickBot="1" x14ac:dyDescent="0.3">
      <c r="B23" s="2"/>
      <c r="C23" s="2"/>
      <c r="D23" s="2"/>
      <c r="E23" s="9" t="s">
        <v>318</v>
      </c>
      <c r="F23" s="41" t="s">
        <v>264</v>
      </c>
      <c r="G23" s="2"/>
      <c r="H23" s="2"/>
      <c r="I23" s="2"/>
      <c r="J23" s="2"/>
      <c r="K23" s="2"/>
      <c r="L23" s="2"/>
      <c r="M23" s="2"/>
      <c r="N23" s="2"/>
      <c r="O23" s="2"/>
    </row>
    <row r="24" spans="2:18" ht="12" customHeight="1" thickBot="1" x14ac:dyDescent="0.3">
      <c r="B24" s="2"/>
      <c r="C24" s="2"/>
      <c r="D24" s="2"/>
      <c r="E24" s="2"/>
      <c r="F24" s="2"/>
      <c r="G24" s="2"/>
      <c r="H24" s="2"/>
      <c r="I24" s="2"/>
      <c r="J24" s="2"/>
      <c r="K24" s="2"/>
      <c r="L24" s="2"/>
      <c r="M24" s="2"/>
      <c r="N24" s="2"/>
      <c r="O24" s="2"/>
    </row>
    <row r="25" spans="2:18" ht="15.75" thickBot="1" x14ac:dyDescent="0.3">
      <c r="B25" s="2"/>
      <c r="C25" s="2"/>
      <c r="D25" s="2"/>
      <c r="E25" s="9" t="s">
        <v>319</v>
      </c>
      <c r="F25" s="41" t="s">
        <v>298</v>
      </c>
      <c r="G25" s="2"/>
      <c r="H25" s="2"/>
      <c r="I25" s="2"/>
      <c r="J25" s="2"/>
      <c r="K25" s="2"/>
      <c r="L25" s="2"/>
      <c r="M25" s="2"/>
      <c r="N25" s="2"/>
      <c r="O25" s="2"/>
    </row>
    <row r="26" spans="2:18" ht="12.75" customHeight="1" thickBot="1" x14ac:dyDescent="0.3">
      <c r="B26" s="2"/>
      <c r="C26" s="2"/>
      <c r="D26" s="2"/>
      <c r="E26" s="2"/>
      <c r="F26" s="2"/>
      <c r="G26" s="2"/>
      <c r="H26" s="2"/>
      <c r="I26" s="2"/>
      <c r="J26" s="2"/>
      <c r="K26" s="2"/>
      <c r="L26" s="2"/>
      <c r="M26" s="2"/>
      <c r="N26" s="2"/>
      <c r="O26" s="2"/>
    </row>
    <row r="27" spans="2:18" ht="14.25" customHeight="1" thickBot="1" x14ac:dyDescent="0.3">
      <c r="B27" s="2"/>
      <c r="C27" s="2"/>
      <c r="D27" s="2"/>
      <c r="E27" s="9" t="s">
        <v>320</v>
      </c>
      <c r="F27" s="86">
        <f ca="1">NOW()-3-61/1440</f>
        <v>43835.414557407406</v>
      </c>
      <c r="G27" s="2"/>
      <c r="H27" s="2"/>
      <c r="I27" s="2"/>
      <c r="J27" s="2"/>
      <c r="K27" s="2"/>
      <c r="L27" s="2"/>
      <c r="M27" s="2"/>
      <c r="N27" s="2"/>
      <c r="O27" s="2"/>
    </row>
    <row r="28" spans="2:18" ht="14.25" customHeight="1" x14ac:dyDescent="0.25">
      <c r="B28" s="2"/>
      <c r="C28" s="2"/>
      <c r="D28" s="2"/>
      <c r="E28" s="2"/>
      <c r="F28" s="2"/>
      <c r="G28" s="2"/>
      <c r="H28" s="2"/>
      <c r="I28" s="2"/>
      <c r="J28" s="2"/>
      <c r="K28" s="2"/>
      <c r="L28" s="2"/>
      <c r="M28" s="2"/>
      <c r="N28" s="2"/>
      <c r="O28" s="2"/>
    </row>
    <row r="29" spans="2:18" ht="10.5" customHeight="1" x14ac:dyDescent="0.25">
      <c r="B29" s="2"/>
      <c r="C29" s="2"/>
      <c r="D29" s="2"/>
      <c r="E29" s="2"/>
      <c r="F29" s="2"/>
      <c r="G29" s="2"/>
      <c r="H29" s="2"/>
      <c r="I29" s="2"/>
      <c r="J29" s="2"/>
      <c r="K29" s="2"/>
      <c r="L29" s="2"/>
      <c r="M29" s="2"/>
      <c r="N29" s="2"/>
      <c r="O29" s="2"/>
    </row>
    <row r="31" spans="2:18" x14ac:dyDescent="0.25">
      <c r="B31" s="2"/>
      <c r="C31" s="2"/>
      <c r="D31" s="2"/>
      <c r="E31" s="2"/>
      <c r="F31" s="2"/>
      <c r="G31" s="2"/>
      <c r="H31" s="2"/>
      <c r="I31" s="2"/>
      <c r="J31" s="2"/>
      <c r="K31" s="2"/>
      <c r="L31" s="2"/>
      <c r="M31" s="2"/>
      <c r="N31" s="2"/>
      <c r="O31" s="2"/>
      <c r="P31" s="2"/>
      <c r="Q31" s="2"/>
      <c r="R31" s="2"/>
    </row>
    <row r="32" spans="2:18" ht="21" x14ac:dyDescent="0.35">
      <c r="B32" s="2"/>
      <c r="C32" s="10" t="s">
        <v>321</v>
      </c>
      <c r="D32" s="2"/>
      <c r="E32" s="2"/>
      <c r="F32" s="2"/>
      <c r="G32" s="2"/>
      <c r="H32" s="2"/>
      <c r="I32" s="2"/>
      <c r="J32" s="2"/>
      <c r="K32" s="2"/>
      <c r="L32" s="2"/>
      <c r="M32" s="2"/>
      <c r="N32" s="2"/>
      <c r="O32" s="2"/>
      <c r="P32" s="2"/>
      <c r="Q32" s="2"/>
    </row>
    <row r="33" spans="2:17" x14ac:dyDescent="0.25">
      <c r="B33" s="2"/>
      <c r="C33" s="2"/>
      <c r="D33" s="2"/>
      <c r="E33" s="2"/>
      <c r="F33" s="2"/>
      <c r="G33" s="2"/>
      <c r="H33" s="2"/>
      <c r="I33" s="2"/>
      <c r="J33" s="2"/>
      <c r="K33" s="9" t="s">
        <v>322</v>
      </c>
      <c r="L33" s="2"/>
      <c r="M33" s="60"/>
      <c r="N33" s="2"/>
      <c r="O33" s="2"/>
      <c r="P33" s="2"/>
      <c r="Q33" s="2"/>
    </row>
    <row r="34" spans="2:17" x14ac:dyDescent="0.25">
      <c r="B34" s="2"/>
      <c r="C34" s="2"/>
      <c r="D34" s="2"/>
      <c r="E34" s="61" t="str">
        <f t="array" ref="E34:I45" ca="1">_xll.flAggregatePortfolio(F23,F25,K34:L40,L41)</f>
        <v>#ERROR: Failed to find or create market data item [Analytic LUID_FVL71B1S]. This occurred because LUID_FVL71B1S is not in the loaded Analytics set. Implies incorrect dependencies or missing data for time.</v>
      </c>
      <c r="F34" s="61" t="str">
        <f ca="1"/>
        <v>#ERROR: Failed to find or create market data item [Analytic LUID_FVL71B1S]. This occurred because LUID_FVL71B1S is not in the loaded Analytics set. Implies incorrect dependencies or missing data for time.</v>
      </c>
      <c r="G34" s="61" t="str">
        <f ca="1"/>
        <v>#ERROR: Failed to find or create market data item [Analytic LUID_FVL71B1S]. This occurred because LUID_FVL71B1S is not in the loaded Analytics set. Implies incorrect dependencies or missing data for time.</v>
      </c>
      <c r="H34" s="61" t="str">
        <f ca="1"/>
        <v>#ERROR: Failed to find or create market data item [Analytic LUID_FVL71B1S]. This occurred because LUID_FVL71B1S is not in the loaded Analytics set. Implies incorrect dependencies or missing data for time.</v>
      </c>
      <c r="I34" s="61" t="str">
        <f ca="1"/>
        <v>#ERROR: Failed to find or create market data item [Analytic LUID_FVL71B1S]. This occurred because LUID_FVL71B1S is not in the loaded Analytics set. Implies incorrect dependencies or missing data for time.</v>
      </c>
      <c r="J34" s="2"/>
      <c r="K34" s="62" t="s">
        <v>242</v>
      </c>
      <c r="L34" s="65" t="s">
        <v>306</v>
      </c>
      <c r="M34" s="66"/>
      <c r="N34" s="66"/>
      <c r="O34" s="66"/>
      <c r="P34" s="2"/>
      <c r="Q34" s="2"/>
    </row>
    <row r="35" spans="2:17" x14ac:dyDescent="0.25">
      <c r="B35" s="9"/>
      <c r="C35" s="2"/>
      <c r="D35" s="2"/>
      <c r="E35" s="63" t="str">
        <f ca="1"/>
        <v>#ERROR: Failed to find or create market data item [Analytic LUID_FVL71B1S]. This occurred because LUID_FVL71B1S is not in the loaded Analytics set. Implies incorrect dependencies or missing data for time.</v>
      </c>
      <c r="F35" s="64" t="str">
        <f ca="1"/>
        <v>#ERROR: Failed to find or create market data item [Analytic LUID_FVL71B1S]. This occurred because LUID_FVL71B1S is not in the loaded Analytics set. Implies incorrect dependencies or missing data for time.</v>
      </c>
      <c r="G35" s="72" t="str">
        <f ca="1"/>
        <v>#ERROR: Failed to find or create market data item [Analytic LUID_FVL71B1S]. This occurred because LUID_FVL71B1S is not in the loaded Analytics set. Implies incorrect dependencies or missing data for time.</v>
      </c>
      <c r="H35" s="72" t="str">
        <f ca="1"/>
        <v>#ERROR: Failed to find or create market data item [Analytic LUID_FVL71B1S]. This occurred because LUID_FVL71B1S is not in the loaded Analytics set. Implies incorrect dependencies or missing data for time.</v>
      </c>
      <c r="I35" s="72" t="str">
        <f ca="1"/>
        <v>#ERROR: Failed to find or create market data item [Analytic LUID_FVL71B1S]. This occurred because LUID_FVL71B1S is not in the loaded Analytics set. Implies incorrect dependencies or missing data for time.</v>
      </c>
      <c r="J35" s="2"/>
      <c r="K35" s="32" t="s">
        <v>323</v>
      </c>
      <c r="L35" s="67"/>
      <c r="M35" s="68"/>
      <c r="N35" s="68"/>
      <c r="O35" s="68"/>
      <c r="P35" s="2"/>
      <c r="Q35" s="2"/>
    </row>
    <row r="36" spans="2:17" x14ac:dyDescent="0.25">
      <c r="B36" s="9"/>
      <c r="C36" s="2"/>
      <c r="D36" s="2"/>
      <c r="E36" s="63" t="str">
        <f ca="1"/>
        <v>#ERROR: Failed to find or create market data item [Analytic LUID_FVL71B1S]. This occurred because LUID_FVL71B1S is not in the loaded Analytics set. Implies incorrect dependencies or missing data for time.</v>
      </c>
      <c r="F36" s="64" t="str">
        <f ca="1"/>
        <v>#ERROR: Failed to find or create market data item [Analytic LUID_FVL71B1S]. This occurred because LUID_FVL71B1S is not in the loaded Analytics set. Implies incorrect dependencies or missing data for time.</v>
      </c>
      <c r="G36" s="72" t="str">
        <f ca="1"/>
        <v>#ERROR: Failed to find or create market data item [Analytic LUID_FVL71B1S]. This occurred because LUID_FVL71B1S is not in the loaded Analytics set. Implies incorrect dependencies or missing data for time.</v>
      </c>
      <c r="H36" s="72" t="str">
        <f ca="1"/>
        <v>#ERROR: Failed to find or create market data item [Analytic LUID_FVL71B1S]. This occurred because LUID_FVL71B1S is not in the loaded Analytics set. Implies incorrect dependencies or missing data for time.</v>
      </c>
      <c r="I36" s="72" t="str">
        <f ca="1"/>
        <v>#ERROR: Failed to find or create market data item [Analytic LUID_FVL71B1S]. This occurred because LUID_FVL71B1S is not in the loaded Analytics set. Implies incorrect dependencies or missing data for time.</v>
      </c>
      <c r="J36" s="2"/>
      <c r="K36" s="32" t="s">
        <v>324</v>
      </c>
      <c r="L36" s="67"/>
      <c r="M36" s="68"/>
      <c r="N36" s="68"/>
      <c r="O36" s="68"/>
      <c r="P36" s="2"/>
      <c r="Q36" s="2"/>
    </row>
    <row r="37" spans="2:17" x14ac:dyDescent="0.25">
      <c r="B37" s="9"/>
      <c r="C37" s="2"/>
      <c r="D37" s="2"/>
      <c r="E37" s="63" t="str">
        <f ca="1"/>
        <v>#ERROR: Failed to find or create market data item [Analytic LUID_FVL71B1S]. This occurred because LUID_FVL71B1S is not in the loaded Analytics set. Implies incorrect dependencies or missing data for time.</v>
      </c>
      <c r="F37" s="64" t="str">
        <f ca="1"/>
        <v>#ERROR: Failed to find or create market data item [Analytic LUID_FVL71B1S]. This occurred because LUID_FVL71B1S is not in the loaded Analytics set. Implies incorrect dependencies or missing data for time.</v>
      </c>
      <c r="G37" s="72" t="str">
        <f ca="1"/>
        <v>#ERROR: Failed to find or create market data item [Analytic LUID_FVL71B1S]. This occurred because LUID_FVL71B1S is not in the loaded Analytics set. Implies incorrect dependencies or missing data for time.</v>
      </c>
      <c r="H37" s="72" t="str">
        <f ca="1"/>
        <v>#ERROR: Failed to find or create market data item [Analytic LUID_FVL71B1S]. This occurred because LUID_FVL71B1S is not in the loaded Analytics set. Implies incorrect dependencies or missing data for time.</v>
      </c>
      <c r="I37" s="72" t="str">
        <f ca="1"/>
        <v>#ERROR: Failed to find or create market data item [Analytic LUID_FVL71B1S]. This occurred because LUID_FVL71B1S is not in the loaded Analytics set. Implies incorrect dependencies or missing data for time.</v>
      </c>
      <c r="J37" s="2"/>
      <c r="K37" s="32" t="s">
        <v>325</v>
      </c>
      <c r="L37" s="69">
        <f ca="1">F27</f>
        <v>43835.414557407406</v>
      </c>
      <c r="M37" s="70"/>
      <c r="N37" s="70"/>
      <c r="O37" s="70"/>
      <c r="P37" s="2"/>
      <c r="Q37" s="2"/>
    </row>
    <row r="38" spans="2:17" x14ac:dyDescent="0.25">
      <c r="B38" s="9"/>
      <c r="C38" s="2"/>
      <c r="D38" s="2"/>
      <c r="E38" s="63" t="str">
        <f ca="1"/>
        <v>#ERROR: Failed to find or create market data item [Analytic LUID_FVL71B1S]. This occurred because LUID_FVL71B1S is not in the loaded Analytics set. Implies incorrect dependencies or missing data for time.</v>
      </c>
      <c r="F38" s="64" t="str">
        <f ca="1"/>
        <v>#ERROR: Failed to find or create market data item [Analytic LUID_FVL71B1S]. This occurred because LUID_FVL71B1S is not in the loaded Analytics set. Implies incorrect dependencies or missing data for time.</v>
      </c>
      <c r="G38" s="72" t="str">
        <f ca="1"/>
        <v>#ERROR: Failed to find or create market data item [Analytic LUID_FVL71B1S]. This occurred because LUID_FVL71B1S is not in the loaded Analytics set. Implies incorrect dependencies or missing data for time.</v>
      </c>
      <c r="H38" s="72" t="str">
        <f ca="1"/>
        <v>#ERROR: Failed to find or create market data item [Analytic LUID_FVL71B1S]. This occurred because LUID_FVL71B1S is not in the loaded Analytics set. Implies incorrect dependencies or missing data for time.</v>
      </c>
      <c r="I38" s="72" t="str">
        <f ca="1"/>
        <v>#ERROR: Failed to find or create market data item [Analytic LUID_FVL71B1S]. This occurred because LUID_FVL71B1S is not in the loaded Analytics set. Implies incorrect dependencies or missing data for time.</v>
      </c>
      <c r="J38" s="2"/>
      <c r="K38" s="32" t="s">
        <v>326</v>
      </c>
      <c r="L38" s="67" t="s">
        <v>358</v>
      </c>
      <c r="M38" s="68"/>
      <c r="N38" s="68"/>
      <c r="O38" s="68"/>
      <c r="P38" s="2"/>
      <c r="Q38" s="2"/>
    </row>
    <row r="39" spans="2:17" x14ac:dyDescent="0.25">
      <c r="B39" s="9"/>
      <c r="C39" s="2"/>
      <c r="D39" s="2"/>
      <c r="E39" s="63" t="str">
        <f ca="1"/>
        <v>#ERROR: Failed to find or create market data item [Analytic LUID_FVL71B1S]. This occurred because LUID_FVL71B1S is not in the loaded Analytics set. Implies incorrect dependencies or missing data for time.</v>
      </c>
      <c r="F39" s="64" t="str">
        <f ca="1"/>
        <v>#ERROR: Failed to find or create market data item [Analytic LUID_FVL71B1S]. This occurred because LUID_FVL71B1S is not in the loaded Analytics set. Implies incorrect dependencies or missing data for time.</v>
      </c>
      <c r="G39" s="72" t="str">
        <f ca="1"/>
        <v>#ERROR: Failed to find or create market data item [Analytic LUID_FVL71B1S]. This occurred because LUID_FVL71B1S is not in the loaded Analytics set. Implies incorrect dependencies or missing data for time.</v>
      </c>
      <c r="H39" s="72" t="str">
        <f ca="1"/>
        <v>#ERROR: Failed to find or create market data item [Analytic LUID_FVL71B1S]. This occurred because LUID_FVL71B1S is not in the loaded Analytics set. Implies incorrect dependencies or missing data for time.</v>
      </c>
      <c r="I39" s="72" t="str">
        <f ca="1"/>
        <v>#ERROR: Failed to find or create market data item [Analytic LUID_FVL71B1S]. This occurred because LUID_FVL71B1S is not in the loaded Analytics set. Implies incorrect dependencies or missing data for time.</v>
      </c>
      <c r="J39" s="2"/>
      <c r="K39" s="32" t="s">
        <v>327</v>
      </c>
      <c r="L39" s="67" t="s">
        <v>359</v>
      </c>
      <c r="M39" s="68"/>
      <c r="N39" s="68"/>
      <c r="O39" s="68"/>
      <c r="P39" s="2"/>
      <c r="Q39" s="2"/>
    </row>
    <row r="40" spans="2:17" x14ac:dyDescent="0.25">
      <c r="B40" s="9"/>
      <c r="C40" s="2"/>
      <c r="D40" s="2"/>
      <c r="E40" s="63" t="str">
        <f ca="1"/>
        <v>#ERROR: Failed to find or create market data item [Analytic LUID_FVL71B1S]. This occurred because LUID_FVL71B1S is not in the loaded Analytics set. Implies incorrect dependencies or missing data for time.</v>
      </c>
      <c r="F40" s="64" t="str">
        <f ca="1"/>
        <v>#ERROR: Failed to find or create market data item [Analytic LUID_FVL71B1S]. This occurred because LUID_FVL71B1S is not in the loaded Analytics set. Implies incorrect dependencies or missing data for time.</v>
      </c>
      <c r="G40" s="72" t="str">
        <f ca="1"/>
        <v>#ERROR: Failed to find or create market data item [Analytic LUID_FVL71B1S]. This occurred because LUID_FVL71B1S is not in the loaded Analytics set. Implies incorrect dependencies or missing data for time.</v>
      </c>
      <c r="H40" s="72" t="str">
        <f ca="1"/>
        <v>#ERROR: Failed to find or create market data item [Analytic LUID_FVL71B1S]. This occurred because LUID_FVL71B1S is not in the loaded Analytics set. Implies incorrect dependencies or missing data for time.</v>
      </c>
      <c r="I40" s="72" t="str">
        <f ca="1"/>
        <v>#ERROR: Failed to find or create market data item [Analytic LUID_FVL71B1S]. This occurred because LUID_FVL71B1S is not in the loaded Analytics set. Implies incorrect dependencies or missing data for time.</v>
      </c>
      <c r="J40" s="2"/>
      <c r="K40" s="32" t="s">
        <v>328</v>
      </c>
      <c r="L40" s="67"/>
      <c r="M40" s="68"/>
      <c r="N40" s="68"/>
      <c r="O40" s="68"/>
      <c r="P40" s="2"/>
      <c r="Q40" s="2"/>
    </row>
    <row r="41" spans="2:17" ht="15" customHeight="1" x14ac:dyDescent="0.25">
      <c r="B41" s="9"/>
      <c r="C41" s="2"/>
      <c r="D41" s="2"/>
      <c r="E41" s="63" t="str">
        <f ca="1"/>
        <v>#ERROR: Failed to find or create market data item [Analytic LUID_FVL71B1S]. This occurred because LUID_FVL71B1S is not in the loaded Analytics set. Implies incorrect dependencies or missing data for time.</v>
      </c>
      <c r="F41" s="64" t="str">
        <f ca="1"/>
        <v>#ERROR: Failed to find or create market data item [Analytic LUID_FVL71B1S]. This occurred because LUID_FVL71B1S is not in the loaded Analytics set. Implies incorrect dependencies or missing data for time.</v>
      </c>
      <c r="G41" s="72" t="str">
        <f ca="1"/>
        <v>#ERROR: Failed to find or create market data item [Analytic LUID_FVL71B1S]. This occurred because LUID_FVL71B1S is not in the loaded Analytics set. Implies incorrect dependencies or missing data for time.</v>
      </c>
      <c r="H41" s="72" t="str">
        <f ca="1"/>
        <v>#ERROR: Failed to find or create market data item [Analytic LUID_FVL71B1S]. This occurred because LUID_FVL71B1S is not in the loaded Analytics set. Implies incorrect dependencies or missing data for time.</v>
      </c>
      <c r="I41" s="72" t="str">
        <f ca="1"/>
        <v>#ERROR: Failed to find or create market data item [Analytic LUID_FVL71B1S]. This occurred because LUID_FVL71B1S is not in the loaded Analytics set. Implies incorrect dependencies or missing data for time.</v>
      </c>
      <c r="J41" s="2"/>
      <c r="K41" s="32" t="s">
        <v>329</v>
      </c>
      <c r="L41" s="81" t="s">
        <v>330</v>
      </c>
      <c r="M41" s="82"/>
      <c r="N41" s="82"/>
      <c r="O41" s="82"/>
      <c r="P41" s="2"/>
      <c r="Q41" s="2"/>
    </row>
    <row r="42" spans="2:17" x14ac:dyDescent="0.25">
      <c r="B42" s="9"/>
      <c r="C42" s="2"/>
      <c r="D42" s="2"/>
      <c r="E42" s="63" t="str">
        <f ca="1"/>
        <v>#ERROR: Failed to find or create market data item [Analytic LUID_FVL71B1S]. This occurred because LUID_FVL71B1S is not in the loaded Analytics set. Implies incorrect dependencies or missing data for time.</v>
      </c>
      <c r="F42" s="64" t="str">
        <f ca="1"/>
        <v>#ERROR: Failed to find or create market data item [Analytic LUID_FVL71B1S]. This occurred because LUID_FVL71B1S is not in the loaded Analytics set. Implies incorrect dependencies or missing data for time.</v>
      </c>
      <c r="G42" s="72" t="str">
        <f ca="1"/>
        <v>#ERROR: Failed to find or create market data item [Analytic LUID_FVL71B1S]. This occurred because LUID_FVL71B1S is not in the loaded Analytics set. Implies incorrect dependencies or missing data for time.</v>
      </c>
      <c r="H42" s="72" t="str">
        <f ca="1"/>
        <v>#ERROR: Failed to find or create market data item [Analytic LUID_FVL71B1S]. This occurred because LUID_FVL71B1S is not in the loaded Analytics set. Implies incorrect dependencies or missing data for time.</v>
      </c>
      <c r="I42" s="72" t="str">
        <f ca="1"/>
        <v>#ERROR: Failed to find or create market data item [Analytic LUID_FVL71B1S]. This occurred because LUID_FVL71B1S is not in the loaded Analytics set. Implies incorrect dependencies or missing data for time.</v>
      </c>
      <c r="J42" s="2"/>
      <c r="K42" s="32"/>
      <c r="L42" s="81"/>
      <c r="M42" s="82"/>
      <c r="N42" s="82"/>
      <c r="O42" s="82"/>
      <c r="P42" s="2"/>
      <c r="Q42" s="2"/>
    </row>
    <row r="43" spans="2:17" x14ac:dyDescent="0.25">
      <c r="B43" s="9"/>
      <c r="C43" s="2"/>
      <c r="D43" s="2"/>
      <c r="E43" s="63" t="str">
        <f ca="1"/>
        <v>#ERROR: Failed to find or create market data item [Analytic LUID_FVL71B1S]. This occurred because LUID_FVL71B1S is not in the loaded Analytics set. Implies incorrect dependencies or missing data for time.</v>
      </c>
      <c r="F43" s="64" t="str">
        <f ca="1"/>
        <v>#ERROR: Failed to find or create market data item [Analytic LUID_FVL71B1S]. This occurred because LUID_FVL71B1S is not in the loaded Analytics set. Implies incorrect dependencies or missing data for time.</v>
      </c>
      <c r="G43" s="72" t="str">
        <f ca="1"/>
        <v>#ERROR: Failed to find or create market data item [Analytic LUID_FVL71B1S]. This occurred because LUID_FVL71B1S is not in the loaded Analytics set. Implies incorrect dependencies or missing data for time.</v>
      </c>
      <c r="H43" s="72" t="str">
        <f ca="1"/>
        <v>#ERROR: Failed to find or create market data item [Analytic LUID_FVL71B1S]. This occurred because LUID_FVL71B1S is not in the loaded Analytics set. Implies incorrect dependencies or missing data for time.</v>
      </c>
      <c r="I43" s="72" t="str">
        <f ca="1"/>
        <v>#ERROR: Failed to find or create market data item [Analytic LUID_FVL71B1S]. This occurred because LUID_FVL71B1S is not in the loaded Analytics set. Implies incorrect dependencies or missing data for time.</v>
      </c>
      <c r="J43" s="2"/>
      <c r="K43" s="32"/>
      <c r="L43" s="81"/>
      <c r="M43" s="82"/>
      <c r="N43" s="82"/>
      <c r="O43" s="82"/>
      <c r="P43" s="2"/>
      <c r="Q43" s="2"/>
    </row>
    <row r="44" spans="2:17" x14ac:dyDescent="0.25">
      <c r="B44" s="9"/>
      <c r="C44" s="2"/>
      <c r="D44" s="2"/>
      <c r="E44" s="63" t="str">
        <f ca="1"/>
        <v>#ERROR: Failed to find or create market data item [Analytic LUID_FVL71B1S]. This occurred because LUID_FVL71B1S is not in the loaded Analytics set. Implies incorrect dependencies or missing data for time.</v>
      </c>
      <c r="F44" s="64" t="str">
        <f ca="1"/>
        <v>#ERROR: Failed to find or create market data item [Analytic LUID_FVL71B1S]. This occurred because LUID_FVL71B1S is not in the loaded Analytics set. Implies incorrect dependencies or missing data for time.</v>
      </c>
      <c r="G44" s="72" t="str">
        <f ca="1"/>
        <v>#ERROR: Failed to find or create market data item [Analytic LUID_FVL71B1S]. This occurred because LUID_FVL71B1S is not in the loaded Analytics set. Implies incorrect dependencies or missing data for time.</v>
      </c>
      <c r="H44" s="72" t="str">
        <f ca="1"/>
        <v>#ERROR: Failed to find or create market data item [Analytic LUID_FVL71B1S]. This occurred because LUID_FVL71B1S is not in the loaded Analytics set. Implies incorrect dependencies or missing data for time.</v>
      </c>
      <c r="I44" s="72" t="str">
        <f ca="1"/>
        <v>#ERROR: Failed to find or create market data item [Analytic LUID_FVL71B1S]. This occurred because LUID_FVL71B1S is not in the loaded Analytics set. Implies incorrect dependencies or missing data for time.</v>
      </c>
      <c r="J44" s="2"/>
      <c r="K44" s="32"/>
      <c r="L44" s="81"/>
      <c r="M44" s="82"/>
      <c r="N44" s="82"/>
      <c r="O44" s="82"/>
      <c r="P44" s="2"/>
      <c r="Q44" s="2"/>
    </row>
    <row r="45" spans="2:17" x14ac:dyDescent="0.25">
      <c r="B45" s="9"/>
      <c r="C45" s="2"/>
      <c r="D45" s="2"/>
      <c r="E45" s="63" t="str">
        <f ca="1"/>
        <v>#ERROR: Failed to find or create market data item [Analytic LUID_FVL71B1S]. This occurred because LUID_FVL71B1S is not in the loaded Analytics set. Implies incorrect dependencies or missing data for time.</v>
      </c>
      <c r="F45" s="64" t="str">
        <f ca="1"/>
        <v>#ERROR: Failed to find or create market data item [Analytic LUID_FVL71B1S]. This occurred because LUID_FVL71B1S is not in the loaded Analytics set. Implies incorrect dependencies or missing data for time.</v>
      </c>
      <c r="G45" s="72" t="str">
        <f ca="1"/>
        <v>#ERROR: Failed to find or create market data item [Analytic LUID_FVL71B1S]. This occurred because LUID_FVL71B1S is not in the loaded Analytics set. Implies incorrect dependencies or missing data for time.</v>
      </c>
      <c r="H45" s="72" t="str">
        <f ca="1"/>
        <v>#ERROR: Failed to find or create market data item [Analytic LUID_FVL71B1S]. This occurred because LUID_FVL71B1S is not in the loaded Analytics set. Implies incorrect dependencies or missing data for time.</v>
      </c>
      <c r="I45" s="72" t="str">
        <f ca="1"/>
        <v>#ERROR: Failed to find or create market data item [Analytic LUID_FVL71B1S]. This occurred because LUID_FVL71B1S is not in the loaded Analytics set. Implies incorrect dependencies or missing data for time.</v>
      </c>
      <c r="J45" s="2"/>
      <c r="K45" s="32"/>
      <c r="L45" s="81"/>
      <c r="M45" s="82"/>
      <c r="N45" s="82"/>
      <c r="O45" s="82"/>
      <c r="P45" s="2"/>
      <c r="Q45" s="2"/>
    </row>
    <row r="46" spans="2:17" x14ac:dyDescent="0.25">
      <c r="B46" s="9"/>
      <c r="C46" s="2"/>
      <c r="D46" s="2"/>
      <c r="E46" s="63"/>
      <c r="F46" s="64"/>
      <c r="G46" s="72"/>
      <c r="H46" s="72"/>
      <c r="I46" s="72"/>
      <c r="J46" s="2"/>
      <c r="K46" s="32"/>
      <c r="L46" s="81"/>
      <c r="M46" s="82"/>
      <c r="N46" s="82"/>
      <c r="O46" s="82"/>
      <c r="P46" s="2"/>
      <c r="Q46" s="2"/>
    </row>
    <row r="47" spans="2:17" x14ac:dyDescent="0.25">
      <c r="B47" s="9"/>
      <c r="C47" s="2"/>
      <c r="D47" s="2"/>
      <c r="E47" s="63"/>
      <c r="F47" s="64"/>
      <c r="G47" s="72"/>
      <c r="H47" s="72"/>
      <c r="I47" s="72"/>
      <c r="J47" s="2"/>
      <c r="K47" s="32"/>
      <c r="L47" s="81"/>
      <c r="M47" s="82"/>
      <c r="N47" s="82"/>
      <c r="O47" s="82"/>
      <c r="P47" s="2"/>
      <c r="Q47" s="2"/>
    </row>
    <row r="48" spans="2:17" x14ac:dyDescent="0.25">
      <c r="B48" s="9"/>
      <c r="C48" s="2"/>
      <c r="D48" s="2"/>
      <c r="E48" s="63"/>
      <c r="F48" s="64"/>
      <c r="G48" s="72"/>
      <c r="H48" s="72"/>
      <c r="I48" s="72"/>
      <c r="J48" s="2"/>
      <c r="K48" s="32"/>
      <c r="L48" s="81"/>
      <c r="M48" s="82"/>
      <c r="N48" s="82"/>
      <c r="O48" s="82"/>
      <c r="P48" s="2"/>
      <c r="Q48" s="2"/>
    </row>
    <row r="49" spans="2:17" x14ac:dyDescent="0.25">
      <c r="B49" s="2"/>
      <c r="C49" s="2"/>
      <c r="D49" s="2"/>
      <c r="E49" s="2"/>
      <c r="F49" s="2"/>
      <c r="G49" s="2"/>
      <c r="H49" s="2"/>
      <c r="I49" s="2"/>
      <c r="J49" s="2"/>
      <c r="K49" s="2"/>
      <c r="L49" s="2"/>
      <c r="M49" s="2"/>
      <c r="N49" s="2"/>
      <c r="O49" s="2"/>
      <c r="P49" s="2"/>
      <c r="Q49" s="2"/>
    </row>
    <row r="51" spans="2:17" x14ac:dyDescent="0.25">
      <c r="E51" t="s">
        <v>428</v>
      </c>
    </row>
    <row r="53" spans="2:17" x14ac:dyDescent="0.25">
      <c r="E53" t="str">
        <f t="array" ref="E53:L57">_xll.flInstrumentsLookup("Figi",'Upserting market quotes'!H30:H33)</f>
        <v>State</v>
      </c>
      <c r="F53" t="str">
        <v>LusidInstrumentId</v>
      </c>
      <c r="G53" t="str">
        <v>Name</v>
      </c>
      <c r="H53" t="str">
        <v>Isin</v>
      </c>
      <c r="I53" t="str">
        <v>Figi</v>
      </c>
      <c r="J53" t="str">
        <v>Ticker</v>
      </c>
      <c r="K53" t="str">
        <v>ClientInternal</v>
      </c>
      <c r="L53" t="str">
        <v/>
      </c>
    </row>
    <row r="54" spans="2:17" x14ac:dyDescent="0.25">
      <c r="E54" t="str">
        <v>Active</v>
      </c>
      <c r="F54" t="str">
        <v>LUID_FVL71B1S</v>
      </c>
      <c r="G54" t="str">
        <v>Amazon_Nasdaq_AMZN</v>
      </c>
      <c r="H54" t="str">
        <v>US0231351067</v>
      </c>
      <c r="I54" t="str">
        <v>BBG000BVPXP1</v>
      </c>
      <c r="J54" t="str">
        <v>AMZN</v>
      </c>
      <c r="K54" t="str">
        <v>imd_34634534</v>
      </c>
      <c r="L54" t="str">
        <v/>
      </c>
    </row>
    <row r="55" spans="2:17" x14ac:dyDescent="0.25">
      <c r="E55" t="str">
        <v>Active</v>
      </c>
      <c r="F55" t="str">
        <v>LUID_U15233F5</v>
      </c>
      <c r="G55" t="str">
        <v>Apple_Nasdaq_AAPL</v>
      </c>
      <c r="H55" t="str">
        <v>US0378331005</v>
      </c>
      <c r="I55" t="str">
        <v>BBG000B9XVV8</v>
      </c>
      <c r="J55" t="str">
        <v>AAPL</v>
      </c>
      <c r="K55" t="str">
        <v>imd_35345345</v>
      </c>
      <c r="L55" t="str">
        <v/>
      </c>
    </row>
    <row r="56" spans="2:17" x14ac:dyDescent="0.25">
      <c r="E56" t="str">
        <v>Active</v>
      </c>
      <c r="F56" t="str">
        <v>LUID_S29JE7OA</v>
      </c>
      <c r="G56" t="str">
        <v>USTreasury_2.00_2021</v>
      </c>
      <c r="H56" t="str">
        <v>US912828U816</v>
      </c>
      <c r="I56" t="str">
        <v>BBG00FN3B5K8</v>
      </c>
      <c r="J56" t="str">
        <v>T 2 12/31/21</v>
      </c>
      <c r="K56" t="str">
        <v>imd_34535347</v>
      </c>
      <c r="L56" t="str">
        <v/>
      </c>
    </row>
    <row r="57" spans="2:17" x14ac:dyDescent="0.25">
      <c r="E57" t="str">
        <v>Active</v>
      </c>
      <c r="F57" t="str">
        <v>LUID_E0FQLDV6</v>
      </c>
      <c r="G57" t="str">
        <v>USTreasury_6.875_2025</v>
      </c>
      <c r="H57" t="str">
        <v>US912810EV62</v>
      </c>
      <c r="I57" t="str">
        <v>BBG000DQQNJ8</v>
      </c>
      <c r="J57" t="str">
        <v>T 6.875 08/15/25</v>
      </c>
      <c r="K57" t="str">
        <v>imd_34534539</v>
      </c>
      <c r="L57" t="str">
        <v/>
      </c>
    </row>
    <row r="70" ht="15.75" customHeight="1" x14ac:dyDescent="0.25"/>
    <row r="72" ht="14.25" customHeight="1" x14ac:dyDescent="0.25"/>
  </sheetData>
  <mergeCells count="1">
    <mergeCell ref="L41:O48"/>
  </mergeCells>
  <hyperlinks>
    <hyperlink ref="K15" r:id="rId1" display="https://support.lusid.com/what-is-a-recipe-and-how-are-they-used" xr:uid="{8D941EC8-E550-4D14-8A9D-22BFA46266AD}"/>
    <hyperlink ref="K16" r:id="rId2" location="operation/GetAggregationByPortfolio" display="https://docs.lusid.com/ - operation/GetAggregationByPortfolio" xr:uid="{D442FBB9-F1F3-4E70-9B08-9A48CD6285D5}"/>
  </hyperlinks>
  <pageMargins left="0.7" right="0.7" top="0.75" bottom="0.75" header="0.3" footer="0.3"/>
  <pageSetup paperSize="9"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E621F-2E68-4C2C-AE26-110005778896}">
  <sheetPr>
    <tabColor theme="7" tint="0.79998168889431442"/>
  </sheetPr>
  <dimension ref="A1:O55"/>
  <sheetViews>
    <sheetView showGridLines="0" topLeftCell="A10" zoomScale="85" zoomScaleNormal="85" workbookViewId="0">
      <selection activeCell="H33" sqref="H33"/>
    </sheetView>
  </sheetViews>
  <sheetFormatPr defaultColWidth="9.140625" defaultRowHeight="15" x14ac:dyDescent="0.25"/>
  <cols>
    <col min="1" max="1" width="6.5703125" customWidth="1"/>
    <col min="2" max="2" width="2.5703125" customWidth="1"/>
    <col min="3" max="3" width="1" customWidth="1"/>
    <col min="4" max="4" width="15.28515625" bestFit="1" customWidth="1"/>
    <col min="5" max="5" width="27.42578125" bestFit="1" customWidth="1"/>
    <col min="6" max="6" width="27.140625" bestFit="1" customWidth="1"/>
    <col min="7" max="7" width="25.85546875" customWidth="1"/>
    <col min="8" max="8" width="43" bestFit="1" customWidth="1"/>
    <col min="9" max="9" width="25.7109375" bestFit="1" customWidth="1"/>
    <col min="10" max="10" width="18.28515625" customWidth="1"/>
    <col min="11" max="12" width="22" bestFit="1" customWidth="1"/>
    <col min="13" max="13" width="5.5703125" customWidth="1"/>
    <col min="15" max="15" width="28.85546875" bestFit="1" customWidth="1"/>
    <col min="16" max="16" width="17.140625" bestFit="1" customWidth="1"/>
    <col min="17" max="17" width="18.5703125" bestFit="1" customWidth="1"/>
    <col min="18" max="18" width="19.85546875" bestFit="1" customWidth="1"/>
    <col min="19" max="19" width="23" bestFit="1" customWidth="1"/>
    <col min="20" max="20" width="11.28515625" bestFit="1" customWidth="1"/>
    <col min="21" max="21" width="18" bestFit="1" customWidth="1"/>
    <col min="22" max="25" width="9.28515625" bestFit="1" customWidth="1"/>
  </cols>
  <sheetData>
    <row r="1" spans="2:15" ht="27.75" customHeight="1" x14ac:dyDescent="0.25"/>
    <row r="2" spans="2:15" x14ac:dyDescent="0.25">
      <c r="B2" s="1"/>
      <c r="C2" s="1"/>
      <c r="D2" s="1"/>
      <c r="E2" s="1"/>
      <c r="F2" s="1"/>
      <c r="G2" s="1"/>
      <c r="H2" s="1"/>
      <c r="I2" s="1"/>
      <c r="J2" s="1"/>
      <c r="K2" s="1"/>
      <c r="L2" s="1"/>
      <c r="M2" s="1"/>
    </row>
    <row r="3" spans="2:15" ht="27" customHeight="1" x14ac:dyDescent="0.25">
      <c r="B3" s="1"/>
      <c r="C3" s="1"/>
      <c r="D3" s="11"/>
      <c r="E3" s="1"/>
      <c r="F3" s="1"/>
      <c r="G3" s="1"/>
      <c r="H3" s="1"/>
      <c r="I3" s="1"/>
      <c r="J3" s="1"/>
      <c r="K3" s="1"/>
      <c r="L3" s="1"/>
      <c r="M3" s="1"/>
    </row>
    <row r="4" spans="2:15" ht="8.25" customHeight="1" x14ac:dyDescent="0.25">
      <c r="B4" s="1"/>
      <c r="C4" s="1"/>
      <c r="D4" s="1"/>
      <c r="E4" s="1"/>
      <c r="F4" s="1"/>
      <c r="G4" s="1"/>
      <c r="H4" s="1"/>
      <c r="I4" s="1"/>
      <c r="J4" s="1"/>
      <c r="K4" s="1"/>
      <c r="L4" s="1"/>
      <c r="M4" s="1"/>
    </row>
    <row r="5" spans="2:15" x14ac:dyDescent="0.25">
      <c r="B5" s="1"/>
      <c r="C5" s="1"/>
      <c r="D5" s="3"/>
      <c r="E5" s="1"/>
      <c r="F5" s="1"/>
      <c r="G5" s="1"/>
      <c r="H5" s="1"/>
      <c r="I5" s="1"/>
      <c r="J5" s="1"/>
      <c r="K5" s="1"/>
      <c r="L5" s="1"/>
      <c r="M5" s="1"/>
    </row>
    <row r="6" spans="2:15" x14ac:dyDescent="0.25">
      <c r="B6" s="1"/>
      <c r="C6" s="1"/>
      <c r="D6" s="3"/>
      <c r="E6" s="1"/>
      <c r="F6" s="1"/>
      <c r="G6" s="1"/>
      <c r="H6" s="1"/>
      <c r="I6" s="1"/>
      <c r="J6" s="1"/>
      <c r="K6" s="1"/>
      <c r="L6" s="1"/>
      <c r="M6" s="1"/>
    </row>
    <row r="7" spans="2:15" x14ac:dyDescent="0.25">
      <c r="B7" s="1"/>
      <c r="C7" s="1"/>
      <c r="D7" s="1"/>
      <c r="E7" s="19"/>
      <c r="F7" s="1"/>
      <c r="G7" s="1"/>
      <c r="H7" s="1"/>
      <c r="I7" s="1"/>
      <c r="J7" s="1"/>
      <c r="K7" s="1"/>
      <c r="L7" s="1"/>
      <c r="M7" s="1"/>
    </row>
    <row r="8" spans="2:15" x14ac:dyDescent="0.25">
      <c r="B8" s="1"/>
      <c r="C8" s="1"/>
      <c r="D8" s="1"/>
      <c r="E8" s="19"/>
      <c r="F8" s="1"/>
      <c r="G8" s="1"/>
      <c r="H8" s="1"/>
      <c r="I8" s="1"/>
      <c r="J8" s="1"/>
      <c r="K8" s="1"/>
      <c r="L8" s="1"/>
      <c r="M8" s="1"/>
    </row>
    <row r="9" spans="2:15" x14ac:dyDescent="0.25">
      <c r="B9" s="1"/>
      <c r="C9" s="1"/>
      <c r="D9" s="1"/>
      <c r="E9" s="19"/>
      <c r="F9" s="1"/>
      <c r="G9" s="1"/>
      <c r="H9" s="1"/>
      <c r="I9" s="1"/>
      <c r="J9" s="1"/>
      <c r="K9" s="1"/>
      <c r="L9" s="1"/>
      <c r="M9" s="1"/>
    </row>
    <row r="10" spans="2:15" x14ac:dyDescent="0.25">
      <c r="B10" s="1"/>
      <c r="C10" s="1"/>
      <c r="D10" s="1"/>
      <c r="E10" s="1"/>
      <c r="F10" s="1"/>
      <c r="G10" s="1"/>
      <c r="H10" s="1"/>
      <c r="I10" s="1"/>
      <c r="J10" s="1"/>
      <c r="K10" s="1"/>
      <c r="L10" s="1"/>
      <c r="M10" s="1"/>
    </row>
    <row r="12" spans="2:15" x14ac:dyDescent="0.25">
      <c r="B12" s="2"/>
      <c r="C12" s="2"/>
      <c r="D12" s="2"/>
      <c r="E12" s="9"/>
      <c r="F12" s="2"/>
      <c r="G12" s="9"/>
      <c r="H12" s="9"/>
      <c r="I12" s="9"/>
      <c r="J12" s="9"/>
      <c r="K12" s="9"/>
      <c r="L12" s="9"/>
      <c r="M12" s="2"/>
      <c r="N12" s="2"/>
      <c r="O12" s="2"/>
    </row>
    <row r="13" spans="2:15" x14ac:dyDescent="0.25">
      <c r="B13" s="2"/>
      <c r="C13" s="2"/>
      <c r="D13" s="2"/>
      <c r="L13" s="9"/>
      <c r="M13" s="2"/>
      <c r="N13" s="2"/>
      <c r="O13" s="2"/>
    </row>
    <row r="14" spans="2:15" ht="21" x14ac:dyDescent="0.25">
      <c r="B14" s="2"/>
      <c r="C14" s="2"/>
      <c r="D14" s="2"/>
      <c r="E14" s="37" t="s">
        <v>256</v>
      </c>
      <c r="F14" s="27"/>
      <c r="G14" s="27"/>
      <c r="H14" s="27"/>
      <c r="I14" s="27"/>
      <c r="J14" s="27"/>
      <c r="K14" s="28"/>
      <c r="L14" s="9"/>
      <c r="M14" s="2"/>
      <c r="N14" s="2"/>
      <c r="O14" s="2"/>
    </row>
    <row r="15" spans="2:15" x14ac:dyDescent="0.25">
      <c r="B15" s="2"/>
      <c r="C15" s="2"/>
      <c r="D15" s="2"/>
      <c r="E15" s="35" t="s">
        <v>349</v>
      </c>
      <c r="F15" s="35"/>
      <c r="G15" s="35"/>
      <c r="K15" s="28"/>
      <c r="L15" s="9"/>
      <c r="M15" s="2"/>
      <c r="N15" s="2"/>
      <c r="O15" s="2"/>
    </row>
    <row r="16" spans="2:15" x14ac:dyDescent="0.25">
      <c r="B16" s="2"/>
      <c r="C16" s="2"/>
      <c r="D16" s="2"/>
      <c r="E16" s="34" t="s">
        <v>350</v>
      </c>
      <c r="F16" s="35"/>
      <c r="G16" s="35"/>
      <c r="K16" s="28"/>
      <c r="L16" s="9"/>
      <c r="M16" s="2"/>
      <c r="N16" s="2"/>
      <c r="O16" s="2"/>
    </row>
    <row r="17" spans="2:15" x14ac:dyDescent="0.25">
      <c r="B17" s="2"/>
      <c r="C17" s="2"/>
      <c r="D17" s="2"/>
      <c r="E17" s="34" t="s">
        <v>351</v>
      </c>
      <c r="F17" s="35"/>
      <c r="G17" s="35"/>
      <c r="K17" s="28" t="s">
        <v>352</v>
      </c>
      <c r="L17" s="9"/>
      <c r="M17" s="2"/>
      <c r="N17" s="2"/>
      <c r="O17" s="2"/>
    </row>
    <row r="18" spans="2:15" x14ac:dyDescent="0.25">
      <c r="B18" s="2"/>
      <c r="C18" s="2"/>
      <c r="D18" s="2"/>
      <c r="E18" s="35"/>
      <c r="F18" s="35"/>
      <c r="G18" s="35"/>
      <c r="K18" s="28" t="s">
        <v>353</v>
      </c>
      <c r="L18" s="2"/>
      <c r="M18" s="2"/>
      <c r="N18" s="2"/>
      <c r="O18" s="2"/>
    </row>
    <row r="19" spans="2:15" x14ac:dyDescent="0.25">
      <c r="B19" s="2"/>
      <c r="C19" s="2"/>
      <c r="D19" s="2"/>
      <c r="E19" s="2"/>
      <c r="F19" s="2"/>
      <c r="G19" s="2"/>
      <c r="H19" s="2"/>
      <c r="I19" s="2"/>
      <c r="J19" s="2"/>
      <c r="K19" s="2"/>
      <c r="L19" s="2"/>
      <c r="M19" s="2"/>
      <c r="N19" s="2"/>
      <c r="O19" s="2"/>
    </row>
    <row r="24" spans="2:15" x14ac:dyDescent="0.25">
      <c r="B24" s="2"/>
      <c r="C24" s="2"/>
      <c r="D24" s="9"/>
      <c r="E24" s="7" t="str">
        <f>_xll.flPropertiesAdd_Template()</f>
        <v>#ERROR: User session not authenticated</v>
      </c>
      <c r="F24" s="2" t="s">
        <v>331</v>
      </c>
      <c r="G24" s="2"/>
      <c r="H24" s="2"/>
      <c r="I24" s="2"/>
      <c r="J24" s="2"/>
      <c r="K24" s="2"/>
      <c r="L24" s="2"/>
      <c r="M24" s="2"/>
      <c r="N24" s="2"/>
    </row>
    <row r="25" spans="2:15" x14ac:dyDescent="0.25">
      <c r="B25" s="2"/>
      <c r="C25" s="2"/>
      <c r="D25" s="9"/>
      <c r="E25" s="7" t="s">
        <v>332</v>
      </c>
      <c r="F25" s="7" t="s">
        <v>333</v>
      </c>
      <c r="G25" s="6" t="s">
        <v>0</v>
      </c>
      <c r="H25" s="7" t="s">
        <v>334</v>
      </c>
      <c r="I25" s="7" t="s">
        <v>196</v>
      </c>
      <c r="J25" s="5" t="s">
        <v>335</v>
      </c>
      <c r="K25" s="7" t="s">
        <v>336</v>
      </c>
      <c r="L25" s="2"/>
      <c r="M25" s="2"/>
      <c r="N25" s="2"/>
    </row>
    <row r="26" spans="2:15" ht="21" x14ac:dyDescent="0.35">
      <c r="B26" s="2"/>
      <c r="C26" s="10"/>
      <c r="D26" s="2"/>
      <c r="E26" s="2"/>
      <c r="F26" s="2"/>
      <c r="G26" s="2"/>
      <c r="H26" s="2"/>
      <c r="I26" s="2"/>
      <c r="J26" s="2"/>
      <c r="K26" s="2"/>
      <c r="L26" s="2"/>
      <c r="M26" s="2"/>
      <c r="N26" s="2"/>
    </row>
    <row r="27" spans="2:15" x14ac:dyDescent="0.25">
      <c r="B27" s="2"/>
      <c r="C27" s="2"/>
      <c r="D27" s="2" t="s">
        <v>363</v>
      </c>
      <c r="E27" s="2"/>
      <c r="F27" s="2"/>
      <c r="G27" s="2"/>
      <c r="H27" s="2"/>
      <c r="I27" s="2"/>
      <c r="J27" s="2"/>
      <c r="K27" s="2"/>
      <c r="L27" s="2"/>
      <c r="M27" s="2"/>
      <c r="N27" s="2"/>
    </row>
    <row r="28" spans="2:15" x14ac:dyDescent="0.25">
      <c r="B28" s="2"/>
      <c r="C28" s="2"/>
      <c r="D28" s="9"/>
      <c r="E28" s="7" t="s">
        <v>332</v>
      </c>
      <c r="F28" s="7" t="s">
        <v>333</v>
      </c>
      <c r="G28" s="7" t="s">
        <v>0</v>
      </c>
      <c r="H28" s="6" t="s">
        <v>334</v>
      </c>
      <c r="I28" s="7" t="s">
        <v>196</v>
      </c>
      <c r="J28" s="7" t="s">
        <v>335</v>
      </c>
      <c r="K28" s="5" t="s">
        <v>336</v>
      </c>
      <c r="L28" s="5" t="str">
        <f t="array" ref="L28:L31">_xll.flPropertiesAdd(E28:K31)</f>
        <v>Keys</v>
      </c>
      <c r="M28" s="2"/>
      <c r="N28" s="2"/>
    </row>
    <row r="29" spans="2:15" x14ac:dyDescent="0.25">
      <c r="B29" s="2"/>
      <c r="C29" s="2"/>
      <c r="D29" s="9"/>
      <c r="E29" s="26" t="s">
        <v>337</v>
      </c>
      <c r="F29" s="17" t="s">
        <v>264</v>
      </c>
      <c r="G29" s="26" t="s">
        <v>354</v>
      </c>
      <c r="H29" s="12" t="b">
        <v>0</v>
      </c>
      <c r="I29" s="26" t="s">
        <v>354</v>
      </c>
      <c r="J29" s="22" t="s">
        <v>355</v>
      </c>
      <c r="K29" s="29" t="s">
        <v>338</v>
      </c>
      <c r="L29" s="73" t="str">
        <v>Entity already exists</v>
      </c>
      <c r="M29" s="2"/>
      <c r="N29" s="2"/>
    </row>
    <row r="30" spans="2:15" x14ac:dyDescent="0.25">
      <c r="B30" s="2"/>
      <c r="C30" s="2"/>
      <c r="D30" s="9"/>
      <c r="E30" s="26"/>
      <c r="F30" s="17"/>
      <c r="G30" s="26"/>
      <c r="H30" s="12"/>
      <c r="I30" s="26"/>
      <c r="J30" s="22"/>
      <c r="K30" s="29"/>
      <c r="L30" s="73" t="e">
        <v>#N/A</v>
      </c>
      <c r="M30" s="2"/>
      <c r="N30" s="2"/>
    </row>
    <row r="31" spans="2:15" x14ac:dyDescent="0.25">
      <c r="B31" s="2"/>
      <c r="C31" s="2"/>
      <c r="D31" s="9"/>
      <c r="E31" s="26"/>
      <c r="F31" s="75"/>
      <c r="G31" s="26"/>
      <c r="H31" s="14"/>
      <c r="I31" s="26"/>
      <c r="J31" s="22"/>
      <c r="K31" s="29"/>
      <c r="L31" s="74" t="e">
        <v>#N/A</v>
      </c>
      <c r="M31" s="2"/>
      <c r="N31" s="2"/>
    </row>
    <row r="32" spans="2:15" x14ac:dyDescent="0.25">
      <c r="B32" s="2"/>
      <c r="C32" s="2"/>
      <c r="D32" s="9"/>
      <c r="E32" s="26"/>
      <c r="F32" s="75"/>
      <c r="G32" s="26"/>
      <c r="H32" s="14"/>
      <c r="I32" s="75"/>
      <c r="J32" s="76"/>
      <c r="K32" s="29"/>
      <c r="L32" s="74"/>
      <c r="M32" s="2"/>
      <c r="N32" s="2"/>
    </row>
    <row r="33" spans="1:14" x14ac:dyDescent="0.25">
      <c r="B33" s="2"/>
      <c r="C33" s="2"/>
      <c r="D33" s="9"/>
      <c r="E33" s="26"/>
      <c r="F33" s="75"/>
      <c r="G33" s="26"/>
      <c r="H33" s="14"/>
      <c r="I33" s="75"/>
      <c r="J33" s="76"/>
      <c r="K33" s="29"/>
      <c r="L33" s="73"/>
      <c r="M33" s="2"/>
      <c r="N33" s="2"/>
    </row>
    <row r="34" spans="1:14" x14ac:dyDescent="0.25">
      <c r="B34" s="2"/>
      <c r="C34" s="2"/>
      <c r="D34" s="9"/>
      <c r="E34" s="26"/>
      <c r="F34" s="75"/>
      <c r="G34" s="26"/>
      <c r="H34" s="14"/>
      <c r="I34" s="75"/>
      <c r="J34" s="76"/>
      <c r="K34" s="29"/>
      <c r="L34" s="74"/>
      <c r="M34" s="2"/>
      <c r="N34" s="2"/>
    </row>
    <row r="35" spans="1:14" x14ac:dyDescent="0.25">
      <c r="B35" s="2"/>
      <c r="C35" s="2"/>
      <c r="D35" s="9"/>
      <c r="E35" s="26"/>
      <c r="F35" s="75"/>
      <c r="G35" s="26"/>
      <c r="H35" s="14"/>
      <c r="I35" s="75"/>
      <c r="J35" s="76"/>
      <c r="K35" s="29"/>
      <c r="L35" s="74"/>
      <c r="M35" s="2"/>
      <c r="N35" s="2"/>
    </row>
    <row r="36" spans="1:14" x14ac:dyDescent="0.25">
      <c r="B36" s="2"/>
      <c r="C36" s="2"/>
      <c r="D36" s="9"/>
      <c r="E36" s="2"/>
      <c r="F36" s="2"/>
      <c r="G36" s="2"/>
      <c r="H36" s="2"/>
      <c r="I36" s="2"/>
      <c r="J36" s="2"/>
      <c r="K36" s="2"/>
      <c r="L36" s="2"/>
      <c r="M36" s="2"/>
      <c r="N36" s="2"/>
    </row>
    <row r="37" spans="1:14" x14ac:dyDescent="0.25">
      <c r="B37" s="2"/>
      <c r="C37" s="2"/>
      <c r="D37" s="2"/>
      <c r="E37" s="2"/>
      <c r="F37" s="2"/>
      <c r="G37" s="2"/>
      <c r="H37" s="2"/>
      <c r="I37" s="2"/>
      <c r="J37" s="2"/>
      <c r="K37" s="2"/>
      <c r="L37" s="2"/>
      <c r="M37" s="2"/>
    </row>
    <row r="38" spans="1:14" x14ac:dyDescent="0.25">
      <c r="B38" s="2"/>
      <c r="C38" s="2"/>
      <c r="D38" s="2"/>
      <c r="E38" s="2"/>
      <c r="F38" s="2"/>
      <c r="G38" s="2"/>
      <c r="H38" s="2"/>
      <c r="I38" s="2"/>
      <c r="J38" s="2"/>
      <c r="K38" s="2"/>
      <c r="L38" s="2"/>
      <c r="M38" s="2"/>
    </row>
    <row r="39" spans="1:14" x14ac:dyDescent="0.25">
      <c r="B39" s="2"/>
      <c r="C39" s="2"/>
      <c r="D39" s="2" t="s">
        <v>364</v>
      </c>
      <c r="E39" s="9"/>
      <c r="F39" s="2"/>
      <c r="G39" s="2"/>
      <c r="H39" s="2"/>
      <c r="I39" s="2"/>
      <c r="J39" s="2"/>
      <c r="K39" s="2"/>
      <c r="L39" s="2"/>
      <c r="M39" s="2"/>
    </row>
    <row r="40" spans="1:14" x14ac:dyDescent="0.25">
      <c r="B40" s="2"/>
      <c r="C40" s="2"/>
      <c r="D40" s="9"/>
      <c r="E40" s="2"/>
      <c r="F40" s="2"/>
      <c r="G40" s="2"/>
      <c r="H40" s="2"/>
      <c r="I40" s="2"/>
      <c r="J40" s="2"/>
      <c r="K40" s="2"/>
      <c r="L40" s="2"/>
      <c r="M40" s="2"/>
    </row>
    <row r="41" spans="1:14" x14ac:dyDescent="0.25">
      <c r="B41" s="2"/>
      <c r="C41" s="2"/>
      <c r="D41" s="9"/>
      <c r="E41" s="7" t="s">
        <v>242</v>
      </c>
      <c r="F41" s="7" t="s">
        <v>243</v>
      </c>
      <c r="G41" s="7" t="s">
        <v>244</v>
      </c>
      <c r="H41" s="6" t="s">
        <v>223</v>
      </c>
      <c r="I41" s="7" t="s">
        <v>245</v>
      </c>
      <c r="J41" s="7" t="s">
        <v>246</v>
      </c>
      <c r="K41" s="5" t="s">
        <v>224</v>
      </c>
      <c r="L41" s="2"/>
      <c r="M41" s="2"/>
    </row>
    <row r="42" spans="1:14" x14ac:dyDescent="0.25">
      <c r="B42" s="2"/>
      <c r="C42" s="2"/>
      <c r="D42" s="9"/>
      <c r="E42" s="26" t="s">
        <v>298</v>
      </c>
      <c r="F42" s="26" t="s">
        <v>356</v>
      </c>
      <c r="G42" s="26" t="s">
        <v>298</v>
      </c>
      <c r="H42" s="17" t="s">
        <v>357</v>
      </c>
      <c r="I42" s="17"/>
      <c r="J42" s="22"/>
      <c r="K42" s="73" t="str">
        <f>_xll.flInstrumentsAdd(E41:J42)</f>
        <v>LUID_NAM9ARDX</v>
      </c>
      <c r="L42" s="2"/>
      <c r="M42" s="2"/>
    </row>
    <row r="43" spans="1:14" x14ac:dyDescent="0.25">
      <c r="B43" s="2"/>
      <c r="C43" s="2"/>
      <c r="D43" s="9"/>
      <c r="E43" s="2"/>
      <c r="F43" s="2"/>
      <c r="G43" s="2"/>
      <c r="H43" s="2"/>
      <c r="I43" s="2"/>
      <c r="J43" s="2"/>
      <c r="K43" s="2"/>
      <c r="L43" s="2"/>
      <c r="M43" s="2"/>
    </row>
    <row r="45" spans="1:14" x14ac:dyDescent="0.25">
      <c r="A45" s="2"/>
      <c r="B45" s="2"/>
      <c r="C45" s="9"/>
      <c r="D45" s="7" t="str">
        <f>_xll.flInstrumentPropertiesAdd_Template()</f>
        <v>#ERROR: User session not authenticated</v>
      </c>
      <c r="E45" s="2" t="s">
        <v>339</v>
      </c>
      <c r="F45" s="2"/>
      <c r="G45" s="2"/>
      <c r="H45" s="2"/>
      <c r="I45" s="2"/>
      <c r="J45" s="2"/>
      <c r="K45" s="2"/>
    </row>
    <row r="46" spans="1:14" x14ac:dyDescent="0.25">
      <c r="A46" s="2"/>
      <c r="B46" s="2"/>
      <c r="C46" s="9"/>
      <c r="D46" s="7" t="s">
        <v>340</v>
      </c>
      <c r="E46" s="7" t="s">
        <v>341</v>
      </c>
      <c r="F46" s="6" t="s">
        <v>342</v>
      </c>
      <c r="G46" s="7" t="s">
        <v>343</v>
      </c>
      <c r="H46" s="7"/>
      <c r="I46" s="5"/>
      <c r="J46" s="7"/>
      <c r="K46" s="2"/>
    </row>
    <row r="47" spans="1:14" ht="21" x14ac:dyDescent="0.35">
      <c r="A47" s="2"/>
      <c r="B47" s="10"/>
      <c r="C47" s="2"/>
      <c r="D47" s="2"/>
      <c r="E47" s="2"/>
      <c r="F47" s="2"/>
      <c r="G47" s="2"/>
      <c r="H47" s="2"/>
      <c r="I47" s="2"/>
      <c r="J47" s="2"/>
      <c r="K47" s="2"/>
    </row>
    <row r="48" spans="1:14" x14ac:dyDescent="0.25">
      <c r="A48" s="2"/>
      <c r="B48" s="2"/>
      <c r="C48" s="2" t="s">
        <v>344</v>
      </c>
      <c r="D48" s="2"/>
      <c r="E48" s="2"/>
      <c r="F48" s="2"/>
      <c r="G48" s="2"/>
      <c r="H48" s="2"/>
      <c r="I48" s="2"/>
      <c r="J48" s="2"/>
      <c r="K48" s="2"/>
    </row>
    <row r="49" spans="1:11" x14ac:dyDescent="0.25">
      <c r="A49" s="2"/>
      <c r="B49" s="2"/>
      <c r="C49" s="2"/>
      <c r="D49" s="7" t="s">
        <v>340</v>
      </c>
      <c r="E49" s="7" t="s">
        <v>341</v>
      </c>
      <c r="F49" s="7" t="s">
        <v>342</v>
      </c>
      <c r="G49" s="62" t="s">
        <v>365</v>
      </c>
      <c r="H49" s="62"/>
      <c r="I49" s="7"/>
      <c r="J49" s="7"/>
      <c r="K49" s="2"/>
    </row>
    <row r="50" spans="1:11" x14ac:dyDescent="0.25">
      <c r="A50" s="2"/>
      <c r="B50" s="2"/>
      <c r="C50" s="9">
        <v>1</v>
      </c>
      <c r="D50" s="26" t="s">
        <v>356</v>
      </c>
      <c r="E50" s="26" t="s">
        <v>298</v>
      </c>
      <c r="F50" s="70"/>
      <c r="G50" s="75">
        <v>40000</v>
      </c>
      <c r="H50" s="77"/>
      <c r="I50" s="75"/>
      <c r="J50" s="73" t="str">
        <f>_xll.flInstrumentPropertiesAdd(D49:G50)</f>
        <v>OK</v>
      </c>
      <c r="K50" s="2"/>
    </row>
    <row r="51" spans="1:11" x14ac:dyDescent="0.25">
      <c r="A51" s="2"/>
      <c r="B51" s="2"/>
      <c r="C51" s="9">
        <v>2</v>
      </c>
      <c r="D51" s="29"/>
      <c r="E51" s="29"/>
      <c r="F51" s="23"/>
      <c r="G51" s="14"/>
      <c r="H51" s="77"/>
      <c r="I51" s="75"/>
      <c r="J51" s="73"/>
      <c r="K51" s="2"/>
    </row>
    <row r="52" spans="1:11" x14ac:dyDescent="0.25">
      <c r="A52" s="2"/>
      <c r="B52" s="2"/>
      <c r="C52" s="9">
        <v>3</v>
      </c>
      <c r="D52" s="29"/>
      <c r="E52" s="29"/>
      <c r="F52" s="23"/>
      <c r="G52" s="14"/>
      <c r="H52" s="77"/>
      <c r="I52" s="75"/>
      <c r="J52" s="73"/>
      <c r="K52" s="2"/>
    </row>
    <row r="53" spans="1:11" x14ac:dyDescent="0.25">
      <c r="A53" s="2"/>
      <c r="B53" s="2"/>
      <c r="C53" s="9"/>
      <c r="D53" s="14"/>
      <c r="E53" s="14"/>
      <c r="F53" s="14"/>
      <c r="G53" s="14"/>
      <c r="H53" s="75"/>
      <c r="I53" s="75"/>
      <c r="J53" s="73"/>
      <c r="K53" s="2"/>
    </row>
    <row r="54" spans="1:11" x14ac:dyDescent="0.25">
      <c r="A54" s="2"/>
      <c r="B54" s="2"/>
      <c r="C54" s="9"/>
      <c r="D54" s="2"/>
      <c r="E54" s="2"/>
      <c r="F54" s="2"/>
      <c r="G54" s="2"/>
      <c r="H54" s="2"/>
      <c r="I54" s="2"/>
      <c r="J54" s="2"/>
      <c r="K54" s="2"/>
    </row>
    <row r="55" spans="1:11" x14ac:dyDescent="0.25">
      <c r="A55" s="2"/>
      <c r="B55" s="2"/>
      <c r="C55" s="2"/>
      <c r="D55" s="2"/>
      <c r="E55" s="2"/>
      <c r="F55" s="2"/>
      <c r="G55" s="2"/>
      <c r="H55" s="2"/>
      <c r="I55" s="2"/>
      <c r="J55" s="2"/>
      <c r="K55" s="2"/>
    </row>
  </sheetData>
  <dataValidations count="21">
    <dataValidation allowBlank="1" showInputMessage="1" showErrorMessage="1" prompt="LifeTime" sqref="K28" xr:uid="{669C871B-FABB-406D-A868-77F1F15585AF}"/>
    <dataValidation allowBlank="1" showInputMessage="1" showErrorMessage="1" prompt="DataTypeId" sqref="J28" xr:uid="{02F9DD62-D769-4DDA-8686-F3AB186ABB93}"/>
    <dataValidation allowBlank="1" showInputMessage="1" showErrorMessage="1" prompt="DisplayName" sqref="I28" xr:uid="{6CDB84A8-763F-4C1E-A198-12B9D1826819}"/>
    <dataValidation allowBlank="1" showInputMessage="1" showErrorMessage="1" prompt="ValueRequired" sqref="H28" xr:uid="{C689EA7F-F23C-46FC-96F2-0BBD8F37D5A7}"/>
    <dataValidation allowBlank="1" showInputMessage="1" showErrorMessage="1" prompt="Code" sqref="G28" xr:uid="{824C7E74-8D66-4303-B902-B9E91F73F6BD}"/>
    <dataValidation allowBlank="1" showInputMessage="1" showErrorMessage="1" prompt="Scope" sqref="F28" xr:uid="{FA60204B-3FA6-47CD-9B17-D712FCBE845C}"/>
    <dataValidation allowBlank="1" showInputMessage="1" showErrorMessage="1" prompt="Domain" sqref="E28" xr:uid="{81BCDFB3-792A-4F05-BD73-5C75A1949D2C}"/>
    <dataValidation allowBlank="1" showInputMessage="1" showErrorMessage="1" prompt="The unique Lusid Instrument Identifier (LUID) of the instrument to update or insert properties on." sqref="K54" xr:uid="{2A373E15-075D-4F35-A220-E96EAA70D9E4}"/>
    <dataValidation allowBlank="1" showInputMessage="1" showErrorMessage="1" prompt="The effective datetime from which the property is valid" sqref="F55 F46" xr:uid="{EC0F91A0-D91D-4778-B004-8FD81A8799E0}"/>
    <dataValidation allowBlank="1" showInputMessage="1" showErrorMessage="1" prompt="Replace this with your custom properties; here and in the columns to the right [Set of unique instrument properties and associated values to store with the instrument. Each property must be from the 'Instrument' domain.]" sqref="G55 G46" xr:uid="{535009D7-1759-4E63-B542-41AE580B382D}"/>
    <dataValidation allowBlank="1" showInputMessage="1" showErrorMessage="1" prompt="The instrument identifier type." sqref="D55 D46" xr:uid="{6EB8AED9-290D-4F38-8547-E0680E3A5E6B}"/>
    <dataValidation allowBlank="1" showInputMessage="1" showErrorMessage="1" prompt="The unique instrument identifier of the instrument to update or insert properties on." sqref="E55 E46" xr:uid="{D5F008A4-B5D4-4605-9658-DFF4E458C6E5}"/>
    <dataValidation allowBlank="1" showInputMessage="1" showErrorMessage="1" prompt="The content of the expanded definition. There is no validation on the format of this." sqref="I46" xr:uid="{047C843D-DDB9-4877-B871-234B7C8D4607}"/>
    <dataValidation allowBlank="1" showInputMessage="1" showErrorMessage="1" prompt="The format of the expanded definition." sqref="H46" xr:uid="{04DCD01E-F556-4640-984D-C81210DF364A}"/>
    <dataValidation allowBlank="1" showInputMessage="1" showErrorMessage="1" prompt="The domain that the property exists in." sqref="E25" xr:uid="{EAC84F00-489E-48D8-8DDD-525D0575A119}"/>
    <dataValidation allowBlank="1" showInputMessage="1" showErrorMessage="1" prompt="The scope that the property exists in." sqref="F25" xr:uid="{7073D3E6-09B7-46F8-A43F-531248078353}"/>
    <dataValidation allowBlank="1" showInputMessage="1" showErrorMessage="1" prompt="The code of the property. Together with the domain and scope this uniquely identifies the property." sqref="G25" xr:uid="{0FAA5C69-BD5A-4C0B-8BB8-549FC7C0FB63}"/>
    <dataValidation allowBlank="1" showInputMessage="1" showErrorMessage="1" prompt="Whether or not a value is always required for this property." sqref="H25" xr:uid="{5D0FEE9D-4CC8-44FB-93B8-FD231F464FE8}"/>
    <dataValidation allowBlank="1" showInputMessage="1" showErrorMessage="1" prompt="The display name of the property." sqref="I25" xr:uid="{08191402-7C9C-450B-B0B6-F8C85A8AC6EA}"/>
    <dataValidation allowBlank="1" showInputMessage="1" showErrorMessage="1" prompt="The identifier for the data type that is enforced on the property's values." sqref="J25" xr:uid="{6B214B52-F49F-49C5-85C8-F7438CCF7091}"/>
    <dataValidation allowBlank="1" showInputMessage="1" showErrorMessage="1" prompt="Describes how the property's values can change over time." sqref="K25" xr:uid="{01E961A5-B14E-42C4-950F-F9B804A47FE8}"/>
  </dataValidations>
  <hyperlinks>
    <hyperlink ref="K17" r:id="rId1" display="https://support.lusid.com/what-is-a-property" xr:uid="{FAE1E030-DD8F-4BC9-AF71-96DED80CBF44}"/>
    <hyperlink ref="K18" r:id="rId2" location="operation/CreatePropertyDefinition" display="https://docs.lusid.com/ - operation/CreatePropertyDefinition" xr:uid="{05425A95-A92A-4731-93DA-A2D99D439C45}"/>
  </hyperlinks>
  <pageMargins left="0.7" right="0.7" top="0.75" bottom="0.75" header="0.3" footer="0.3"/>
  <pageSetup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C6763-2806-4D3B-92B6-B78B0891A089}">
  <sheetPr>
    <tabColor theme="7" tint="0.79998168889431442"/>
  </sheetPr>
  <dimension ref="B1:R79"/>
  <sheetViews>
    <sheetView showGridLines="0" zoomScale="70" zoomScaleNormal="70" workbookViewId="0">
      <selection activeCell="G53" sqref="G53"/>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19.7109375"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11.7109375" customWidth="1"/>
    <col min="17" max="17" width="22"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1"/>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c r="E5" s="1"/>
      <c r="F5" s="1"/>
      <c r="G5" s="1"/>
      <c r="H5" s="1"/>
      <c r="I5" s="1"/>
      <c r="J5" s="1"/>
      <c r="K5" s="1"/>
      <c r="L5" s="1"/>
      <c r="M5" s="1"/>
      <c r="N5" s="1"/>
    </row>
    <row r="6" spans="2:15" x14ac:dyDescent="0.25">
      <c r="B6" s="1"/>
      <c r="C6" s="1"/>
      <c r="D6" s="3"/>
      <c r="E6" s="1"/>
      <c r="F6" s="1"/>
      <c r="G6" s="1"/>
      <c r="H6" s="1"/>
      <c r="I6" s="1"/>
      <c r="J6" s="1"/>
      <c r="K6" s="1"/>
      <c r="L6" s="1"/>
      <c r="M6" s="1"/>
      <c r="N6" s="1"/>
    </row>
    <row r="7" spans="2:15" x14ac:dyDescent="0.25">
      <c r="B7" s="1"/>
      <c r="C7" s="1"/>
      <c r="D7" s="1"/>
      <c r="E7" s="19"/>
      <c r="F7" s="1"/>
      <c r="G7" s="1"/>
      <c r="H7" s="1"/>
      <c r="I7" s="1"/>
      <c r="J7" s="1"/>
      <c r="K7" s="1"/>
      <c r="L7" s="1"/>
      <c r="M7" s="1"/>
      <c r="N7" s="1"/>
    </row>
    <row r="8" spans="2:15" x14ac:dyDescent="0.25">
      <c r="B8" s="1"/>
      <c r="C8" s="1"/>
      <c r="D8" s="1"/>
      <c r="E8" s="19"/>
      <c r="F8" s="1"/>
      <c r="G8" s="1"/>
      <c r="H8" s="1"/>
      <c r="I8" s="1"/>
      <c r="J8" s="1"/>
      <c r="K8" s="1"/>
      <c r="L8" s="1"/>
      <c r="M8" s="1"/>
      <c r="N8" s="1"/>
    </row>
    <row r="9" spans="2:15" x14ac:dyDescent="0.25">
      <c r="B9" s="1"/>
      <c r="C9" s="1"/>
      <c r="D9" s="1"/>
      <c r="E9" s="19"/>
      <c r="F9" s="1"/>
      <c r="G9" s="1"/>
      <c r="H9" s="1"/>
      <c r="I9" s="1"/>
      <c r="J9" s="1"/>
      <c r="K9" s="1"/>
      <c r="L9" s="1"/>
      <c r="M9" s="1"/>
      <c r="N9" s="1"/>
    </row>
    <row r="10" spans="2:15" x14ac:dyDescent="0.25">
      <c r="B10" s="1"/>
      <c r="C10" s="1"/>
      <c r="D10" s="1"/>
      <c r="E10" s="1"/>
      <c r="F10" s="1"/>
      <c r="G10" s="1"/>
      <c r="H10" s="1"/>
      <c r="I10" s="1"/>
      <c r="J10" s="1"/>
      <c r="K10" s="1"/>
      <c r="L10" s="1"/>
      <c r="M10" s="1"/>
      <c r="N10" s="1"/>
    </row>
    <row r="12" spans="2:15" x14ac:dyDescent="0.25">
      <c r="B12" s="2"/>
      <c r="C12" s="2"/>
      <c r="D12" s="2"/>
      <c r="E12" s="9"/>
      <c r="F12" s="2"/>
      <c r="G12" s="9"/>
      <c r="H12" s="9"/>
      <c r="I12" s="9"/>
      <c r="J12" s="9"/>
      <c r="K12" s="9"/>
      <c r="L12" s="9"/>
      <c r="M12" s="2"/>
      <c r="N12" s="2"/>
      <c r="O12" s="2"/>
    </row>
    <row r="13" spans="2:15" x14ac:dyDescent="0.25">
      <c r="B13" s="2"/>
      <c r="C13" s="2"/>
      <c r="D13" s="2"/>
      <c r="N13" s="2"/>
      <c r="O13" s="2"/>
    </row>
    <row r="14" spans="2:15" ht="21" x14ac:dyDescent="0.25">
      <c r="B14" s="2"/>
      <c r="C14" s="2"/>
      <c r="D14" s="2"/>
      <c r="E14" s="37" t="s">
        <v>374</v>
      </c>
      <c r="F14" s="27"/>
      <c r="G14" s="27"/>
      <c r="H14" s="27"/>
      <c r="I14" s="27"/>
      <c r="J14" s="27"/>
      <c r="M14" s="28"/>
      <c r="N14" s="2"/>
      <c r="O14" s="2"/>
    </row>
    <row r="15" spans="2:15" x14ac:dyDescent="0.25">
      <c r="B15" s="2"/>
      <c r="C15" s="2"/>
      <c r="D15" s="2"/>
      <c r="E15" s="35" t="s">
        <v>368</v>
      </c>
      <c r="F15" s="35"/>
      <c r="G15" s="35"/>
      <c r="M15" s="28" t="s">
        <v>347</v>
      </c>
      <c r="N15" s="2"/>
      <c r="O15" s="2"/>
    </row>
    <row r="16" spans="2:15" x14ac:dyDescent="0.25">
      <c r="B16" s="2"/>
      <c r="C16" s="2"/>
      <c r="D16" s="2"/>
      <c r="E16" s="34" t="s">
        <v>369</v>
      </c>
      <c r="F16" s="35"/>
      <c r="G16" s="35"/>
      <c r="M16" s="28" t="s">
        <v>348</v>
      </c>
      <c r="N16" s="2"/>
      <c r="O16" s="2"/>
    </row>
    <row r="17" spans="2:18" x14ac:dyDescent="0.25">
      <c r="B17" s="2"/>
      <c r="C17" s="2"/>
      <c r="D17" s="2"/>
      <c r="E17" s="34"/>
      <c r="F17" s="35"/>
      <c r="G17" s="35"/>
      <c r="N17" s="2"/>
      <c r="O17" s="2"/>
    </row>
    <row r="18" spans="2:18" x14ac:dyDescent="0.25">
      <c r="B18" s="2"/>
      <c r="C18" s="2"/>
      <c r="D18" s="2"/>
      <c r="E18" s="35"/>
      <c r="F18" s="35"/>
      <c r="G18" s="35"/>
      <c r="N18" s="2"/>
      <c r="O18" s="2"/>
    </row>
    <row r="19" spans="2:18" x14ac:dyDescent="0.25">
      <c r="B19" s="2"/>
      <c r="C19" s="2"/>
      <c r="D19" s="2"/>
      <c r="E19" s="2"/>
      <c r="F19" s="2"/>
      <c r="G19" s="2"/>
      <c r="H19" s="2"/>
      <c r="I19" s="2"/>
      <c r="J19" s="2"/>
      <c r="K19" s="2"/>
      <c r="L19" s="2"/>
      <c r="M19" s="2"/>
      <c r="N19" s="2"/>
      <c r="O19" s="2"/>
    </row>
    <row r="20" spans="2:18" x14ac:dyDescent="0.25">
      <c r="B20" s="2"/>
      <c r="C20" s="2"/>
      <c r="D20" s="2"/>
      <c r="E20" s="2"/>
      <c r="F20" s="2"/>
      <c r="G20" s="2"/>
      <c r="H20" s="2"/>
      <c r="I20" s="2"/>
      <c r="J20" s="2"/>
      <c r="K20" s="2"/>
      <c r="L20" s="2"/>
      <c r="M20" s="2"/>
      <c r="N20" s="2"/>
      <c r="O20" s="2"/>
    </row>
    <row r="21" spans="2:18" x14ac:dyDescent="0.25">
      <c r="B21" s="2"/>
      <c r="C21" s="2"/>
      <c r="D21" s="2"/>
      <c r="E21" s="58" t="s">
        <v>3</v>
      </c>
      <c r="F21" s="2"/>
      <c r="G21" s="2"/>
      <c r="H21" s="2"/>
      <c r="I21" s="2"/>
      <c r="J21" s="2"/>
      <c r="K21" s="2"/>
      <c r="L21" s="2"/>
      <c r="M21" s="2"/>
      <c r="N21" s="2"/>
      <c r="O21" s="2"/>
    </row>
    <row r="22" spans="2:18" ht="6" customHeight="1" thickBot="1" x14ac:dyDescent="0.3">
      <c r="B22" s="2"/>
      <c r="C22" s="2"/>
      <c r="D22" s="2"/>
      <c r="E22" s="9"/>
      <c r="F22" s="2"/>
      <c r="G22" s="2"/>
      <c r="H22" s="2"/>
      <c r="I22" s="2"/>
      <c r="J22" s="2"/>
      <c r="K22" s="2"/>
      <c r="L22" s="2"/>
      <c r="M22" s="2"/>
      <c r="N22" s="2"/>
      <c r="O22" s="2"/>
    </row>
    <row r="23" spans="2:18" ht="15.75" thickBot="1" x14ac:dyDescent="0.3">
      <c r="B23" s="2"/>
      <c r="C23" s="2"/>
      <c r="D23" s="2"/>
      <c r="E23" s="9" t="s">
        <v>318</v>
      </c>
      <c r="F23" s="41" t="s">
        <v>264</v>
      </c>
      <c r="G23" s="2"/>
      <c r="H23" s="2"/>
      <c r="I23" s="2"/>
      <c r="J23" s="2"/>
      <c r="K23" s="2"/>
      <c r="L23" s="2"/>
      <c r="M23" s="2"/>
      <c r="N23" s="2"/>
      <c r="O23" s="2"/>
    </row>
    <row r="24" spans="2:18" ht="12" customHeight="1" thickBot="1" x14ac:dyDescent="0.3">
      <c r="B24" s="2"/>
      <c r="C24" s="2"/>
      <c r="D24" s="2"/>
      <c r="E24" s="2"/>
      <c r="F24" s="2"/>
      <c r="G24" s="2"/>
      <c r="H24" s="2"/>
      <c r="I24" s="2"/>
      <c r="J24" s="2"/>
      <c r="K24" s="2"/>
      <c r="L24" s="2"/>
      <c r="M24" s="2"/>
      <c r="N24" s="2"/>
      <c r="O24" s="2"/>
    </row>
    <row r="25" spans="2:18" ht="15.75" thickBot="1" x14ac:dyDescent="0.3">
      <c r="B25" s="2"/>
      <c r="C25" s="2"/>
      <c r="D25" s="2"/>
      <c r="E25" s="9" t="s">
        <v>319</v>
      </c>
      <c r="F25" s="41" t="s">
        <v>298</v>
      </c>
      <c r="G25" s="2"/>
      <c r="H25" s="2"/>
      <c r="I25" s="2"/>
      <c r="J25" s="2"/>
      <c r="K25" s="2"/>
      <c r="L25" s="2"/>
      <c r="M25" s="2"/>
      <c r="N25" s="2"/>
      <c r="O25" s="2"/>
    </row>
    <row r="26" spans="2:18" ht="12.75" customHeight="1" thickBot="1" x14ac:dyDescent="0.3">
      <c r="B26" s="2"/>
      <c r="C26" s="2"/>
      <c r="D26" s="2"/>
      <c r="E26" s="2"/>
      <c r="F26" s="2"/>
      <c r="G26" s="2"/>
      <c r="H26" s="2"/>
      <c r="I26" s="2"/>
      <c r="J26" s="2"/>
      <c r="K26" s="2"/>
      <c r="L26" s="2"/>
      <c r="M26" s="2"/>
      <c r="N26" s="2"/>
      <c r="O26" s="2"/>
    </row>
    <row r="27" spans="2:18" ht="14.25" customHeight="1" thickBot="1" x14ac:dyDescent="0.3">
      <c r="B27" s="2"/>
      <c r="C27" s="2"/>
      <c r="D27" s="2"/>
      <c r="E27" s="9" t="s">
        <v>320</v>
      </c>
      <c r="F27" s="59">
        <f ca="1">'Upserting market quotes'!F26</f>
        <v>43834.456926388892</v>
      </c>
      <c r="G27" s="2"/>
      <c r="H27" s="2"/>
      <c r="I27" s="2"/>
      <c r="J27" s="2"/>
      <c r="K27" s="2"/>
      <c r="L27" s="2"/>
      <c r="M27" s="2"/>
      <c r="N27" s="2"/>
      <c r="O27" s="2"/>
    </row>
    <row r="28" spans="2:18" ht="14.25" customHeight="1" x14ac:dyDescent="0.25">
      <c r="B28" s="2"/>
      <c r="C28" s="2"/>
      <c r="D28" s="2"/>
      <c r="E28" s="2"/>
      <c r="F28" s="2"/>
      <c r="G28" s="2"/>
      <c r="H28" s="2"/>
      <c r="I28" s="2"/>
      <c r="J28" s="2"/>
      <c r="K28" s="2"/>
      <c r="L28" s="2"/>
      <c r="M28" s="2"/>
      <c r="N28" s="2"/>
      <c r="O28" s="2"/>
    </row>
    <row r="29" spans="2:18" ht="10.5" customHeight="1" x14ac:dyDescent="0.25">
      <c r="B29" s="2"/>
      <c r="C29" s="2"/>
      <c r="D29" s="2"/>
      <c r="E29" s="2"/>
      <c r="F29" s="2"/>
      <c r="G29" s="2"/>
      <c r="H29" s="2"/>
      <c r="I29" s="2"/>
      <c r="J29" s="2"/>
      <c r="K29" s="2"/>
      <c r="L29" s="2"/>
      <c r="M29" s="2"/>
      <c r="N29" s="2"/>
      <c r="O29" s="2"/>
    </row>
    <row r="31" spans="2:18" x14ac:dyDescent="0.25">
      <c r="B31" s="2"/>
      <c r="C31" s="2"/>
      <c r="D31" s="2"/>
      <c r="E31" s="2"/>
      <c r="F31" s="2"/>
      <c r="G31" s="2"/>
      <c r="H31" s="2"/>
      <c r="I31" s="2"/>
      <c r="J31" s="2"/>
      <c r="K31" s="2"/>
      <c r="L31" s="2"/>
      <c r="M31" s="2"/>
      <c r="N31" s="2"/>
      <c r="O31" s="2"/>
      <c r="P31" s="2"/>
      <c r="Q31" s="2"/>
      <c r="R31" s="2"/>
    </row>
    <row r="32" spans="2:18" x14ac:dyDescent="0.25">
      <c r="B32" s="2"/>
      <c r="C32" s="2"/>
      <c r="D32" s="2"/>
      <c r="E32" s="2"/>
      <c r="F32" s="2"/>
      <c r="G32" s="2"/>
      <c r="H32" s="2"/>
      <c r="I32" s="2"/>
      <c r="J32" s="2"/>
      <c r="K32" s="9" t="s">
        <v>322</v>
      </c>
      <c r="L32" s="2"/>
      <c r="M32" s="60"/>
      <c r="N32" s="2"/>
      <c r="O32" s="2"/>
      <c r="P32" s="2"/>
      <c r="Q32" s="2"/>
    </row>
    <row r="33" spans="2:17" x14ac:dyDescent="0.25">
      <c r="B33" s="2"/>
      <c r="C33" s="2"/>
      <c r="D33" s="2"/>
      <c r="E33" s="61" t="str">
        <f t="array" ref="E33:I44" ca="1">_xll.flAggregatePortfolio(F23,F25,K33:L39,L40)</f>
        <v>CostSum</v>
      </c>
      <c r="F33" s="61" t="str">
        <f ca="1"/>
        <v>PVSum</v>
      </c>
      <c r="G33" s="61" t="str">
        <f ca="1"/>
        <v>Name</v>
      </c>
      <c r="H33" s="61" t="str">
        <f ca="1"/>
        <v/>
      </c>
      <c r="I33" s="61" t="str">
        <f ca="1"/>
        <v/>
      </c>
      <c r="J33" s="2"/>
      <c r="K33" s="62" t="s">
        <v>242</v>
      </c>
      <c r="L33" s="65" t="s">
        <v>306</v>
      </c>
      <c r="M33" s="66"/>
      <c r="N33" s="66"/>
      <c r="O33" s="66"/>
      <c r="P33" s="2"/>
      <c r="Q33" s="2"/>
    </row>
    <row r="34" spans="2:17" x14ac:dyDescent="0.25">
      <c r="B34" s="9"/>
      <c r="C34" s="2"/>
      <c r="D34" s="2"/>
      <c r="E34" s="63">
        <f ca="1"/>
        <v>43109507.869999997</v>
      </c>
      <c r="F34" s="71">
        <f ca="1"/>
        <v>42504995.439999998</v>
      </c>
      <c r="G34" s="72" t="str">
        <f ca="1"/>
        <v>UKHGE base fund</v>
      </c>
      <c r="H34" s="72" t="str">
        <f ca="1"/>
        <v/>
      </c>
      <c r="I34" s="72" t="str">
        <f ca="1"/>
        <v/>
      </c>
      <c r="J34" s="2"/>
      <c r="K34" s="32" t="s">
        <v>323</v>
      </c>
      <c r="L34" s="67"/>
      <c r="M34" s="68"/>
      <c r="N34" s="68"/>
      <c r="O34" s="68"/>
      <c r="P34" s="2"/>
      <c r="Q34" s="2"/>
    </row>
    <row r="35" spans="2:17" x14ac:dyDescent="0.25">
      <c r="B35" s="9"/>
      <c r="C35" s="2"/>
      <c r="D35" s="2"/>
      <c r="E35" s="63" t="str">
        <f ca="1"/>
        <v/>
      </c>
      <c r="F35" s="64" t="str">
        <f ca="1"/>
        <v/>
      </c>
      <c r="G35" s="72" t="str">
        <f ca="1"/>
        <v/>
      </c>
      <c r="H35" s="72" t="str">
        <f ca="1"/>
        <v/>
      </c>
      <c r="I35" s="72" t="str">
        <f ca="1"/>
        <v/>
      </c>
      <c r="J35" s="2"/>
      <c r="K35" s="32" t="s">
        <v>324</v>
      </c>
      <c r="L35" s="67"/>
      <c r="M35" s="68"/>
      <c r="N35" s="68"/>
      <c r="O35" s="68"/>
      <c r="P35" s="2"/>
      <c r="Q35" s="2"/>
    </row>
    <row r="36" spans="2:17" x14ac:dyDescent="0.25">
      <c r="B36" s="9"/>
      <c r="C36" s="2"/>
      <c r="D36" s="2"/>
      <c r="E36" s="63" t="str">
        <f ca="1"/>
        <v/>
      </c>
      <c r="F36" s="64" t="str">
        <f ca="1"/>
        <v/>
      </c>
      <c r="G36" s="72" t="str">
        <f ca="1"/>
        <v/>
      </c>
      <c r="H36" s="72" t="str">
        <f ca="1"/>
        <v/>
      </c>
      <c r="I36" s="72" t="str">
        <f ca="1"/>
        <v/>
      </c>
      <c r="J36" s="2"/>
      <c r="K36" s="32" t="s">
        <v>325</v>
      </c>
      <c r="L36" s="69">
        <f ca="1">F27</f>
        <v>43834.456926388892</v>
      </c>
      <c r="M36" s="70"/>
      <c r="N36" s="70"/>
      <c r="O36" s="70"/>
      <c r="P36" s="2"/>
      <c r="Q36" s="2"/>
    </row>
    <row r="37" spans="2:17" x14ac:dyDescent="0.25">
      <c r="B37" s="9"/>
      <c r="C37" s="2"/>
      <c r="D37" s="2"/>
      <c r="E37" s="63" t="str">
        <f ca="1"/>
        <v/>
      </c>
      <c r="F37" s="64" t="str">
        <f ca="1"/>
        <v/>
      </c>
      <c r="G37" s="72" t="str">
        <f ca="1"/>
        <v/>
      </c>
      <c r="H37" s="72" t="str">
        <f ca="1"/>
        <v/>
      </c>
      <c r="I37" s="72" t="str">
        <f ca="1"/>
        <v/>
      </c>
      <c r="J37" s="2"/>
      <c r="K37" s="32" t="s">
        <v>326</v>
      </c>
      <c r="L37" s="67" t="s">
        <v>366</v>
      </c>
      <c r="M37" s="68"/>
      <c r="N37" s="68"/>
      <c r="O37" s="68"/>
      <c r="P37" s="2"/>
      <c r="Q37" s="2"/>
    </row>
    <row r="38" spans="2:17" x14ac:dyDescent="0.25">
      <c r="B38" s="9"/>
      <c r="C38" s="2"/>
      <c r="D38" s="2"/>
      <c r="E38" s="63" t="str">
        <f ca="1"/>
        <v/>
      </c>
      <c r="F38" s="64" t="str">
        <f ca="1"/>
        <v/>
      </c>
      <c r="G38" s="72" t="str">
        <f ca="1"/>
        <v/>
      </c>
      <c r="H38" s="72" t="str">
        <f ca="1"/>
        <v/>
      </c>
      <c r="I38" s="72" t="str">
        <f ca="1"/>
        <v/>
      </c>
      <c r="J38" s="2"/>
      <c r="K38" s="32" t="s">
        <v>327</v>
      </c>
      <c r="L38" s="67" t="s">
        <v>367</v>
      </c>
      <c r="M38" s="68"/>
      <c r="N38" s="68"/>
      <c r="O38" s="68"/>
      <c r="P38" s="2"/>
      <c r="Q38" s="2"/>
    </row>
    <row r="39" spans="2:17" x14ac:dyDescent="0.25">
      <c r="B39" s="9"/>
      <c r="C39" s="2"/>
      <c r="D39" s="2"/>
      <c r="E39" s="63" t="str">
        <f ca="1"/>
        <v/>
      </c>
      <c r="F39" s="64" t="str">
        <f ca="1"/>
        <v/>
      </c>
      <c r="G39" s="72" t="str">
        <f ca="1"/>
        <v/>
      </c>
      <c r="H39" s="72" t="str">
        <f ca="1"/>
        <v/>
      </c>
      <c r="I39" s="72" t="str">
        <f ca="1"/>
        <v/>
      </c>
      <c r="J39" s="2"/>
      <c r="K39" s="32" t="s">
        <v>328</v>
      </c>
      <c r="L39" s="67"/>
      <c r="M39" s="68"/>
      <c r="N39" s="68"/>
      <c r="O39" s="68"/>
      <c r="P39" s="2"/>
      <c r="Q39" s="2"/>
    </row>
    <row r="40" spans="2:17" ht="15" customHeight="1" x14ac:dyDescent="0.25">
      <c r="B40" s="9"/>
      <c r="C40" s="2"/>
      <c r="D40" s="2"/>
      <c r="E40" s="63" t="str">
        <f ca="1"/>
        <v/>
      </c>
      <c r="F40" s="64" t="str">
        <f ca="1"/>
        <v/>
      </c>
      <c r="G40" s="72" t="str">
        <f ca="1"/>
        <v/>
      </c>
      <c r="H40" s="72" t="str">
        <f ca="1"/>
        <v/>
      </c>
      <c r="I40" s="72" t="str">
        <f ca="1"/>
        <v/>
      </c>
      <c r="J40" s="2"/>
      <c r="K40" s="32" t="s">
        <v>329</v>
      </c>
      <c r="L40" s="81" t="s">
        <v>330</v>
      </c>
      <c r="M40" s="82"/>
      <c r="N40" s="82"/>
      <c r="O40" s="82"/>
      <c r="P40" s="2"/>
      <c r="Q40" s="2"/>
    </row>
    <row r="41" spans="2:17" x14ac:dyDescent="0.25">
      <c r="B41" s="9"/>
      <c r="C41" s="2"/>
      <c r="D41" s="2"/>
      <c r="E41" s="63" t="str">
        <f ca="1"/>
        <v/>
      </c>
      <c r="F41" s="64" t="str">
        <f ca="1"/>
        <v/>
      </c>
      <c r="G41" s="72" t="str">
        <f ca="1"/>
        <v/>
      </c>
      <c r="H41" s="72" t="str">
        <f ca="1"/>
        <v/>
      </c>
      <c r="I41" s="72" t="str">
        <f ca="1"/>
        <v/>
      </c>
      <c r="J41" s="2"/>
      <c r="K41" s="32"/>
      <c r="L41" s="81"/>
      <c r="M41" s="82"/>
      <c r="N41" s="82"/>
      <c r="O41" s="82"/>
      <c r="P41" s="2"/>
      <c r="Q41" s="2"/>
    </row>
    <row r="42" spans="2:17" x14ac:dyDescent="0.25">
      <c r="B42" s="9"/>
      <c r="C42" s="2"/>
      <c r="D42" s="2"/>
      <c r="E42" s="63" t="str">
        <f ca="1"/>
        <v/>
      </c>
      <c r="F42" s="64" t="str">
        <f ca="1"/>
        <v/>
      </c>
      <c r="G42" s="72" t="str">
        <f ca="1"/>
        <v/>
      </c>
      <c r="H42" s="72" t="str">
        <f ca="1"/>
        <v/>
      </c>
      <c r="I42" s="72" t="str">
        <f ca="1"/>
        <v/>
      </c>
      <c r="J42" s="2"/>
      <c r="K42" s="32"/>
      <c r="L42" s="81"/>
      <c r="M42" s="82"/>
      <c r="N42" s="82"/>
      <c r="O42" s="82"/>
      <c r="P42" s="2"/>
      <c r="Q42" s="2"/>
    </row>
    <row r="43" spans="2:17" x14ac:dyDescent="0.25">
      <c r="B43" s="9"/>
      <c r="C43" s="2"/>
      <c r="D43" s="2"/>
      <c r="E43" s="63" t="str">
        <f ca="1"/>
        <v/>
      </c>
      <c r="F43" s="64" t="str">
        <f ca="1"/>
        <v/>
      </c>
      <c r="G43" s="72" t="str">
        <f ca="1"/>
        <v/>
      </c>
      <c r="H43" s="72" t="str">
        <f ca="1"/>
        <v/>
      </c>
      <c r="I43" s="72" t="str">
        <f ca="1"/>
        <v/>
      </c>
      <c r="J43" s="2"/>
      <c r="K43" s="32"/>
      <c r="L43" s="81"/>
      <c r="M43" s="82"/>
      <c r="N43" s="82"/>
      <c r="O43" s="82"/>
      <c r="P43" s="2"/>
      <c r="Q43" s="2"/>
    </row>
    <row r="44" spans="2:17" x14ac:dyDescent="0.25">
      <c r="B44" s="9"/>
      <c r="C44" s="2"/>
      <c r="D44" s="2"/>
      <c r="E44" s="63" t="str">
        <f ca="1"/>
        <v/>
      </c>
      <c r="F44" s="64" t="str">
        <f ca="1"/>
        <v/>
      </c>
      <c r="G44" s="72" t="str">
        <f ca="1"/>
        <v/>
      </c>
      <c r="H44" s="72" t="str">
        <f ca="1"/>
        <v/>
      </c>
      <c r="I44" s="72" t="str">
        <f ca="1"/>
        <v/>
      </c>
      <c r="J44" s="2"/>
      <c r="K44" s="32"/>
      <c r="L44" s="81"/>
      <c r="M44" s="82"/>
      <c r="N44" s="82"/>
      <c r="O44" s="82"/>
      <c r="P44" s="2"/>
      <c r="Q44" s="2"/>
    </row>
    <row r="45" spans="2:17" x14ac:dyDescent="0.25">
      <c r="B45" s="9"/>
      <c r="C45" s="2"/>
      <c r="D45" s="2"/>
      <c r="E45" s="63"/>
      <c r="F45" s="64"/>
      <c r="G45" s="72"/>
      <c r="H45" s="72"/>
      <c r="I45" s="72"/>
      <c r="J45" s="2"/>
      <c r="K45" s="32"/>
      <c r="L45" s="81"/>
      <c r="M45" s="82"/>
      <c r="N45" s="82"/>
      <c r="O45" s="82"/>
      <c r="P45" s="2"/>
      <c r="Q45" s="2"/>
    </row>
    <row r="46" spans="2:17" x14ac:dyDescent="0.25">
      <c r="B46" s="9"/>
      <c r="C46" s="2"/>
      <c r="D46" s="2"/>
      <c r="E46" s="63"/>
      <c r="F46" s="64"/>
      <c r="G46" s="72"/>
      <c r="H46" s="72"/>
      <c r="I46" s="72"/>
      <c r="J46" s="2"/>
      <c r="K46" s="32"/>
      <c r="L46" s="81"/>
      <c r="M46" s="82"/>
      <c r="N46" s="82"/>
      <c r="O46" s="82"/>
      <c r="P46" s="2"/>
      <c r="Q46" s="2"/>
    </row>
    <row r="47" spans="2:17" x14ac:dyDescent="0.25">
      <c r="B47" s="9"/>
      <c r="C47" s="2"/>
      <c r="D47" s="2"/>
      <c r="E47" s="63"/>
      <c r="F47" s="64"/>
      <c r="G47" s="72"/>
      <c r="H47" s="72"/>
      <c r="I47" s="72"/>
      <c r="J47" s="2"/>
      <c r="K47" s="32"/>
      <c r="L47" s="81"/>
      <c r="M47" s="82"/>
      <c r="N47" s="82"/>
      <c r="O47" s="82"/>
      <c r="P47" s="2"/>
      <c r="Q47" s="2"/>
    </row>
    <row r="48" spans="2:17" x14ac:dyDescent="0.25">
      <c r="B48" s="2"/>
      <c r="C48" s="2"/>
      <c r="D48" s="2"/>
      <c r="E48" s="2"/>
      <c r="F48" s="2"/>
      <c r="G48" s="2"/>
      <c r="H48" s="2"/>
      <c r="I48" s="2"/>
      <c r="J48" s="2"/>
      <c r="K48" s="2"/>
      <c r="L48" s="2"/>
      <c r="M48" s="2"/>
      <c r="N48" s="2"/>
      <c r="O48" s="2"/>
      <c r="P48" s="2"/>
      <c r="Q48" s="2"/>
    </row>
    <row r="50" spans="2:17" x14ac:dyDescent="0.25">
      <c r="B50" s="2"/>
      <c r="C50" s="2"/>
      <c r="D50" s="2"/>
      <c r="E50" s="9"/>
      <c r="F50" s="2"/>
      <c r="G50" s="9"/>
      <c r="H50" s="9"/>
      <c r="I50" s="9"/>
      <c r="J50" s="9"/>
      <c r="K50" s="9"/>
      <c r="L50" s="9"/>
      <c r="M50" s="2"/>
      <c r="N50" s="2"/>
      <c r="O50" s="2"/>
    </row>
    <row r="51" spans="2:17" x14ac:dyDescent="0.25">
      <c r="B51" s="2"/>
      <c r="C51" s="2"/>
      <c r="D51" s="2"/>
      <c r="E51" t="s">
        <v>370</v>
      </c>
      <c r="N51" s="2"/>
      <c r="O51" s="2"/>
    </row>
    <row r="52" spans="2:17" ht="20.25" x14ac:dyDescent="0.25">
      <c r="B52" s="2"/>
      <c r="C52" s="2"/>
      <c r="D52" s="2"/>
      <c r="E52" t="s">
        <v>371</v>
      </c>
      <c r="F52" s="27"/>
      <c r="G52" s="78">
        <f>'Securitising base fund'!G50</f>
        <v>40000</v>
      </c>
      <c r="H52" s="27"/>
      <c r="I52" s="27"/>
      <c r="J52" s="27"/>
      <c r="M52" s="28"/>
      <c r="N52" s="2"/>
      <c r="O52" s="2"/>
    </row>
    <row r="53" spans="2:17" x14ac:dyDescent="0.25">
      <c r="B53" s="2"/>
      <c r="C53" s="2"/>
      <c r="D53" s="2"/>
      <c r="E53" t="s">
        <v>413</v>
      </c>
      <c r="G53" s="78">
        <f ca="1">E34</f>
        <v>43109507.869999997</v>
      </c>
      <c r="M53" s="28"/>
      <c r="N53" s="2"/>
      <c r="O53" s="2"/>
    </row>
    <row r="54" spans="2:17" ht="20.25" x14ac:dyDescent="0.25">
      <c r="B54" s="2"/>
      <c r="C54" s="2"/>
      <c r="D54" s="2"/>
      <c r="E54" t="s">
        <v>372</v>
      </c>
      <c r="F54" s="27"/>
      <c r="G54" s="78">
        <f ca="1">F34</f>
        <v>42504995.439999998</v>
      </c>
      <c r="M54" s="28"/>
      <c r="N54" s="2"/>
      <c r="O54" s="2"/>
    </row>
    <row r="55" spans="2:17" x14ac:dyDescent="0.25">
      <c r="B55" s="2"/>
      <c r="C55" s="2"/>
      <c r="D55" s="2"/>
      <c r="E55" s="34" t="s">
        <v>414</v>
      </c>
      <c r="F55" s="35"/>
      <c r="G55" s="35">
        <f ca="1">ROUND(G54/G52,2)</f>
        <v>1062.6199999999999</v>
      </c>
      <c r="N55" s="2"/>
      <c r="O55" s="2"/>
    </row>
    <row r="56" spans="2:17" x14ac:dyDescent="0.25">
      <c r="B56" s="2"/>
      <c r="C56" s="2"/>
      <c r="D56" s="2"/>
      <c r="E56" s="35" t="s">
        <v>415</v>
      </c>
      <c r="F56" s="35"/>
      <c r="G56" s="35">
        <f ca="1">G53/G52</f>
        <v>1077.7376967499999</v>
      </c>
      <c r="N56" s="2"/>
      <c r="O56" s="2"/>
    </row>
    <row r="57" spans="2:17" x14ac:dyDescent="0.25">
      <c r="B57" s="2"/>
      <c r="C57" s="2"/>
      <c r="D57" s="2"/>
      <c r="E57" s="2"/>
      <c r="F57" s="2"/>
      <c r="G57" s="2"/>
      <c r="H57" s="2"/>
      <c r="I57" s="2"/>
      <c r="J57" s="2"/>
      <c r="K57" s="2"/>
      <c r="L57" s="2"/>
      <c r="M57" s="2"/>
      <c r="N57" s="2"/>
      <c r="O57" s="2"/>
    </row>
    <row r="58" spans="2:17" ht="14.25" customHeight="1" x14ac:dyDescent="0.25"/>
    <row r="60" spans="2:17" x14ac:dyDescent="0.25">
      <c r="E60" t="s">
        <v>373</v>
      </c>
    </row>
    <row r="61" spans="2:17" ht="15.75" thickBot="1" x14ac:dyDescent="0.3">
      <c r="B61" s="2"/>
      <c r="C61" s="2"/>
      <c r="D61" s="2"/>
      <c r="E61" s="36"/>
      <c r="F61" s="36"/>
      <c r="G61" s="36"/>
      <c r="H61" s="2"/>
      <c r="I61" s="2"/>
      <c r="J61" s="2"/>
      <c r="K61" s="2"/>
      <c r="L61" s="2"/>
      <c r="M61" s="2"/>
      <c r="N61" s="2"/>
      <c r="O61" s="2"/>
      <c r="P61" s="2"/>
      <c r="Q61" s="2"/>
    </row>
    <row r="62" spans="2:17" ht="15.75" thickBot="1" x14ac:dyDescent="0.3">
      <c r="B62" s="2"/>
      <c r="C62" s="2"/>
      <c r="D62" s="2"/>
      <c r="E62" s="9" t="s">
        <v>182</v>
      </c>
      <c r="F62" s="41" t="s">
        <v>264</v>
      </c>
      <c r="G62" s="36"/>
      <c r="H62" s="2"/>
      <c r="I62" s="2"/>
      <c r="J62" s="2"/>
      <c r="K62" s="2"/>
      <c r="L62" s="2"/>
      <c r="M62" s="2"/>
      <c r="N62" s="2"/>
      <c r="O62" s="2"/>
      <c r="P62" s="2"/>
      <c r="Q62" s="2"/>
    </row>
    <row r="63" spans="2:17" x14ac:dyDescent="0.25">
      <c r="B63" s="2"/>
      <c r="C63" s="2"/>
      <c r="D63" s="2"/>
      <c r="E63" s="9"/>
      <c r="F63" s="9"/>
      <c r="G63" s="9"/>
      <c r="H63" s="2"/>
      <c r="I63" s="2"/>
      <c r="J63" s="2"/>
      <c r="K63" s="2"/>
      <c r="L63" s="2"/>
      <c r="M63" s="2"/>
      <c r="N63" s="2"/>
      <c r="O63" s="2"/>
      <c r="P63" s="2"/>
      <c r="Q63" s="2"/>
    </row>
    <row r="64" spans="2:17" x14ac:dyDescent="0.25">
      <c r="B64" s="2"/>
      <c r="C64" s="2"/>
      <c r="D64" s="2"/>
      <c r="E64" s="9" t="s">
        <v>190</v>
      </c>
      <c r="F64" s="46">
        <f ca="1">NOW()-4</f>
        <v>43834.456930324071</v>
      </c>
      <c r="G64" s="36" t="s">
        <v>299</v>
      </c>
      <c r="H64" s="2"/>
      <c r="I64" s="2"/>
      <c r="J64" s="2"/>
      <c r="K64" s="2"/>
      <c r="L64" s="2"/>
      <c r="M64" s="2"/>
      <c r="N64" s="2"/>
      <c r="O64" s="2"/>
      <c r="P64" s="2"/>
      <c r="Q64" s="2"/>
    </row>
    <row r="65" spans="2:17" x14ac:dyDescent="0.25">
      <c r="B65" s="2"/>
      <c r="C65" s="2"/>
      <c r="D65" s="2"/>
      <c r="E65" s="9"/>
      <c r="F65" s="9"/>
      <c r="G65" s="36"/>
      <c r="H65" s="2"/>
      <c r="I65" s="2"/>
      <c r="J65" s="2"/>
      <c r="K65" s="2"/>
      <c r="L65" s="2"/>
      <c r="M65" s="2"/>
      <c r="N65" s="2"/>
      <c r="O65" s="2"/>
      <c r="P65" s="2"/>
      <c r="Q65" s="2"/>
    </row>
    <row r="66" spans="2:17" x14ac:dyDescent="0.25">
      <c r="B66" s="2"/>
      <c r="C66" s="2"/>
      <c r="D66" s="2"/>
      <c r="E66" s="9" t="s">
        <v>3</v>
      </c>
      <c r="F66" s="2"/>
      <c r="G66" s="2"/>
      <c r="H66" s="2"/>
      <c r="I66" s="2"/>
      <c r="J66" s="2"/>
      <c r="K66" s="2"/>
      <c r="L66" s="2"/>
      <c r="M66" s="2"/>
      <c r="N66" s="2"/>
      <c r="O66" s="2"/>
      <c r="P66" s="2"/>
      <c r="Q66" s="2"/>
    </row>
    <row r="67" spans="2:17" x14ac:dyDescent="0.25">
      <c r="B67" s="2"/>
      <c r="C67" s="2"/>
      <c r="D67" s="2"/>
      <c r="E67" s="7" t="s">
        <v>300</v>
      </c>
      <c r="F67" s="7" t="s">
        <v>301</v>
      </c>
      <c r="G67" s="7" t="s">
        <v>302</v>
      </c>
      <c r="H67" s="6" t="s">
        <v>303</v>
      </c>
      <c r="I67" s="7" t="s">
        <v>304</v>
      </c>
      <c r="J67" s="7" t="s">
        <v>305</v>
      </c>
      <c r="K67" s="7" t="s">
        <v>306</v>
      </c>
      <c r="L67" s="5" t="s">
        <v>192</v>
      </c>
      <c r="M67" s="5" t="s">
        <v>307</v>
      </c>
      <c r="N67" s="5" t="s">
        <v>308</v>
      </c>
      <c r="O67" s="5" t="s">
        <v>309</v>
      </c>
      <c r="P67" s="5" t="s">
        <v>310</v>
      </c>
      <c r="Q67" s="2"/>
    </row>
    <row r="68" spans="2:17" x14ac:dyDescent="0.25">
      <c r="B68" s="2"/>
      <c r="C68" s="2"/>
      <c r="D68" s="9">
        <v>1</v>
      </c>
      <c r="E68" s="26" t="s">
        <v>311</v>
      </c>
      <c r="F68" s="32"/>
      <c r="G68" s="26" t="s">
        <v>224</v>
      </c>
      <c r="H68" s="79" t="str">
        <f>'Securitising base fund'!K42</f>
        <v>LUID_NAM9ARDX</v>
      </c>
      <c r="I68" s="17" t="s">
        <v>194</v>
      </c>
      <c r="J68" s="17" t="s">
        <v>312</v>
      </c>
      <c r="K68" s="22">
        <f ca="1">G55</f>
        <v>1062.6199999999999</v>
      </c>
      <c r="L68" s="29" t="s">
        <v>8</v>
      </c>
      <c r="M68" s="57">
        <f ca="1">F64</f>
        <v>43834.456930324071</v>
      </c>
      <c r="N68" s="33"/>
      <c r="O68" s="33"/>
      <c r="P68" s="73" t="str">
        <f ca="1">_xll.flQuotesAdd(F62,E67:O72)</f>
        <v>Added 1 quote(s) as at time 2020-01-08 10:57:59Z</v>
      </c>
      <c r="Q68" s="2"/>
    </row>
    <row r="69" spans="2:17" x14ac:dyDescent="0.25">
      <c r="B69" s="2"/>
      <c r="C69" s="2"/>
      <c r="D69" s="9">
        <v>2</v>
      </c>
      <c r="E69" s="26"/>
      <c r="F69" s="32"/>
      <c r="G69" s="26"/>
      <c r="H69" s="26"/>
      <c r="I69" s="17"/>
      <c r="J69" s="17"/>
      <c r="K69" s="22"/>
      <c r="L69" s="29"/>
      <c r="M69" s="57"/>
      <c r="N69" s="29"/>
      <c r="O69" s="29"/>
      <c r="P69" s="29"/>
      <c r="Q69" s="2"/>
    </row>
    <row r="70" spans="2:17" x14ac:dyDescent="0.25">
      <c r="B70" s="2"/>
      <c r="C70" s="2"/>
      <c r="D70" s="9">
        <v>3</v>
      </c>
      <c r="E70" s="26"/>
      <c r="F70" s="32"/>
      <c r="G70" s="26"/>
      <c r="H70" s="26"/>
      <c r="I70" s="17"/>
      <c r="J70" s="17"/>
      <c r="K70" s="22"/>
      <c r="L70" s="29"/>
      <c r="M70" s="57"/>
      <c r="N70" s="29"/>
      <c r="O70" s="29"/>
      <c r="P70" s="29"/>
      <c r="Q70" s="2"/>
    </row>
    <row r="71" spans="2:17" x14ac:dyDescent="0.25">
      <c r="B71" s="2"/>
      <c r="C71" s="2"/>
      <c r="D71" s="9">
        <v>4</v>
      </c>
      <c r="E71" s="26"/>
      <c r="F71" s="38"/>
      <c r="G71" s="26"/>
      <c r="H71" s="25"/>
      <c r="I71" s="17"/>
      <c r="J71" s="17"/>
      <c r="K71" s="22"/>
      <c r="L71" s="29"/>
      <c r="M71" s="57"/>
      <c r="N71" s="57"/>
      <c r="O71" s="57"/>
      <c r="P71" s="57"/>
      <c r="Q71" s="2"/>
    </row>
    <row r="72" spans="2:17" x14ac:dyDescent="0.25">
      <c r="B72" s="2"/>
      <c r="C72" s="2"/>
      <c r="D72" s="9">
        <v>5</v>
      </c>
      <c r="E72" s="38"/>
      <c r="F72" s="38"/>
      <c r="G72" s="47"/>
      <c r="H72" s="21"/>
      <c r="I72" s="26"/>
      <c r="J72" s="21"/>
      <c r="K72" s="22"/>
      <c r="L72" s="23"/>
      <c r="M72" s="23"/>
      <c r="N72" s="23"/>
      <c r="O72" s="23"/>
      <c r="P72" s="23"/>
      <c r="Q72" s="2"/>
    </row>
    <row r="73" spans="2:17" x14ac:dyDescent="0.25">
      <c r="B73" s="2"/>
      <c r="C73" s="2"/>
      <c r="D73" s="9">
        <v>6</v>
      </c>
      <c r="E73" s="38"/>
      <c r="F73" s="38"/>
      <c r="G73" s="47"/>
      <c r="H73" s="21"/>
      <c r="I73" s="26"/>
      <c r="J73" s="21"/>
      <c r="K73" s="22"/>
      <c r="L73" s="23"/>
      <c r="M73" s="23"/>
      <c r="N73" s="23"/>
      <c r="O73" s="23"/>
      <c r="P73" s="23"/>
      <c r="Q73" s="2"/>
    </row>
    <row r="74" spans="2:17" x14ac:dyDescent="0.25">
      <c r="B74" s="2"/>
      <c r="C74" s="2"/>
      <c r="D74" s="9">
        <v>7</v>
      </c>
      <c r="E74" s="38"/>
      <c r="F74" s="38"/>
      <c r="G74" s="47"/>
      <c r="H74" s="21"/>
      <c r="I74" s="26"/>
      <c r="J74" s="21"/>
      <c r="K74" s="22"/>
      <c r="L74" s="23"/>
      <c r="M74" s="23"/>
      <c r="N74" s="23"/>
      <c r="O74" s="23"/>
      <c r="P74" s="23"/>
      <c r="Q74" s="2"/>
    </row>
    <row r="75" spans="2:17" x14ac:dyDescent="0.25">
      <c r="B75" s="2"/>
      <c r="C75" s="2"/>
      <c r="D75" s="9">
        <v>8</v>
      </c>
      <c r="E75" s="38"/>
      <c r="F75" s="38"/>
      <c r="G75" s="47"/>
      <c r="H75" s="21"/>
      <c r="I75" s="26"/>
      <c r="J75" s="21"/>
      <c r="K75" s="22"/>
      <c r="L75" s="23"/>
      <c r="M75" s="23"/>
      <c r="N75" s="23"/>
      <c r="O75" s="23"/>
      <c r="P75" s="23"/>
      <c r="Q75" s="2"/>
    </row>
    <row r="76" spans="2:17" x14ac:dyDescent="0.25">
      <c r="B76" s="2"/>
      <c r="C76" s="2"/>
      <c r="D76" s="9">
        <v>9</v>
      </c>
      <c r="E76" s="38"/>
      <c r="F76" s="38"/>
      <c r="G76" s="47"/>
      <c r="H76" s="21"/>
      <c r="I76" s="26"/>
      <c r="J76" s="21"/>
      <c r="K76" s="22"/>
      <c r="L76" s="23"/>
      <c r="M76" s="23"/>
      <c r="N76" s="23"/>
      <c r="O76" s="23"/>
      <c r="P76" s="23"/>
      <c r="Q76" s="2"/>
    </row>
    <row r="77" spans="2:17" x14ac:dyDescent="0.25">
      <c r="B77" s="2"/>
      <c r="C77" s="2"/>
      <c r="D77" s="9">
        <v>10</v>
      </c>
      <c r="E77" s="38"/>
      <c r="F77" s="38"/>
      <c r="G77" s="47"/>
      <c r="H77" s="21"/>
      <c r="I77" s="26"/>
      <c r="J77" s="21"/>
      <c r="K77" s="22"/>
      <c r="L77" s="23"/>
      <c r="M77" s="23"/>
      <c r="N77" s="23"/>
      <c r="O77" s="23"/>
      <c r="P77" s="23"/>
      <c r="Q77" s="2"/>
    </row>
    <row r="78" spans="2:17" x14ac:dyDescent="0.25">
      <c r="B78" s="2"/>
      <c r="C78" s="2"/>
      <c r="D78" s="2"/>
      <c r="E78" s="36"/>
      <c r="F78" s="36"/>
      <c r="G78" s="36"/>
      <c r="H78" s="2"/>
      <c r="I78" s="2"/>
      <c r="J78" s="2"/>
      <c r="K78" s="2"/>
      <c r="L78" s="2"/>
      <c r="M78" s="2"/>
      <c r="N78" s="2"/>
      <c r="O78" s="2"/>
      <c r="P78" s="2"/>
      <c r="Q78" s="2"/>
    </row>
    <row r="79" spans="2:17" x14ac:dyDescent="0.25">
      <c r="B79" s="2"/>
      <c r="C79" s="2"/>
      <c r="D79" s="2"/>
      <c r="E79" s="9"/>
      <c r="F79" s="36"/>
      <c r="G79" s="36"/>
      <c r="H79" s="2"/>
      <c r="I79" s="2"/>
      <c r="J79" s="2"/>
      <c r="K79" s="2"/>
      <c r="L79" s="2"/>
      <c r="M79" s="2"/>
      <c r="N79" s="2"/>
      <c r="O79" s="2"/>
      <c r="P79" s="2"/>
      <c r="Q79" s="2"/>
    </row>
  </sheetData>
  <mergeCells count="1">
    <mergeCell ref="L40:O47"/>
  </mergeCells>
  <hyperlinks>
    <hyperlink ref="M15" r:id="rId1" display="https://support.lusid.com/what-is-a-recipe-and-how-are-they-used" xr:uid="{DEE62231-BE6F-4C0F-90A8-916678DD9E3A}"/>
    <hyperlink ref="M16" r:id="rId2" location="operation/GetAggregationByPortfolio" display="https://docs.lusid.com/ - operation/GetAggregationByPortfolio" xr:uid="{6E5ECB60-319E-4642-A72D-7FBC25A7365D}"/>
  </hyperlinks>
  <pageMargins left="0.7" right="0.7" top="0.75" bottom="0.75" header="0.3" footer="0.3"/>
  <pageSetup paperSize="9" orientation="portrait" r:id="rId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B65CA-80A9-45EB-9343-6E81B58B3E11}">
  <sheetPr>
    <tabColor theme="8" tint="0.79998168889431442"/>
  </sheetPr>
  <dimension ref="A1:N44"/>
  <sheetViews>
    <sheetView showGridLines="0" zoomScale="70" zoomScaleNormal="70" workbookViewId="0">
      <selection activeCell="E19" sqref="E19"/>
    </sheetView>
  </sheetViews>
  <sheetFormatPr defaultRowHeight="15" x14ac:dyDescent="0.25"/>
  <cols>
    <col min="1" max="1" width="6.5703125" customWidth="1"/>
    <col min="2" max="2" width="2.5703125" customWidth="1"/>
    <col min="3" max="3" width="1" customWidth="1"/>
    <col min="4" max="4" width="3.28515625" customWidth="1"/>
    <col min="5" max="5" width="58.7109375" customWidth="1"/>
    <col min="6" max="6" width="41.28515625" bestFit="1" customWidth="1"/>
    <col min="7" max="7" width="31.5703125" bestFit="1" customWidth="1"/>
    <col min="8" max="8" width="23.5703125" bestFit="1" customWidth="1"/>
    <col min="9" max="9" width="35.42578125" customWidth="1"/>
    <col min="10" max="10" width="22" customWidth="1"/>
    <col min="11" max="11" width="36.28515625" bestFit="1" customWidth="1"/>
    <col min="12" max="12" width="24.28515625" customWidth="1"/>
    <col min="13" max="13" width="52.7109375" bestFit="1" customWidth="1"/>
    <col min="14" max="14" width="4.140625" customWidth="1"/>
    <col min="15" max="15" width="23.5703125" customWidth="1"/>
  </cols>
  <sheetData>
    <row r="1" spans="1:14" ht="27.75" customHeight="1" x14ac:dyDescent="0.25"/>
    <row r="2" spans="1:14" x14ac:dyDescent="0.25">
      <c r="B2" s="1"/>
      <c r="C2" s="1"/>
      <c r="D2" s="1"/>
      <c r="E2" s="1"/>
      <c r="F2" s="1"/>
      <c r="G2" s="1"/>
      <c r="H2" s="1"/>
      <c r="I2" s="1"/>
      <c r="J2" s="1"/>
      <c r="K2" s="1"/>
      <c r="L2" s="1"/>
      <c r="M2" s="1"/>
      <c r="N2" s="1"/>
    </row>
    <row r="3" spans="1:14" ht="27" customHeight="1" x14ac:dyDescent="0.25">
      <c r="B3" s="1"/>
      <c r="C3" s="1"/>
      <c r="D3" s="11"/>
      <c r="E3" s="1"/>
      <c r="F3" s="1"/>
      <c r="G3" s="1"/>
      <c r="H3" s="1"/>
      <c r="I3" s="1"/>
      <c r="J3" s="1"/>
      <c r="K3" s="1"/>
      <c r="L3" s="1"/>
      <c r="M3" s="1"/>
      <c r="N3" s="1"/>
    </row>
    <row r="4" spans="1:14" ht="8.25" customHeight="1" x14ac:dyDescent="0.25">
      <c r="B4" s="1"/>
      <c r="C4" s="1"/>
      <c r="D4" s="1"/>
      <c r="E4" s="1"/>
      <c r="F4" s="1"/>
      <c r="G4" s="1"/>
      <c r="H4" s="1"/>
      <c r="I4" s="1"/>
      <c r="J4" s="1"/>
      <c r="K4" s="1"/>
      <c r="L4" s="1"/>
      <c r="M4" s="1"/>
      <c r="N4" s="1"/>
    </row>
    <row r="5" spans="1:14" x14ac:dyDescent="0.25">
      <c r="B5" s="1"/>
      <c r="C5" s="1"/>
      <c r="D5" s="3"/>
      <c r="E5" s="1"/>
      <c r="F5" s="1"/>
      <c r="G5" s="1"/>
      <c r="H5" s="1"/>
      <c r="I5" s="1"/>
      <c r="J5" s="1"/>
      <c r="K5" s="1"/>
      <c r="L5" s="1"/>
      <c r="M5" s="1"/>
      <c r="N5" s="1"/>
    </row>
    <row r="6" spans="1:14" x14ac:dyDescent="0.25">
      <c r="B6" s="1"/>
      <c r="C6" s="1"/>
      <c r="D6" s="3"/>
      <c r="E6" s="1"/>
      <c r="F6" s="1"/>
      <c r="G6" s="1"/>
      <c r="H6" s="1"/>
      <c r="I6" s="1"/>
      <c r="J6" s="1"/>
      <c r="K6" s="1"/>
      <c r="L6" s="1"/>
      <c r="M6" s="1"/>
      <c r="N6" s="1"/>
    </row>
    <row r="7" spans="1:14" x14ac:dyDescent="0.25">
      <c r="B7" s="1"/>
      <c r="C7" s="1"/>
      <c r="D7" s="1"/>
      <c r="E7" s="19"/>
      <c r="F7" s="1"/>
      <c r="G7" s="1"/>
      <c r="H7" s="1"/>
      <c r="I7" s="1"/>
      <c r="J7" s="1"/>
      <c r="K7" s="1"/>
      <c r="L7" s="1"/>
      <c r="M7" s="1"/>
      <c r="N7" s="1"/>
    </row>
    <row r="8" spans="1:14" x14ac:dyDescent="0.25">
      <c r="B8" s="1"/>
      <c r="C8" s="1"/>
      <c r="D8" s="1"/>
      <c r="E8" s="19"/>
      <c r="F8" s="1"/>
      <c r="G8" s="1"/>
      <c r="H8" s="1"/>
      <c r="I8" s="1"/>
      <c r="J8" s="1"/>
      <c r="K8" s="1"/>
      <c r="L8" s="1"/>
      <c r="M8" s="1"/>
      <c r="N8" s="1"/>
    </row>
    <row r="9" spans="1:14" x14ac:dyDescent="0.25">
      <c r="B9" s="1"/>
      <c r="C9" s="1"/>
      <c r="D9" s="1"/>
      <c r="E9" s="19"/>
      <c r="F9" s="1"/>
      <c r="G9" s="1"/>
      <c r="H9" s="1"/>
      <c r="I9" s="1"/>
      <c r="J9" s="1"/>
      <c r="K9" s="1"/>
      <c r="L9" s="1"/>
      <c r="M9" s="1"/>
      <c r="N9" s="1"/>
    </row>
    <row r="10" spans="1:14" x14ac:dyDescent="0.25">
      <c r="B10" s="1"/>
      <c r="C10" s="1"/>
      <c r="D10" s="1"/>
      <c r="E10" s="1"/>
      <c r="F10" s="1"/>
      <c r="G10" s="1"/>
      <c r="H10" s="1"/>
      <c r="I10" s="1"/>
      <c r="J10" s="1"/>
      <c r="K10" s="1"/>
      <c r="L10" s="1"/>
      <c r="M10" s="1"/>
      <c r="N10" s="1"/>
    </row>
    <row r="11" spans="1:14" x14ac:dyDescent="0.25">
      <c r="A11" s="35"/>
      <c r="B11" s="36"/>
      <c r="C11" s="36"/>
      <c r="D11" s="36"/>
      <c r="E11" s="9"/>
      <c r="F11" s="36"/>
      <c r="G11" s="9"/>
      <c r="H11" s="9"/>
      <c r="I11" s="9"/>
      <c r="J11" s="9"/>
      <c r="K11" s="9"/>
      <c r="L11" s="9"/>
    </row>
    <row r="12" spans="1:14" x14ac:dyDescent="0.25">
      <c r="A12" s="35"/>
      <c r="B12" s="36"/>
      <c r="C12" s="36"/>
      <c r="D12" s="36"/>
      <c r="E12" s="35"/>
      <c r="F12" s="35"/>
      <c r="G12" s="35"/>
      <c r="H12" s="35"/>
      <c r="I12" s="35"/>
      <c r="J12" s="35"/>
      <c r="K12" s="35"/>
      <c r="L12" s="9"/>
    </row>
    <row r="13" spans="1:14" ht="21" x14ac:dyDescent="0.25">
      <c r="A13" s="35"/>
      <c r="B13" s="36"/>
      <c r="C13" s="36"/>
      <c r="D13" s="36"/>
      <c r="E13" s="37" t="s">
        <v>376</v>
      </c>
      <c r="F13" s="37"/>
      <c r="G13" s="37"/>
      <c r="H13" s="37"/>
      <c r="I13" s="37"/>
      <c r="J13" s="37"/>
      <c r="K13" s="37"/>
      <c r="L13" s="9"/>
    </row>
    <row r="14" spans="1:14" x14ac:dyDescent="0.25">
      <c r="A14" s="35"/>
      <c r="B14" s="36"/>
      <c r="C14" s="36"/>
      <c r="D14" s="36"/>
      <c r="E14" s="35"/>
      <c r="F14" s="35"/>
      <c r="G14" s="35"/>
      <c r="H14" s="35"/>
      <c r="I14" s="35"/>
      <c r="J14" s="35"/>
      <c r="K14" s="35"/>
      <c r="L14" s="9"/>
    </row>
    <row r="15" spans="1:14" x14ac:dyDescent="0.25">
      <c r="A15" s="35"/>
      <c r="B15" s="36"/>
      <c r="C15" s="36"/>
      <c r="D15" s="36"/>
      <c r="E15" s="35" t="s">
        <v>377</v>
      </c>
      <c r="F15" s="35"/>
      <c r="G15" s="35"/>
      <c r="H15" s="35"/>
      <c r="I15" s="35"/>
      <c r="J15" s="35"/>
      <c r="K15" s="52"/>
      <c r="L15" s="9"/>
    </row>
    <row r="16" spans="1:14" x14ac:dyDescent="0.25">
      <c r="A16" s="35"/>
      <c r="B16" s="36"/>
      <c r="C16" s="36"/>
      <c r="D16" s="36"/>
      <c r="E16" s="35" t="s">
        <v>378</v>
      </c>
      <c r="F16" s="35"/>
      <c r="G16" s="35"/>
      <c r="H16" s="35"/>
      <c r="I16" s="35"/>
      <c r="J16" s="35"/>
      <c r="K16" s="35"/>
      <c r="L16" s="9"/>
    </row>
    <row r="17" spans="1:14" x14ac:dyDescent="0.25">
      <c r="A17" s="35"/>
      <c r="B17" s="36"/>
      <c r="C17" s="36"/>
      <c r="D17" s="36"/>
      <c r="E17" s="35" t="s">
        <v>379</v>
      </c>
      <c r="F17" s="35"/>
      <c r="G17" s="35"/>
      <c r="H17" s="35"/>
      <c r="I17" s="35"/>
      <c r="J17" s="35"/>
      <c r="K17" s="52"/>
      <c r="L17" s="9"/>
    </row>
    <row r="18" spans="1:14" x14ac:dyDescent="0.25">
      <c r="A18" s="35"/>
      <c r="B18" s="36"/>
      <c r="C18" s="36"/>
      <c r="D18" s="36"/>
      <c r="E18" s="35"/>
      <c r="F18" s="35"/>
      <c r="G18" s="35"/>
      <c r="H18" s="35"/>
      <c r="I18" s="35"/>
      <c r="J18" s="35"/>
      <c r="K18" s="28"/>
      <c r="L18" s="9"/>
    </row>
    <row r="19" spans="1:14" x14ac:dyDescent="0.25">
      <c r="A19" s="35"/>
      <c r="B19" s="36"/>
      <c r="C19" s="36"/>
      <c r="D19" s="36"/>
      <c r="E19" s="35"/>
      <c r="F19" s="35"/>
      <c r="G19" s="35"/>
      <c r="H19" s="35"/>
      <c r="I19" s="35"/>
      <c r="J19" s="35"/>
      <c r="K19" s="35"/>
      <c r="L19" s="2"/>
    </row>
    <row r="20" spans="1:14" x14ac:dyDescent="0.25">
      <c r="A20" s="35"/>
      <c r="B20" s="36"/>
      <c r="C20" s="36"/>
      <c r="D20" s="36"/>
      <c r="E20" s="35"/>
      <c r="F20" s="35"/>
      <c r="G20" s="35"/>
      <c r="H20" s="35"/>
      <c r="I20" s="35"/>
      <c r="J20" s="35"/>
      <c r="K20" s="28"/>
      <c r="L20" s="2"/>
    </row>
    <row r="21" spans="1:14" x14ac:dyDescent="0.25">
      <c r="A21" s="35"/>
      <c r="B21" s="36"/>
      <c r="C21" s="36"/>
      <c r="D21" s="36"/>
      <c r="E21" s="36"/>
      <c r="F21" s="36"/>
      <c r="G21" s="36"/>
      <c r="H21" s="36"/>
      <c r="I21" s="36"/>
      <c r="J21" s="36"/>
      <c r="K21" s="36"/>
      <c r="L21" s="2"/>
    </row>
    <row r="22" spans="1:14" x14ac:dyDescent="0.25">
      <c r="A22" s="35"/>
      <c r="B22" s="35"/>
      <c r="C22" s="35"/>
      <c r="D22" s="35"/>
      <c r="E22" s="35"/>
      <c r="F22" s="35"/>
      <c r="G22" s="35"/>
      <c r="H22" s="35"/>
      <c r="I22" s="35"/>
      <c r="J22" s="35"/>
      <c r="K22" s="35"/>
    </row>
    <row r="23" spans="1:14" x14ac:dyDescent="0.25">
      <c r="A23" s="35"/>
      <c r="B23" s="35"/>
      <c r="C23" s="35"/>
      <c r="D23" s="35"/>
      <c r="E23" s="35"/>
      <c r="F23" s="35"/>
      <c r="G23" s="35"/>
      <c r="H23" s="35"/>
      <c r="I23" s="35"/>
      <c r="J23" s="35"/>
      <c r="K23" s="35"/>
    </row>
    <row r="24" spans="1:14" ht="15.75" thickBot="1" x14ac:dyDescent="0.3">
      <c r="A24" s="35"/>
      <c r="B24" s="36"/>
      <c r="C24" s="36"/>
      <c r="D24" s="36"/>
      <c r="E24" s="36"/>
      <c r="F24" s="36"/>
      <c r="G24" s="36"/>
      <c r="H24" s="36"/>
      <c r="I24" s="36"/>
      <c r="J24" s="36"/>
      <c r="K24" s="36"/>
      <c r="L24" s="2"/>
      <c r="M24" s="2"/>
      <c r="N24" s="2"/>
    </row>
    <row r="25" spans="1:14" ht="15.75" thickBot="1" x14ac:dyDescent="0.3">
      <c r="A25" s="35"/>
      <c r="B25" s="36"/>
      <c r="C25" s="36"/>
      <c r="D25" s="36"/>
      <c r="E25" s="9" t="s">
        <v>182</v>
      </c>
      <c r="F25" s="41" t="s">
        <v>264</v>
      </c>
      <c r="G25" s="36"/>
      <c r="H25" s="36"/>
      <c r="I25" s="36"/>
      <c r="J25" s="36"/>
      <c r="K25" s="36"/>
      <c r="L25" s="2"/>
      <c r="M25" s="2"/>
      <c r="N25" s="2"/>
    </row>
    <row r="26" spans="1:14" x14ac:dyDescent="0.25">
      <c r="A26" s="35"/>
      <c r="B26" s="36"/>
      <c r="C26" s="36"/>
      <c r="D26" s="36"/>
      <c r="E26" s="36"/>
      <c r="F26" s="36"/>
      <c r="G26" s="36"/>
      <c r="H26" s="36"/>
      <c r="I26" s="36"/>
      <c r="J26" s="36"/>
      <c r="K26" s="36"/>
      <c r="L26" s="2"/>
      <c r="M26" s="2"/>
      <c r="N26" s="2"/>
    </row>
    <row r="27" spans="1:14" x14ac:dyDescent="0.25">
      <c r="A27" s="35"/>
      <c r="B27" s="36"/>
      <c r="C27" s="36"/>
      <c r="D27" s="36"/>
      <c r="E27" s="20" t="e">
        <f t="array" aca="1" ref="E27" ca="1">_xll.fbnPortfoliosAdd_Template()</f>
        <v>#NAME?</v>
      </c>
      <c r="F27" s="36"/>
      <c r="G27" s="36"/>
      <c r="H27" s="36"/>
      <c r="I27" s="9"/>
      <c r="J27" s="36"/>
      <c r="K27" s="36"/>
      <c r="L27" s="2"/>
      <c r="M27" s="2"/>
      <c r="N27" s="2"/>
    </row>
    <row r="28" spans="1:14" x14ac:dyDescent="0.25">
      <c r="A28" s="35"/>
      <c r="B28" s="36"/>
      <c r="C28" s="36"/>
      <c r="D28" s="36"/>
      <c r="E28" s="6" t="s">
        <v>196</v>
      </c>
      <c r="F28" s="7" t="s">
        <v>1</v>
      </c>
      <c r="G28" s="7" t="s">
        <v>0</v>
      </c>
      <c r="H28" s="7" t="s">
        <v>197</v>
      </c>
      <c r="I28" s="6" t="s">
        <v>200</v>
      </c>
      <c r="J28" s="5" t="s">
        <v>201</v>
      </c>
      <c r="K28" s="7" t="s">
        <v>202</v>
      </c>
      <c r="L28" s="7" t="s">
        <v>203</v>
      </c>
      <c r="M28" s="7" t="s">
        <v>199</v>
      </c>
      <c r="N28" s="2"/>
    </row>
    <row r="29" spans="1:14" x14ac:dyDescent="0.25">
      <c r="A29" s="35"/>
      <c r="B29" s="36"/>
      <c r="C29" s="36"/>
      <c r="D29" s="9">
        <v>1</v>
      </c>
      <c r="E29" s="39" t="s">
        <v>380</v>
      </c>
      <c r="F29" s="38" t="s">
        <v>381</v>
      </c>
      <c r="G29" s="39" t="s">
        <v>382</v>
      </c>
      <c r="H29" s="46">
        <f ca="1">NOW()-365</f>
        <v>43473.456930324071</v>
      </c>
      <c r="I29" s="39" t="s">
        <v>14</v>
      </c>
      <c r="J29" s="53"/>
      <c r="K29" s="45" t="s">
        <v>222</v>
      </c>
      <c r="L29" s="26"/>
      <c r="M29" s="73" t="str">
        <f t="array" aca="1" ref="M29:M33" ca="1">_xll.flPortfoliosAdd(F25,E28:L33)</f>
        <v>Entity already exists</v>
      </c>
      <c r="N29" s="15"/>
    </row>
    <row r="30" spans="1:14" x14ac:dyDescent="0.25">
      <c r="A30" s="35"/>
      <c r="B30" s="36"/>
      <c r="C30" s="36"/>
      <c r="D30" s="9">
        <v>2</v>
      </c>
      <c r="E30" s="39" t="s">
        <v>383</v>
      </c>
      <c r="F30" s="38" t="s">
        <v>384</v>
      </c>
      <c r="G30" s="39" t="s">
        <v>385</v>
      </c>
      <c r="H30" s="46">
        <f ca="1">NOW()-365</f>
        <v>43473.456930324071</v>
      </c>
      <c r="I30" s="39" t="s">
        <v>69</v>
      </c>
      <c r="J30" s="53"/>
      <c r="K30" s="45" t="s">
        <v>222</v>
      </c>
      <c r="L30" s="24"/>
      <c r="M30" s="73" t="str">
        <f ca="1"/>
        <v>Entity already exists</v>
      </c>
      <c r="N30" s="2"/>
    </row>
    <row r="31" spans="1:14" x14ac:dyDescent="0.25">
      <c r="A31" s="35"/>
      <c r="B31" s="36"/>
      <c r="C31" s="36"/>
      <c r="D31" s="9">
        <v>3</v>
      </c>
      <c r="E31" s="39" t="s">
        <v>386</v>
      </c>
      <c r="F31" s="38" t="s">
        <v>387</v>
      </c>
      <c r="G31" s="39" t="s">
        <v>388</v>
      </c>
      <c r="H31" s="46">
        <f ca="1">NOW()-365</f>
        <v>43473.456930324071</v>
      </c>
      <c r="I31" s="39" t="s">
        <v>8</v>
      </c>
      <c r="J31" s="53"/>
      <c r="K31" s="45" t="s">
        <v>222</v>
      </c>
      <c r="L31" s="24"/>
      <c r="M31" s="73" t="str">
        <f ca="1"/>
        <v>Entity already exists</v>
      </c>
      <c r="N31" s="2"/>
    </row>
    <row r="32" spans="1:14" x14ac:dyDescent="0.25">
      <c r="A32" s="35"/>
      <c r="B32" s="36"/>
      <c r="C32" s="36"/>
      <c r="D32" s="9">
        <v>4</v>
      </c>
      <c r="E32" s="39" t="s">
        <v>389</v>
      </c>
      <c r="F32" s="38" t="s">
        <v>390</v>
      </c>
      <c r="G32" s="39" t="s">
        <v>391</v>
      </c>
      <c r="H32" s="46">
        <f ca="1">NOW()-365</f>
        <v>43473.456930324071</v>
      </c>
      <c r="I32" s="39" t="s">
        <v>5</v>
      </c>
      <c r="J32" s="53"/>
      <c r="K32" s="45" t="s">
        <v>222</v>
      </c>
      <c r="L32" s="24"/>
      <c r="M32" s="73" t="str">
        <f ca="1"/>
        <v>Entity already exists</v>
      </c>
      <c r="N32" s="2"/>
    </row>
    <row r="33" spans="1:14" x14ac:dyDescent="0.25">
      <c r="A33" s="35"/>
      <c r="B33" s="36"/>
      <c r="C33" s="36"/>
      <c r="D33" s="9">
        <v>5</v>
      </c>
      <c r="E33" s="39" t="s">
        <v>392</v>
      </c>
      <c r="F33" s="38" t="s">
        <v>393</v>
      </c>
      <c r="G33" s="39" t="s">
        <v>394</v>
      </c>
      <c r="H33" s="46">
        <f ca="1">NOW()-365</f>
        <v>43473.456930324071</v>
      </c>
      <c r="I33" s="39" t="s">
        <v>83</v>
      </c>
      <c r="J33" s="53"/>
      <c r="K33" s="45" t="s">
        <v>222</v>
      </c>
      <c r="L33" s="24"/>
      <c r="M33" s="73" t="str">
        <f ca="1"/>
        <v>Entity already exists</v>
      </c>
      <c r="N33" s="2"/>
    </row>
    <row r="34" spans="1:14" x14ac:dyDescent="0.25">
      <c r="A34" s="35"/>
      <c r="B34" s="36"/>
      <c r="C34" s="36"/>
      <c r="D34" s="9">
        <v>6</v>
      </c>
      <c r="E34" s="42"/>
      <c r="F34" s="43"/>
      <c r="G34" s="38"/>
      <c r="H34" s="38"/>
      <c r="I34" s="42"/>
      <c r="J34" s="54"/>
      <c r="K34" s="43"/>
      <c r="L34" s="24"/>
      <c r="M34" s="24"/>
      <c r="N34" s="2"/>
    </row>
    <row r="35" spans="1:14" x14ac:dyDescent="0.25">
      <c r="A35" s="35"/>
      <c r="B35" s="36"/>
      <c r="C35" s="36"/>
      <c r="D35" s="9">
        <v>7</v>
      </c>
      <c r="E35" s="42"/>
      <c r="F35" s="43"/>
      <c r="G35" s="38"/>
      <c r="H35" s="38"/>
      <c r="I35" s="42"/>
      <c r="J35" s="54"/>
      <c r="K35" s="43"/>
      <c r="L35" s="24"/>
      <c r="M35" s="24"/>
      <c r="N35" s="2"/>
    </row>
    <row r="36" spans="1:14" x14ac:dyDescent="0.25">
      <c r="A36" s="35"/>
      <c r="B36" s="36"/>
      <c r="C36" s="36"/>
      <c r="D36" s="9">
        <v>8</v>
      </c>
      <c r="E36" s="42"/>
      <c r="F36" s="43"/>
      <c r="G36" s="38"/>
      <c r="H36" s="38"/>
      <c r="I36" s="42"/>
      <c r="J36" s="54"/>
      <c r="K36" s="43"/>
      <c r="L36" s="24"/>
      <c r="M36" s="24"/>
      <c r="N36" s="2"/>
    </row>
    <row r="37" spans="1:14" x14ac:dyDescent="0.25">
      <c r="A37" s="35"/>
      <c r="B37" s="36"/>
      <c r="C37" s="36"/>
      <c r="D37" s="9">
        <v>9</v>
      </c>
      <c r="E37" s="42"/>
      <c r="F37" s="43"/>
      <c r="G37" s="38"/>
      <c r="H37" s="38"/>
      <c r="I37" s="42"/>
      <c r="J37" s="54"/>
      <c r="K37" s="43"/>
      <c r="L37" s="24"/>
      <c r="M37" s="24"/>
      <c r="N37" s="2"/>
    </row>
    <row r="38" spans="1:14" x14ac:dyDescent="0.25">
      <c r="A38" s="35"/>
      <c r="B38" s="36"/>
      <c r="C38" s="36"/>
      <c r="D38" s="9">
        <v>10</v>
      </c>
      <c r="E38" s="42"/>
      <c r="F38" s="43"/>
      <c r="G38" s="38"/>
      <c r="H38" s="38"/>
      <c r="I38" s="42"/>
      <c r="J38" s="54"/>
      <c r="K38" s="43"/>
      <c r="L38" s="24"/>
      <c r="M38" s="24"/>
      <c r="N38" s="2"/>
    </row>
    <row r="39" spans="1:14" x14ac:dyDescent="0.25">
      <c r="A39" s="35"/>
      <c r="B39" s="36"/>
      <c r="C39" s="36"/>
      <c r="D39" s="36"/>
      <c r="E39" s="36"/>
      <c r="F39" s="36"/>
      <c r="G39" s="36"/>
      <c r="H39" s="36"/>
      <c r="I39" s="36"/>
      <c r="J39" s="36"/>
      <c r="K39" s="36"/>
      <c r="L39" s="2"/>
      <c r="M39" s="2"/>
      <c r="N39" s="2"/>
    </row>
    <row r="40" spans="1:14" x14ac:dyDescent="0.25">
      <c r="A40" s="35"/>
      <c r="B40" s="36"/>
      <c r="C40" s="36"/>
      <c r="D40" s="36"/>
      <c r="E40" s="36"/>
      <c r="F40" s="36"/>
      <c r="G40" s="36"/>
      <c r="H40" s="36"/>
      <c r="I40" s="36"/>
      <c r="J40" s="36"/>
      <c r="K40" s="36"/>
      <c r="L40" s="2"/>
      <c r="M40" s="2"/>
      <c r="N40" s="2"/>
    </row>
    <row r="41" spans="1:14" x14ac:dyDescent="0.25">
      <c r="A41" s="35"/>
      <c r="B41" s="36"/>
      <c r="C41" s="36"/>
      <c r="D41" s="36"/>
      <c r="E41" s="36"/>
      <c r="F41" s="36"/>
      <c r="G41" s="36"/>
      <c r="H41" s="36"/>
      <c r="I41" s="36"/>
      <c r="J41" s="36"/>
      <c r="K41" s="36"/>
      <c r="L41" s="2"/>
      <c r="M41" s="2"/>
      <c r="N41" s="2"/>
    </row>
    <row r="42" spans="1:14" x14ac:dyDescent="0.25">
      <c r="A42" s="35"/>
      <c r="B42" s="35"/>
      <c r="C42" s="35"/>
      <c r="D42" s="35"/>
      <c r="E42" s="35"/>
      <c r="F42" s="35"/>
      <c r="G42" s="35"/>
      <c r="H42" s="35"/>
      <c r="I42" s="35"/>
      <c r="J42" s="35"/>
      <c r="K42" s="35"/>
    </row>
    <row r="43" spans="1:14" x14ac:dyDescent="0.25">
      <c r="A43" s="35"/>
      <c r="B43" s="35"/>
      <c r="C43" s="35"/>
      <c r="D43" s="35"/>
      <c r="E43" s="35"/>
      <c r="F43" s="35"/>
      <c r="G43" s="35"/>
      <c r="H43" s="35"/>
      <c r="I43" s="35"/>
      <c r="J43" s="35"/>
      <c r="K43" s="35"/>
    </row>
    <row r="44" spans="1:14" x14ac:dyDescent="0.25">
      <c r="A44" s="35"/>
      <c r="B44" s="35"/>
      <c r="C44" s="35"/>
      <c r="D44" s="35"/>
      <c r="E44" s="35"/>
      <c r="F44" s="35"/>
      <c r="G44" s="35"/>
      <c r="H44" s="35"/>
      <c r="I44" s="35"/>
      <c r="J44" s="35"/>
      <c r="K44" s="35"/>
    </row>
  </sheetData>
  <dataValidations count="8">
    <dataValidation allowBlank="1" showInputMessage="1" showErrorMessage="1" prompt="Base Currency" sqref="L28:M28" xr:uid="{6D411331-58BD-4601-AF79-D42E1E359CA0}"/>
    <dataValidation allowBlank="1" showInputMessage="1" showErrorMessage="1" prompt="Date Created" sqref="K28" xr:uid="{574AD2A8-D326-40FB-9BEE-C0DD62B34725}"/>
    <dataValidation allowBlank="1" showInputMessage="1" showErrorMessage="1" prompt="Description" sqref="J28" xr:uid="{A17D583A-FB53-467A-9042-C80CBF3CA292}"/>
    <dataValidation allowBlank="1" showInputMessage="1" showErrorMessage="1" prompt="Display Name" sqref="I28" xr:uid="{D88040F2-8D63-41C4-8C5C-7898E33F132D}"/>
    <dataValidation allowBlank="1" showInputMessage="1" showErrorMessage="1" prompt="Sub-Holding Keys" sqref="H28" xr:uid="{21F65EE0-D128-4684-8D1E-A37063EB25FF}"/>
    <dataValidation allowBlank="1" showInputMessage="1" showErrorMessage="1" prompt="Accounting Method" sqref="G28" xr:uid="{452380A9-1E65-45AA-A53B-3412ED339AA3}"/>
    <dataValidation allowBlank="1" showInputMessage="1" showErrorMessage="1" prompt="Corporate Action Source" sqref="F28" xr:uid="{A57C0CE8-1B54-41C9-9C2C-67F069D2202C}"/>
    <dataValidation allowBlank="1" showInputMessage="1" showErrorMessage="1" prompt="Code" sqref="E28 E42:H45" xr:uid="{C953DDE1-26C7-4D22-AC28-FA39A8515BA4}"/>
  </dataValidation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1EC2A-1E50-4FE8-BBA0-6A8CE31748E7}">
  <sheetPr>
    <tabColor theme="7" tint="0.79998168889431442"/>
  </sheetPr>
  <dimension ref="B1:Q37"/>
  <sheetViews>
    <sheetView showGridLines="0" zoomScale="70" zoomScaleNormal="70" workbookViewId="0">
      <selection activeCell="A19" sqref="A19:XFD37"/>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33.140625" bestFit="1"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11.7109375" customWidth="1"/>
    <col min="17" max="17" width="22"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1"/>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c r="E5" s="1"/>
      <c r="F5" s="1"/>
      <c r="G5" s="1"/>
      <c r="H5" s="1"/>
      <c r="I5" s="1"/>
      <c r="J5" s="1"/>
      <c r="K5" s="1"/>
      <c r="L5" s="1"/>
      <c r="M5" s="1"/>
      <c r="N5" s="1"/>
    </row>
    <row r="6" spans="2:15" x14ac:dyDescent="0.25">
      <c r="B6" s="1"/>
      <c r="C6" s="1"/>
      <c r="D6" s="3"/>
      <c r="E6" s="1"/>
      <c r="F6" s="1"/>
      <c r="G6" s="1"/>
      <c r="H6" s="1"/>
      <c r="I6" s="1"/>
      <c r="J6" s="1"/>
      <c r="K6" s="1"/>
      <c r="L6" s="1"/>
      <c r="M6" s="1"/>
      <c r="N6" s="1"/>
    </row>
    <row r="7" spans="2:15" x14ac:dyDescent="0.25">
      <c r="B7" s="1"/>
      <c r="C7" s="1"/>
      <c r="D7" s="1"/>
      <c r="E7" s="19"/>
      <c r="F7" s="1"/>
      <c r="G7" s="1"/>
      <c r="H7" s="1"/>
      <c r="I7" s="1"/>
      <c r="J7" s="1"/>
      <c r="K7" s="1"/>
      <c r="L7" s="1"/>
      <c r="M7" s="1"/>
      <c r="N7" s="1"/>
    </row>
    <row r="8" spans="2:15" x14ac:dyDescent="0.25">
      <c r="B8" s="1"/>
      <c r="C8" s="1"/>
      <c r="D8" s="1"/>
      <c r="E8" s="19"/>
      <c r="F8" s="1"/>
      <c r="G8" s="1"/>
      <c r="H8" s="1"/>
      <c r="I8" s="1"/>
      <c r="J8" s="1"/>
      <c r="K8" s="1"/>
      <c r="L8" s="1"/>
      <c r="M8" s="1"/>
      <c r="N8" s="1"/>
    </row>
    <row r="9" spans="2:15" x14ac:dyDescent="0.25">
      <c r="B9" s="1"/>
      <c r="C9" s="1"/>
      <c r="D9" s="1"/>
      <c r="E9" s="19"/>
      <c r="F9" s="1"/>
      <c r="G9" s="1"/>
      <c r="H9" s="1"/>
      <c r="I9" s="1"/>
      <c r="J9" s="1"/>
      <c r="K9" s="1"/>
      <c r="L9" s="1"/>
      <c r="M9" s="1"/>
      <c r="N9" s="1"/>
    </row>
    <row r="10" spans="2:15" x14ac:dyDescent="0.25">
      <c r="B10" s="1"/>
      <c r="C10" s="1"/>
      <c r="D10" s="1"/>
      <c r="E10" s="1"/>
      <c r="F10" s="1"/>
      <c r="G10" s="1"/>
      <c r="H10" s="1"/>
      <c r="I10" s="1"/>
      <c r="J10" s="1"/>
      <c r="K10" s="1"/>
      <c r="L10" s="1"/>
      <c r="M10" s="1"/>
      <c r="N10" s="1"/>
    </row>
    <row r="11" spans="2:15" x14ac:dyDescent="0.25">
      <c r="B11" s="2"/>
      <c r="C11" s="2"/>
      <c r="D11" s="2"/>
      <c r="E11" s="9"/>
      <c r="F11" s="2"/>
      <c r="G11" s="9"/>
      <c r="H11" s="9"/>
      <c r="I11" s="9"/>
      <c r="J11" s="9"/>
      <c r="K11" s="9"/>
      <c r="L11" s="9"/>
      <c r="M11" s="2"/>
      <c r="N11" s="2"/>
      <c r="O11" s="2"/>
    </row>
    <row r="12" spans="2:15" x14ac:dyDescent="0.25">
      <c r="B12" s="2"/>
      <c r="C12" s="2"/>
      <c r="D12" s="2"/>
      <c r="N12" s="2"/>
      <c r="O12" s="2"/>
    </row>
    <row r="13" spans="2:15" ht="21" x14ac:dyDescent="0.25">
      <c r="B13" s="2"/>
      <c r="C13" s="2"/>
      <c r="D13" s="2"/>
      <c r="E13" s="37" t="s">
        <v>417</v>
      </c>
      <c r="F13" s="27"/>
      <c r="G13" s="27"/>
      <c r="H13" s="27"/>
      <c r="I13" s="27"/>
      <c r="J13" s="27"/>
      <c r="M13" s="28"/>
      <c r="N13" s="2"/>
      <c r="O13" s="2"/>
    </row>
    <row r="14" spans="2:15" x14ac:dyDescent="0.25">
      <c r="B14" s="2"/>
      <c r="C14" s="2"/>
      <c r="D14" s="2"/>
      <c r="E14" s="35" t="s">
        <v>395</v>
      </c>
      <c r="F14" s="35"/>
      <c r="G14" s="35"/>
      <c r="M14" s="28"/>
      <c r="N14" s="2"/>
      <c r="O14" s="2"/>
    </row>
    <row r="15" spans="2:15" x14ac:dyDescent="0.25">
      <c r="B15" s="2"/>
      <c r="C15" s="2"/>
      <c r="D15" s="2"/>
      <c r="E15" s="34" t="s">
        <v>396</v>
      </c>
      <c r="F15" s="35"/>
      <c r="G15" s="35"/>
      <c r="M15" s="28"/>
      <c r="N15" s="2"/>
      <c r="O15" s="2"/>
    </row>
    <row r="16" spans="2:15" x14ac:dyDescent="0.25">
      <c r="B16" s="2"/>
      <c r="C16" s="2"/>
      <c r="D16" s="2"/>
      <c r="E16" s="34"/>
      <c r="F16" s="35"/>
      <c r="G16" s="35"/>
      <c r="N16" s="2"/>
      <c r="O16" s="2"/>
    </row>
    <row r="17" spans="2:17" x14ac:dyDescent="0.25">
      <c r="B17" s="2"/>
      <c r="C17" s="2"/>
      <c r="D17" s="2"/>
      <c r="E17" s="35"/>
      <c r="F17" s="35"/>
      <c r="G17" s="35"/>
      <c r="N17" s="2"/>
      <c r="O17" s="2"/>
    </row>
    <row r="19" spans="2:17" ht="15.75" thickBot="1" x14ac:dyDescent="0.3">
      <c r="B19" s="2"/>
      <c r="C19" s="2"/>
      <c r="D19" s="2"/>
      <c r="E19" s="36"/>
      <c r="F19" s="36"/>
      <c r="G19" s="36"/>
      <c r="H19" s="2"/>
      <c r="I19" s="2"/>
      <c r="J19" s="2"/>
      <c r="K19" s="2"/>
      <c r="L19" s="2"/>
      <c r="M19" s="2"/>
      <c r="N19" s="2"/>
      <c r="O19" s="2"/>
      <c r="P19" s="2"/>
      <c r="Q19" s="2"/>
    </row>
    <row r="20" spans="2:17" ht="15.75" thickBot="1" x14ac:dyDescent="0.3">
      <c r="B20" s="2"/>
      <c r="C20" s="2"/>
      <c r="D20" s="2"/>
      <c r="E20" s="9" t="s">
        <v>182</v>
      </c>
      <c r="F20" s="41" t="s">
        <v>264</v>
      </c>
      <c r="G20" s="36"/>
      <c r="H20" s="2"/>
      <c r="I20" s="2"/>
      <c r="J20" s="2"/>
      <c r="K20" s="2"/>
      <c r="L20" s="2"/>
      <c r="M20" s="2"/>
      <c r="N20" s="2"/>
      <c r="O20" s="2"/>
      <c r="P20" s="2"/>
      <c r="Q20" s="2"/>
    </row>
    <row r="21" spans="2:17" ht="15.75" thickBot="1" x14ac:dyDescent="0.3">
      <c r="B21" s="2"/>
      <c r="C21" s="2"/>
      <c r="D21" s="2"/>
      <c r="E21" s="9"/>
      <c r="F21" s="9"/>
      <c r="G21" s="9"/>
      <c r="H21" s="2"/>
      <c r="I21" s="2"/>
      <c r="J21" s="2"/>
      <c r="K21" s="2"/>
      <c r="L21" s="2"/>
      <c r="M21" s="2"/>
      <c r="N21" s="2"/>
      <c r="O21" s="2"/>
      <c r="P21" s="2"/>
      <c r="Q21" s="2"/>
    </row>
    <row r="22" spans="2:17" ht="15.75" thickBot="1" x14ac:dyDescent="0.3">
      <c r="B22" s="2"/>
      <c r="C22" s="2"/>
      <c r="D22" s="2"/>
      <c r="E22" s="9" t="s">
        <v>190</v>
      </c>
      <c r="F22" s="59">
        <f ca="1">NOW()-4</f>
        <v>43834.456930324071</v>
      </c>
      <c r="G22" s="36"/>
      <c r="H22" s="2"/>
      <c r="I22" s="2"/>
      <c r="J22" s="2"/>
      <c r="K22" s="2"/>
      <c r="L22" s="2"/>
      <c r="M22" s="2"/>
      <c r="N22" s="2"/>
      <c r="O22" s="2"/>
      <c r="P22" s="2"/>
      <c r="Q22" s="2"/>
    </row>
    <row r="23" spans="2:17" x14ac:dyDescent="0.25">
      <c r="B23" s="2"/>
      <c r="C23" s="2"/>
      <c r="D23" s="2"/>
      <c r="E23" s="9"/>
      <c r="F23" s="9"/>
      <c r="G23" s="36"/>
      <c r="H23" s="2"/>
      <c r="I23" s="2"/>
      <c r="J23" s="2"/>
      <c r="K23" s="2"/>
      <c r="L23" s="2"/>
      <c r="M23" s="2"/>
      <c r="N23" s="2"/>
      <c r="O23" s="2"/>
      <c r="P23" s="2"/>
      <c r="Q23" s="2"/>
    </row>
    <row r="24" spans="2:17" x14ac:dyDescent="0.25">
      <c r="B24" s="2"/>
      <c r="C24" s="2"/>
      <c r="D24" s="2"/>
      <c r="E24" s="9" t="s">
        <v>3</v>
      </c>
      <c r="F24" s="2"/>
      <c r="G24" s="2"/>
      <c r="H24" s="2"/>
      <c r="I24" s="2"/>
      <c r="J24" s="2"/>
      <c r="K24" s="2"/>
      <c r="L24" s="2"/>
      <c r="M24" s="2"/>
      <c r="N24" s="2"/>
      <c r="O24" s="2"/>
      <c r="P24" s="2"/>
      <c r="Q24" s="2"/>
    </row>
    <row r="25" spans="2:17" x14ac:dyDescent="0.25">
      <c r="B25" s="2"/>
      <c r="C25" s="2"/>
      <c r="D25" s="2"/>
      <c r="E25" s="7" t="s">
        <v>300</v>
      </c>
      <c r="F25" s="7" t="s">
        <v>301</v>
      </c>
      <c r="G25" s="7" t="s">
        <v>302</v>
      </c>
      <c r="H25" s="6" t="s">
        <v>303</v>
      </c>
      <c r="I25" s="7" t="s">
        <v>304</v>
      </c>
      <c r="J25" s="7" t="s">
        <v>305</v>
      </c>
      <c r="K25" s="7" t="s">
        <v>306</v>
      </c>
      <c r="L25" s="5" t="s">
        <v>192</v>
      </c>
      <c r="M25" s="5" t="s">
        <v>307</v>
      </c>
      <c r="N25" s="5" t="s">
        <v>308</v>
      </c>
      <c r="O25" s="5" t="s">
        <v>309</v>
      </c>
      <c r="P25" s="5" t="s">
        <v>310</v>
      </c>
      <c r="Q25" s="2"/>
    </row>
    <row r="26" spans="2:17" x14ac:dyDescent="0.25">
      <c r="B26" s="2"/>
      <c r="C26" s="2"/>
      <c r="D26" s="9">
        <v>1</v>
      </c>
      <c r="E26" s="26" t="s">
        <v>311</v>
      </c>
      <c r="F26" s="32"/>
      <c r="G26" s="26" t="s">
        <v>397</v>
      </c>
      <c r="H26" s="79" t="s">
        <v>398</v>
      </c>
      <c r="I26" s="17" t="s">
        <v>402</v>
      </c>
      <c r="J26" s="17" t="s">
        <v>312</v>
      </c>
      <c r="K26" s="22">
        <f>1/K30</f>
        <v>1.3157894736842106</v>
      </c>
      <c r="L26" s="29" t="str">
        <f>LEFT(H26,3)</f>
        <v>GBP</v>
      </c>
      <c r="M26" s="57">
        <f ca="1">$F$22</f>
        <v>43834.456930324071</v>
      </c>
      <c r="N26" s="33"/>
      <c r="O26" s="33"/>
      <c r="P26" s="33" t="str">
        <f ca="1">_xll.flQuotesAdd(F20,E25:O33)</f>
        <v>Added 8 quote(s) as at time 2020-01-08 10:57:57Z</v>
      </c>
      <c r="Q26" s="2"/>
    </row>
    <row r="27" spans="2:17" x14ac:dyDescent="0.25">
      <c r="B27" s="2"/>
      <c r="C27" s="2"/>
      <c r="D27" s="9">
        <v>2</v>
      </c>
      <c r="E27" s="26" t="s">
        <v>311</v>
      </c>
      <c r="F27" s="32"/>
      <c r="G27" s="26" t="s">
        <v>397</v>
      </c>
      <c r="H27" s="26" t="s">
        <v>399</v>
      </c>
      <c r="I27" s="17" t="s">
        <v>402</v>
      </c>
      <c r="J27" s="17" t="s">
        <v>312</v>
      </c>
      <c r="K27" s="22">
        <f>1/K31</f>
        <v>0.71942446043165476</v>
      </c>
      <c r="L27" s="29" t="str">
        <f t="shared" ref="L27:L33" si="0">LEFT(H27,3)</f>
        <v>AUD</v>
      </c>
      <c r="M27" s="57">
        <f t="shared" ref="M27:M33" ca="1" si="1">$F$22</f>
        <v>43834.456930324071</v>
      </c>
      <c r="N27" s="29"/>
      <c r="O27" s="29"/>
      <c r="P27" s="29"/>
      <c r="Q27" s="2"/>
    </row>
    <row r="28" spans="2:17" x14ac:dyDescent="0.25">
      <c r="B28" s="2"/>
      <c r="C28" s="2"/>
      <c r="D28" s="9">
        <v>3</v>
      </c>
      <c r="E28" s="26" t="s">
        <v>311</v>
      </c>
      <c r="F28" s="32"/>
      <c r="G28" s="26" t="s">
        <v>397</v>
      </c>
      <c r="H28" s="26" t="s">
        <v>400</v>
      </c>
      <c r="I28" s="17" t="s">
        <v>402</v>
      </c>
      <c r="J28" s="17" t="s">
        <v>312</v>
      </c>
      <c r="K28" s="22">
        <f>1/K32</f>
        <v>1.1363636363636365</v>
      </c>
      <c r="L28" s="29" t="str">
        <f t="shared" si="0"/>
        <v>EUR</v>
      </c>
      <c r="M28" s="57">
        <f t="shared" ca="1" si="1"/>
        <v>43834.456930324071</v>
      </c>
      <c r="N28" s="29"/>
      <c r="O28" s="29"/>
      <c r="P28" s="29"/>
      <c r="Q28" s="2"/>
    </row>
    <row r="29" spans="2:17" x14ac:dyDescent="0.25">
      <c r="B29" s="2"/>
      <c r="C29" s="2"/>
      <c r="D29" s="9">
        <v>4</v>
      </c>
      <c r="E29" s="26" t="s">
        <v>311</v>
      </c>
      <c r="F29" s="38"/>
      <c r="G29" s="26" t="s">
        <v>397</v>
      </c>
      <c r="H29" s="25" t="s">
        <v>401</v>
      </c>
      <c r="I29" s="17" t="s">
        <v>402</v>
      </c>
      <c r="J29" s="17" t="s">
        <v>312</v>
      </c>
      <c r="K29" s="22">
        <f>1/K33</f>
        <v>9.0000900009000098E-3</v>
      </c>
      <c r="L29" s="29" t="str">
        <f t="shared" si="0"/>
        <v>JPY</v>
      </c>
      <c r="M29" s="57">
        <f t="shared" ca="1" si="1"/>
        <v>43834.456930324071</v>
      </c>
      <c r="N29" s="57"/>
      <c r="O29" s="57"/>
      <c r="P29" s="57"/>
      <c r="Q29" s="2"/>
    </row>
    <row r="30" spans="2:17" x14ac:dyDescent="0.25">
      <c r="B30" s="2"/>
      <c r="C30" s="2"/>
      <c r="D30" s="9">
        <v>5</v>
      </c>
      <c r="E30" s="26" t="s">
        <v>311</v>
      </c>
      <c r="F30" s="38"/>
      <c r="G30" s="26" t="s">
        <v>397</v>
      </c>
      <c r="H30" s="25" t="s">
        <v>403</v>
      </c>
      <c r="I30" s="17" t="s">
        <v>402</v>
      </c>
      <c r="J30" s="17" t="s">
        <v>312</v>
      </c>
      <c r="K30" s="22">
        <v>0.76</v>
      </c>
      <c r="L30" s="29" t="str">
        <f t="shared" si="0"/>
        <v>USD</v>
      </c>
      <c r="M30" s="57">
        <f t="shared" ca="1" si="1"/>
        <v>43834.456930324071</v>
      </c>
      <c r="N30" s="23"/>
      <c r="O30" s="23"/>
      <c r="P30" s="23"/>
      <c r="Q30" s="2"/>
    </row>
    <row r="31" spans="2:17" x14ac:dyDescent="0.25">
      <c r="B31" s="2"/>
      <c r="C31" s="2"/>
      <c r="D31" s="9">
        <v>6</v>
      </c>
      <c r="E31" s="26" t="s">
        <v>311</v>
      </c>
      <c r="F31" s="38"/>
      <c r="G31" s="26" t="s">
        <v>397</v>
      </c>
      <c r="H31" s="25" t="s">
        <v>404</v>
      </c>
      <c r="I31" s="17" t="s">
        <v>402</v>
      </c>
      <c r="J31" s="17" t="s">
        <v>312</v>
      </c>
      <c r="K31" s="22">
        <v>1.39</v>
      </c>
      <c r="L31" s="29" t="str">
        <f t="shared" si="0"/>
        <v>USD</v>
      </c>
      <c r="M31" s="57">
        <f t="shared" ca="1" si="1"/>
        <v>43834.456930324071</v>
      </c>
      <c r="N31" s="23"/>
      <c r="O31" s="23"/>
      <c r="P31" s="23"/>
      <c r="Q31" s="2"/>
    </row>
    <row r="32" spans="2:17" x14ac:dyDescent="0.25">
      <c r="B32" s="2"/>
      <c r="C32" s="2"/>
      <c r="D32" s="9">
        <v>7</v>
      </c>
      <c r="E32" s="26" t="s">
        <v>311</v>
      </c>
      <c r="F32" s="38"/>
      <c r="G32" s="26" t="s">
        <v>397</v>
      </c>
      <c r="H32" s="25" t="s">
        <v>405</v>
      </c>
      <c r="I32" s="17" t="s">
        <v>402</v>
      </c>
      <c r="J32" s="17" t="s">
        <v>312</v>
      </c>
      <c r="K32" s="22">
        <v>0.88</v>
      </c>
      <c r="L32" s="29" t="str">
        <f t="shared" si="0"/>
        <v>USD</v>
      </c>
      <c r="M32" s="57">
        <f t="shared" ca="1" si="1"/>
        <v>43834.456930324071</v>
      </c>
      <c r="N32" s="23"/>
      <c r="O32" s="23"/>
      <c r="P32" s="23"/>
      <c r="Q32" s="2"/>
    </row>
    <row r="33" spans="2:17" x14ac:dyDescent="0.25">
      <c r="B33" s="2"/>
      <c r="C33" s="2"/>
      <c r="D33" s="9">
        <v>8</v>
      </c>
      <c r="E33" s="26" t="s">
        <v>311</v>
      </c>
      <c r="F33" s="38"/>
      <c r="G33" s="26" t="s">
        <v>397</v>
      </c>
      <c r="H33" s="25" t="s">
        <v>406</v>
      </c>
      <c r="I33" s="17" t="s">
        <v>402</v>
      </c>
      <c r="J33" s="17" t="s">
        <v>312</v>
      </c>
      <c r="K33" s="22">
        <v>111.11</v>
      </c>
      <c r="L33" s="29" t="str">
        <f t="shared" si="0"/>
        <v>USD</v>
      </c>
      <c r="M33" s="57">
        <f t="shared" ca="1" si="1"/>
        <v>43834.456930324071</v>
      </c>
      <c r="N33" s="23"/>
      <c r="O33" s="23"/>
      <c r="P33" s="23"/>
      <c r="Q33" s="2"/>
    </row>
    <row r="34" spans="2:17" x14ac:dyDescent="0.25">
      <c r="B34" s="2"/>
      <c r="C34" s="2"/>
      <c r="D34" s="9">
        <v>9</v>
      </c>
      <c r="E34" s="38"/>
      <c r="F34" s="38"/>
      <c r="G34" s="47"/>
      <c r="H34" s="21"/>
      <c r="I34" s="26"/>
      <c r="J34" s="17"/>
      <c r="K34" s="22"/>
      <c r="L34" s="23"/>
      <c r="M34" s="57"/>
      <c r="N34" s="23"/>
      <c r="O34" s="23"/>
      <c r="P34" s="23"/>
      <c r="Q34" s="2"/>
    </row>
    <row r="35" spans="2:17" x14ac:dyDescent="0.25">
      <c r="B35" s="2"/>
      <c r="C35" s="2"/>
      <c r="D35" s="9">
        <v>10</v>
      </c>
      <c r="E35" s="38"/>
      <c r="F35" s="38"/>
      <c r="G35" s="47"/>
      <c r="H35" s="21"/>
      <c r="I35" s="26"/>
      <c r="J35" s="17"/>
      <c r="K35" s="22"/>
      <c r="L35" s="23"/>
      <c r="M35" s="57"/>
      <c r="N35" s="23"/>
      <c r="O35" s="23"/>
      <c r="P35" s="23"/>
      <c r="Q35" s="2"/>
    </row>
    <row r="36" spans="2:17" x14ac:dyDescent="0.25">
      <c r="B36" s="2"/>
      <c r="C36" s="2"/>
      <c r="D36" s="2"/>
      <c r="E36" s="36"/>
      <c r="F36" s="36"/>
      <c r="G36" s="36"/>
      <c r="H36" s="2"/>
      <c r="I36" s="2"/>
      <c r="J36" s="2"/>
      <c r="K36" s="2"/>
      <c r="L36" s="2"/>
      <c r="M36" s="2"/>
      <c r="N36" s="2"/>
      <c r="O36" s="2"/>
      <c r="P36" s="2"/>
      <c r="Q36" s="2"/>
    </row>
    <row r="37" spans="2:17" x14ac:dyDescent="0.25">
      <c r="B37" s="2"/>
      <c r="C37" s="2"/>
      <c r="D37" s="2"/>
      <c r="E37" s="9"/>
      <c r="F37" s="36"/>
      <c r="G37" s="36"/>
      <c r="H37" s="2"/>
      <c r="I37" s="2"/>
      <c r="J37" s="2"/>
      <c r="K37" s="2"/>
      <c r="L37" s="2"/>
      <c r="M37" s="2"/>
      <c r="N37" s="2"/>
      <c r="O37" s="2"/>
      <c r="P37" s="2"/>
      <c r="Q37" s="2"/>
    </row>
  </sheetData>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7B5CC-E305-456F-BDF8-24D373946877}">
  <sheetPr>
    <tabColor theme="8" tint="0.79998168889431442"/>
  </sheetPr>
  <dimension ref="B1:M94"/>
  <sheetViews>
    <sheetView showGridLines="0" zoomScale="85" zoomScaleNormal="85" workbookViewId="0">
      <selection activeCell="I37" sqref="I37"/>
    </sheetView>
  </sheetViews>
  <sheetFormatPr defaultRowHeight="15" x14ac:dyDescent="0.25"/>
  <cols>
    <col min="1" max="1" width="5.85546875" customWidth="1"/>
    <col min="2" max="2" width="2.5703125" customWidth="1"/>
    <col min="3" max="3" width="1" customWidth="1"/>
    <col min="4" max="4" width="3.28515625" customWidth="1"/>
    <col min="5" max="5" width="22.7109375" bestFit="1" customWidth="1"/>
    <col min="6" max="6" width="31.28515625" bestFit="1" customWidth="1"/>
    <col min="7" max="10" width="18.28515625" customWidth="1"/>
    <col min="11" max="11" width="30.42578125" customWidth="1"/>
    <col min="12" max="12" width="18.28515625" customWidth="1"/>
    <col min="13" max="13" width="16.28515625"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1"/>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c r="E5" s="1"/>
      <c r="F5" s="1"/>
      <c r="G5" s="1"/>
      <c r="H5" s="1"/>
      <c r="I5" s="1"/>
      <c r="J5" s="1"/>
      <c r="K5" s="1"/>
      <c r="L5" s="1"/>
      <c r="M5" s="1"/>
    </row>
    <row r="6" spans="2:13" x14ac:dyDescent="0.25">
      <c r="B6" s="1"/>
      <c r="C6" s="1"/>
      <c r="D6" s="3"/>
      <c r="E6" s="1"/>
      <c r="F6" s="1"/>
      <c r="G6" s="1"/>
      <c r="H6" s="1"/>
      <c r="I6" s="1"/>
      <c r="J6" s="1"/>
      <c r="K6" s="1"/>
      <c r="L6" s="1"/>
      <c r="M6" s="1"/>
    </row>
    <row r="7" spans="2:13" x14ac:dyDescent="0.25">
      <c r="B7" s="1"/>
      <c r="C7" s="1"/>
      <c r="D7" s="1"/>
      <c r="E7" s="19"/>
      <c r="F7" s="1"/>
      <c r="G7" s="1"/>
      <c r="H7" s="1"/>
      <c r="I7" s="1"/>
      <c r="J7" s="1"/>
      <c r="K7" s="1"/>
      <c r="L7" s="1"/>
      <c r="M7" s="1"/>
    </row>
    <row r="8" spans="2:13" x14ac:dyDescent="0.25">
      <c r="B8" s="1"/>
      <c r="C8" s="1"/>
      <c r="D8" s="1"/>
      <c r="E8" s="19"/>
      <c r="F8" s="1"/>
      <c r="G8" s="1"/>
      <c r="H8" s="1"/>
      <c r="I8" s="1"/>
      <c r="J8" s="1"/>
      <c r="K8" s="1"/>
      <c r="L8" s="1"/>
      <c r="M8" s="1"/>
    </row>
    <row r="9" spans="2:13" x14ac:dyDescent="0.25">
      <c r="B9" s="1"/>
      <c r="C9" s="1"/>
      <c r="D9" s="1"/>
      <c r="E9" s="19"/>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9"/>
      <c r="F12" s="2"/>
      <c r="G12" s="9"/>
      <c r="H12" s="9"/>
      <c r="I12" s="9"/>
      <c r="J12" s="9"/>
      <c r="K12" s="9"/>
      <c r="L12" s="9"/>
    </row>
    <row r="13" spans="2:13" ht="21" x14ac:dyDescent="0.25">
      <c r="B13" s="2"/>
      <c r="C13" s="2"/>
      <c r="D13" s="2"/>
      <c r="E13" s="37" t="s">
        <v>419</v>
      </c>
      <c r="F13" s="35"/>
      <c r="G13" s="35"/>
      <c r="L13" s="9"/>
    </row>
    <row r="14" spans="2:13" x14ac:dyDescent="0.25">
      <c r="B14" s="2"/>
      <c r="C14" s="2"/>
      <c r="D14" s="2"/>
      <c r="E14" s="34" t="s">
        <v>407</v>
      </c>
      <c r="F14" s="35"/>
      <c r="G14" s="35"/>
      <c r="K14" s="28"/>
      <c r="L14" s="9"/>
    </row>
    <row r="15" spans="2:13" x14ac:dyDescent="0.25">
      <c r="B15" s="2"/>
      <c r="C15" s="2"/>
      <c r="D15" s="2"/>
      <c r="E15" s="34" t="s">
        <v>418</v>
      </c>
      <c r="F15" s="35"/>
      <c r="G15" s="35"/>
      <c r="K15" s="28" t="s">
        <v>297</v>
      </c>
      <c r="L15" s="9"/>
    </row>
    <row r="16" spans="2:13" x14ac:dyDescent="0.25">
      <c r="B16" s="2"/>
      <c r="C16" s="2"/>
      <c r="D16" s="2"/>
      <c r="E16" s="35"/>
      <c r="F16" s="35"/>
      <c r="G16" s="35"/>
      <c r="K16" s="28" t="s">
        <v>240</v>
      </c>
      <c r="L16" s="9"/>
    </row>
    <row r="17" spans="2:13" x14ac:dyDescent="0.25">
      <c r="B17" s="2"/>
      <c r="C17" s="2"/>
      <c r="D17" s="2"/>
      <c r="E17" s="35" t="s">
        <v>409</v>
      </c>
      <c r="F17" s="35"/>
      <c r="G17" s="35"/>
      <c r="K17" s="28" t="s">
        <v>410</v>
      </c>
      <c r="L17" s="9"/>
    </row>
    <row r="18" spans="2:13" x14ac:dyDescent="0.25">
      <c r="B18" s="2"/>
      <c r="C18" s="2"/>
      <c r="D18" s="2"/>
      <c r="E18" s="35"/>
      <c r="F18" s="35"/>
      <c r="G18" s="35"/>
      <c r="K18" s="28" t="s">
        <v>408</v>
      </c>
      <c r="L18" s="2"/>
    </row>
    <row r="19" spans="2:13" ht="21" x14ac:dyDescent="0.35">
      <c r="B19" s="2"/>
      <c r="C19" s="10"/>
      <c r="D19" s="10"/>
      <c r="E19" s="36" t="s">
        <v>411</v>
      </c>
      <c r="F19" s="36">
        <f>'Securitising base fund'!G50/COUNTA('Create foreign ccy portfolios'!I29:I33)</f>
        <v>8000</v>
      </c>
      <c r="G19" s="36"/>
      <c r="H19" s="2" t="s">
        <v>382</v>
      </c>
      <c r="I19" s="2"/>
      <c r="J19" s="2"/>
      <c r="K19" s="2"/>
      <c r="L19" s="2"/>
      <c r="M19" s="2"/>
    </row>
    <row r="20" spans="2:13" ht="15.75" thickBot="1" x14ac:dyDescent="0.3">
      <c r="B20" s="2"/>
      <c r="C20" s="2"/>
      <c r="D20" s="2"/>
      <c r="E20" s="36" t="s">
        <v>412</v>
      </c>
      <c r="F20" s="80">
        <f ca="1">'Unit price calc'!G53/COUNTA('Create foreign ccy portfolios'!I29:I33)</f>
        <v>8621901.5739999991</v>
      </c>
      <c r="G20" s="36"/>
      <c r="H20" s="2" t="s">
        <v>385</v>
      </c>
      <c r="I20" s="2"/>
      <c r="J20" s="2"/>
      <c r="K20" s="2"/>
      <c r="L20" s="2"/>
      <c r="M20" s="2"/>
    </row>
    <row r="21" spans="2:13" ht="15.75" thickBot="1" x14ac:dyDescent="0.3">
      <c r="B21" s="2"/>
      <c r="C21" s="2"/>
      <c r="D21" s="2"/>
      <c r="E21" s="9" t="s">
        <v>182</v>
      </c>
      <c r="F21" s="41" t="s">
        <v>264</v>
      </c>
      <c r="G21" s="36"/>
      <c r="H21" s="2" t="s">
        <v>388</v>
      </c>
      <c r="I21" s="2"/>
      <c r="J21" s="2"/>
      <c r="K21" s="2"/>
      <c r="L21" s="2"/>
      <c r="M21" s="2"/>
    </row>
    <row r="22" spans="2:13" ht="15.75" customHeight="1" thickBot="1" x14ac:dyDescent="0.3">
      <c r="B22" s="2"/>
      <c r="C22" s="2"/>
      <c r="D22" s="2"/>
      <c r="E22" s="36"/>
      <c r="F22" s="36"/>
      <c r="G22" s="36"/>
      <c r="H22" s="2" t="s">
        <v>391</v>
      </c>
      <c r="I22" s="2"/>
      <c r="J22" s="2"/>
      <c r="K22" s="2"/>
      <c r="L22" s="2"/>
      <c r="M22" s="2"/>
    </row>
    <row r="23" spans="2:13" ht="15.75" thickBot="1" x14ac:dyDescent="0.3">
      <c r="B23" s="2"/>
      <c r="C23" s="2"/>
      <c r="D23" s="2"/>
      <c r="E23" s="9" t="s">
        <v>186</v>
      </c>
      <c r="F23" s="41" t="s">
        <v>382</v>
      </c>
      <c r="G23" s="36"/>
      <c r="H23" s="2" t="s">
        <v>394</v>
      </c>
      <c r="I23" s="2"/>
      <c r="J23" s="2"/>
      <c r="K23" s="2"/>
      <c r="L23" s="2"/>
      <c r="M23" s="2"/>
    </row>
    <row r="24" spans="2:13" x14ac:dyDescent="0.25">
      <c r="B24" s="2"/>
      <c r="C24" s="2"/>
      <c r="D24" s="2"/>
      <c r="E24" s="9"/>
      <c r="F24" s="9"/>
      <c r="G24" s="9"/>
      <c r="H24" s="2"/>
      <c r="I24" s="2"/>
      <c r="J24" s="2"/>
      <c r="K24" s="2"/>
      <c r="L24" s="2"/>
      <c r="M24" s="2"/>
    </row>
    <row r="25" spans="2:13" x14ac:dyDescent="0.25">
      <c r="B25" s="2"/>
      <c r="C25" s="2"/>
      <c r="D25" s="2"/>
      <c r="E25" s="9" t="s">
        <v>190</v>
      </c>
      <c r="F25" s="46">
        <f ca="1">NOW()-4</f>
        <v>43834.456929513886</v>
      </c>
      <c r="G25" s="36" t="s">
        <v>299</v>
      </c>
      <c r="H25" s="2"/>
      <c r="I25" s="2"/>
      <c r="J25" s="2"/>
      <c r="K25" s="2"/>
      <c r="L25" s="2"/>
      <c r="M25" s="2"/>
    </row>
    <row r="26" spans="2:13" x14ac:dyDescent="0.25">
      <c r="B26" s="2"/>
      <c r="C26" s="2"/>
      <c r="D26" s="2"/>
      <c r="E26" s="9"/>
      <c r="F26" s="9"/>
      <c r="G26" s="36"/>
      <c r="H26" s="2"/>
      <c r="I26" s="2"/>
      <c r="J26" s="2"/>
      <c r="K26" s="2"/>
      <c r="L26" s="2"/>
      <c r="M26" s="2"/>
    </row>
    <row r="27" spans="2:13" x14ac:dyDescent="0.25">
      <c r="B27" s="2"/>
      <c r="C27" s="2"/>
      <c r="D27" s="2"/>
      <c r="E27" s="9" t="s">
        <v>3</v>
      </c>
      <c r="F27" s="36"/>
      <c r="G27" s="36"/>
      <c r="H27" s="2"/>
      <c r="I27" s="2"/>
      <c r="J27" s="2"/>
      <c r="K27" s="2"/>
      <c r="L27" s="2"/>
      <c r="M27" s="2"/>
    </row>
    <row r="28" spans="2:13" x14ac:dyDescent="0.25">
      <c r="B28" s="2"/>
      <c r="C28" s="2"/>
      <c r="D28" s="2"/>
      <c r="E28" s="7" t="s">
        <v>243</v>
      </c>
      <c r="F28" s="7" t="s">
        <v>244</v>
      </c>
      <c r="G28" s="7" t="s">
        <v>188</v>
      </c>
      <c r="H28" s="6" t="s">
        <v>191</v>
      </c>
      <c r="I28" s="5" t="s">
        <v>192</v>
      </c>
      <c r="J28" s="7" t="s">
        <v>193</v>
      </c>
      <c r="K28" s="7" t="s">
        <v>194</v>
      </c>
      <c r="L28" s="5" t="s">
        <v>195</v>
      </c>
      <c r="M28" s="5" t="s">
        <v>187</v>
      </c>
    </row>
    <row r="29" spans="2:13" x14ac:dyDescent="0.25">
      <c r="B29" s="2"/>
      <c r="C29" s="2"/>
      <c r="D29" s="9">
        <v>1</v>
      </c>
      <c r="E29" s="38" t="str">
        <f>'Securitising base fund'!K41</f>
        <v>LusidInstrumentId</v>
      </c>
      <c r="F29" s="83" t="str">
        <f>'Securitising base fund'!K42</f>
        <v>LUID_NAM9ARDX</v>
      </c>
      <c r="G29" s="47">
        <f>F19</f>
        <v>8000</v>
      </c>
      <c r="H29" s="21">
        <f ca="1">F20</f>
        <v>8621901.5739999991</v>
      </c>
      <c r="I29" s="17" t="s">
        <v>8</v>
      </c>
      <c r="J29" s="21">
        <f ca="1">F20*'Add FX quotes'!K31</f>
        <v>11984443.187859997</v>
      </c>
      <c r="K29" s="22">
        <f ca="1">'Unit price calc'!$G$56</f>
        <v>1077.7376967499999</v>
      </c>
      <c r="L29" s="23"/>
      <c r="M29" s="23"/>
    </row>
    <row r="30" spans="2:13" x14ac:dyDescent="0.25">
      <c r="B30" s="2"/>
      <c r="C30" s="2"/>
      <c r="D30" s="9">
        <v>2</v>
      </c>
      <c r="E30" s="38"/>
      <c r="F30" s="38"/>
      <c r="G30" s="47"/>
      <c r="H30" s="21"/>
      <c r="I30" s="17"/>
      <c r="J30" s="21"/>
      <c r="K30" s="22"/>
      <c r="L30" s="23"/>
      <c r="M30" s="23"/>
    </row>
    <row r="31" spans="2:13" x14ac:dyDescent="0.25">
      <c r="B31" s="2"/>
      <c r="C31" s="2"/>
      <c r="D31" s="2"/>
      <c r="E31" s="36"/>
      <c r="F31" s="36"/>
      <c r="G31" s="36"/>
      <c r="H31" s="2"/>
      <c r="I31" s="2"/>
      <c r="J31" s="2"/>
      <c r="K31" s="2"/>
      <c r="L31" s="2"/>
      <c r="M31" s="2"/>
    </row>
    <row r="32" spans="2:13" x14ac:dyDescent="0.25">
      <c r="B32" s="2"/>
      <c r="C32" s="2"/>
      <c r="D32" s="2"/>
      <c r="E32" s="9" t="str">
        <f ca="1">_xll.flHoldingsAdjust(F21,F23,F25,E28:M30)</f>
        <v>Holdings set for portfolio code AUD_UKHGE_base_fund</v>
      </c>
      <c r="F32" s="36"/>
      <c r="G32" s="36"/>
      <c r="H32" s="2"/>
      <c r="I32" s="2"/>
      <c r="J32" s="2"/>
      <c r="K32" s="2"/>
      <c r="L32" s="2"/>
      <c r="M32" s="2"/>
    </row>
    <row r="33" spans="2:13" x14ac:dyDescent="0.25">
      <c r="B33" s="2"/>
      <c r="C33" s="2"/>
      <c r="D33" s="2"/>
      <c r="E33" s="36"/>
      <c r="F33" s="36"/>
      <c r="G33" s="36"/>
      <c r="H33" s="2"/>
      <c r="I33" s="2"/>
      <c r="J33" s="2"/>
      <c r="K33" s="2"/>
      <c r="L33" s="2"/>
      <c r="M33" s="2"/>
    </row>
    <row r="34" spans="2:13" ht="4.5" customHeight="1" thickBot="1" x14ac:dyDescent="0.3">
      <c r="B34" s="2"/>
      <c r="C34" s="2"/>
      <c r="D34" s="2"/>
      <c r="E34" s="16"/>
      <c r="F34" s="36"/>
      <c r="G34" s="36"/>
      <c r="H34" s="2"/>
      <c r="I34" s="2"/>
      <c r="J34" s="2"/>
      <c r="K34" s="2"/>
      <c r="L34" s="2"/>
      <c r="M34" s="2"/>
    </row>
    <row r="35" spans="2:13" ht="15.75" thickBot="1" x14ac:dyDescent="0.3">
      <c r="B35" s="2"/>
      <c r="C35" s="2"/>
      <c r="D35" s="2"/>
      <c r="E35" s="9" t="s">
        <v>182</v>
      </c>
      <c r="F35" s="41" t="s">
        <v>264</v>
      </c>
      <c r="G35" s="36"/>
      <c r="H35" s="2"/>
      <c r="I35" s="2"/>
      <c r="J35" s="2"/>
      <c r="K35" s="2"/>
      <c r="L35" s="2"/>
      <c r="M35" s="2"/>
    </row>
    <row r="36" spans="2:13" ht="15.75" thickBot="1" x14ac:dyDescent="0.3">
      <c r="B36" s="2"/>
      <c r="C36" s="2"/>
      <c r="D36" s="2"/>
      <c r="E36" s="36"/>
      <c r="F36" s="36"/>
      <c r="G36" s="36"/>
      <c r="H36" s="2"/>
      <c r="I36" s="2"/>
      <c r="J36" s="2"/>
      <c r="K36" s="2"/>
      <c r="L36" s="2"/>
      <c r="M36" s="2"/>
    </row>
    <row r="37" spans="2:13" ht="15.75" thickBot="1" x14ac:dyDescent="0.3">
      <c r="B37" s="2"/>
      <c r="C37" s="2"/>
      <c r="D37" s="2"/>
      <c r="E37" s="9" t="s">
        <v>186</v>
      </c>
      <c r="F37" s="41" t="s">
        <v>385</v>
      </c>
      <c r="G37" s="36"/>
      <c r="H37" s="2"/>
      <c r="I37" s="2"/>
      <c r="J37" s="2"/>
      <c r="K37" s="2"/>
      <c r="L37" s="2"/>
      <c r="M37" s="2"/>
    </row>
    <row r="38" spans="2:13" x14ac:dyDescent="0.25">
      <c r="B38" s="2"/>
      <c r="C38" s="2"/>
      <c r="D38" s="2"/>
      <c r="E38" s="9"/>
      <c r="F38" s="9"/>
      <c r="G38" s="9"/>
      <c r="H38" s="2"/>
      <c r="I38" s="2"/>
      <c r="J38" s="2"/>
      <c r="K38" s="2"/>
      <c r="L38" s="2"/>
      <c r="M38" s="2"/>
    </row>
    <row r="39" spans="2:13" x14ac:dyDescent="0.25">
      <c r="B39" s="2"/>
      <c r="C39" s="2"/>
      <c r="D39" s="2"/>
      <c r="E39" s="9" t="s">
        <v>190</v>
      </c>
      <c r="F39" s="46">
        <f ca="1">NOW()-4</f>
        <v>43834.456926388892</v>
      </c>
      <c r="G39" s="36" t="s">
        <v>299</v>
      </c>
      <c r="H39" s="2"/>
      <c r="I39" s="2"/>
      <c r="J39" s="2"/>
      <c r="K39" s="2"/>
      <c r="L39" s="2"/>
      <c r="M39" s="2"/>
    </row>
    <row r="40" spans="2:13" x14ac:dyDescent="0.25">
      <c r="B40" s="2"/>
      <c r="C40" s="2"/>
      <c r="D40" s="2"/>
      <c r="E40" s="9"/>
      <c r="F40" s="9"/>
      <c r="G40" s="36"/>
      <c r="H40" s="2"/>
      <c r="I40" s="2"/>
      <c r="J40" s="2"/>
      <c r="K40" s="2"/>
      <c r="L40" s="2"/>
      <c r="M40" s="2"/>
    </row>
    <row r="41" spans="2:13" x14ac:dyDescent="0.25">
      <c r="B41" s="2"/>
      <c r="C41" s="2"/>
      <c r="D41" s="2"/>
      <c r="E41" s="9" t="s">
        <v>3</v>
      </c>
      <c r="F41" s="36"/>
      <c r="G41" s="36"/>
      <c r="H41" s="2"/>
      <c r="I41" s="2"/>
      <c r="J41" s="2"/>
      <c r="K41" s="2"/>
      <c r="L41" s="2"/>
      <c r="M41" s="2"/>
    </row>
    <row r="42" spans="2:13" x14ac:dyDescent="0.25">
      <c r="B42" s="2"/>
      <c r="C42" s="2"/>
      <c r="D42" s="2"/>
      <c r="E42" s="7" t="s">
        <v>243</v>
      </c>
      <c r="F42" s="7" t="s">
        <v>244</v>
      </c>
      <c r="G42" s="7" t="s">
        <v>188</v>
      </c>
      <c r="H42" s="6" t="s">
        <v>191</v>
      </c>
      <c r="I42" s="5" t="s">
        <v>192</v>
      </c>
      <c r="J42" s="7" t="s">
        <v>193</v>
      </c>
      <c r="K42" s="7" t="s">
        <v>194</v>
      </c>
      <c r="L42" s="5" t="s">
        <v>195</v>
      </c>
      <c r="M42" s="5" t="s">
        <v>187</v>
      </c>
    </row>
    <row r="43" spans="2:13" x14ac:dyDescent="0.25">
      <c r="B43" s="2"/>
      <c r="C43" s="2"/>
      <c r="D43" s="9">
        <v>1</v>
      </c>
      <c r="E43" s="38" t="str">
        <f>E29</f>
        <v>LusidInstrumentId</v>
      </c>
      <c r="F43" s="83" t="str">
        <f>F29</f>
        <v>LUID_NAM9ARDX</v>
      </c>
      <c r="G43" s="47">
        <f>G29</f>
        <v>8000</v>
      </c>
      <c r="H43" s="21">
        <f ca="1">H29</f>
        <v>8621901.5739999991</v>
      </c>
      <c r="I43" s="17" t="s">
        <v>8</v>
      </c>
      <c r="J43" s="21">
        <f ca="1">H43*'Add FX quotes'!K30</f>
        <v>6552645.1962399995</v>
      </c>
      <c r="K43" s="22">
        <f ca="1">'Unit price calc'!$G$56</f>
        <v>1077.7376967499999</v>
      </c>
      <c r="L43" s="23"/>
      <c r="M43" s="23"/>
    </row>
    <row r="44" spans="2:13" x14ac:dyDescent="0.25">
      <c r="B44" s="2"/>
      <c r="C44" s="2"/>
      <c r="D44" s="9">
        <v>2</v>
      </c>
      <c r="E44" s="38"/>
      <c r="F44" s="38"/>
      <c r="G44" s="47"/>
      <c r="H44" s="21"/>
      <c r="I44" s="17"/>
      <c r="J44" s="21"/>
      <c r="K44" s="22"/>
      <c r="L44" s="23"/>
      <c r="M44" s="23"/>
    </row>
    <row r="45" spans="2:13" x14ac:dyDescent="0.25">
      <c r="B45" s="2"/>
      <c r="C45" s="2"/>
      <c r="D45" s="2"/>
      <c r="E45" s="36"/>
      <c r="F45" s="36"/>
      <c r="G45" s="36"/>
      <c r="H45" s="2"/>
      <c r="I45" s="2"/>
      <c r="J45" s="2"/>
      <c r="K45" s="2"/>
      <c r="L45" s="2"/>
      <c r="M45" s="2"/>
    </row>
    <row r="46" spans="2:13" x14ac:dyDescent="0.25">
      <c r="B46" s="2"/>
      <c r="C46" s="2"/>
      <c r="D46" s="2"/>
      <c r="E46" s="9" t="str">
        <f ca="1">_xll.flHoldingsAdjust(F35,F37,F39,E42:M44)</f>
        <v>Holdings set for portfolio code GBP_UKHGE_base_fund</v>
      </c>
      <c r="F46" s="36"/>
      <c r="G46" s="36"/>
      <c r="H46" s="2"/>
      <c r="I46" s="2"/>
      <c r="J46" s="2"/>
      <c r="K46" s="2"/>
      <c r="L46" s="2"/>
      <c r="M46" s="2"/>
    </row>
    <row r="47" spans="2:13" x14ac:dyDescent="0.25">
      <c r="B47" s="2"/>
      <c r="C47" s="2"/>
      <c r="D47" s="2"/>
      <c r="E47" s="36"/>
      <c r="F47" s="36"/>
      <c r="G47" s="36"/>
      <c r="H47" s="2"/>
      <c r="I47" s="2"/>
      <c r="J47" s="2"/>
      <c r="K47" s="2"/>
      <c r="L47" s="2"/>
      <c r="M47" s="2"/>
    </row>
    <row r="48" spans="2:13" ht="15.75" thickBot="1" x14ac:dyDescent="0.3">
      <c r="B48" s="2"/>
      <c r="C48" s="2"/>
      <c r="D48" s="2"/>
      <c r="E48" s="16"/>
      <c r="F48" s="36"/>
      <c r="G48" s="36"/>
      <c r="H48" s="2"/>
      <c r="I48" s="2"/>
      <c r="J48" s="2"/>
      <c r="K48" s="2"/>
      <c r="L48" s="2"/>
      <c r="M48" s="2"/>
    </row>
    <row r="49" spans="2:13" ht="15.75" thickBot="1" x14ac:dyDescent="0.3">
      <c r="B49" s="2"/>
      <c r="C49" s="2"/>
      <c r="D49" s="2"/>
      <c r="E49" s="9" t="s">
        <v>182</v>
      </c>
      <c r="F49" s="41" t="s">
        <v>264</v>
      </c>
      <c r="G49" s="36"/>
      <c r="H49" s="2"/>
      <c r="I49" s="2"/>
      <c r="J49" s="2"/>
      <c r="K49" s="2"/>
      <c r="L49" s="2"/>
      <c r="M49" s="2"/>
    </row>
    <row r="50" spans="2:13" ht="15.75" thickBot="1" x14ac:dyDescent="0.3">
      <c r="B50" s="2"/>
      <c r="C50" s="2"/>
      <c r="D50" s="2"/>
      <c r="E50" s="36"/>
      <c r="F50" s="36"/>
      <c r="G50" s="36"/>
      <c r="H50" s="2"/>
      <c r="I50" s="2"/>
      <c r="J50" s="2"/>
      <c r="K50" s="2"/>
      <c r="L50" s="2"/>
      <c r="M50" s="2"/>
    </row>
    <row r="51" spans="2:13" ht="15.75" thickBot="1" x14ac:dyDescent="0.3">
      <c r="B51" s="2"/>
      <c r="C51" s="2"/>
      <c r="D51" s="2"/>
      <c r="E51" s="9" t="s">
        <v>186</v>
      </c>
      <c r="F51" s="41" t="s">
        <v>388</v>
      </c>
      <c r="G51" s="36"/>
      <c r="H51" s="2"/>
      <c r="I51" s="2"/>
      <c r="J51" s="2"/>
      <c r="K51" s="2"/>
      <c r="L51" s="2"/>
      <c r="M51" s="2"/>
    </row>
    <row r="52" spans="2:13" x14ac:dyDescent="0.25">
      <c r="B52" s="2"/>
      <c r="C52" s="2"/>
      <c r="D52" s="2"/>
      <c r="E52" s="9"/>
      <c r="F52" s="9"/>
      <c r="G52" s="9"/>
      <c r="H52" s="2"/>
      <c r="I52" s="2"/>
      <c r="J52" s="2"/>
      <c r="K52" s="2"/>
      <c r="L52" s="2"/>
      <c r="M52" s="2"/>
    </row>
    <row r="53" spans="2:13" x14ac:dyDescent="0.25">
      <c r="B53" s="2"/>
      <c r="C53" s="2"/>
      <c r="D53" s="2"/>
      <c r="E53" s="9" t="s">
        <v>190</v>
      </c>
      <c r="F53" s="46">
        <f ca="1">NOW()-4</f>
        <v>43834.456926388892</v>
      </c>
      <c r="G53" s="36" t="s">
        <v>299</v>
      </c>
      <c r="H53" s="2"/>
      <c r="I53" s="2"/>
      <c r="J53" s="2"/>
      <c r="K53" s="2"/>
      <c r="L53" s="2"/>
      <c r="M53" s="2"/>
    </row>
    <row r="54" spans="2:13" x14ac:dyDescent="0.25">
      <c r="B54" s="2"/>
      <c r="C54" s="2"/>
      <c r="D54" s="2"/>
      <c r="E54" s="9"/>
      <c r="F54" s="9"/>
      <c r="G54" s="36"/>
      <c r="H54" s="2"/>
      <c r="I54" s="2"/>
      <c r="J54" s="2"/>
      <c r="K54" s="2"/>
      <c r="L54" s="2"/>
      <c r="M54" s="2"/>
    </row>
    <row r="55" spans="2:13" x14ac:dyDescent="0.25">
      <c r="B55" s="2"/>
      <c r="C55" s="2"/>
      <c r="D55" s="2"/>
      <c r="E55" s="9" t="s">
        <v>3</v>
      </c>
      <c r="F55" s="36"/>
      <c r="G55" s="36"/>
      <c r="H55" s="2"/>
      <c r="I55" s="2"/>
      <c r="J55" s="2"/>
      <c r="K55" s="2"/>
      <c r="L55" s="2"/>
      <c r="M55" s="2"/>
    </row>
    <row r="56" spans="2:13" x14ac:dyDescent="0.25">
      <c r="B56" s="2"/>
      <c r="C56" s="2"/>
      <c r="D56" s="2"/>
      <c r="E56" s="7" t="s">
        <v>243</v>
      </c>
      <c r="F56" s="7" t="s">
        <v>244</v>
      </c>
      <c r="G56" s="7" t="s">
        <v>188</v>
      </c>
      <c r="H56" s="6" t="s">
        <v>191</v>
      </c>
      <c r="I56" s="5" t="s">
        <v>192</v>
      </c>
      <c r="J56" s="7" t="s">
        <v>193</v>
      </c>
      <c r="K56" s="7" t="s">
        <v>194</v>
      </c>
      <c r="L56" s="5" t="s">
        <v>195</v>
      </c>
      <c r="M56" s="5" t="s">
        <v>187</v>
      </c>
    </row>
    <row r="57" spans="2:13" x14ac:dyDescent="0.25">
      <c r="B57" s="2"/>
      <c r="C57" s="2"/>
      <c r="D57" s="9">
        <v>1</v>
      </c>
      <c r="E57" s="38" t="str">
        <f>E43</f>
        <v>LusidInstrumentId</v>
      </c>
      <c r="F57" s="83" t="str">
        <f>F43</f>
        <v>LUID_NAM9ARDX</v>
      </c>
      <c r="G57" s="47">
        <f>G43</f>
        <v>8000</v>
      </c>
      <c r="H57" s="21">
        <f ca="1">H43</f>
        <v>8621901.5739999991</v>
      </c>
      <c r="I57" s="17" t="s">
        <v>8</v>
      </c>
      <c r="J57" s="21">
        <f ca="1">H57</f>
        <v>8621901.5739999991</v>
      </c>
      <c r="K57" s="22">
        <f ca="1">'Unit price calc'!$G$56</f>
        <v>1077.7376967499999</v>
      </c>
      <c r="L57" s="23"/>
      <c r="M57" s="23"/>
    </row>
    <row r="58" spans="2:13" x14ac:dyDescent="0.25">
      <c r="B58" s="2"/>
      <c r="C58" s="2"/>
      <c r="D58" s="9">
        <v>2</v>
      </c>
      <c r="E58" s="38"/>
      <c r="F58" s="38"/>
      <c r="G58" s="47"/>
      <c r="H58" s="21"/>
      <c r="I58" s="17"/>
      <c r="J58" s="21"/>
      <c r="K58" s="22"/>
      <c r="L58" s="23"/>
      <c r="M58" s="23"/>
    </row>
    <row r="59" spans="2:13" x14ac:dyDescent="0.25">
      <c r="B59" s="2"/>
      <c r="C59" s="2"/>
      <c r="D59" s="2"/>
      <c r="E59" s="36"/>
      <c r="F59" s="36"/>
      <c r="G59" s="36"/>
      <c r="H59" s="2"/>
      <c r="I59" s="2"/>
      <c r="J59" s="2"/>
      <c r="K59" s="2"/>
      <c r="L59" s="2"/>
      <c r="M59" s="2"/>
    </row>
    <row r="60" spans="2:13" x14ac:dyDescent="0.25">
      <c r="B60" s="2"/>
      <c r="C60" s="2"/>
      <c r="D60" s="2"/>
      <c r="E60" s="9" t="str">
        <f ca="1">_xll.flHoldingsAdjust(F49,F51,F53,E56:M58)</f>
        <v>Holdings set for portfolio code USD_UKHGE_base_fund</v>
      </c>
      <c r="F60" s="36"/>
      <c r="G60" s="36"/>
      <c r="H60" s="2"/>
      <c r="I60" s="2"/>
      <c r="J60" s="2"/>
      <c r="K60" s="2"/>
      <c r="L60" s="2"/>
      <c r="M60" s="2"/>
    </row>
    <row r="61" spans="2:13" x14ac:dyDescent="0.25">
      <c r="B61" s="2"/>
      <c r="C61" s="2"/>
      <c r="D61" s="2"/>
      <c r="E61" s="36"/>
      <c r="F61" s="36"/>
      <c r="G61" s="36"/>
      <c r="H61" s="2"/>
      <c r="I61" s="2"/>
      <c r="J61" s="2"/>
      <c r="K61" s="2"/>
      <c r="L61" s="2"/>
      <c r="M61" s="2"/>
    </row>
    <row r="62" spans="2:13" x14ac:dyDescent="0.25">
      <c r="B62" s="2"/>
      <c r="C62" s="2"/>
      <c r="D62" s="2"/>
      <c r="E62" s="16"/>
      <c r="F62" s="36"/>
      <c r="G62" s="36"/>
      <c r="H62" s="2"/>
      <c r="I62" s="2"/>
      <c r="J62" s="2"/>
      <c r="K62" s="2"/>
      <c r="L62" s="2"/>
      <c r="M62" s="2"/>
    </row>
    <row r="63" spans="2:13" ht="15.75" thickBot="1" x14ac:dyDescent="0.3">
      <c r="B63" s="2"/>
      <c r="C63" s="2"/>
      <c r="D63" s="2"/>
      <c r="E63" s="16"/>
      <c r="F63" s="36"/>
      <c r="G63" s="36"/>
      <c r="H63" s="2"/>
      <c r="I63" s="2"/>
      <c r="J63" s="2"/>
      <c r="K63" s="2"/>
      <c r="L63" s="2"/>
      <c r="M63" s="2"/>
    </row>
    <row r="64" spans="2:13" ht="15.75" thickBot="1" x14ac:dyDescent="0.3">
      <c r="B64" s="2"/>
      <c r="C64" s="2"/>
      <c r="D64" s="2"/>
      <c r="E64" s="9" t="s">
        <v>182</v>
      </c>
      <c r="F64" s="41" t="s">
        <v>264</v>
      </c>
      <c r="G64" s="36"/>
      <c r="H64" s="2"/>
      <c r="I64" s="2"/>
      <c r="J64" s="2"/>
      <c r="K64" s="2"/>
      <c r="L64" s="2"/>
      <c r="M64" s="2"/>
    </row>
    <row r="65" spans="2:13" ht="15.75" thickBot="1" x14ac:dyDescent="0.3">
      <c r="B65" s="2"/>
      <c r="C65" s="2"/>
      <c r="D65" s="2"/>
      <c r="E65" s="36"/>
      <c r="F65" s="36"/>
      <c r="G65" s="36"/>
      <c r="H65" s="2"/>
      <c r="I65" s="2"/>
      <c r="J65" s="2"/>
      <c r="K65" s="2"/>
      <c r="L65" s="2"/>
      <c r="M65" s="2"/>
    </row>
    <row r="66" spans="2:13" ht="15.75" thickBot="1" x14ac:dyDescent="0.3">
      <c r="B66" s="2"/>
      <c r="C66" s="2"/>
      <c r="D66" s="2"/>
      <c r="E66" s="9" t="s">
        <v>186</v>
      </c>
      <c r="F66" s="41" t="s">
        <v>391</v>
      </c>
      <c r="G66" s="36"/>
      <c r="H66" s="2"/>
      <c r="I66" s="2"/>
      <c r="J66" s="2"/>
      <c r="K66" s="2"/>
      <c r="L66" s="2"/>
      <c r="M66" s="2"/>
    </row>
    <row r="67" spans="2:13" x14ac:dyDescent="0.25">
      <c r="B67" s="2"/>
      <c r="C67" s="2"/>
      <c r="D67" s="2"/>
      <c r="E67" s="9"/>
      <c r="F67" s="9"/>
      <c r="G67" s="9"/>
      <c r="H67" s="2"/>
      <c r="I67" s="2"/>
      <c r="J67" s="2"/>
      <c r="K67" s="2"/>
      <c r="L67" s="2"/>
      <c r="M67" s="2"/>
    </row>
    <row r="68" spans="2:13" x14ac:dyDescent="0.25">
      <c r="B68" s="2"/>
      <c r="C68" s="2"/>
      <c r="D68" s="2"/>
      <c r="E68" s="9" t="s">
        <v>190</v>
      </c>
      <c r="F68" s="46">
        <f ca="1">NOW()-4</f>
        <v>43834.456926388892</v>
      </c>
      <c r="G68" s="36" t="s">
        <v>299</v>
      </c>
      <c r="H68" s="2"/>
      <c r="I68" s="2"/>
      <c r="J68" s="2"/>
      <c r="K68" s="2"/>
      <c r="L68" s="2"/>
      <c r="M68" s="2"/>
    </row>
    <row r="69" spans="2:13" x14ac:dyDescent="0.25">
      <c r="B69" s="2"/>
      <c r="C69" s="2"/>
      <c r="D69" s="2"/>
      <c r="E69" s="9"/>
      <c r="F69" s="9"/>
      <c r="G69" s="36"/>
      <c r="H69" s="2"/>
      <c r="I69" s="2"/>
      <c r="J69" s="2"/>
      <c r="K69" s="2"/>
      <c r="L69" s="2"/>
      <c r="M69" s="2"/>
    </row>
    <row r="70" spans="2:13" x14ac:dyDescent="0.25">
      <c r="B70" s="2"/>
      <c r="C70" s="2"/>
      <c r="D70" s="2"/>
      <c r="E70" s="9" t="s">
        <v>3</v>
      </c>
      <c r="F70" s="36"/>
      <c r="G70" s="36"/>
      <c r="H70" s="2"/>
      <c r="I70" s="2"/>
      <c r="J70" s="2"/>
      <c r="K70" s="2"/>
      <c r="L70" s="2"/>
      <c r="M70" s="2"/>
    </row>
    <row r="71" spans="2:13" x14ac:dyDescent="0.25">
      <c r="B71" s="2"/>
      <c r="C71" s="2"/>
      <c r="D71" s="2"/>
      <c r="E71" s="7" t="s">
        <v>243</v>
      </c>
      <c r="F71" s="7" t="s">
        <v>244</v>
      </c>
      <c r="G71" s="7" t="s">
        <v>188</v>
      </c>
      <c r="H71" s="6" t="s">
        <v>191</v>
      </c>
      <c r="I71" s="5" t="s">
        <v>192</v>
      </c>
      <c r="J71" s="7" t="s">
        <v>193</v>
      </c>
      <c r="K71" s="7" t="s">
        <v>194</v>
      </c>
      <c r="L71" s="5" t="s">
        <v>195</v>
      </c>
      <c r="M71" s="5" t="s">
        <v>187</v>
      </c>
    </row>
    <row r="72" spans="2:13" x14ac:dyDescent="0.25">
      <c r="B72" s="2"/>
      <c r="C72" s="2"/>
      <c r="D72" s="9">
        <v>1</v>
      </c>
      <c r="E72" s="38" t="str">
        <f>E57</f>
        <v>LusidInstrumentId</v>
      </c>
      <c r="F72" s="83" t="str">
        <f>F57</f>
        <v>LUID_NAM9ARDX</v>
      </c>
      <c r="G72" s="47">
        <f>G57</f>
        <v>8000</v>
      </c>
      <c r="H72" s="21">
        <f ca="1">H57</f>
        <v>8621901.5739999991</v>
      </c>
      <c r="I72" s="17" t="s">
        <v>8</v>
      </c>
      <c r="J72" s="21">
        <f ca="1">H72*'Add FX quotes'!K32</f>
        <v>7587273.3851199988</v>
      </c>
      <c r="K72" s="22">
        <f ca="1">'Unit price calc'!$G$56</f>
        <v>1077.7376967499999</v>
      </c>
      <c r="L72" s="23"/>
      <c r="M72" s="23"/>
    </row>
    <row r="73" spans="2:13" x14ac:dyDescent="0.25">
      <c r="B73" s="2"/>
      <c r="C73" s="2"/>
      <c r="D73" s="9">
        <v>2</v>
      </c>
      <c r="E73" s="38"/>
      <c r="F73" s="38"/>
      <c r="G73" s="47"/>
      <c r="H73" s="21"/>
      <c r="I73" s="17"/>
      <c r="J73" s="21"/>
      <c r="K73" s="22"/>
      <c r="L73" s="23"/>
      <c r="M73" s="23"/>
    </row>
    <row r="74" spans="2:13" x14ac:dyDescent="0.25">
      <c r="B74" s="2"/>
      <c r="C74" s="2"/>
      <c r="D74" s="2"/>
      <c r="E74" s="36"/>
      <c r="F74" s="36"/>
      <c r="G74" s="36"/>
      <c r="H74" s="2"/>
      <c r="I74" s="2"/>
      <c r="J74" s="2"/>
      <c r="K74" s="2"/>
      <c r="L74" s="2"/>
      <c r="M74" s="2"/>
    </row>
    <row r="75" spans="2:13" x14ac:dyDescent="0.25">
      <c r="B75" s="2"/>
      <c r="C75" s="2"/>
      <c r="D75" s="2"/>
      <c r="E75" s="9" t="str">
        <f ca="1">_xll.flHoldingsAdjust(F64,F66,F68,E71:M73)</f>
        <v>Holdings set for portfolio code EUR_UKHGE_base_fund</v>
      </c>
      <c r="F75" s="36"/>
      <c r="G75" s="36"/>
      <c r="H75" s="2"/>
      <c r="I75" s="2"/>
      <c r="J75" s="2"/>
      <c r="K75" s="2"/>
      <c r="L75" s="2"/>
      <c r="M75" s="2"/>
    </row>
    <row r="76" spans="2:13" x14ac:dyDescent="0.25">
      <c r="B76" s="2"/>
      <c r="C76" s="2"/>
      <c r="D76" s="2"/>
      <c r="E76" s="36"/>
      <c r="F76" s="36"/>
      <c r="G76" s="36"/>
      <c r="H76" s="2"/>
      <c r="I76" s="2"/>
      <c r="J76" s="2"/>
      <c r="K76" s="2"/>
      <c r="L76" s="2"/>
      <c r="M76" s="2"/>
    </row>
    <row r="77" spans="2:13" x14ac:dyDescent="0.25">
      <c r="B77" s="2"/>
      <c r="C77" s="2"/>
      <c r="D77" s="2"/>
      <c r="E77" s="16"/>
      <c r="F77" s="36"/>
      <c r="G77" s="36"/>
      <c r="H77" s="2"/>
      <c r="I77" s="2"/>
      <c r="J77" s="2"/>
      <c r="K77" s="2"/>
      <c r="L77" s="2"/>
      <c r="M77" s="2"/>
    </row>
    <row r="78" spans="2:13" x14ac:dyDescent="0.25">
      <c r="B78" s="2"/>
      <c r="C78" s="2"/>
      <c r="D78" s="2"/>
      <c r="E78" s="16"/>
      <c r="F78" s="36"/>
      <c r="G78" s="36"/>
      <c r="H78" s="2"/>
      <c r="I78" s="2"/>
      <c r="J78" s="2"/>
      <c r="K78" s="2"/>
      <c r="L78" s="2"/>
      <c r="M78" s="2"/>
    </row>
    <row r="79" spans="2:13" ht="15.75" thickBot="1" x14ac:dyDescent="0.3">
      <c r="B79" s="2"/>
      <c r="C79" s="2"/>
      <c r="D79" s="2"/>
      <c r="E79" s="16"/>
      <c r="F79" s="36"/>
      <c r="G79" s="36"/>
      <c r="H79" s="2"/>
      <c r="I79" s="2"/>
      <c r="J79" s="2"/>
      <c r="K79" s="2"/>
      <c r="L79" s="2"/>
      <c r="M79" s="2"/>
    </row>
    <row r="80" spans="2:13" ht="15.75" thickBot="1" x14ac:dyDescent="0.3">
      <c r="B80" s="2"/>
      <c r="C80" s="2"/>
      <c r="D80" s="2"/>
      <c r="E80" s="9" t="s">
        <v>182</v>
      </c>
      <c r="F80" s="41" t="s">
        <v>264</v>
      </c>
      <c r="G80" s="36"/>
      <c r="H80" s="2"/>
      <c r="I80" s="2"/>
      <c r="J80" s="2"/>
      <c r="K80" s="2"/>
      <c r="L80" s="2"/>
      <c r="M80" s="2"/>
    </row>
    <row r="81" spans="2:13" ht="15.75" thickBot="1" x14ac:dyDescent="0.3">
      <c r="B81" s="2"/>
      <c r="C81" s="2"/>
      <c r="D81" s="2"/>
      <c r="E81" s="36"/>
      <c r="F81" s="36"/>
      <c r="G81" s="36"/>
      <c r="H81" s="2"/>
      <c r="I81" s="2"/>
      <c r="J81" s="2"/>
      <c r="K81" s="2"/>
      <c r="L81" s="2"/>
      <c r="M81" s="2"/>
    </row>
    <row r="82" spans="2:13" ht="15.75" thickBot="1" x14ac:dyDescent="0.3">
      <c r="B82" s="2"/>
      <c r="C82" s="2"/>
      <c r="D82" s="2"/>
      <c r="E82" s="9" t="s">
        <v>186</v>
      </c>
      <c r="F82" s="41" t="s">
        <v>394</v>
      </c>
      <c r="G82" s="36"/>
      <c r="H82" s="2"/>
      <c r="I82" s="2"/>
      <c r="J82" s="2"/>
      <c r="K82" s="2"/>
      <c r="L82" s="2"/>
      <c r="M82" s="2"/>
    </row>
    <row r="83" spans="2:13" x14ac:dyDescent="0.25">
      <c r="B83" s="2"/>
      <c r="C83" s="2"/>
      <c r="D83" s="2"/>
      <c r="E83" s="9"/>
      <c r="F83" s="9"/>
      <c r="G83" s="9"/>
      <c r="H83" s="2"/>
      <c r="I83" s="2"/>
      <c r="J83" s="2"/>
      <c r="K83" s="2"/>
      <c r="L83" s="2"/>
      <c r="M83" s="2"/>
    </row>
    <row r="84" spans="2:13" x14ac:dyDescent="0.25">
      <c r="B84" s="2"/>
      <c r="C84" s="2"/>
      <c r="D84" s="2"/>
      <c r="E84" s="9" t="s">
        <v>190</v>
      </c>
      <c r="F84" s="46">
        <f ca="1">NOW()-4</f>
        <v>43834.456926388892</v>
      </c>
      <c r="G84" s="36" t="s">
        <v>299</v>
      </c>
      <c r="H84" s="2"/>
      <c r="I84" s="2"/>
      <c r="J84" s="2"/>
      <c r="K84" s="2"/>
      <c r="L84" s="2"/>
      <c r="M84" s="2"/>
    </row>
    <row r="85" spans="2:13" x14ac:dyDescent="0.25">
      <c r="B85" s="2"/>
      <c r="C85" s="2"/>
      <c r="D85" s="2"/>
      <c r="E85" s="9"/>
      <c r="F85" s="9"/>
      <c r="G85" s="36"/>
      <c r="H85" s="2"/>
      <c r="I85" s="2"/>
      <c r="J85" s="2"/>
      <c r="K85" s="2"/>
      <c r="L85" s="2"/>
      <c r="M85" s="2"/>
    </row>
    <row r="86" spans="2:13" x14ac:dyDescent="0.25">
      <c r="B86" s="2"/>
      <c r="C86" s="2"/>
      <c r="D86" s="2"/>
      <c r="E86" s="9" t="s">
        <v>3</v>
      </c>
      <c r="F86" s="36"/>
      <c r="G86" s="36"/>
      <c r="H86" s="2"/>
      <c r="I86" s="2"/>
      <c r="J86" s="2"/>
      <c r="K86" s="2"/>
      <c r="L86" s="2"/>
      <c r="M86" s="2"/>
    </row>
    <row r="87" spans="2:13" x14ac:dyDescent="0.25">
      <c r="B87" s="2"/>
      <c r="C87" s="2"/>
      <c r="D87" s="2"/>
      <c r="E87" s="7" t="s">
        <v>243</v>
      </c>
      <c r="F87" s="7" t="s">
        <v>244</v>
      </c>
      <c r="G87" s="7" t="s">
        <v>188</v>
      </c>
      <c r="H87" s="6" t="s">
        <v>191</v>
      </c>
      <c r="I87" s="5" t="s">
        <v>192</v>
      </c>
      <c r="J87" s="7" t="s">
        <v>193</v>
      </c>
      <c r="K87" s="7" t="s">
        <v>194</v>
      </c>
      <c r="L87" s="5" t="s">
        <v>195</v>
      </c>
      <c r="M87" s="5" t="s">
        <v>187</v>
      </c>
    </row>
    <row r="88" spans="2:13" x14ac:dyDescent="0.25">
      <c r="B88" s="2"/>
      <c r="C88" s="2"/>
      <c r="D88" s="9">
        <v>1</v>
      </c>
      <c r="E88" s="38" t="str">
        <f>E72</f>
        <v>LusidInstrumentId</v>
      </c>
      <c r="F88" s="83" t="str">
        <f>F72</f>
        <v>LUID_NAM9ARDX</v>
      </c>
      <c r="G88" s="47">
        <f>G72</f>
        <v>8000</v>
      </c>
      <c r="H88" s="21">
        <f ca="1">H72</f>
        <v>8621901.5739999991</v>
      </c>
      <c r="I88" s="17" t="s">
        <v>8</v>
      </c>
      <c r="J88" s="21">
        <f ca="1">H88*'Add FX quotes'!K33</f>
        <v>957979483.88713992</v>
      </c>
      <c r="K88" s="22">
        <f ca="1">'Unit price calc'!$G$56</f>
        <v>1077.7376967499999</v>
      </c>
      <c r="L88" s="23"/>
      <c r="M88" s="23"/>
    </row>
    <row r="89" spans="2:13" x14ac:dyDescent="0.25">
      <c r="B89" s="2"/>
      <c r="C89" s="2"/>
      <c r="D89" s="9">
        <v>2</v>
      </c>
      <c r="E89" s="38"/>
      <c r="F89" s="38"/>
      <c r="G89" s="47"/>
      <c r="H89" s="21"/>
      <c r="I89" s="17"/>
      <c r="J89" s="21"/>
      <c r="K89" s="22"/>
      <c r="L89" s="23"/>
      <c r="M89" s="23"/>
    </row>
    <row r="90" spans="2:13" x14ac:dyDescent="0.25">
      <c r="B90" s="2"/>
      <c r="C90" s="2"/>
      <c r="D90" s="2"/>
      <c r="E90" s="36"/>
      <c r="F90" s="36"/>
      <c r="G90" s="36"/>
      <c r="H90" s="2"/>
      <c r="I90" s="2"/>
      <c r="J90" s="2"/>
      <c r="K90" s="2"/>
      <c r="L90" s="2"/>
      <c r="M90" s="2"/>
    </row>
    <row r="91" spans="2:13" x14ac:dyDescent="0.25">
      <c r="B91" s="2"/>
      <c r="C91" s="2"/>
      <c r="D91" s="2"/>
      <c r="E91" s="9" t="str">
        <f ca="1">_xll.flHoldingsAdjust(F80,F82,F84,E87:M89)</f>
        <v>Holdings set for portfolio code JPY_UKHGE_base_fund</v>
      </c>
      <c r="F91" s="36"/>
      <c r="G91" s="36"/>
      <c r="H91" s="2"/>
      <c r="I91" s="2"/>
      <c r="J91" s="2"/>
      <c r="K91" s="2"/>
      <c r="L91" s="2"/>
      <c r="M91" s="2"/>
    </row>
    <row r="92" spans="2:13" x14ac:dyDescent="0.25">
      <c r="B92" s="2"/>
      <c r="C92" s="2"/>
      <c r="D92" s="2"/>
      <c r="E92" s="36"/>
      <c r="F92" s="36"/>
      <c r="G92" s="36"/>
      <c r="H92" s="2"/>
      <c r="I92" s="2"/>
      <c r="J92" s="2"/>
      <c r="K92" s="2"/>
      <c r="L92" s="2"/>
      <c r="M92" s="2"/>
    </row>
    <row r="93" spans="2:13" x14ac:dyDescent="0.25">
      <c r="B93" s="2"/>
      <c r="C93" s="2"/>
      <c r="D93" s="2"/>
      <c r="E93" s="16"/>
      <c r="F93" s="36"/>
      <c r="G93" s="36"/>
      <c r="H93" s="2"/>
      <c r="I93" s="2"/>
      <c r="J93" s="2"/>
      <c r="K93" s="2"/>
      <c r="L93" s="2"/>
      <c r="M93" s="2"/>
    </row>
    <row r="94" spans="2:13" x14ac:dyDescent="0.25">
      <c r="E94" s="35"/>
      <c r="F94" s="35"/>
      <c r="G94" s="35"/>
    </row>
  </sheetData>
  <hyperlinks>
    <hyperlink ref="K15" r:id="rId1" xr:uid="{A48135D9-FA2F-4F1A-9F31-19993C6C5CF1}"/>
    <hyperlink ref="K18" r:id="rId2" location="operation/GetQuotes" display="https://docs.lusid.com/ - operation/GetQuotes" xr:uid="{C8989DD0-71B9-4072-BAE4-1B4B4FF1B58A}"/>
    <hyperlink ref="K17" r:id="rId3" location="operation/AdjustHoldings" display="https://docs.lusid.com/ - operation/AdjustHoldings" xr:uid="{81E2B4EA-AAAB-45DB-AFA8-56858E32B9A8}"/>
  </hyperlinks>
  <pageMargins left="0.7" right="0.7" top="0.75" bottom="0.75" header="0.3" footer="0.3"/>
  <pageSetup orientation="portrait" r:id="rId4"/>
  <drawing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00240-7F55-40F6-8D78-73280BD7F5A5}">
  <sheetPr>
    <tabColor theme="7" tint="0.79998168889431442"/>
  </sheetPr>
  <dimension ref="B1:R72"/>
  <sheetViews>
    <sheetView showGridLines="0" topLeftCell="A7" zoomScale="85" zoomScaleNormal="85" workbookViewId="0">
      <selection activeCell="E21" sqref="E21:F27"/>
    </sheetView>
  </sheetViews>
  <sheetFormatPr defaultRowHeight="15" x14ac:dyDescent="0.25"/>
  <cols>
    <col min="1" max="1" width="6.5703125" customWidth="1"/>
    <col min="2" max="2" width="2.5703125" customWidth="1"/>
    <col min="3" max="3" width="1" customWidth="1"/>
    <col min="4" max="4" width="3.28515625" customWidth="1"/>
    <col min="5" max="5" width="38.5703125" bestFit="1" customWidth="1"/>
    <col min="6" max="6" width="23.28515625" bestFit="1"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3.85546875" customWidth="1"/>
    <col min="17" max="17" width="22"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1"/>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c r="E5" s="1"/>
      <c r="F5" s="1"/>
      <c r="G5" s="1"/>
      <c r="H5" s="1"/>
      <c r="I5" s="1"/>
      <c r="J5" s="1"/>
      <c r="K5" s="1"/>
      <c r="L5" s="1"/>
      <c r="M5" s="1"/>
      <c r="N5" s="1"/>
    </row>
    <row r="6" spans="2:15" x14ac:dyDescent="0.25">
      <c r="B6" s="1"/>
      <c r="C6" s="1"/>
      <c r="D6" s="3"/>
      <c r="E6" s="1"/>
      <c r="F6" s="1"/>
      <c r="G6" s="1"/>
      <c r="H6" s="1"/>
      <c r="I6" s="1"/>
      <c r="J6" s="1"/>
      <c r="K6" s="1"/>
      <c r="L6" s="1"/>
      <c r="M6" s="1"/>
      <c r="N6" s="1"/>
    </row>
    <row r="7" spans="2:15" x14ac:dyDescent="0.25">
      <c r="B7" s="1"/>
      <c r="C7" s="1"/>
      <c r="D7" s="1"/>
      <c r="E7" s="19"/>
      <c r="F7" s="1"/>
      <c r="G7" s="1"/>
      <c r="H7" s="1"/>
      <c r="I7" s="1"/>
      <c r="J7" s="1"/>
      <c r="K7" s="1"/>
      <c r="L7" s="1"/>
      <c r="M7" s="1"/>
      <c r="N7" s="1"/>
    </row>
    <row r="8" spans="2:15" x14ac:dyDescent="0.25">
      <c r="B8" s="1"/>
      <c r="C8" s="1"/>
      <c r="D8" s="1"/>
      <c r="E8" s="19"/>
      <c r="F8" s="1"/>
      <c r="G8" s="1"/>
      <c r="H8" s="1"/>
      <c r="I8" s="1"/>
      <c r="J8" s="1"/>
      <c r="K8" s="1"/>
      <c r="L8" s="1"/>
      <c r="M8" s="1"/>
      <c r="N8" s="1"/>
    </row>
    <row r="9" spans="2:15" x14ac:dyDescent="0.25">
      <c r="B9" s="1"/>
      <c r="C9" s="1"/>
      <c r="D9" s="1"/>
      <c r="E9" s="19"/>
      <c r="F9" s="1"/>
      <c r="G9" s="1"/>
      <c r="H9" s="1"/>
      <c r="I9" s="1"/>
      <c r="J9" s="1"/>
      <c r="K9" s="1"/>
      <c r="L9" s="1"/>
      <c r="M9" s="1"/>
      <c r="N9" s="1"/>
    </row>
    <row r="10" spans="2:15" x14ac:dyDescent="0.25">
      <c r="B10" s="1"/>
      <c r="C10" s="1"/>
      <c r="D10" s="1"/>
      <c r="E10" s="1"/>
      <c r="F10" s="1"/>
      <c r="G10" s="1"/>
      <c r="H10" s="1"/>
      <c r="I10" s="1"/>
      <c r="J10" s="1"/>
      <c r="K10" s="1"/>
      <c r="L10" s="1"/>
      <c r="M10" s="1"/>
      <c r="N10" s="1"/>
    </row>
    <row r="12" spans="2:15" x14ac:dyDescent="0.25">
      <c r="B12" s="2"/>
      <c r="C12" s="2"/>
      <c r="D12" s="2"/>
      <c r="E12" s="9"/>
      <c r="F12" s="2"/>
      <c r="G12" s="9"/>
      <c r="H12" s="9"/>
      <c r="I12" s="9"/>
      <c r="J12" s="9"/>
      <c r="K12" s="9"/>
      <c r="L12" s="9"/>
      <c r="M12" s="2"/>
      <c r="N12" s="2"/>
      <c r="O12" s="2"/>
    </row>
    <row r="13" spans="2:15" x14ac:dyDescent="0.25">
      <c r="B13" s="2"/>
      <c r="C13" s="2"/>
      <c r="D13" s="2"/>
      <c r="L13" s="9"/>
      <c r="M13" s="2"/>
      <c r="N13" s="2"/>
      <c r="O13" s="2"/>
    </row>
    <row r="14" spans="2:15" ht="21" x14ac:dyDescent="0.25">
      <c r="B14" s="2"/>
      <c r="C14" s="2"/>
      <c r="D14" s="2"/>
      <c r="E14" s="37" t="s">
        <v>260</v>
      </c>
      <c r="F14" s="27"/>
      <c r="G14" s="27"/>
      <c r="H14" s="27"/>
      <c r="I14" s="27"/>
      <c r="J14" s="27"/>
      <c r="K14" s="28"/>
      <c r="L14" s="9"/>
      <c r="M14" s="2"/>
      <c r="N14" s="2"/>
      <c r="O14" s="2"/>
    </row>
    <row r="15" spans="2:15" x14ac:dyDescent="0.25">
      <c r="B15" s="2"/>
      <c r="C15" s="2"/>
      <c r="D15" s="2"/>
      <c r="E15" s="35" t="s">
        <v>420</v>
      </c>
      <c r="F15" s="35"/>
      <c r="G15" s="35"/>
      <c r="K15" s="28" t="s">
        <v>347</v>
      </c>
      <c r="L15" s="9"/>
      <c r="M15" s="2"/>
      <c r="N15" s="2"/>
      <c r="O15" s="2"/>
    </row>
    <row r="16" spans="2:15" x14ac:dyDescent="0.25">
      <c r="B16" s="2"/>
      <c r="C16" s="2"/>
      <c r="D16" s="2"/>
      <c r="E16" s="34"/>
      <c r="F16" s="35"/>
      <c r="G16" s="35"/>
      <c r="K16" s="28" t="s">
        <v>348</v>
      </c>
      <c r="L16" s="9"/>
      <c r="M16" s="2"/>
      <c r="N16" s="2"/>
      <c r="O16" s="2"/>
    </row>
    <row r="17" spans="2:18" x14ac:dyDescent="0.25">
      <c r="B17" s="2"/>
      <c r="C17" s="2"/>
      <c r="D17" s="2"/>
      <c r="E17" s="34"/>
      <c r="F17" s="35"/>
      <c r="G17" s="35"/>
      <c r="L17" s="9"/>
      <c r="M17" s="2"/>
      <c r="N17" s="2"/>
      <c r="O17" s="2"/>
    </row>
    <row r="18" spans="2:18" x14ac:dyDescent="0.25">
      <c r="B18" s="2"/>
      <c r="C18" s="2"/>
      <c r="D18" s="2"/>
      <c r="E18" s="35"/>
      <c r="F18" s="35"/>
      <c r="G18" s="35"/>
      <c r="L18" s="2"/>
      <c r="M18" s="2"/>
      <c r="N18" s="2"/>
      <c r="O18" s="2"/>
    </row>
    <row r="19" spans="2:18" x14ac:dyDescent="0.25">
      <c r="B19" s="2"/>
      <c r="C19" s="2"/>
      <c r="D19" s="2"/>
      <c r="E19" s="2"/>
      <c r="F19" s="2"/>
      <c r="G19" s="2"/>
      <c r="H19" s="2"/>
      <c r="I19" s="2"/>
      <c r="J19" s="2"/>
      <c r="K19" s="2"/>
      <c r="L19" s="2"/>
      <c r="M19" s="2"/>
      <c r="N19" s="2"/>
      <c r="O19" s="2"/>
    </row>
    <row r="20" spans="2:18" x14ac:dyDescent="0.25">
      <c r="B20" s="2"/>
      <c r="C20" s="2"/>
      <c r="D20" s="2"/>
      <c r="E20" s="2"/>
      <c r="F20" s="2"/>
      <c r="G20" s="2"/>
      <c r="H20" s="2"/>
      <c r="I20" s="2"/>
      <c r="J20" s="2"/>
      <c r="K20" s="2"/>
      <c r="L20" s="2"/>
      <c r="M20" s="2"/>
      <c r="N20" s="2"/>
      <c r="O20" s="2"/>
    </row>
    <row r="21" spans="2:18" x14ac:dyDescent="0.25">
      <c r="B21" s="2"/>
      <c r="C21" s="2"/>
      <c r="D21" s="2"/>
      <c r="E21" s="58" t="s">
        <v>3</v>
      </c>
      <c r="F21" s="2"/>
      <c r="G21" s="2"/>
      <c r="H21" s="2"/>
      <c r="I21" s="2"/>
      <c r="J21" s="2"/>
      <c r="K21" s="2"/>
      <c r="L21" s="2"/>
      <c r="M21" s="2"/>
      <c r="N21" s="2"/>
      <c r="O21" s="2"/>
    </row>
    <row r="22" spans="2:18" ht="6" customHeight="1" thickBot="1" x14ac:dyDescent="0.3">
      <c r="B22" s="2"/>
      <c r="C22" s="2"/>
      <c r="D22" s="2"/>
      <c r="E22" s="9"/>
      <c r="F22" s="2"/>
      <c r="G22" s="2"/>
      <c r="H22" s="2"/>
      <c r="I22" s="2"/>
      <c r="J22" s="2"/>
      <c r="K22" s="2"/>
      <c r="L22" s="2"/>
      <c r="M22" s="2"/>
      <c r="N22" s="2"/>
      <c r="O22" s="2"/>
    </row>
    <row r="23" spans="2:18" ht="15.75" thickBot="1" x14ac:dyDescent="0.3">
      <c r="B23" s="2"/>
      <c r="C23" s="2"/>
      <c r="D23" s="2"/>
      <c r="E23" s="9" t="s">
        <v>318</v>
      </c>
      <c r="F23" s="41" t="s">
        <v>264</v>
      </c>
      <c r="G23" s="2"/>
      <c r="H23" s="2"/>
      <c r="I23" s="2"/>
      <c r="J23" s="2"/>
      <c r="K23" s="2"/>
      <c r="L23" s="2"/>
      <c r="M23" s="2"/>
      <c r="N23" s="2"/>
      <c r="O23" s="2"/>
    </row>
    <row r="24" spans="2:18" ht="12" customHeight="1" thickBot="1" x14ac:dyDescent="0.3">
      <c r="B24" s="2"/>
      <c r="C24" s="2"/>
      <c r="D24" s="2"/>
      <c r="E24" s="2"/>
      <c r="F24" s="2"/>
      <c r="G24" s="2"/>
      <c r="H24" s="2"/>
      <c r="I24" s="2"/>
      <c r="J24" s="2"/>
      <c r="K24" s="2"/>
      <c r="L24" s="2"/>
      <c r="M24" s="2"/>
      <c r="N24" s="2"/>
      <c r="O24" s="2"/>
    </row>
    <row r="25" spans="2:18" ht="15.75" thickBot="1" x14ac:dyDescent="0.3">
      <c r="B25" s="2"/>
      <c r="C25" s="2"/>
      <c r="D25" s="2"/>
      <c r="E25" s="9" t="s">
        <v>319</v>
      </c>
      <c r="F25" s="41" t="s">
        <v>388</v>
      </c>
      <c r="G25" s="2"/>
      <c r="H25" s="2"/>
      <c r="I25" s="2"/>
      <c r="J25" s="2"/>
      <c r="K25" s="2"/>
      <c r="L25" s="2"/>
      <c r="M25" s="2"/>
      <c r="N25" s="2"/>
      <c r="O25" s="2"/>
    </row>
    <row r="26" spans="2:18" ht="12.75" customHeight="1" thickBot="1" x14ac:dyDescent="0.3">
      <c r="B26" s="2"/>
      <c r="C26" s="2"/>
      <c r="D26" s="2"/>
      <c r="E26" s="2"/>
      <c r="F26" s="2"/>
      <c r="G26" s="2"/>
      <c r="H26" s="2"/>
      <c r="I26" s="2"/>
      <c r="J26" s="2"/>
      <c r="K26" s="2"/>
      <c r="L26" s="2"/>
      <c r="M26" s="2"/>
      <c r="N26" s="2"/>
      <c r="O26" s="2"/>
    </row>
    <row r="27" spans="2:18" ht="14.25" customHeight="1" thickBot="1" x14ac:dyDescent="0.3">
      <c r="B27" s="2"/>
      <c r="C27" s="2"/>
      <c r="D27" s="2"/>
      <c r="E27" s="9" t="s">
        <v>320</v>
      </c>
      <c r="F27" s="59">
        <f ca="1">'Upserting market quotes'!F26</f>
        <v>43834.456926388892</v>
      </c>
      <c r="G27" s="2"/>
      <c r="H27" s="2"/>
      <c r="I27" s="2"/>
      <c r="J27" s="2"/>
      <c r="K27" s="2"/>
      <c r="L27" s="2"/>
      <c r="M27" s="2"/>
      <c r="N27" s="2"/>
      <c r="O27" s="2"/>
    </row>
    <row r="28" spans="2:18" ht="14.25" customHeight="1" x14ac:dyDescent="0.25">
      <c r="B28" s="2"/>
      <c r="C28" s="2"/>
      <c r="D28" s="2"/>
      <c r="E28" s="2"/>
      <c r="F28" s="2"/>
      <c r="G28" s="2"/>
      <c r="H28" s="2"/>
      <c r="I28" s="2"/>
      <c r="J28" s="2"/>
      <c r="K28" s="2"/>
      <c r="L28" s="2"/>
      <c r="M28" s="2"/>
      <c r="N28" s="2"/>
      <c r="O28" s="2"/>
    </row>
    <row r="29" spans="2:18" ht="10.5" customHeight="1" x14ac:dyDescent="0.25">
      <c r="B29" s="2"/>
      <c r="C29" s="2"/>
      <c r="D29" s="2"/>
      <c r="E29" s="2"/>
      <c r="F29" s="2"/>
      <c r="G29" s="2"/>
      <c r="H29" s="2"/>
      <c r="I29" s="2"/>
      <c r="J29" s="2"/>
      <c r="K29" s="2"/>
      <c r="L29" s="2"/>
      <c r="M29" s="2"/>
      <c r="N29" s="2"/>
      <c r="O29" s="2"/>
    </row>
    <row r="31" spans="2:18" x14ac:dyDescent="0.25">
      <c r="B31" s="2"/>
      <c r="C31" s="2"/>
      <c r="D31" s="2"/>
      <c r="E31" s="2"/>
      <c r="F31" s="2"/>
      <c r="G31" s="2"/>
      <c r="H31" s="2"/>
      <c r="I31" s="2"/>
      <c r="J31" s="2"/>
      <c r="K31" s="2"/>
      <c r="L31" s="2"/>
      <c r="M31" s="2"/>
      <c r="N31" s="2"/>
      <c r="O31" s="2"/>
      <c r="P31" s="2"/>
      <c r="Q31" s="2"/>
      <c r="R31" s="2"/>
    </row>
    <row r="32" spans="2:18" ht="21" x14ac:dyDescent="0.35">
      <c r="B32" s="2"/>
      <c r="C32" s="10" t="s">
        <v>321</v>
      </c>
      <c r="D32" s="2"/>
      <c r="E32" s="2"/>
      <c r="F32" s="2"/>
      <c r="G32" s="2"/>
      <c r="H32" s="2"/>
      <c r="I32" s="2"/>
      <c r="J32" s="2"/>
      <c r="K32" s="2"/>
      <c r="L32" s="2"/>
      <c r="M32" s="2"/>
      <c r="N32" s="2"/>
      <c r="O32" s="2"/>
      <c r="P32" s="2"/>
      <c r="Q32" s="2"/>
    </row>
    <row r="33" spans="2:17" x14ac:dyDescent="0.25">
      <c r="B33" s="2"/>
      <c r="C33" s="2"/>
      <c r="D33" s="2"/>
      <c r="E33" s="2"/>
      <c r="F33" s="2"/>
      <c r="G33" s="2"/>
      <c r="H33" s="2"/>
      <c r="I33" s="2"/>
      <c r="J33" s="2"/>
      <c r="K33" s="9" t="s">
        <v>322</v>
      </c>
      <c r="L33" s="2"/>
      <c r="M33" s="60"/>
      <c r="N33" s="2"/>
      <c r="O33" s="2"/>
      <c r="P33" s="2"/>
      <c r="Q33" s="2"/>
    </row>
    <row r="34" spans="2:17" x14ac:dyDescent="0.25">
      <c r="B34" s="2"/>
      <c r="C34" s="2"/>
      <c r="D34" s="2"/>
      <c r="E34" s="61" t="str">
        <f t="array" ref="E34:I45" ca="1">_xll.flAggregatePortfolio(F23,F25,K34:L40,L41)</f>
        <v>Name</v>
      </c>
      <c r="F34" s="61" t="str">
        <f ca="1"/>
        <v>UnitsSum</v>
      </c>
      <c r="G34" s="61" t="str">
        <f ca="1"/>
        <v>CostSum</v>
      </c>
      <c r="H34" s="61" t="str">
        <f ca="1"/>
        <v>PVSum</v>
      </c>
      <c r="I34" s="61" t="str">
        <f ca="1"/>
        <v/>
      </c>
      <c r="J34" s="2"/>
      <c r="K34" s="62" t="s">
        <v>242</v>
      </c>
      <c r="L34" s="65" t="s">
        <v>306</v>
      </c>
      <c r="M34" s="66"/>
      <c r="N34" s="66"/>
      <c r="O34" s="66"/>
      <c r="P34" s="2"/>
      <c r="Q34" s="2"/>
    </row>
    <row r="35" spans="2:17" x14ac:dyDescent="0.25">
      <c r="B35" s="9"/>
      <c r="C35" s="2"/>
      <c r="D35" s="2"/>
      <c r="E35" s="63" t="str">
        <f ca="1"/>
        <v>USD offering of UK_High_Growth_Equities_Fund_base_fund</v>
      </c>
      <c r="F35" s="71">
        <f ca="1"/>
        <v>274554</v>
      </c>
      <c r="G35" s="72">
        <f ca="1"/>
        <v>43109507.869999997</v>
      </c>
      <c r="H35" s="72">
        <f ca="1"/>
        <v>8500960</v>
      </c>
      <c r="I35" s="72" t="str">
        <f ca="1"/>
        <v/>
      </c>
      <c r="J35" s="2"/>
      <c r="K35" s="32" t="s">
        <v>323</v>
      </c>
      <c r="L35" s="67"/>
      <c r="M35" s="68"/>
      <c r="N35" s="68"/>
      <c r="O35" s="68"/>
      <c r="P35" s="2"/>
      <c r="Q35" s="2"/>
    </row>
    <row r="36" spans="2:17" x14ac:dyDescent="0.25">
      <c r="B36" s="9"/>
      <c r="C36" s="2"/>
      <c r="D36" s="2"/>
      <c r="E36" s="63" t="str">
        <f ca="1"/>
        <v/>
      </c>
      <c r="F36" s="71" t="str">
        <f ca="1"/>
        <v/>
      </c>
      <c r="G36" s="72" t="str">
        <f ca="1"/>
        <v/>
      </c>
      <c r="H36" s="72" t="str">
        <f ca="1"/>
        <v/>
      </c>
      <c r="I36" s="72" t="str">
        <f ca="1"/>
        <v/>
      </c>
      <c r="J36" s="2"/>
      <c r="K36" s="32" t="s">
        <v>324</v>
      </c>
      <c r="L36" s="67"/>
      <c r="M36" s="68"/>
      <c r="N36" s="68"/>
      <c r="O36" s="68"/>
      <c r="P36" s="2"/>
      <c r="Q36" s="2"/>
    </row>
    <row r="37" spans="2:17" x14ac:dyDescent="0.25">
      <c r="B37" s="9"/>
      <c r="C37" s="2"/>
      <c r="D37" s="2"/>
      <c r="E37" s="63" t="str">
        <f ca="1"/>
        <v/>
      </c>
      <c r="F37" s="71" t="str">
        <f ca="1"/>
        <v/>
      </c>
      <c r="G37" s="72" t="str">
        <f ca="1"/>
        <v/>
      </c>
      <c r="H37" s="72" t="str">
        <f ca="1"/>
        <v/>
      </c>
      <c r="I37" s="72" t="str">
        <f ca="1"/>
        <v/>
      </c>
      <c r="J37" s="2"/>
      <c r="K37" s="32" t="s">
        <v>325</v>
      </c>
      <c r="L37" s="69">
        <f ca="1">F27</f>
        <v>43834.456926388892</v>
      </c>
      <c r="M37" s="70"/>
      <c r="N37" s="70"/>
      <c r="O37" s="70"/>
      <c r="P37" s="2"/>
      <c r="Q37" s="2"/>
    </row>
    <row r="38" spans="2:17" x14ac:dyDescent="0.25">
      <c r="B38" s="9"/>
      <c r="C38" s="2"/>
      <c r="D38" s="2"/>
      <c r="E38" s="63" t="str">
        <f ca="1"/>
        <v/>
      </c>
      <c r="F38" s="71" t="str">
        <f ca="1"/>
        <v/>
      </c>
      <c r="G38" s="72" t="str">
        <f ca="1"/>
        <v/>
      </c>
      <c r="H38" s="72" t="str">
        <f ca="1"/>
        <v/>
      </c>
      <c r="I38" s="72" t="str">
        <f ca="1"/>
        <v/>
      </c>
      <c r="J38" s="2"/>
      <c r="K38" s="32" t="s">
        <v>326</v>
      </c>
      <c r="L38" s="67" t="s">
        <v>416</v>
      </c>
      <c r="M38" s="68"/>
      <c r="N38" s="68"/>
      <c r="O38" s="68"/>
      <c r="P38" s="2"/>
      <c r="Q38" s="2"/>
    </row>
    <row r="39" spans="2:17" x14ac:dyDescent="0.25">
      <c r="B39" s="9"/>
      <c r="C39" s="2"/>
      <c r="D39" s="2"/>
      <c r="E39" s="63" t="str">
        <f ca="1"/>
        <v/>
      </c>
      <c r="F39" s="71" t="str">
        <f ca="1"/>
        <v/>
      </c>
      <c r="G39" s="72" t="str">
        <f ca="1"/>
        <v/>
      </c>
      <c r="H39" s="72" t="str">
        <f ca="1"/>
        <v/>
      </c>
      <c r="I39" s="72" t="str">
        <f ca="1"/>
        <v/>
      </c>
      <c r="J39" s="2"/>
      <c r="K39" s="32" t="s">
        <v>327</v>
      </c>
      <c r="L39" s="67" t="s">
        <v>367</v>
      </c>
      <c r="M39" s="68"/>
      <c r="N39" s="68"/>
      <c r="O39" s="68"/>
      <c r="P39" s="2"/>
      <c r="Q39" s="2"/>
    </row>
    <row r="40" spans="2:17" x14ac:dyDescent="0.25">
      <c r="B40" s="9"/>
      <c r="C40" s="2"/>
      <c r="D40" s="2"/>
      <c r="E40" s="63" t="str">
        <f ca="1"/>
        <v/>
      </c>
      <c r="F40" s="71" t="str">
        <f ca="1"/>
        <v/>
      </c>
      <c r="G40" s="72" t="str">
        <f ca="1"/>
        <v/>
      </c>
      <c r="H40" s="72" t="str">
        <f ca="1"/>
        <v/>
      </c>
      <c r="I40" s="72" t="str">
        <f ca="1"/>
        <v/>
      </c>
      <c r="J40" s="2"/>
      <c r="K40" s="32" t="s">
        <v>328</v>
      </c>
      <c r="L40" s="67"/>
      <c r="M40" s="68"/>
      <c r="N40" s="68"/>
      <c r="O40" s="68"/>
      <c r="P40" s="2"/>
      <c r="Q40" s="2"/>
    </row>
    <row r="41" spans="2:17" ht="15" customHeight="1" x14ac:dyDescent="0.25">
      <c r="B41" s="9"/>
      <c r="C41" s="2"/>
      <c r="D41" s="2"/>
      <c r="E41" s="63" t="str">
        <f ca="1"/>
        <v/>
      </c>
      <c r="F41" s="71" t="str">
        <f ca="1"/>
        <v/>
      </c>
      <c r="G41" s="72" t="str">
        <f ca="1"/>
        <v/>
      </c>
      <c r="H41" s="72" t="str">
        <f ca="1"/>
        <v/>
      </c>
      <c r="I41" s="72" t="str">
        <f ca="1"/>
        <v/>
      </c>
      <c r="J41" s="2"/>
      <c r="K41" s="32" t="s">
        <v>329</v>
      </c>
      <c r="L41" s="81" t="s">
        <v>330</v>
      </c>
      <c r="M41" s="82"/>
      <c r="N41" s="82"/>
      <c r="O41" s="82"/>
      <c r="P41" s="2"/>
      <c r="Q41" s="2"/>
    </row>
    <row r="42" spans="2:17" x14ac:dyDescent="0.25">
      <c r="B42" s="9"/>
      <c r="C42" s="2"/>
      <c r="D42" s="2"/>
      <c r="E42" s="63" t="str">
        <f ca="1"/>
        <v/>
      </c>
      <c r="F42" s="71" t="str">
        <f ca="1"/>
        <v/>
      </c>
      <c r="G42" s="72" t="str">
        <f ca="1"/>
        <v/>
      </c>
      <c r="H42" s="72" t="str">
        <f ca="1"/>
        <v/>
      </c>
      <c r="I42" s="72" t="str">
        <f ca="1"/>
        <v/>
      </c>
      <c r="J42" s="2"/>
      <c r="K42" s="32"/>
      <c r="L42" s="81"/>
      <c r="M42" s="82"/>
      <c r="N42" s="82"/>
      <c r="O42" s="82"/>
      <c r="P42" s="2"/>
      <c r="Q42" s="2"/>
    </row>
    <row r="43" spans="2:17" x14ac:dyDescent="0.25">
      <c r="B43" s="9"/>
      <c r="C43" s="2"/>
      <c r="D43" s="2"/>
      <c r="E43" s="63" t="str">
        <f ca="1"/>
        <v/>
      </c>
      <c r="F43" s="71" t="str">
        <f ca="1"/>
        <v/>
      </c>
      <c r="G43" s="72" t="str">
        <f ca="1"/>
        <v/>
      </c>
      <c r="H43" s="72" t="str">
        <f ca="1"/>
        <v/>
      </c>
      <c r="I43" s="72" t="str">
        <f ca="1"/>
        <v/>
      </c>
      <c r="J43" s="2"/>
      <c r="K43" s="32"/>
      <c r="L43" s="81"/>
      <c r="M43" s="82"/>
      <c r="N43" s="82"/>
      <c r="O43" s="82"/>
      <c r="P43" s="2"/>
      <c r="Q43" s="2"/>
    </row>
    <row r="44" spans="2:17" x14ac:dyDescent="0.25">
      <c r="B44" s="9"/>
      <c r="C44" s="2"/>
      <c r="D44" s="2"/>
      <c r="E44" s="63" t="str">
        <f ca="1"/>
        <v/>
      </c>
      <c r="F44" s="71" t="str">
        <f ca="1"/>
        <v/>
      </c>
      <c r="G44" s="72" t="str">
        <f ca="1"/>
        <v/>
      </c>
      <c r="H44" s="72" t="str">
        <f ca="1"/>
        <v/>
      </c>
      <c r="I44" s="72" t="str">
        <f ca="1"/>
        <v/>
      </c>
      <c r="J44" s="2"/>
      <c r="K44" s="32"/>
      <c r="L44" s="81"/>
      <c r="M44" s="82"/>
      <c r="N44" s="82"/>
      <c r="O44" s="82"/>
      <c r="P44" s="2"/>
      <c r="Q44" s="2"/>
    </row>
    <row r="45" spans="2:17" x14ac:dyDescent="0.25">
      <c r="B45" s="9"/>
      <c r="C45" s="2"/>
      <c r="D45" s="2"/>
      <c r="E45" s="63" t="str">
        <f ca="1"/>
        <v/>
      </c>
      <c r="F45" s="71" t="str">
        <f ca="1"/>
        <v/>
      </c>
      <c r="G45" s="72" t="str">
        <f ca="1"/>
        <v/>
      </c>
      <c r="H45" s="72" t="str">
        <f ca="1"/>
        <v/>
      </c>
      <c r="I45" s="72" t="str">
        <f ca="1"/>
        <v/>
      </c>
      <c r="J45" s="2"/>
      <c r="K45" s="32"/>
      <c r="L45" s="81"/>
      <c r="M45" s="82"/>
      <c r="N45" s="82"/>
      <c r="O45" s="82"/>
      <c r="P45" s="2"/>
      <c r="Q45" s="2"/>
    </row>
    <row r="46" spans="2:17" x14ac:dyDescent="0.25">
      <c r="B46" s="9"/>
      <c r="C46" s="2"/>
      <c r="D46" s="2"/>
      <c r="E46" s="63"/>
      <c r="F46" s="64"/>
      <c r="G46" s="72"/>
      <c r="H46" s="72"/>
      <c r="I46" s="72"/>
      <c r="J46" s="2"/>
      <c r="K46" s="32"/>
      <c r="L46" s="81"/>
      <c r="M46" s="82"/>
      <c r="N46" s="82"/>
      <c r="O46" s="82"/>
      <c r="P46" s="2"/>
      <c r="Q46" s="2"/>
    </row>
    <row r="47" spans="2:17" x14ac:dyDescent="0.25">
      <c r="B47" s="9"/>
      <c r="C47" s="2"/>
      <c r="D47" s="2"/>
      <c r="E47" s="63"/>
      <c r="F47" s="64"/>
      <c r="G47" s="72"/>
      <c r="H47" s="72"/>
      <c r="I47" s="72"/>
      <c r="J47" s="2"/>
      <c r="K47" s="32"/>
      <c r="L47" s="81"/>
      <c r="M47" s="82"/>
      <c r="N47" s="82"/>
      <c r="O47" s="82"/>
      <c r="P47" s="2"/>
      <c r="Q47" s="2"/>
    </row>
    <row r="48" spans="2:17" x14ac:dyDescent="0.25">
      <c r="B48" s="9"/>
      <c r="C48" s="2"/>
      <c r="D48" s="2"/>
      <c r="E48" s="63"/>
      <c r="F48" s="64"/>
      <c r="G48" s="72"/>
      <c r="H48" s="72"/>
      <c r="I48" s="72"/>
      <c r="J48" s="2"/>
      <c r="K48" s="32"/>
      <c r="L48" s="81"/>
      <c r="M48" s="82"/>
      <c r="N48" s="82"/>
      <c r="O48" s="82"/>
      <c r="P48" s="2"/>
      <c r="Q48" s="2"/>
    </row>
    <row r="49" spans="2:17" x14ac:dyDescent="0.25">
      <c r="B49" s="2"/>
      <c r="C49" s="2"/>
      <c r="D49" s="2"/>
      <c r="E49" s="2"/>
      <c r="F49" s="2"/>
      <c r="G49" s="2"/>
      <c r="H49" s="2"/>
      <c r="I49" s="2"/>
      <c r="J49" s="2"/>
      <c r="K49" s="2"/>
      <c r="L49" s="2"/>
      <c r="M49" s="2"/>
      <c r="N49" s="2"/>
      <c r="O49" s="2"/>
      <c r="P49" s="2"/>
      <c r="Q49" s="2"/>
    </row>
    <row r="70" ht="15.75" customHeight="1" x14ac:dyDescent="0.25"/>
    <row r="72" ht="14.25" customHeight="1" x14ac:dyDescent="0.25"/>
  </sheetData>
  <mergeCells count="1">
    <mergeCell ref="L41:O48"/>
  </mergeCells>
  <hyperlinks>
    <hyperlink ref="K15" r:id="rId1" display="https://support.lusid.com/what-is-a-recipe-and-how-are-they-used" xr:uid="{2D74B3CA-5BED-474D-8A87-696D0EFC85BE}"/>
    <hyperlink ref="K16" r:id="rId2" location="operation/GetAggregationByPortfolio" display="https://docs.lusid.com/ - operation/GetAggregationByPortfolio" xr:uid="{FF988C11-A394-4686-9A8A-D120929CB944}"/>
  </hyperlinks>
  <pageMargins left="0.7" right="0.7" top="0.75" bottom="0.75" header="0.3" footer="0.3"/>
  <pageSetup paperSize="9" orientation="portrait" r:id="rId3"/>
  <drawing r:id="rId4"/>
  <extLst>
    <ext xmlns:x14="http://schemas.microsoft.com/office/spreadsheetml/2009/9/main" uri="{CCE6A557-97BC-4b89-ADB6-D9C93CAAB3DF}">
      <x14:dataValidations xmlns:xm="http://schemas.microsoft.com/office/excel/2006/main" count="1">
        <x14:dataValidation type="list" allowBlank="1" showInputMessage="1" showErrorMessage="1" xr:uid="{9A34625C-DA61-48B4-9234-2997F92F63DB}">
          <x14:formula1>
            <xm:f>'Create foreign ccy portfolios'!$G$29:$G$33</xm:f>
          </x14:formula1>
          <xm:sqref>F25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EC975-4C1B-47B5-B33B-B9D5D122F392}">
  <sheetPr>
    <tabColor theme="8" tint="0.79998168889431442"/>
  </sheetPr>
  <dimension ref="B1:R97"/>
  <sheetViews>
    <sheetView showGridLines="0" topLeftCell="A7" zoomScale="85" zoomScaleNormal="85" workbookViewId="0">
      <selection activeCell="G30" sqref="G30"/>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31.28515625" bestFit="1" customWidth="1"/>
    <col min="7" max="10" width="18.28515625" customWidth="1"/>
    <col min="11" max="11" width="30.42578125" customWidth="1"/>
    <col min="12" max="12" width="18.28515625" customWidth="1"/>
    <col min="13" max="13" width="16.28515625" customWidth="1"/>
    <col min="14" max="14" width="23.5703125" customWidth="1"/>
    <col min="15" max="15" width="19.28515625" bestFit="1" customWidth="1"/>
    <col min="16" max="16" width="14.5703125" bestFit="1"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1"/>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c r="E5" s="1"/>
      <c r="F5" s="1"/>
      <c r="G5" s="1"/>
      <c r="H5" s="1"/>
      <c r="I5" s="1"/>
      <c r="J5" s="1"/>
      <c r="K5" s="1"/>
      <c r="L5" s="1"/>
      <c r="M5" s="1"/>
    </row>
    <row r="6" spans="2:13" x14ac:dyDescent="0.25">
      <c r="B6" s="1"/>
      <c r="C6" s="1"/>
      <c r="D6" s="3"/>
      <c r="E6" s="1"/>
      <c r="F6" s="1"/>
      <c r="G6" s="1"/>
      <c r="H6" s="1"/>
      <c r="I6" s="1"/>
      <c r="J6" s="1"/>
      <c r="K6" s="1"/>
      <c r="L6" s="1"/>
      <c r="M6" s="1"/>
    </row>
    <row r="7" spans="2:13" x14ac:dyDescent="0.25">
      <c r="B7" s="1"/>
      <c r="C7" s="1"/>
      <c r="D7" s="1"/>
      <c r="E7" s="19"/>
      <c r="F7" s="1"/>
      <c r="G7" s="1"/>
      <c r="H7" s="1"/>
      <c r="I7" s="1"/>
      <c r="J7" s="1"/>
      <c r="K7" s="1"/>
      <c r="L7" s="1"/>
      <c r="M7" s="1"/>
    </row>
    <row r="8" spans="2:13" x14ac:dyDescent="0.25">
      <c r="B8" s="1"/>
      <c r="C8" s="1"/>
      <c r="D8" s="1"/>
      <c r="E8" s="19"/>
      <c r="F8" s="1"/>
      <c r="G8" s="1"/>
      <c r="H8" s="1"/>
      <c r="I8" s="1"/>
      <c r="J8" s="1"/>
      <c r="K8" s="1"/>
      <c r="L8" s="1"/>
      <c r="M8" s="1"/>
    </row>
    <row r="9" spans="2:13" x14ac:dyDescent="0.25">
      <c r="B9" s="1"/>
      <c r="C9" s="1"/>
      <c r="D9" s="1"/>
      <c r="E9" s="19"/>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9"/>
      <c r="F12" s="2"/>
      <c r="G12" s="9"/>
      <c r="H12" s="9"/>
      <c r="I12" s="9"/>
      <c r="J12" s="9"/>
      <c r="K12" s="9"/>
      <c r="L12" s="9"/>
    </row>
    <row r="13" spans="2:13" x14ac:dyDescent="0.25">
      <c r="B13" s="2"/>
      <c r="C13" s="2"/>
      <c r="D13" s="2"/>
      <c r="L13" s="9"/>
    </row>
    <row r="14" spans="2:13" ht="21" x14ac:dyDescent="0.25">
      <c r="B14" s="2"/>
      <c r="C14" s="2"/>
      <c r="D14" s="2"/>
      <c r="E14" s="37" t="s">
        <v>261</v>
      </c>
      <c r="F14" s="27"/>
      <c r="G14" s="27"/>
      <c r="H14" s="27"/>
      <c r="I14" s="27"/>
      <c r="J14" s="27"/>
      <c r="K14" s="27"/>
      <c r="L14" s="9"/>
    </row>
    <row r="15" spans="2:13" x14ac:dyDescent="0.25">
      <c r="B15" s="2"/>
      <c r="C15" s="2"/>
      <c r="D15" s="2"/>
      <c r="E15" s="35"/>
      <c r="F15" s="35"/>
      <c r="G15" s="35"/>
      <c r="L15" s="9"/>
    </row>
    <row r="16" spans="2:13" x14ac:dyDescent="0.25">
      <c r="B16" s="2"/>
      <c r="C16" s="2"/>
      <c r="D16" s="2"/>
      <c r="E16" s="34" t="s">
        <v>421</v>
      </c>
      <c r="F16" s="35"/>
      <c r="G16" s="35"/>
      <c r="K16" s="28"/>
      <c r="L16" s="9"/>
    </row>
    <row r="17" spans="2:18" x14ac:dyDescent="0.25">
      <c r="B17" s="2"/>
      <c r="C17" s="2"/>
      <c r="D17" s="2"/>
      <c r="E17" s="34" t="s">
        <v>422</v>
      </c>
      <c r="F17" s="35"/>
      <c r="G17" s="35"/>
      <c r="K17" s="28"/>
      <c r="L17" s="9"/>
    </row>
    <row r="18" spans="2:18" x14ac:dyDescent="0.25">
      <c r="B18" s="2"/>
      <c r="C18" s="2"/>
      <c r="D18" s="2"/>
      <c r="E18" s="35"/>
      <c r="F18" s="35"/>
      <c r="G18" s="35"/>
      <c r="L18" s="2"/>
    </row>
    <row r="19" spans="2:18" ht="21" x14ac:dyDescent="0.35">
      <c r="B19" s="2"/>
      <c r="C19" s="10"/>
      <c r="D19" s="10"/>
      <c r="E19" s="36"/>
      <c r="F19" s="36"/>
      <c r="G19" s="36"/>
      <c r="H19" s="2"/>
      <c r="I19" s="2"/>
      <c r="J19" s="2"/>
      <c r="K19" s="2"/>
      <c r="L19" s="2"/>
      <c r="M19" s="2"/>
      <c r="N19" s="2"/>
      <c r="O19" s="2"/>
      <c r="P19" s="2"/>
      <c r="Q19" s="2"/>
      <c r="R19" s="2"/>
    </row>
    <row r="20" spans="2:18" ht="15.75" thickBot="1" x14ac:dyDescent="0.3">
      <c r="B20" s="2"/>
      <c r="C20" s="2"/>
      <c r="D20" s="2"/>
      <c r="E20" s="36"/>
      <c r="F20" s="36"/>
      <c r="G20" s="36"/>
      <c r="H20" s="2"/>
      <c r="I20" s="2"/>
      <c r="J20" s="2"/>
      <c r="K20" s="2"/>
      <c r="L20" s="2"/>
      <c r="M20" s="2"/>
      <c r="N20" s="2"/>
      <c r="O20" s="2"/>
      <c r="P20" s="2"/>
      <c r="Q20" s="2"/>
      <c r="R20" s="2"/>
    </row>
    <row r="21" spans="2:18" ht="15.75" thickBot="1" x14ac:dyDescent="0.3">
      <c r="B21" s="2"/>
      <c r="C21" s="2"/>
      <c r="D21" s="2"/>
      <c r="E21" s="9" t="s">
        <v>182</v>
      </c>
      <c r="F21" s="41" t="s">
        <v>264</v>
      </c>
      <c r="G21" s="36"/>
      <c r="H21" s="2"/>
      <c r="I21" s="2"/>
      <c r="J21" s="2"/>
      <c r="K21" s="2"/>
      <c r="L21" s="2"/>
      <c r="M21" s="2"/>
      <c r="N21" s="2"/>
      <c r="O21" s="2"/>
      <c r="P21" s="2"/>
      <c r="Q21" s="2"/>
      <c r="R21" s="2"/>
    </row>
    <row r="22" spans="2:18" ht="5.25" customHeight="1" thickBot="1" x14ac:dyDescent="0.3">
      <c r="B22" s="2"/>
      <c r="C22" s="2"/>
      <c r="D22" s="2"/>
      <c r="E22" s="36"/>
      <c r="F22" s="36"/>
      <c r="G22" s="36"/>
      <c r="H22" s="2"/>
      <c r="I22" s="2"/>
      <c r="J22" s="2"/>
      <c r="K22" s="2"/>
      <c r="L22" s="2"/>
      <c r="M22" s="2"/>
      <c r="N22" s="2"/>
      <c r="O22" s="2"/>
      <c r="P22" s="2"/>
      <c r="Q22" s="2"/>
      <c r="R22" s="2"/>
    </row>
    <row r="23" spans="2:18" ht="15.75" thickBot="1" x14ac:dyDescent="0.3">
      <c r="B23" s="2"/>
      <c r="C23" s="2"/>
      <c r="D23" s="2"/>
      <c r="E23" s="9" t="s">
        <v>186</v>
      </c>
      <c r="F23" s="41" t="s">
        <v>298</v>
      </c>
      <c r="G23" s="36"/>
      <c r="H23" s="2"/>
      <c r="I23" s="2"/>
      <c r="J23" s="2"/>
      <c r="K23" s="2"/>
      <c r="L23" s="2"/>
      <c r="M23" s="2"/>
      <c r="N23" s="2"/>
      <c r="O23" s="2"/>
      <c r="P23" s="2"/>
      <c r="Q23" s="2"/>
      <c r="R23" s="2"/>
    </row>
    <row r="24" spans="2:18" x14ac:dyDescent="0.25">
      <c r="B24" s="2"/>
      <c r="C24" s="2"/>
      <c r="D24" s="2"/>
      <c r="E24" s="9"/>
      <c r="F24" s="9"/>
      <c r="G24" s="9"/>
      <c r="H24" s="2"/>
      <c r="I24" s="2"/>
      <c r="J24" s="2"/>
      <c r="K24" s="2"/>
      <c r="L24" s="2"/>
      <c r="M24" s="2"/>
      <c r="N24" s="2"/>
      <c r="O24" s="2"/>
      <c r="P24" s="2"/>
      <c r="Q24" s="2"/>
      <c r="R24" s="2"/>
    </row>
    <row r="25" spans="2:18" x14ac:dyDescent="0.25">
      <c r="B25" s="2"/>
      <c r="C25" s="2"/>
      <c r="D25" s="2"/>
      <c r="E25" s="9" t="s">
        <v>190</v>
      </c>
      <c r="F25" s="46">
        <f ca="1">NOW()-3</f>
        <v>43835.456926388892</v>
      </c>
      <c r="G25" s="36" t="s">
        <v>299</v>
      </c>
      <c r="H25" s="2"/>
      <c r="I25" s="2"/>
      <c r="J25" s="2"/>
      <c r="K25" s="2"/>
      <c r="L25" s="2"/>
      <c r="M25" s="2"/>
      <c r="N25" s="2"/>
      <c r="O25" s="2"/>
      <c r="P25" s="2"/>
      <c r="Q25" s="2"/>
      <c r="R25" s="2"/>
    </row>
    <row r="26" spans="2:18" x14ac:dyDescent="0.25">
      <c r="B26" s="2"/>
      <c r="C26" s="2"/>
      <c r="D26" s="2"/>
      <c r="E26" s="9"/>
      <c r="F26" s="9"/>
      <c r="G26" s="36"/>
      <c r="H26" s="2"/>
      <c r="I26" s="2"/>
      <c r="J26" s="2"/>
      <c r="K26" s="2"/>
      <c r="L26" s="2"/>
      <c r="M26" s="2"/>
      <c r="N26" s="2"/>
      <c r="O26" s="2"/>
      <c r="P26" s="2"/>
      <c r="Q26" s="2"/>
      <c r="R26" s="2"/>
    </row>
    <row r="27" spans="2:18" x14ac:dyDescent="0.25">
      <c r="B27" s="2"/>
      <c r="C27" s="2"/>
      <c r="D27" s="2"/>
      <c r="E27" s="9"/>
      <c r="F27" s="36"/>
      <c r="G27" s="36"/>
      <c r="H27" s="2"/>
      <c r="I27" s="2"/>
      <c r="J27" s="2"/>
      <c r="K27" s="2"/>
      <c r="L27" s="2"/>
      <c r="M27" s="2"/>
      <c r="N27" s="2"/>
      <c r="O27" s="2"/>
      <c r="P27" s="2"/>
      <c r="Q27" s="2"/>
      <c r="R27" s="2"/>
    </row>
    <row r="28" spans="2:18" x14ac:dyDescent="0.25">
      <c r="B28" s="2"/>
      <c r="C28" s="2"/>
      <c r="D28" s="2"/>
      <c r="E28" s="7" t="s">
        <v>204</v>
      </c>
      <c r="F28" s="7" t="s">
        <v>184</v>
      </c>
      <c r="G28" s="7" t="s">
        <v>243</v>
      </c>
      <c r="H28" s="7" t="s">
        <v>244</v>
      </c>
      <c r="I28" s="7" t="s">
        <v>205</v>
      </c>
      <c r="J28" s="7" t="s">
        <v>206</v>
      </c>
      <c r="K28" s="7" t="s">
        <v>188</v>
      </c>
      <c r="L28" s="7" t="s">
        <v>207</v>
      </c>
      <c r="M28" s="7" t="s">
        <v>208</v>
      </c>
      <c r="N28" s="7" t="s">
        <v>209</v>
      </c>
      <c r="O28" s="7" t="s">
        <v>210</v>
      </c>
      <c r="P28" s="7" t="s">
        <v>211</v>
      </c>
      <c r="Q28" s="7" t="s">
        <v>189</v>
      </c>
      <c r="R28" s="2"/>
    </row>
    <row r="29" spans="2:18" x14ac:dyDescent="0.25">
      <c r="B29" s="2"/>
      <c r="C29" s="2"/>
      <c r="D29" s="9"/>
      <c r="E29" s="38" t="s">
        <v>423</v>
      </c>
      <c r="F29" s="38" t="s">
        <v>424</v>
      </c>
      <c r="G29" s="47" t="s">
        <v>425</v>
      </c>
      <c r="H29" s="21" t="s">
        <v>8</v>
      </c>
      <c r="I29" s="57">
        <f ca="1">F25</f>
        <v>43835.456926388892</v>
      </c>
      <c r="J29" s="84">
        <f ca="1">I29</f>
        <v>43835.456926388892</v>
      </c>
      <c r="K29" s="22">
        <v>1000000</v>
      </c>
      <c r="L29" s="76">
        <v>1</v>
      </c>
      <c r="M29" s="22">
        <v>1000000</v>
      </c>
      <c r="N29" s="23"/>
      <c r="O29" s="23" t="s">
        <v>8</v>
      </c>
      <c r="P29" s="23"/>
      <c r="Q29" s="23" t="s">
        <v>241</v>
      </c>
      <c r="R29" s="2"/>
    </row>
    <row r="30" spans="2:18" x14ac:dyDescent="0.25">
      <c r="B30" s="2"/>
      <c r="C30" s="2"/>
      <c r="D30" s="9"/>
      <c r="E30" s="38"/>
      <c r="F30" s="38"/>
      <c r="G30" s="47"/>
      <c r="H30" s="21"/>
      <c r="I30" s="26"/>
      <c r="J30" s="21"/>
      <c r="K30" s="22"/>
      <c r="L30" s="23"/>
      <c r="M30" s="23"/>
      <c r="N30" s="23"/>
      <c r="O30" s="23"/>
      <c r="P30" s="23"/>
      <c r="Q30" s="23"/>
      <c r="R30" s="2"/>
    </row>
    <row r="31" spans="2:18" x14ac:dyDescent="0.25">
      <c r="B31" s="2"/>
      <c r="C31" s="2"/>
      <c r="D31" s="9"/>
      <c r="E31" s="38"/>
      <c r="F31" s="38"/>
      <c r="G31" s="47"/>
      <c r="H31" s="21"/>
      <c r="I31" s="26"/>
      <c r="J31" s="21"/>
      <c r="K31" s="22"/>
      <c r="L31" s="23"/>
      <c r="M31" s="23"/>
      <c r="N31" s="23"/>
      <c r="O31" s="23"/>
      <c r="P31" s="23"/>
      <c r="Q31" s="23"/>
      <c r="R31" s="2"/>
    </row>
    <row r="32" spans="2:18" x14ac:dyDescent="0.25">
      <c r="B32" s="2"/>
      <c r="C32" s="2"/>
      <c r="D32" s="9"/>
      <c r="E32" s="38"/>
      <c r="F32" s="38"/>
      <c r="G32" s="47"/>
      <c r="H32" s="21"/>
      <c r="I32" s="26"/>
      <c r="J32" s="21"/>
      <c r="K32" s="22"/>
      <c r="L32" s="23"/>
      <c r="M32" s="23"/>
      <c r="N32" s="23"/>
      <c r="O32" s="23"/>
      <c r="P32" s="23"/>
      <c r="Q32" s="23"/>
      <c r="R32" s="2"/>
    </row>
    <row r="33" spans="2:18" x14ac:dyDescent="0.25">
      <c r="B33" s="2"/>
      <c r="C33" s="2"/>
      <c r="D33" s="9"/>
      <c r="E33" s="38"/>
      <c r="F33" s="38"/>
      <c r="G33" s="47"/>
      <c r="H33" s="21"/>
      <c r="I33" s="26"/>
      <c r="J33" s="21"/>
      <c r="K33" s="22"/>
      <c r="L33" s="23"/>
      <c r="M33" s="23"/>
      <c r="N33" s="23"/>
      <c r="O33" s="23"/>
      <c r="P33" s="23"/>
      <c r="Q33" s="23"/>
      <c r="R33" s="2"/>
    </row>
    <row r="34" spans="2:18" x14ac:dyDescent="0.25">
      <c r="B34" s="2"/>
      <c r="C34" s="2"/>
      <c r="D34" s="2"/>
      <c r="E34" s="36"/>
      <c r="F34" s="36"/>
      <c r="G34" s="36"/>
      <c r="H34" s="2"/>
      <c r="I34" s="2"/>
      <c r="J34" s="2"/>
      <c r="K34" s="2"/>
      <c r="L34" s="2"/>
      <c r="M34" s="2"/>
      <c r="N34" s="2"/>
      <c r="O34" s="2"/>
      <c r="P34" s="2"/>
      <c r="Q34" s="2"/>
      <c r="R34" s="2"/>
    </row>
    <row r="35" spans="2:18" x14ac:dyDescent="0.25">
      <c r="B35" s="2"/>
      <c r="C35" s="2"/>
      <c r="D35" s="2"/>
      <c r="E35" s="9" t="str">
        <f ca="1">_xll.flTransactionsAdd(F21,F23,E28:Q29)</f>
        <v>Transactions added</v>
      </c>
      <c r="F35" s="36"/>
      <c r="G35" s="36"/>
      <c r="H35" s="2"/>
      <c r="I35" s="2"/>
      <c r="J35" s="2"/>
      <c r="K35" s="2"/>
      <c r="L35" s="2"/>
      <c r="M35" s="2"/>
      <c r="N35" s="2"/>
      <c r="O35" s="2"/>
      <c r="P35" s="2"/>
      <c r="Q35" s="2"/>
      <c r="R35" s="2"/>
    </row>
    <row r="36" spans="2:18" x14ac:dyDescent="0.25">
      <c r="B36" s="2"/>
      <c r="C36" s="2"/>
      <c r="D36" s="2"/>
      <c r="E36" s="36"/>
      <c r="F36" s="36"/>
      <c r="G36" s="36"/>
      <c r="H36" s="2"/>
      <c r="I36" s="2"/>
      <c r="J36" s="2"/>
      <c r="K36" s="2"/>
      <c r="L36" s="2"/>
      <c r="M36" s="2"/>
      <c r="N36" s="2"/>
      <c r="O36" s="2"/>
      <c r="P36" s="2"/>
      <c r="Q36" s="2"/>
      <c r="R36" s="2"/>
    </row>
    <row r="37" spans="2:18" ht="4.5" customHeight="1" x14ac:dyDescent="0.25">
      <c r="B37" s="2"/>
      <c r="C37" s="2"/>
      <c r="D37" s="2"/>
      <c r="E37" s="16"/>
      <c r="F37" s="36"/>
      <c r="G37" s="36"/>
      <c r="H37" s="2"/>
      <c r="I37" s="2"/>
      <c r="J37" s="2"/>
      <c r="K37" s="2"/>
      <c r="L37" s="2"/>
      <c r="M37" s="2"/>
      <c r="N37" s="2"/>
      <c r="O37" s="2"/>
      <c r="P37" s="2"/>
      <c r="Q37" s="2"/>
      <c r="R37" s="2"/>
    </row>
    <row r="38" spans="2:18" x14ac:dyDescent="0.25">
      <c r="E38" s="35"/>
      <c r="F38" s="35"/>
      <c r="G38" s="35"/>
    </row>
    <row r="39" spans="2:18" x14ac:dyDescent="0.25">
      <c r="E39" s="35"/>
      <c r="F39" s="35"/>
      <c r="G39" s="35"/>
    </row>
    <row r="40" spans="2:18" x14ac:dyDescent="0.25">
      <c r="E40" s="35"/>
      <c r="F40" s="35"/>
      <c r="G40" s="35"/>
    </row>
    <row r="41" spans="2:18" x14ac:dyDescent="0.25">
      <c r="E41" s="35"/>
      <c r="F41" s="35"/>
      <c r="G41" s="35"/>
    </row>
    <row r="42" spans="2:18" x14ac:dyDescent="0.25">
      <c r="E42" s="35"/>
      <c r="F42" s="35"/>
      <c r="G42" s="35"/>
    </row>
    <row r="43" spans="2:18" x14ac:dyDescent="0.25">
      <c r="E43" s="35"/>
      <c r="F43" s="35"/>
      <c r="G43" s="35"/>
    </row>
    <row r="44" spans="2:18" x14ac:dyDescent="0.25">
      <c r="E44" s="35"/>
      <c r="F44" s="35"/>
      <c r="G44" s="35"/>
    </row>
    <row r="45" spans="2:18" x14ac:dyDescent="0.25">
      <c r="E45" s="35"/>
      <c r="F45" s="35"/>
      <c r="G45" s="35"/>
    </row>
    <row r="46" spans="2:18" x14ac:dyDescent="0.25">
      <c r="E46" s="35"/>
      <c r="F46" s="35"/>
      <c r="G46" s="35"/>
    </row>
    <row r="47" spans="2:18" x14ac:dyDescent="0.25">
      <c r="E47" s="35"/>
      <c r="F47" s="35"/>
      <c r="G47" s="35"/>
    </row>
    <row r="48" spans="2:18" x14ac:dyDescent="0.25">
      <c r="E48" s="35"/>
      <c r="F48" s="35"/>
      <c r="G48" s="35"/>
    </row>
    <row r="49" spans="5:7" x14ac:dyDescent="0.25">
      <c r="E49" s="35"/>
      <c r="F49" s="35"/>
      <c r="G49" s="35"/>
    </row>
    <row r="50" spans="5:7" x14ac:dyDescent="0.25">
      <c r="E50" s="35"/>
      <c r="F50" s="35"/>
      <c r="G50" s="35"/>
    </row>
    <row r="51" spans="5:7" x14ac:dyDescent="0.25">
      <c r="E51" s="35"/>
      <c r="F51" s="35"/>
      <c r="G51" s="35"/>
    </row>
    <row r="52" spans="5:7" x14ac:dyDescent="0.25">
      <c r="E52" s="35"/>
      <c r="F52" s="35"/>
      <c r="G52" s="35"/>
    </row>
    <row r="53" spans="5:7" x14ac:dyDescent="0.25">
      <c r="E53" s="35"/>
      <c r="F53" s="35"/>
      <c r="G53" s="35"/>
    </row>
    <row r="54" spans="5:7" x14ac:dyDescent="0.25">
      <c r="E54" s="35"/>
      <c r="F54" s="35"/>
      <c r="G54" s="35"/>
    </row>
    <row r="55" spans="5:7" x14ac:dyDescent="0.25">
      <c r="E55" s="35"/>
      <c r="F55" s="35"/>
      <c r="G55" s="35"/>
    </row>
    <row r="56" spans="5:7" x14ac:dyDescent="0.25">
      <c r="E56" s="35"/>
      <c r="F56" s="35"/>
      <c r="G56" s="35"/>
    </row>
    <row r="57" spans="5:7" x14ac:dyDescent="0.25">
      <c r="E57" s="35"/>
      <c r="F57" s="35"/>
      <c r="G57" s="35"/>
    </row>
    <row r="58" spans="5:7" x14ac:dyDescent="0.25">
      <c r="E58" s="35"/>
      <c r="F58" s="35"/>
      <c r="G58" s="35"/>
    </row>
    <row r="59" spans="5:7" x14ac:dyDescent="0.25">
      <c r="E59" s="35"/>
      <c r="F59" s="35"/>
      <c r="G59" s="35"/>
    </row>
    <row r="60" spans="5:7" x14ac:dyDescent="0.25">
      <c r="E60" s="35"/>
      <c r="F60" s="35"/>
      <c r="G60" s="35"/>
    </row>
    <row r="61" spans="5:7" x14ac:dyDescent="0.25">
      <c r="E61" s="35"/>
      <c r="F61" s="35"/>
      <c r="G61" s="35"/>
    </row>
    <row r="62" spans="5:7" x14ac:dyDescent="0.25">
      <c r="E62" s="35"/>
      <c r="F62" s="35"/>
      <c r="G62" s="35"/>
    </row>
    <row r="63" spans="5:7" x14ac:dyDescent="0.25">
      <c r="E63" s="35"/>
      <c r="F63" s="35"/>
      <c r="G63" s="35"/>
    </row>
    <row r="64" spans="5:7" x14ac:dyDescent="0.25">
      <c r="E64" s="35"/>
      <c r="F64" s="35"/>
      <c r="G64" s="35"/>
    </row>
    <row r="65" spans="5:7" x14ac:dyDescent="0.25">
      <c r="E65" s="35"/>
      <c r="F65" s="35"/>
      <c r="G65" s="35"/>
    </row>
    <row r="66" spans="5:7" x14ac:dyDescent="0.25">
      <c r="E66" s="35"/>
      <c r="F66" s="35"/>
      <c r="G66" s="35"/>
    </row>
    <row r="67" spans="5:7" x14ac:dyDescent="0.25">
      <c r="E67" s="35"/>
      <c r="F67" s="35"/>
      <c r="G67" s="35"/>
    </row>
    <row r="68" spans="5:7" x14ac:dyDescent="0.25">
      <c r="E68" s="35"/>
      <c r="F68" s="35"/>
      <c r="G68" s="35"/>
    </row>
    <row r="69" spans="5:7" x14ac:dyDescent="0.25">
      <c r="E69" s="35"/>
      <c r="F69" s="35"/>
      <c r="G69" s="35"/>
    </row>
    <row r="70" spans="5:7" x14ac:dyDescent="0.25">
      <c r="E70" s="35"/>
      <c r="F70" s="35"/>
      <c r="G70" s="35"/>
    </row>
    <row r="71" spans="5:7" x14ac:dyDescent="0.25">
      <c r="E71" s="35"/>
      <c r="F71" s="35"/>
      <c r="G71" s="35"/>
    </row>
    <row r="72" spans="5:7" x14ac:dyDescent="0.25">
      <c r="E72" s="35"/>
      <c r="F72" s="35"/>
      <c r="G72" s="35"/>
    </row>
    <row r="73" spans="5:7" x14ac:dyDescent="0.25">
      <c r="E73" s="35"/>
      <c r="F73" s="35"/>
      <c r="G73" s="35"/>
    </row>
    <row r="74" spans="5:7" x14ac:dyDescent="0.25">
      <c r="E74" s="35"/>
      <c r="F74" s="35"/>
      <c r="G74" s="35"/>
    </row>
    <row r="75" spans="5:7" x14ac:dyDescent="0.25">
      <c r="E75" s="35"/>
      <c r="F75" s="35"/>
      <c r="G75" s="35"/>
    </row>
    <row r="76" spans="5:7" x14ac:dyDescent="0.25">
      <c r="E76" s="35"/>
      <c r="F76" s="35"/>
      <c r="G76" s="35"/>
    </row>
    <row r="77" spans="5:7" x14ac:dyDescent="0.25">
      <c r="E77" s="35"/>
      <c r="F77" s="35"/>
      <c r="G77" s="35"/>
    </row>
    <row r="78" spans="5:7" x14ac:dyDescent="0.25">
      <c r="E78" s="35"/>
      <c r="F78" s="35"/>
      <c r="G78" s="35"/>
    </row>
    <row r="79" spans="5:7" x14ac:dyDescent="0.25">
      <c r="E79" s="35"/>
      <c r="F79" s="35"/>
      <c r="G79" s="35"/>
    </row>
    <row r="80" spans="5:7" x14ac:dyDescent="0.25">
      <c r="E80" s="35"/>
      <c r="F80" s="35"/>
      <c r="G80" s="35"/>
    </row>
    <row r="81" spans="5:7" x14ac:dyDescent="0.25">
      <c r="E81" s="35"/>
      <c r="F81" s="35"/>
      <c r="G81" s="35"/>
    </row>
    <row r="82" spans="5:7" x14ac:dyDescent="0.25">
      <c r="E82" s="35"/>
      <c r="F82" s="35"/>
      <c r="G82" s="35"/>
    </row>
    <row r="83" spans="5:7" x14ac:dyDescent="0.25">
      <c r="E83" s="35"/>
      <c r="F83" s="35"/>
      <c r="G83" s="35"/>
    </row>
    <row r="84" spans="5:7" x14ac:dyDescent="0.25">
      <c r="E84" s="35"/>
      <c r="F84" s="35"/>
      <c r="G84" s="35"/>
    </row>
    <row r="85" spans="5:7" x14ac:dyDescent="0.25">
      <c r="E85" s="35"/>
      <c r="F85" s="35"/>
      <c r="G85" s="35"/>
    </row>
    <row r="86" spans="5:7" x14ac:dyDescent="0.25">
      <c r="E86" s="35"/>
      <c r="F86" s="35"/>
      <c r="G86" s="35"/>
    </row>
    <row r="87" spans="5:7" x14ac:dyDescent="0.25">
      <c r="E87" s="35"/>
      <c r="F87" s="35"/>
      <c r="G87" s="35"/>
    </row>
    <row r="88" spans="5:7" x14ac:dyDescent="0.25">
      <c r="E88" s="35"/>
      <c r="F88" s="35"/>
      <c r="G88" s="35"/>
    </row>
    <row r="89" spans="5:7" x14ac:dyDescent="0.25">
      <c r="E89" s="35"/>
      <c r="F89" s="35"/>
      <c r="G89" s="35"/>
    </row>
    <row r="90" spans="5:7" x14ac:dyDescent="0.25">
      <c r="E90" s="35"/>
      <c r="F90" s="35"/>
      <c r="G90" s="35"/>
    </row>
    <row r="91" spans="5:7" x14ac:dyDescent="0.25">
      <c r="E91" s="35"/>
      <c r="F91" s="35"/>
      <c r="G91" s="35"/>
    </row>
    <row r="92" spans="5:7" x14ac:dyDescent="0.25">
      <c r="E92" s="35"/>
      <c r="F92" s="35"/>
      <c r="G92" s="35"/>
    </row>
    <row r="93" spans="5:7" x14ac:dyDescent="0.25">
      <c r="E93" s="35"/>
      <c r="F93" s="35"/>
      <c r="G93" s="35"/>
    </row>
    <row r="94" spans="5:7" x14ac:dyDescent="0.25">
      <c r="E94" s="35"/>
      <c r="F94" s="35"/>
      <c r="G94" s="35"/>
    </row>
    <row r="95" spans="5:7" x14ac:dyDescent="0.25">
      <c r="E95" s="35"/>
      <c r="F95" s="35"/>
      <c r="G95" s="35"/>
    </row>
    <row r="96" spans="5:7" x14ac:dyDescent="0.25">
      <c r="E96" s="35"/>
      <c r="F96" s="35"/>
      <c r="G96" s="35"/>
    </row>
    <row r="97" spans="5:7" x14ac:dyDescent="0.25">
      <c r="E97" s="35"/>
      <c r="F97" s="35"/>
      <c r="G97" s="35"/>
    </row>
  </sheetData>
  <dataValidations count="18">
    <dataValidation allowBlank="1" showInputMessage="1" showErrorMessage="1" prompt="Settlement date" sqref="M39" xr:uid="{C115BF6B-B4AB-47B0-8C51-AB4DB7AB08D2}"/>
    <dataValidation allowBlank="1" showInputMessage="1" showErrorMessage="1" prompt="Purchase date" sqref="L39" xr:uid="{C1315233-C685-41DC-9E7C-96926F276556}"/>
    <dataValidation allowBlank="1" showInputMessage="1" showErrorMessage="1" prompt="Price" sqref="K39" xr:uid="{F3631455-E272-4210-ADBA-256373722ECA}"/>
    <dataValidation allowBlank="1" showInputMessage="1" showErrorMessage="1" prompt="Portfolio Cost" sqref="J39" xr:uid="{4F05D89A-2BE6-45F0-8500-FECA657F4DF8}"/>
    <dataValidation allowBlank="1" showInputMessage="1" showErrorMessage="1" prompt="Currency" sqref="I39" xr:uid="{1A40C113-14EC-4E34-9EDD-DF0106A787DB}"/>
    <dataValidation allowBlank="1" showInputMessage="1" showErrorMessage="1" prompt="Cost" sqref="H39" xr:uid="{FB2E7FFE-5712-4835-B960-5232DA532B2A}"/>
    <dataValidation allowBlank="1" showInputMessage="1" showErrorMessage="1" prompt="Units" sqref="G39" xr:uid="{59446ADB-FE62-407A-930A-446173734CBE}"/>
    <dataValidation allowBlank="1" showInputMessage="1" showErrorMessage="1" prompt="Instrument identifiers as single value or comma delimited list" sqref="F39" xr:uid="{FA1C7209-1768-4523-ACD1-EB2558E0FBE6}"/>
    <dataValidation allowBlank="1" showInputMessage="1" showErrorMessage="1" prompt="Instrument identifier types as single value or comma delimited list" sqref="E39" xr:uid="{6E138E0F-E909-4742-A819-BFFE2F2382FD}"/>
    <dataValidation allowBlank="1" showInputMessage="1" showErrorMessage="1" prompt="The unique identifier for the transaction." sqref="E27" xr:uid="{21C5F876-A465-4EDB-AAA0-6DF664DBB2A5}"/>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27" xr:uid="{0BD65924-B4F0-44EA-BC5E-C0D92F5E0A71}"/>
    <dataValidation allowBlank="1" showInputMessage="1" showErrorMessage="1" prompt="Instrument identifier types as single value or comma delimited list" sqref="G27" xr:uid="{1B9A14D4-EC4B-45BB-9DE3-34F4DBF3F75D}"/>
    <dataValidation allowBlank="1" showInputMessage="1" showErrorMessage="1" prompt="Instrument identifiers as single value or comma delimited list" sqref="H27" xr:uid="{B58E0F17-D292-455F-9F94-65C1793CE79D}"/>
    <dataValidation allowBlank="1" showInputMessage="1" showErrorMessage="1" prompt="The date of the transaction." sqref="I27" xr:uid="{33889A9B-F4B6-47D7-814B-1CAA6DF94280}"/>
    <dataValidation allowBlank="1" showInputMessage="1" showErrorMessage="1" prompt="The settlement date of the transaction." sqref="J27" xr:uid="{6FAC6A82-5E20-4629-8674-60DA32A11DE7}"/>
    <dataValidation allowBlank="1" showInputMessage="1" showErrorMessage="1" prompt="The number of units transacted in the associated instrument." sqref="K27" xr:uid="{A4BFA247-A43C-488C-A472-650D7F323E0A}"/>
    <dataValidation allowBlank="1" showInputMessage="1" showErrorMessage="1" prompt="The price for each unit of the transacted instrument in the transaction currency." sqref="L27" xr:uid="{386A5DD1-512D-4690-9F65-C83D38DE129A}"/>
    <dataValidation allowBlank="1" showInputMessage="1" showErrorMessage="1" prompt="The total value of the transaction in the settlement currency." sqref="M27:R27 R28:R35 R37" xr:uid="{F8B0DA7C-BE9A-4A08-8BD0-122988407EED}"/>
  </dataValidation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0FE9A-4904-4D4D-ABD3-809A044EBB44}">
  <sheetPr>
    <tabColor theme="7" tint="0.79998168889431442"/>
  </sheetPr>
  <dimension ref="B1:Q40"/>
  <sheetViews>
    <sheetView showGridLines="0" zoomScale="85" zoomScaleNormal="85" workbookViewId="0">
      <selection activeCell="F24" sqref="F24"/>
    </sheetView>
  </sheetViews>
  <sheetFormatPr defaultRowHeight="15" x14ac:dyDescent="0.25"/>
  <cols>
    <col min="1" max="1" width="5.85546875" customWidth="1"/>
    <col min="2" max="2" width="2.5703125" customWidth="1"/>
    <col min="3" max="3" width="1" customWidth="1"/>
    <col min="4" max="4" width="3.28515625" customWidth="1"/>
    <col min="5" max="6" width="31.28515625" bestFit="1" customWidth="1"/>
    <col min="7" max="7" width="26.42578125"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10.140625" bestFit="1" customWidth="1"/>
    <col min="17" max="17" width="22" bestFit="1" customWidth="1"/>
    <col min="18" max="19" width="9.28515625" bestFit="1" customWidth="1"/>
  </cols>
  <sheetData>
    <row r="1" spans="2:17" ht="27.75" customHeight="1" x14ac:dyDescent="0.25"/>
    <row r="2" spans="2:17" x14ac:dyDescent="0.25">
      <c r="B2" s="1"/>
      <c r="C2" s="1"/>
      <c r="D2" s="1"/>
      <c r="E2" s="1"/>
      <c r="F2" s="1"/>
      <c r="G2" s="1"/>
      <c r="H2" s="1"/>
      <c r="I2" s="1"/>
      <c r="J2" s="1"/>
      <c r="K2" s="1"/>
      <c r="L2" s="1"/>
      <c r="M2" s="1"/>
      <c r="N2" s="1"/>
    </row>
    <row r="3" spans="2:17" ht="27" customHeight="1" x14ac:dyDescent="0.25">
      <c r="B3" s="1"/>
      <c r="C3" s="1"/>
      <c r="D3" s="11"/>
      <c r="E3" s="1"/>
      <c r="F3" s="1"/>
      <c r="G3" s="1"/>
      <c r="H3" s="1"/>
      <c r="I3" s="1"/>
      <c r="J3" s="1"/>
      <c r="K3" s="1"/>
      <c r="L3" s="1"/>
      <c r="M3" s="1"/>
      <c r="N3" s="1"/>
    </row>
    <row r="4" spans="2:17" ht="8.25" customHeight="1" x14ac:dyDescent="0.25">
      <c r="B4" s="1"/>
      <c r="C4" s="1"/>
      <c r="D4" s="1"/>
      <c r="E4" s="1"/>
      <c r="F4" s="1"/>
      <c r="G4" s="1"/>
      <c r="H4" s="1"/>
      <c r="I4" s="1"/>
      <c r="J4" s="1"/>
      <c r="K4" s="1"/>
      <c r="L4" s="1"/>
      <c r="M4" s="1"/>
      <c r="N4" s="1"/>
    </row>
    <row r="5" spans="2:17" x14ac:dyDescent="0.25">
      <c r="B5" s="1"/>
      <c r="C5" s="1"/>
      <c r="D5" s="3"/>
      <c r="E5" s="1"/>
      <c r="F5" s="1"/>
      <c r="G5" s="1"/>
      <c r="H5" s="1"/>
      <c r="I5" s="1"/>
      <c r="J5" s="1"/>
      <c r="K5" s="1"/>
      <c r="L5" s="1"/>
      <c r="M5" s="1"/>
      <c r="N5" s="1"/>
    </row>
    <row r="6" spans="2:17" x14ac:dyDescent="0.25">
      <c r="B6" s="1"/>
      <c r="C6" s="1"/>
      <c r="D6" s="3"/>
      <c r="E6" s="1"/>
      <c r="F6" s="1"/>
      <c r="G6" s="1"/>
      <c r="H6" s="1"/>
      <c r="I6" s="1"/>
      <c r="J6" s="1"/>
      <c r="K6" s="1"/>
      <c r="L6" s="1"/>
      <c r="M6" s="1"/>
      <c r="N6" s="1"/>
    </row>
    <row r="7" spans="2:17" x14ac:dyDescent="0.25">
      <c r="B7" s="1"/>
      <c r="C7" s="1"/>
      <c r="D7" s="1"/>
      <c r="E7" s="19"/>
      <c r="F7" s="1"/>
      <c r="G7" s="1"/>
      <c r="H7" s="1"/>
      <c r="I7" s="1"/>
      <c r="J7" s="1"/>
      <c r="K7" s="1"/>
      <c r="L7" s="1"/>
      <c r="M7" s="1"/>
      <c r="N7" s="1"/>
    </row>
    <row r="8" spans="2:17" x14ac:dyDescent="0.25">
      <c r="B8" s="1"/>
      <c r="C8" s="1"/>
      <c r="D8" s="1"/>
      <c r="E8" s="19"/>
      <c r="F8" s="1"/>
      <c r="G8" s="1"/>
      <c r="H8" s="1"/>
      <c r="I8" s="1"/>
      <c r="J8" s="1"/>
      <c r="K8" s="1"/>
      <c r="L8" s="1"/>
      <c r="M8" s="1"/>
      <c r="N8" s="1"/>
    </row>
    <row r="9" spans="2:17" x14ac:dyDescent="0.25">
      <c r="B9" s="1"/>
      <c r="C9" s="1"/>
      <c r="D9" s="1"/>
      <c r="E9" s="19"/>
      <c r="F9" s="1"/>
      <c r="G9" s="1"/>
      <c r="H9" s="1"/>
      <c r="I9" s="1"/>
      <c r="J9" s="1"/>
      <c r="K9" s="1"/>
      <c r="L9" s="1"/>
      <c r="M9" s="1"/>
      <c r="N9" s="1"/>
    </row>
    <row r="10" spans="2:17" x14ac:dyDescent="0.25">
      <c r="B10" s="1"/>
      <c r="C10" s="1"/>
      <c r="D10" s="1"/>
      <c r="E10" s="1"/>
      <c r="F10" s="1"/>
      <c r="G10" s="1"/>
      <c r="H10" s="1"/>
      <c r="I10" s="1"/>
      <c r="J10" s="1"/>
      <c r="K10" s="1"/>
      <c r="L10" s="1"/>
      <c r="M10" s="1"/>
      <c r="N10" s="1"/>
    </row>
    <row r="12" spans="2:17" x14ac:dyDescent="0.25">
      <c r="B12" s="2"/>
      <c r="C12" s="2"/>
      <c r="D12" s="2"/>
      <c r="E12" s="9"/>
      <c r="F12" s="2"/>
      <c r="G12" s="9"/>
      <c r="H12" s="9"/>
      <c r="I12" s="9"/>
      <c r="J12" s="9"/>
      <c r="K12" s="9"/>
      <c r="L12" s="9"/>
      <c r="M12" s="2"/>
      <c r="N12" s="2"/>
      <c r="O12" s="2"/>
      <c r="P12" s="2"/>
      <c r="Q12" s="2"/>
    </row>
    <row r="13" spans="2:17" x14ac:dyDescent="0.25">
      <c r="B13" s="2"/>
      <c r="C13" s="2"/>
      <c r="D13" s="2"/>
      <c r="L13" s="9"/>
      <c r="M13" s="2"/>
      <c r="N13" s="2"/>
      <c r="O13" s="2"/>
      <c r="P13" s="2"/>
      <c r="Q13" s="2"/>
    </row>
    <row r="14" spans="2:17" ht="21" x14ac:dyDescent="0.25">
      <c r="B14" s="2"/>
      <c r="C14" s="2"/>
      <c r="D14" s="2"/>
      <c r="E14" s="37" t="s">
        <v>262</v>
      </c>
      <c r="F14" s="27"/>
      <c r="G14" s="27"/>
      <c r="H14" s="27"/>
      <c r="I14" s="27"/>
      <c r="J14" s="27"/>
      <c r="K14" s="28"/>
      <c r="L14" s="9"/>
      <c r="M14" s="2"/>
      <c r="N14" s="2"/>
      <c r="O14" s="2"/>
      <c r="P14" s="2"/>
      <c r="Q14" s="2"/>
    </row>
    <row r="15" spans="2:17" x14ac:dyDescent="0.25">
      <c r="B15" s="2"/>
      <c r="C15" s="2"/>
      <c r="D15" s="2"/>
      <c r="E15" s="35" t="s">
        <v>426</v>
      </c>
      <c r="F15" s="35"/>
      <c r="G15" s="35"/>
      <c r="K15" s="28" t="s">
        <v>347</v>
      </c>
      <c r="L15" s="9"/>
      <c r="M15" s="2"/>
      <c r="N15" s="2"/>
      <c r="O15" s="2"/>
      <c r="P15" s="2"/>
      <c r="Q15" s="2"/>
    </row>
    <row r="16" spans="2:17" x14ac:dyDescent="0.25">
      <c r="B16" s="2"/>
      <c r="C16" s="2"/>
      <c r="D16" s="2"/>
      <c r="E16" s="34" t="s">
        <v>427</v>
      </c>
      <c r="F16" s="35"/>
      <c r="G16" s="35"/>
      <c r="K16" s="28" t="s">
        <v>348</v>
      </c>
      <c r="L16" s="9"/>
      <c r="M16" s="2"/>
      <c r="N16" s="2"/>
      <c r="O16" s="2"/>
      <c r="P16" s="2"/>
      <c r="Q16" s="2"/>
    </row>
    <row r="17" spans="2:17" x14ac:dyDescent="0.25">
      <c r="B17" s="2"/>
      <c r="C17" s="2"/>
      <c r="D17" s="2"/>
      <c r="E17" s="34"/>
      <c r="F17" s="35"/>
      <c r="G17" s="35"/>
      <c r="L17" s="9"/>
      <c r="M17" s="2"/>
      <c r="N17" s="2"/>
      <c r="O17" s="2"/>
      <c r="P17" s="2"/>
      <c r="Q17" s="2"/>
    </row>
    <row r="18" spans="2:17" x14ac:dyDescent="0.25">
      <c r="B18" s="2"/>
      <c r="C18" s="2"/>
      <c r="D18" s="2"/>
      <c r="E18" s="35"/>
      <c r="F18" s="35"/>
      <c r="G18" s="35"/>
      <c r="L18" s="2"/>
      <c r="M18" s="2"/>
      <c r="N18" s="2"/>
      <c r="O18" s="2"/>
      <c r="P18" s="2"/>
      <c r="Q18" s="2"/>
    </row>
    <row r="19" spans="2:17" ht="15.75" thickBot="1" x14ac:dyDescent="0.3">
      <c r="B19" s="2"/>
      <c r="C19" s="2"/>
      <c r="D19" s="2"/>
      <c r="E19" s="36"/>
      <c r="F19" s="36"/>
      <c r="G19" s="36"/>
      <c r="H19" s="2"/>
      <c r="I19" s="2"/>
      <c r="J19" s="2"/>
      <c r="K19" s="2"/>
      <c r="L19" s="2"/>
      <c r="M19" s="2"/>
      <c r="N19" s="2"/>
      <c r="O19" s="2"/>
      <c r="P19" s="2"/>
      <c r="Q19" s="2"/>
    </row>
    <row r="20" spans="2:17" ht="15.75" thickBot="1" x14ac:dyDescent="0.3">
      <c r="B20" s="2"/>
      <c r="C20" s="2"/>
      <c r="D20" s="2"/>
      <c r="E20" s="9" t="s">
        <v>182</v>
      </c>
      <c r="F20" s="41" t="s">
        <v>264</v>
      </c>
      <c r="G20" s="36"/>
      <c r="H20" s="2"/>
      <c r="I20" s="2"/>
      <c r="J20" s="2"/>
      <c r="K20" s="2"/>
      <c r="L20" s="2"/>
      <c r="M20" s="2"/>
      <c r="N20" s="2"/>
      <c r="O20" s="2"/>
      <c r="P20" s="2"/>
      <c r="Q20" s="2"/>
    </row>
    <row r="21" spans="2:17" x14ac:dyDescent="0.25">
      <c r="B21" s="2"/>
      <c r="C21" s="2"/>
      <c r="D21" s="2"/>
      <c r="E21" s="36"/>
      <c r="F21" s="36"/>
      <c r="G21" s="36"/>
      <c r="H21" s="2"/>
      <c r="I21" s="2"/>
      <c r="J21" s="2"/>
      <c r="K21" s="2"/>
      <c r="L21" s="2"/>
      <c r="M21" s="2"/>
      <c r="N21" s="2"/>
      <c r="O21" s="2"/>
      <c r="P21" s="2"/>
      <c r="Q21" s="2"/>
    </row>
    <row r="22" spans="2:17" x14ac:dyDescent="0.25">
      <c r="B22" s="2"/>
      <c r="C22" s="2"/>
      <c r="D22" s="2"/>
      <c r="E22" s="9"/>
      <c r="F22" s="9"/>
      <c r="G22" s="9"/>
      <c r="H22" s="2"/>
      <c r="I22" s="2"/>
      <c r="J22" s="2"/>
      <c r="K22" s="2"/>
      <c r="L22" s="2"/>
      <c r="M22" s="2"/>
      <c r="N22" s="2"/>
      <c r="O22" s="2"/>
      <c r="P22" s="2"/>
      <c r="Q22" s="2"/>
    </row>
    <row r="23" spans="2:17" x14ac:dyDescent="0.25">
      <c r="B23" s="2"/>
      <c r="C23" s="2"/>
      <c r="D23" s="2"/>
      <c r="E23" s="9"/>
      <c r="F23" s="9"/>
      <c r="G23" s="9"/>
      <c r="H23" s="2"/>
      <c r="I23" s="2"/>
      <c r="J23" s="2"/>
      <c r="K23" s="2"/>
      <c r="L23" s="2"/>
      <c r="M23" s="2"/>
      <c r="N23" s="2"/>
      <c r="O23" s="2"/>
      <c r="P23" s="2"/>
      <c r="Q23" s="2"/>
    </row>
    <row r="24" spans="2:17" x14ac:dyDescent="0.25">
      <c r="B24" s="2"/>
      <c r="C24" s="2"/>
      <c r="D24" s="2"/>
      <c r="E24" s="9" t="s">
        <v>190</v>
      </c>
      <c r="F24" s="46">
        <f ca="1">NOW()-3</f>
        <v>43835.456918518517</v>
      </c>
      <c r="G24" s="36" t="s">
        <v>299</v>
      </c>
      <c r="H24" s="2"/>
      <c r="I24" s="2"/>
      <c r="J24" s="2"/>
      <c r="K24" s="2"/>
      <c r="L24" s="2"/>
      <c r="M24" s="2"/>
      <c r="N24" s="2"/>
      <c r="O24" s="2"/>
      <c r="P24" s="2"/>
      <c r="Q24" s="2"/>
    </row>
    <row r="25" spans="2:17" x14ac:dyDescent="0.25">
      <c r="B25" s="2"/>
      <c r="C25" s="2"/>
      <c r="D25" s="2"/>
      <c r="E25" s="9"/>
      <c r="F25" s="9"/>
      <c r="G25" s="36"/>
      <c r="H25" s="2"/>
      <c r="I25" s="2"/>
      <c r="J25" s="2"/>
      <c r="K25" s="2"/>
      <c r="L25" s="2"/>
      <c r="M25" s="2"/>
      <c r="N25" s="2"/>
      <c r="O25" s="2"/>
      <c r="P25" s="2"/>
      <c r="Q25" s="2"/>
    </row>
    <row r="26" spans="2:17" x14ac:dyDescent="0.25">
      <c r="B26" s="2"/>
      <c r="C26" s="2"/>
      <c r="D26" s="2"/>
      <c r="E26" s="9" t="s">
        <v>3</v>
      </c>
      <c r="F26" s="2"/>
      <c r="G26" s="2"/>
      <c r="H26" s="2"/>
      <c r="I26" s="2"/>
      <c r="J26" s="2"/>
      <c r="K26" s="2"/>
      <c r="L26" s="2"/>
      <c r="M26" s="2"/>
      <c r="N26" s="2"/>
      <c r="O26" s="2"/>
      <c r="P26" s="2"/>
      <c r="Q26" s="2"/>
    </row>
    <row r="27" spans="2:17" x14ac:dyDescent="0.25">
      <c r="B27" s="2"/>
      <c r="C27" s="2"/>
      <c r="D27" s="2"/>
      <c r="E27" s="7" t="s">
        <v>300</v>
      </c>
      <c r="F27" s="7" t="s">
        <v>301</v>
      </c>
      <c r="G27" s="7" t="s">
        <v>302</v>
      </c>
      <c r="H27" s="6" t="s">
        <v>303</v>
      </c>
      <c r="I27" s="7" t="s">
        <v>304</v>
      </c>
      <c r="J27" s="7" t="s">
        <v>305</v>
      </c>
      <c r="K27" s="7" t="s">
        <v>306</v>
      </c>
      <c r="L27" s="5" t="s">
        <v>192</v>
      </c>
      <c r="M27" s="5" t="s">
        <v>307</v>
      </c>
      <c r="N27" s="5" t="s">
        <v>308</v>
      </c>
      <c r="O27" s="5" t="s">
        <v>309</v>
      </c>
      <c r="P27" s="5" t="s">
        <v>310</v>
      </c>
      <c r="Q27" s="2"/>
    </row>
    <row r="28" spans="2:17" x14ac:dyDescent="0.25">
      <c r="B28" s="2"/>
      <c r="C28" s="2"/>
      <c r="D28" s="9">
        <v>1</v>
      </c>
      <c r="E28" s="26" t="s">
        <v>311</v>
      </c>
      <c r="F28" s="32"/>
      <c r="G28" s="26" t="s">
        <v>198</v>
      </c>
      <c r="H28" s="26" t="s">
        <v>228</v>
      </c>
      <c r="I28" s="17" t="s">
        <v>194</v>
      </c>
      <c r="J28" s="17" t="s">
        <v>312</v>
      </c>
      <c r="K28" s="22">
        <v>1625.78</v>
      </c>
      <c r="L28" s="29" t="s">
        <v>8</v>
      </c>
      <c r="M28" s="57">
        <f ca="1">F24</f>
        <v>43835.456918518517</v>
      </c>
      <c r="N28" s="33"/>
      <c r="O28" s="33"/>
      <c r="P28" s="33" t="str">
        <f ca="1">_xll.flQuotesAdd(F20,E27:O32)</f>
        <v>Added 4 quote(s) as at time 2020-01-08 10:57:57Z</v>
      </c>
      <c r="Q28" s="2"/>
    </row>
    <row r="29" spans="2:17" x14ac:dyDescent="0.25">
      <c r="B29" s="2"/>
      <c r="C29" s="2"/>
      <c r="D29" s="9">
        <v>2</v>
      </c>
      <c r="E29" s="26" t="s">
        <v>311</v>
      </c>
      <c r="F29" s="32"/>
      <c r="G29" s="26" t="s">
        <v>198</v>
      </c>
      <c r="H29" s="26" t="s">
        <v>230</v>
      </c>
      <c r="I29" s="17" t="s">
        <v>194</v>
      </c>
      <c r="J29" s="17" t="s">
        <v>312</v>
      </c>
      <c r="K29" s="22">
        <v>165.93</v>
      </c>
      <c r="L29" s="29" t="s">
        <v>8</v>
      </c>
      <c r="M29" s="57">
        <f ca="1">M28</f>
        <v>43835.456918518517</v>
      </c>
      <c r="N29" s="29"/>
      <c r="O29" s="29"/>
      <c r="P29" s="29"/>
      <c r="Q29" s="2"/>
    </row>
    <row r="30" spans="2:17" x14ac:dyDescent="0.25">
      <c r="B30" s="2"/>
      <c r="C30" s="2"/>
      <c r="D30" s="9">
        <v>3</v>
      </c>
      <c r="E30" s="26" t="s">
        <v>311</v>
      </c>
      <c r="F30" s="32"/>
      <c r="G30" s="26" t="s">
        <v>198</v>
      </c>
      <c r="H30" s="26" t="s">
        <v>232</v>
      </c>
      <c r="I30" s="17" t="s">
        <v>194</v>
      </c>
      <c r="J30" s="17" t="s">
        <v>312</v>
      </c>
      <c r="K30" s="22">
        <v>98.65</v>
      </c>
      <c r="L30" s="29" t="s">
        <v>8</v>
      </c>
      <c r="M30" s="57">
        <f ca="1">M29</f>
        <v>43835.456918518517</v>
      </c>
      <c r="N30" s="29"/>
      <c r="O30" s="29"/>
      <c r="P30" s="29"/>
      <c r="Q30" s="2"/>
    </row>
    <row r="31" spans="2:17" x14ac:dyDescent="0.25">
      <c r="B31" s="2"/>
      <c r="C31" s="2"/>
      <c r="D31" s="9">
        <v>4</v>
      </c>
      <c r="E31" s="26" t="s">
        <v>311</v>
      </c>
      <c r="F31" s="38"/>
      <c r="G31" s="26" t="s">
        <v>198</v>
      </c>
      <c r="H31" s="25" t="s">
        <v>234</v>
      </c>
      <c r="I31" s="17" t="s">
        <v>194</v>
      </c>
      <c r="J31" s="17" t="s">
        <v>312</v>
      </c>
      <c r="K31" s="22">
        <v>143.68</v>
      </c>
      <c r="L31" s="29" t="s">
        <v>8</v>
      </c>
      <c r="M31" s="57">
        <f ca="1">M30</f>
        <v>43835.456918518517</v>
      </c>
      <c r="N31" s="57"/>
      <c r="O31" s="57"/>
      <c r="P31" s="57"/>
      <c r="Q31" s="2"/>
    </row>
    <row r="32" spans="2:17" x14ac:dyDescent="0.25">
      <c r="B32" s="2"/>
      <c r="C32" s="2"/>
      <c r="D32" s="9">
        <v>5</v>
      </c>
      <c r="E32" s="38"/>
      <c r="F32" s="38"/>
      <c r="G32" s="47"/>
      <c r="H32" s="21"/>
      <c r="I32" s="26"/>
      <c r="J32" s="21"/>
      <c r="K32" s="22"/>
      <c r="L32" s="23"/>
      <c r="M32" s="23"/>
      <c r="N32" s="23"/>
      <c r="O32" s="23"/>
      <c r="P32" s="23"/>
      <c r="Q32" s="2"/>
    </row>
    <row r="33" spans="2:17" x14ac:dyDescent="0.25">
      <c r="B33" s="2"/>
      <c r="C33" s="2"/>
      <c r="D33" s="9">
        <v>6</v>
      </c>
      <c r="E33" s="38"/>
      <c r="F33" s="38"/>
      <c r="G33" s="47"/>
      <c r="H33" s="21"/>
      <c r="I33" s="26"/>
      <c r="J33" s="21"/>
      <c r="K33" s="22"/>
      <c r="L33" s="23"/>
      <c r="M33" s="23"/>
      <c r="N33" s="23"/>
      <c r="O33" s="23"/>
      <c r="P33" s="23"/>
      <c r="Q33" s="2"/>
    </row>
    <row r="34" spans="2:17" x14ac:dyDescent="0.25">
      <c r="B34" s="2"/>
      <c r="C34" s="2"/>
      <c r="D34" s="9">
        <v>7</v>
      </c>
      <c r="E34" s="38"/>
      <c r="F34" s="38"/>
      <c r="G34" s="47"/>
      <c r="H34" s="21"/>
      <c r="I34" s="26"/>
      <c r="J34" s="21"/>
      <c r="K34" s="22"/>
      <c r="L34" s="23"/>
      <c r="M34" s="23"/>
      <c r="N34" s="23"/>
      <c r="O34" s="23"/>
      <c r="P34" s="23"/>
      <c r="Q34" s="2"/>
    </row>
    <row r="35" spans="2:17" ht="6" customHeight="1" x14ac:dyDescent="0.25">
      <c r="B35" s="2"/>
      <c r="C35" s="2"/>
      <c r="D35" s="9">
        <v>8</v>
      </c>
      <c r="E35" s="38"/>
      <c r="F35" s="38"/>
      <c r="G35" s="47"/>
      <c r="H35" s="21"/>
      <c r="I35" s="26"/>
      <c r="J35" s="21"/>
      <c r="K35" s="22"/>
      <c r="L35" s="23"/>
      <c r="M35" s="23"/>
      <c r="N35" s="23"/>
      <c r="O35" s="23"/>
      <c r="P35" s="23"/>
      <c r="Q35" s="2"/>
    </row>
    <row r="36" spans="2:17" ht="15" customHeight="1" x14ac:dyDescent="0.25">
      <c r="B36" s="2"/>
      <c r="C36" s="2"/>
      <c r="D36" s="9">
        <v>9</v>
      </c>
      <c r="E36" s="38"/>
      <c r="F36" s="38"/>
      <c r="G36" s="47"/>
      <c r="H36" s="21"/>
      <c r="I36" s="26"/>
      <c r="J36" s="21"/>
      <c r="K36" s="22"/>
      <c r="L36" s="23"/>
      <c r="M36" s="23"/>
      <c r="N36" s="23"/>
      <c r="O36" s="23"/>
      <c r="P36" s="23"/>
      <c r="Q36" s="2"/>
    </row>
    <row r="37" spans="2:17" x14ac:dyDescent="0.25">
      <c r="B37" s="2"/>
      <c r="C37" s="2"/>
      <c r="D37" s="9">
        <v>10</v>
      </c>
      <c r="E37" s="38"/>
      <c r="F37" s="38"/>
      <c r="G37" s="47"/>
      <c r="H37" s="21"/>
      <c r="I37" s="26"/>
      <c r="J37" s="21"/>
      <c r="K37" s="22"/>
      <c r="L37" s="23"/>
      <c r="M37" s="23"/>
      <c r="N37" s="23"/>
      <c r="O37" s="23"/>
      <c r="P37" s="23"/>
      <c r="Q37" s="2"/>
    </row>
    <row r="38" spans="2:17" x14ac:dyDescent="0.25">
      <c r="B38" s="2"/>
      <c r="C38" s="2"/>
      <c r="D38" s="2"/>
      <c r="E38" s="36"/>
      <c r="F38" s="36"/>
      <c r="G38" s="36"/>
      <c r="H38" s="2"/>
      <c r="I38" s="2"/>
      <c r="J38" s="2"/>
      <c r="K38" s="2"/>
      <c r="L38" s="2"/>
      <c r="M38" s="2"/>
      <c r="N38" s="2"/>
      <c r="O38" s="2"/>
      <c r="P38" s="2"/>
      <c r="Q38" s="2"/>
    </row>
    <row r="39" spans="2:17" x14ac:dyDescent="0.25">
      <c r="B39" s="2"/>
      <c r="C39" s="2"/>
      <c r="D39" s="2"/>
      <c r="E39" s="9"/>
      <c r="F39" s="36"/>
      <c r="G39" s="36"/>
      <c r="H39" s="2"/>
      <c r="I39" s="2"/>
      <c r="J39" s="2"/>
      <c r="K39" s="2"/>
      <c r="L39" s="2"/>
      <c r="M39" s="2"/>
      <c r="N39" s="2"/>
      <c r="O39" s="2"/>
      <c r="P39" s="2"/>
      <c r="Q39" s="2"/>
    </row>
    <row r="40" spans="2:17" x14ac:dyDescent="0.25">
      <c r="B40" s="2"/>
      <c r="C40" s="2"/>
      <c r="D40" s="2"/>
      <c r="E40" s="36"/>
      <c r="F40" s="36"/>
      <c r="G40" s="36"/>
      <c r="H40" s="2"/>
      <c r="I40" s="2"/>
      <c r="J40" s="2"/>
      <c r="K40" s="2"/>
      <c r="L40" s="2"/>
      <c r="M40" s="2"/>
      <c r="N40" s="2"/>
      <c r="O40" s="2"/>
      <c r="P40" s="2"/>
      <c r="Q40" s="2"/>
    </row>
  </sheetData>
  <hyperlinks>
    <hyperlink ref="K15" r:id="rId1" display="https://support.lusid.com/what-is-a-recipe-and-how-are-they-used" xr:uid="{9FF7AFDE-B700-44E5-A466-176B7BF83C8C}"/>
    <hyperlink ref="K16" r:id="rId2" location="operation/GetAggregationByPortfolio" display="https://docs.lusid.com/ - operation/GetAggregationByPortfolio" xr:uid="{449D7308-D075-4062-9578-02AC7C4E4484}"/>
  </hyperlinks>
  <pageMargins left="0.7" right="0.7" top="0.75" bottom="0.75" header="0.3" footer="0.3"/>
  <pageSetup paperSize="9" orientation="portrait" r:id="rId3"/>
  <drawing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E7D4-FF99-48DB-ACD5-AAFD91F75881}">
  <sheetPr codeName="Sheet6"/>
  <dimension ref="B2:D180"/>
  <sheetViews>
    <sheetView workbookViewId="0">
      <selection activeCell="E28" sqref="E28"/>
    </sheetView>
  </sheetViews>
  <sheetFormatPr defaultRowHeight="15" x14ac:dyDescent="0.25"/>
  <cols>
    <col min="2" max="2" width="13.5703125" bestFit="1" customWidth="1"/>
    <col min="4" max="4" width="16.7109375" customWidth="1"/>
  </cols>
  <sheetData>
    <row r="2" spans="2:4" x14ac:dyDescent="0.25">
      <c r="B2" s="4" t="s">
        <v>2</v>
      </c>
      <c r="D2" s="4" t="s">
        <v>184</v>
      </c>
    </row>
    <row r="3" spans="2:4" x14ac:dyDescent="0.25">
      <c r="B3" t="s">
        <v>4</v>
      </c>
      <c r="D3" t="s">
        <v>183</v>
      </c>
    </row>
    <row r="4" spans="2:4" x14ac:dyDescent="0.25">
      <c r="B4" t="s">
        <v>5</v>
      </c>
      <c r="D4" t="s">
        <v>185</v>
      </c>
    </row>
    <row r="5" spans="2:4" x14ac:dyDescent="0.25">
      <c r="B5" t="s">
        <v>6</v>
      </c>
    </row>
    <row r="6" spans="2:4" x14ac:dyDescent="0.25">
      <c r="B6" t="s">
        <v>7</v>
      </c>
    </row>
    <row r="7" spans="2:4" x14ac:dyDescent="0.25">
      <c r="B7" t="s">
        <v>8</v>
      </c>
    </row>
    <row r="8" spans="2:4" x14ac:dyDescent="0.25">
      <c r="B8" t="s">
        <v>9</v>
      </c>
    </row>
    <row r="9" spans="2:4" x14ac:dyDescent="0.25">
      <c r="B9" t="s">
        <v>10</v>
      </c>
    </row>
    <row r="10" spans="2:4" x14ac:dyDescent="0.25">
      <c r="B10" t="s">
        <v>11</v>
      </c>
    </row>
    <row r="11" spans="2:4" x14ac:dyDescent="0.25">
      <c r="B11" t="s">
        <v>12</v>
      </c>
    </row>
    <row r="12" spans="2:4" x14ac:dyDescent="0.25">
      <c r="B12" t="s">
        <v>13</v>
      </c>
    </row>
    <row r="13" spans="2:4" x14ac:dyDescent="0.25">
      <c r="B13" t="s">
        <v>14</v>
      </c>
    </row>
    <row r="14" spans="2:4" x14ac:dyDescent="0.25">
      <c r="B14" t="s">
        <v>15</v>
      </c>
    </row>
    <row r="15" spans="2:4" x14ac:dyDescent="0.25">
      <c r="B15" t="s">
        <v>16</v>
      </c>
    </row>
    <row r="16" spans="2:4" x14ac:dyDescent="0.25">
      <c r="B16" t="s">
        <v>17</v>
      </c>
    </row>
    <row r="17" spans="2:2" x14ac:dyDescent="0.25">
      <c r="B17" t="s">
        <v>18</v>
      </c>
    </row>
    <row r="18" spans="2:2" x14ac:dyDescent="0.25">
      <c r="B18" t="s">
        <v>19</v>
      </c>
    </row>
    <row r="19" spans="2:2" x14ac:dyDescent="0.25">
      <c r="B19" t="s">
        <v>20</v>
      </c>
    </row>
    <row r="20" spans="2:2" x14ac:dyDescent="0.25">
      <c r="B20" t="s">
        <v>21</v>
      </c>
    </row>
    <row r="21" spans="2:2" x14ac:dyDescent="0.25">
      <c r="B21" t="s">
        <v>22</v>
      </c>
    </row>
    <row r="22" spans="2:2" x14ac:dyDescent="0.25">
      <c r="B22" t="s">
        <v>23</v>
      </c>
    </row>
    <row r="23" spans="2:2" x14ac:dyDescent="0.25">
      <c r="B23" t="s">
        <v>24</v>
      </c>
    </row>
    <row r="24" spans="2:2" x14ac:dyDescent="0.25">
      <c r="B24" t="s">
        <v>25</v>
      </c>
    </row>
    <row r="25" spans="2:2" x14ac:dyDescent="0.25">
      <c r="B25" t="s">
        <v>26</v>
      </c>
    </row>
    <row r="26" spans="2:2" x14ac:dyDescent="0.25">
      <c r="B26" t="s">
        <v>27</v>
      </c>
    </row>
    <row r="27" spans="2:2" x14ac:dyDescent="0.25">
      <c r="B27" t="s">
        <v>28</v>
      </c>
    </row>
    <row r="28" spans="2:2" x14ac:dyDescent="0.25">
      <c r="B28" t="s">
        <v>29</v>
      </c>
    </row>
    <row r="29" spans="2:2" x14ac:dyDescent="0.25">
      <c r="B29" t="s">
        <v>30</v>
      </c>
    </row>
    <row r="30" spans="2:2" x14ac:dyDescent="0.25">
      <c r="B30" t="s">
        <v>31</v>
      </c>
    </row>
    <row r="31" spans="2:2" x14ac:dyDescent="0.25">
      <c r="B31" t="s">
        <v>32</v>
      </c>
    </row>
    <row r="32" spans="2:2" x14ac:dyDescent="0.25">
      <c r="B32" t="s">
        <v>33</v>
      </c>
    </row>
    <row r="33" spans="2:2" x14ac:dyDescent="0.25">
      <c r="B33" t="s">
        <v>34</v>
      </c>
    </row>
    <row r="34" spans="2:2" x14ac:dyDescent="0.25">
      <c r="B34" t="s">
        <v>35</v>
      </c>
    </row>
    <row r="35" spans="2:2" x14ac:dyDescent="0.25">
      <c r="B35" t="s">
        <v>36</v>
      </c>
    </row>
    <row r="36" spans="2:2" x14ac:dyDescent="0.25">
      <c r="B36" t="s">
        <v>37</v>
      </c>
    </row>
    <row r="37" spans="2:2" x14ac:dyDescent="0.25">
      <c r="B37" t="s">
        <v>38</v>
      </c>
    </row>
    <row r="38" spans="2:2" x14ac:dyDescent="0.25">
      <c r="B38" t="s">
        <v>39</v>
      </c>
    </row>
    <row r="39" spans="2:2" x14ac:dyDescent="0.25">
      <c r="B39" t="s">
        <v>40</v>
      </c>
    </row>
    <row r="40" spans="2:2" x14ac:dyDescent="0.25">
      <c r="B40" t="s">
        <v>41</v>
      </c>
    </row>
    <row r="41" spans="2:2" x14ac:dyDescent="0.25">
      <c r="B41" t="s">
        <v>42</v>
      </c>
    </row>
    <row r="42" spans="2:2" x14ac:dyDescent="0.25">
      <c r="B42" t="s">
        <v>43</v>
      </c>
    </row>
    <row r="43" spans="2:2" x14ac:dyDescent="0.25">
      <c r="B43" t="s">
        <v>44</v>
      </c>
    </row>
    <row r="44" spans="2:2" x14ac:dyDescent="0.25">
      <c r="B44" t="s">
        <v>45</v>
      </c>
    </row>
    <row r="45" spans="2:2" x14ac:dyDescent="0.25">
      <c r="B45" t="s">
        <v>46</v>
      </c>
    </row>
    <row r="46" spans="2:2" x14ac:dyDescent="0.25">
      <c r="B46" t="s">
        <v>47</v>
      </c>
    </row>
    <row r="47" spans="2:2" x14ac:dyDescent="0.25">
      <c r="B47" t="s">
        <v>48</v>
      </c>
    </row>
    <row r="48" spans="2:2" x14ac:dyDescent="0.25">
      <c r="B48" t="s">
        <v>49</v>
      </c>
    </row>
    <row r="49" spans="2:2" x14ac:dyDescent="0.25">
      <c r="B49" t="s">
        <v>50</v>
      </c>
    </row>
    <row r="50" spans="2:2" x14ac:dyDescent="0.25">
      <c r="B50" t="s">
        <v>51</v>
      </c>
    </row>
    <row r="51" spans="2:2" x14ac:dyDescent="0.25">
      <c r="B51" t="s">
        <v>52</v>
      </c>
    </row>
    <row r="52" spans="2:2" x14ac:dyDescent="0.25">
      <c r="B52" t="s">
        <v>53</v>
      </c>
    </row>
    <row r="53" spans="2:2" x14ac:dyDescent="0.25">
      <c r="B53" t="s">
        <v>54</v>
      </c>
    </row>
    <row r="54" spans="2:2" x14ac:dyDescent="0.25">
      <c r="B54" t="s">
        <v>55</v>
      </c>
    </row>
    <row r="55" spans="2:2" x14ac:dyDescent="0.25">
      <c r="B55" t="s">
        <v>56</v>
      </c>
    </row>
    <row r="56" spans="2:2" x14ac:dyDescent="0.25">
      <c r="B56" t="s">
        <v>57</v>
      </c>
    </row>
    <row r="57" spans="2:2" x14ac:dyDescent="0.25">
      <c r="B57" t="s">
        <v>58</v>
      </c>
    </row>
    <row r="58" spans="2:2" x14ac:dyDescent="0.25">
      <c r="B58" t="s">
        <v>59</v>
      </c>
    </row>
    <row r="59" spans="2:2" x14ac:dyDescent="0.25">
      <c r="B59" t="s">
        <v>60</v>
      </c>
    </row>
    <row r="60" spans="2:2" x14ac:dyDescent="0.25">
      <c r="B60" t="s">
        <v>61</v>
      </c>
    </row>
    <row r="61" spans="2:2" x14ac:dyDescent="0.25">
      <c r="B61" t="s">
        <v>62</v>
      </c>
    </row>
    <row r="62" spans="2:2" x14ac:dyDescent="0.25">
      <c r="B62" t="s">
        <v>63</v>
      </c>
    </row>
    <row r="63" spans="2:2" x14ac:dyDescent="0.25">
      <c r="B63" t="s">
        <v>64</v>
      </c>
    </row>
    <row r="64" spans="2:2" x14ac:dyDescent="0.25">
      <c r="B64" t="s">
        <v>65</v>
      </c>
    </row>
    <row r="65" spans="2:2" x14ac:dyDescent="0.25">
      <c r="B65" t="s">
        <v>66</v>
      </c>
    </row>
    <row r="66" spans="2:2" x14ac:dyDescent="0.25">
      <c r="B66" t="s">
        <v>67</v>
      </c>
    </row>
    <row r="67" spans="2:2" x14ac:dyDescent="0.25">
      <c r="B67" t="s">
        <v>68</v>
      </c>
    </row>
    <row r="68" spans="2:2" x14ac:dyDescent="0.25">
      <c r="B68" t="s">
        <v>69</v>
      </c>
    </row>
    <row r="69" spans="2:2" x14ac:dyDescent="0.25">
      <c r="B69" t="s">
        <v>70</v>
      </c>
    </row>
    <row r="70" spans="2:2" x14ac:dyDescent="0.25">
      <c r="B70" t="s">
        <v>71</v>
      </c>
    </row>
    <row r="71" spans="2:2" x14ac:dyDescent="0.25">
      <c r="B71" t="s">
        <v>72</v>
      </c>
    </row>
    <row r="72" spans="2:2" x14ac:dyDescent="0.25">
      <c r="B72" t="s">
        <v>73</v>
      </c>
    </row>
    <row r="73" spans="2:2" x14ac:dyDescent="0.25">
      <c r="B73" t="s">
        <v>74</v>
      </c>
    </row>
    <row r="74" spans="2:2" x14ac:dyDescent="0.25">
      <c r="B74" t="s">
        <v>75</v>
      </c>
    </row>
    <row r="75" spans="2:2" x14ac:dyDescent="0.25">
      <c r="B75" t="s">
        <v>76</v>
      </c>
    </row>
    <row r="76" spans="2:2" x14ac:dyDescent="0.25">
      <c r="B76" t="s">
        <v>77</v>
      </c>
    </row>
    <row r="77" spans="2:2" x14ac:dyDescent="0.25">
      <c r="B77" t="s">
        <v>78</v>
      </c>
    </row>
    <row r="78" spans="2:2" x14ac:dyDescent="0.25">
      <c r="B78" t="s">
        <v>79</v>
      </c>
    </row>
    <row r="79" spans="2:2" x14ac:dyDescent="0.25">
      <c r="B79" t="s">
        <v>80</v>
      </c>
    </row>
    <row r="80" spans="2:2" x14ac:dyDescent="0.25">
      <c r="B80" t="s">
        <v>81</v>
      </c>
    </row>
    <row r="81" spans="2:2" x14ac:dyDescent="0.25">
      <c r="B81" t="s">
        <v>82</v>
      </c>
    </row>
    <row r="82" spans="2:2" x14ac:dyDescent="0.25">
      <c r="B82" t="s">
        <v>83</v>
      </c>
    </row>
    <row r="83" spans="2:2" x14ac:dyDescent="0.25">
      <c r="B83" t="s">
        <v>84</v>
      </c>
    </row>
    <row r="84" spans="2:2" x14ac:dyDescent="0.25">
      <c r="B84" t="s">
        <v>85</v>
      </c>
    </row>
    <row r="85" spans="2:2" x14ac:dyDescent="0.25">
      <c r="B85" t="s">
        <v>86</v>
      </c>
    </row>
    <row r="86" spans="2:2" x14ac:dyDescent="0.25">
      <c r="B86" t="s">
        <v>87</v>
      </c>
    </row>
    <row r="87" spans="2:2" x14ac:dyDescent="0.25">
      <c r="B87" t="s">
        <v>88</v>
      </c>
    </row>
    <row r="88" spans="2:2" x14ac:dyDescent="0.25">
      <c r="B88" t="s">
        <v>89</v>
      </c>
    </row>
    <row r="89" spans="2:2" x14ac:dyDescent="0.25">
      <c r="B89" t="s">
        <v>90</v>
      </c>
    </row>
    <row r="90" spans="2:2" x14ac:dyDescent="0.25">
      <c r="B90" t="s">
        <v>91</v>
      </c>
    </row>
    <row r="91" spans="2:2" x14ac:dyDescent="0.25">
      <c r="B91" t="s">
        <v>92</v>
      </c>
    </row>
    <row r="92" spans="2:2" x14ac:dyDescent="0.25">
      <c r="B92" t="s">
        <v>93</v>
      </c>
    </row>
    <row r="93" spans="2:2" x14ac:dyDescent="0.25">
      <c r="B93" t="s">
        <v>94</v>
      </c>
    </row>
    <row r="94" spans="2:2" x14ac:dyDescent="0.25">
      <c r="B94" t="s">
        <v>95</v>
      </c>
    </row>
    <row r="95" spans="2:2" x14ac:dyDescent="0.25">
      <c r="B95" t="s">
        <v>96</v>
      </c>
    </row>
    <row r="96" spans="2:2" x14ac:dyDescent="0.25">
      <c r="B96" t="s">
        <v>97</v>
      </c>
    </row>
    <row r="97" spans="2:2" x14ac:dyDescent="0.25">
      <c r="B97" t="s">
        <v>98</v>
      </c>
    </row>
    <row r="98" spans="2:2" x14ac:dyDescent="0.25">
      <c r="B98" t="s">
        <v>99</v>
      </c>
    </row>
    <row r="99" spans="2:2" x14ac:dyDescent="0.25">
      <c r="B99" t="s">
        <v>100</v>
      </c>
    </row>
    <row r="100" spans="2:2" x14ac:dyDescent="0.25">
      <c r="B100" t="s">
        <v>101</v>
      </c>
    </row>
    <row r="101" spans="2:2" x14ac:dyDescent="0.25">
      <c r="B101" t="s">
        <v>102</v>
      </c>
    </row>
    <row r="102" spans="2:2" x14ac:dyDescent="0.25">
      <c r="B102" t="s">
        <v>103</v>
      </c>
    </row>
    <row r="103" spans="2:2" x14ac:dyDescent="0.25">
      <c r="B103" t="s">
        <v>104</v>
      </c>
    </row>
    <row r="104" spans="2:2" x14ac:dyDescent="0.25">
      <c r="B104" t="s">
        <v>105</v>
      </c>
    </row>
    <row r="105" spans="2:2" x14ac:dyDescent="0.25">
      <c r="B105" t="s">
        <v>106</v>
      </c>
    </row>
    <row r="106" spans="2:2" x14ac:dyDescent="0.25">
      <c r="B106" t="s">
        <v>107</v>
      </c>
    </row>
    <row r="107" spans="2:2" x14ac:dyDescent="0.25">
      <c r="B107" t="s">
        <v>108</v>
      </c>
    </row>
    <row r="108" spans="2:2" x14ac:dyDescent="0.25">
      <c r="B108" t="s">
        <v>109</v>
      </c>
    </row>
    <row r="109" spans="2:2" x14ac:dyDescent="0.25">
      <c r="B109" t="s">
        <v>110</v>
      </c>
    </row>
    <row r="110" spans="2:2" x14ac:dyDescent="0.25">
      <c r="B110" t="s">
        <v>111</v>
      </c>
    </row>
    <row r="111" spans="2:2" x14ac:dyDescent="0.25">
      <c r="B111" t="s">
        <v>112</v>
      </c>
    </row>
    <row r="112" spans="2:2" x14ac:dyDescent="0.25">
      <c r="B112" t="s">
        <v>113</v>
      </c>
    </row>
    <row r="113" spans="2:2" x14ac:dyDescent="0.25">
      <c r="B113" t="s">
        <v>114</v>
      </c>
    </row>
    <row r="114" spans="2:2" x14ac:dyDescent="0.25">
      <c r="B114" t="s">
        <v>115</v>
      </c>
    </row>
    <row r="115" spans="2:2" x14ac:dyDescent="0.25">
      <c r="B115" t="s">
        <v>116</v>
      </c>
    </row>
    <row r="116" spans="2:2" x14ac:dyDescent="0.25">
      <c r="B116" t="s">
        <v>117</v>
      </c>
    </row>
    <row r="117" spans="2:2" x14ac:dyDescent="0.25">
      <c r="B117" t="s">
        <v>118</v>
      </c>
    </row>
    <row r="118" spans="2:2" x14ac:dyDescent="0.25">
      <c r="B118" t="s">
        <v>119</v>
      </c>
    </row>
    <row r="119" spans="2:2" x14ac:dyDescent="0.25">
      <c r="B119" t="s">
        <v>120</v>
      </c>
    </row>
    <row r="120" spans="2:2" x14ac:dyDescent="0.25">
      <c r="B120" t="s">
        <v>121</v>
      </c>
    </row>
    <row r="121" spans="2:2" x14ac:dyDescent="0.25">
      <c r="B121" t="s">
        <v>122</v>
      </c>
    </row>
    <row r="122" spans="2:2" x14ac:dyDescent="0.25">
      <c r="B122" t="s">
        <v>123</v>
      </c>
    </row>
    <row r="123" spans="2:2" x14ac:dyDescent="0.25">
      <c r="B123" t="s">
        <v>124</v>
      </c>
    </row>
    <row r="124" spans="2:2" x14ac:dyDescent="0.25">
      <c r="B124" t="s">
        <v>125</v>
      </c>
    </row>
    <row r="125" spans="2:2" x14ac:dyDescent="0.25">
      <c r="B125" t="s">
        <v>126</v>
      </c>
    </row>
    <row r="126" spans="2:2" x14ac:dyDescent="0.25">
      <c r="B126" t="s">
        <v>127</v>
      </c>
    </row>
    <row r="127" spans="2:2" x14ac:dyDescent="0.25">
      <c r="B127" t="s">
        <v>128</v>
      </c>
    </row>
    <row r="128" spans="2:2" x14ac:dyDescent="0.25">
      <c r="B128" t="s">
        <v>129</v>
      </c>
    </row>
    <row r="129" spans="2:2" x14ac:dyDescent="0.25">
      <c r="B129" t="s">
        <v>130</v>
      </c>
    </row>
    <row r="130" spans="2:2" x14ac:dyDescent="0.25">
      <c r="B130" t="s">
        <v>131</v>
      </c>
    </row>
    <row r="131" spans="2:2" x14ac:dyDescent="0.25">
      <c r="B131" t="s">
        <v>132</v>
      </c>
    </row>
    <row r="132" spans="2:2" x14ac:dyDescent="0.25">
      <c r="B132" t="s">
        <v>133</v>
      </c>
    </row>
    <row r="133" spans="2:2" x14ac:dyDescent="0.25">
      <c r="B133" t="s">
        <v>134</v>
      </c>
    </row>
    <row r="134" spans="2:2" x14ac:dyDescent="0.25">
      <c r="B134" t="s">
        <v>135</v>
      </c>
    </row>
    <row r="135" spans="2:2" x14ac:dyDescent="0.25">
      <c r="B135" t="s">
        <v>136</v>
      </c>
    </row>
    <row r="136" spans="2:2" x14ac:dyDescent="0.25">
      <c r="B136" t="s">
        <v>137</v>
      </c>
    </row>
    <row r="137" spans="2:2" x14ac:dyDescent="0.25">
      <c r="B137" t="s">
        <v>138</v>
      </c>
    </row>
    <row r="138" spans="2:2" x14ac:dyDescent="0.25">
      <c r="B138" t="s">
        <v>139</v>
      </c>
    </row>
    <row r="139" spans="2:2" x14ac:dyDescent="0.25">
      <c r="B139" t="s">
        <v>140</v>
      </c>
    </row>
    <row r="140" spans="2:2" x14ac:dyDescent="0.25">
      <c r="B140" t="s">
        <v>141</v>
      </c>
    </row>
    <row r="141" spans="2:2" x14ac:dyDescent="0.25">
      <c r="B141" t="s">
        <v>142</v>
      </c>
    </row>
    <row r="142" spans="2:2" x14ac:dyDescent="0.25">
      <c r="B142" t="s">
        <v>143</v>
      </c>
    </row>
    <row r="143" spans="2:2" x14ac:dyDescent="0.25">
      <c r="B143" t="s">
        <v>144</v>
      </c>
    </row>
    <row r="144" spans="2:2" x14ac:dyDescent="0.25">
      <c r="B144" t="s">
        <v>145</v>
      </c>
    </row>
    <row r="145" spans="2:2" x14ac:dyDescent="0.25">
      <c r="B145" t="s">
        <v>146</v>
      </c>
    </row>
    <row r="146" spans="2:2" x14ac:dyDescent="0.25">
      <c r="B146" t="s">
        <v>147</v>
      </c>
    </row>
    <row r="147" spans="2:2" x14ac:dyDescent="0.25">
      <c r="B147" t="s">
        <v>148</v>
      </c>
    </row>
    <row r="148" spans="2:2" x14ac:dyDescent="0.25">
      <c r="B148" t="s">
        <v>149</v>
      </c>
    </row>
    <row r="149" spans="2:2" x14ac:dyDescent="0.25">
      <c r="B149" t="s">
        <v>150</v>
      </c>
    </row>
    <row r="150" spans="2:2" x14ac:dyDescent="0.25">
      <c r="B150" t="s">
        <v>151</v>
      </c>
    </row>
    <row r="151" spans="2:2" x14ac:dyDescent="0.25">
      <c r="B151" t="s">
        <v>152</v>
      </c>
    </row>
    <row r="152" spans="2:2" x14ac:dyDescent="0.25">
      <c r="B152" t="s">
        <v>153</v>
      </c>
    </row>
    <row r="153" spans="2:2" x14ac:dyDescent="0.25">
      <c r="B153" t="s">
        <v>154</v>
      </c>
    </row>
    <row r="154" spans="2:2" x14ac:dyDescent="0.25">
      <c r="B154" t="s">
        <v>155</v>
      </c>
    </row>
    <row r="155" spans="2:2" x14ac:dyDescent="0.25">
      <c r="B155" t="s">
        <v>156</v>
      </c>
    </row>
    <row r="156" spans="2:2" x14ac:dyDescent="0.25">
      <c r="B156" t="s">
        <v>157</v>
      </c>
    </row>
    <row r="157" spans="2:2" x14ac:dyDescent="0.25">
      <c r="B157" t="s">
        <v>158</v>
      </c>
    </row>
    <row r="158" spans="2:2" x14ac:dyDescent="0.25">
      <c r="B158" t="s">
        <v>159</v>
      </c>
    </row>
    <row r="159" spans="2:2" x14ac:dyDescent="0.25">
      <c r="B159" t="s">
        <v>160</v>
      </c>
    </row>
    <row r="160" spans="2:2" x14ac:dyDescent="0.25">
      <c r="B160" t="s">
        <v>161</v>
      </c>
    </row>
    <row r="161" spans="2:2" x14ac:dyDescent="0.25">
      <c r="B161" t="s">
        <v>162</v>
      </c>
    </row>
    <row r="162" spans="2:2" x14ac:dyDescent="0.25">
      <c r="B162" t="s">
        <v>163</v>
      </c>
    </row>
    <row r="163" spans="2:2" x14ac:dyDescent="0.25">
      <c r="B163" t="s">
        <v>164</v>
      </c>
    </row>
    <row r="164" spans="2:2" x14ac:dyDescent="0.25">
      <c r="B164" t="s">
        <v>165</v>
      </c>
    </row>
    <row r="165" spans="2:2" x14ac:dyDescent="0.25">
      <c r="B165" t="s">
        <v>166</v>
      </c>
    </row>
    <row r="166" spans="2:2" x14ac:dyDescent="0.25">
      <c r="B166" t="s">
        <v>167</v>
      </c>
    </row>
    <row r="167" spans="2:2" x14ac:dyDescent="0.25">
      <c r="B167" t="s">
        <v>168</v>
      </c>
    </row>
    <row r="168" spans="2:2" x14ac:dyDescent="0.25">
      <c r="B168" t="s">
        <v>169</v>
      </c>
    </row>
    <row r="169" spans="2:2" x14ac:dyDescent="0.25">
      <c r="B169" t="s">
        <v>170</v>
      </c>
    </row>
    <row r="170" spans="2:2" x14ac:dyDescent="0.25">
      <c r="B170" t="s">
        <v>171</v>
      </c>
    </row>
    <row r="171" spans="2:2" x14ac:dyDescent="0.25">
      <c r="B171" t="s">
        <v>172</v>
      </c>
    </row>
    <row r="172" spans="2:2" x14ac:dyDescent="0.25">
      <c r="B172" t="s">
        <v>173</v>
      </c>
    </row>
    <row r="173" spans="2:2" x14ac:dyDescent="0.25">
      <c r="B173" t="s">
        <v>174</v>
      </c>
    </row>
    <row r="174" spans="2:2" x14ac:dyDescent="0.25">
      <c r="B174" t="s">
        <v>175</v>
      </c>
    </row>
    <row r="175" spans="2:2" x14ac:dyDescent="0.25">
      <c r="B175" t="s">
        <v>176</v>
      </c>
    </row>
    <row r="176" spans="2:2" x14ac:dyDescent="0.25">
      <c r="B176" t="s">
        <v>177</v>
      </c>
    </row>
    <row r="177" spans="2:2" x14ac:dyDescent="0.25">
      <c r="B177" t="s">
        <v>178</v>
      </c>
    </row>
    <row r="178" spans="2:2" x14ac:dyDescent="0.25">
      <c r="B178" t="s">
        <v>179</v>
      </c>
    </row>
    <row r="179" spans="2:2" x14ac:dyDescent="0.25">
      <c r="B179" t="s">
        <v>180</v>
      </c>
    </row>
    <row r="180" spans="2:2" x14ac:dyDescent="0.25">
      <c r="B180" t="s">
        <v>181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D7FFFC81E40E242B1541D0602C582EC" ma:contentTypeVersion="5" ma:contentTypeDescription="Create a new document." ma:contentTypeScope="" ma:versionID="392b4aa86b54b1b44668db5e449e18a7">
  <xsd:schema xmlns:xsd="http://www.w3.org/2001/XMLSchema" xmlns:xs="http://www.w3.org/2001/XMLSchema" xmlns:p="http://schemas.microsoft.com/office/2006/metadata/properties" xmlns:ns3="43d77729-b3b5-43d2-8eeb-4fba98ba19cc" xmlns:ns4="bfb7c3a1-8446-4cdf-8803-34a87e3df632" targetNamespace="http://schemas.microsoft.com/office/2006/metadata/properties" ma:root="true" ma:fieldsID="da7639e5c2e6b11c3a3b85f93dd9e28c" ns3:_="" ns4:_="">
    <xsd:import namespace="43d77729-b3b5-43d2-8eeb-4fba98ba19cc"/>
    <xsd:import namespace="bfb7c3a1-8446-4cdf-8803-34a87e3df63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d77729-b3b5-43d2-8eeb-4fba98ba19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b7c3a1-8446-4cdf-8803-34a87e3df63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6B5E61-CB82-4E98-BB90-ED4847D7777A}">
  <ds:schemaRefs>
    <ds:schemaRef ds:uri="http://schemas.microsoft.com/sharepoint/v3/contenttype/forms"/>
  </ds:schemaRefs>
</ds:datastoreItem>
</file>

<file path=customXml/itemProps2.xml><?xml version="1.0" encoding="utf-8"?>
<ds:datastoreItem xmlns:ds="http://schemas.openxmlformats.org/officeDocument/2006/customXml" ds:itemID="{F07F7B26-A8FB-44CC-BC1A-494CF9683469}">
  <ds:schemaRefs>
    <ds:schemaRef ds:uri="http://schemas.microsoft.com/office/2006/metadata/properties"/>
    <ds:schemaRef ds:uri="http://purl.org/dc/terms/"/>
    <ds:schemaRef ds:uri="bfb7c3a1-8446-4cdf-8803-34a87e3df632"/>
    <ds:schemaRef ds:uri="http://schemas.microsoft.com/office/2006/documentManagement/types"/>
    <ds:schemaRef ds:uri="http://schemas.openxmlformats.org/package/2006/metadata/core-properties"/>
    <ds:schemaRef ds:uri="43d77729-b3b5-43d2-8eeb-4fba98ba19cc"/>
    <ds:schemaRef ds:uri="http://purl.org/dc/elements/1.1/"/>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7EE340CE-0FB2-490C-8292-BC185D93D3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d77729-b3b5-43d2-8eeb-4fba98ba19cc"/>
    <ds:schemaRef ds:uri="bfb7c3a1-8446-4cdf-8803-34a87e3df6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9</vt:i4>
      </vt:variant>
    </vt:vector>
  </HeadingPairs>
  <TitlesOfParts>
    <vt:vector size="25" baseType="lpstr">
      <vt:lpstr>Introduction</vt:lpstr>
      <vt:lpstr>Create scope and portfolio</vt:lpstr>
      <vt:lpstr>Create your instrument universe</vt:lpstr>
      <vt:lpstr>Set up initial holdings</vt:lpstr>
      <vt:lpstr>Upserting market quotes</vt:lpstr>
      <vt:lpstr>Run valuation</vt:lpstr>
      <vt:lpstr>Re-run valuation</vt:lpstr>
      <vt:lpstr>Securitising base fund</vt:lpstr>
      <vt:lpstr>Unit price calc</vt:lpstr>
      <vt:lpstr>Create foreign ccy portfolios</vt:lpstr>
      <vt:lpstr>Add FX quotes</vt:lpstr>
      <vt:lpstr>Set up foreign holdings</vt:lpstr>
      <vt:lpstr>Valuing foreign holdings</vt:lpstr>
      <vt:lpstr>Additional transaction</vt:lpstr>
      <vt:lpstr>Re-valuing base fund</vt:lpstr>
      <vt:lpstr>Inputs</vt:lpstr>
      <vt:lpstr>'Re-run valuation'!fbnAggregationParameters_Template_ref</vt:lpstr>
      <vt:lpstr>'Run valuation'!fbnAggregationParameters_Template_ref</vt:lpstr>
      <vt:lpstr>'Unit price calc'!fbnAggregationParameters_Template_ref</vt:lpstr>
      <vt:lpstr>'Valuing foreign holdings'!fbnAggregationParameters_Template_ref</vt:lpstr>
      <vt:lpstr>'Create your instrument universe'!fbnInstrumentProperties_Template_ref</vt:lpstr>
      <vt:lpstr>'Securitising base fund'!fbnInstrumentProperties_Template_ref</vt:lpstr>
      <vt:lpstr>'Create your instrument universe'!fbnInstruments_Template_ref</vt:lpstr>
      <vt:lpstr>'Create your instrument universe'!fbnPropertiesAdd_Template_ref</vt:lpstr>
      <vt:lpstr>'Securitising base fund'!fbnPropertiesAdd_Template_ref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Wong;gus.sekhon@finbourne.com</dc:creator>
  <cp:lastModifiedBy>Gus Sekhon</cp:lastModifiedBy>
  <dcterms:created xsi:type="dcterms:W3CDTF">2019-03-20T09:26:45Z</dcterms:created>
  <dcterms:modified xsi:type="dcterms:W3CDTF">2020-01-08T10:58:02Z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0x010100ED7FFFC81E40E242B1541D0602C582EC</vt:lpwstr>
  </property>
  <property fmtid="{D5CDD505-2E9C-101B-9397-08002B2CF9AE}" pid="3" name="AuthorIds_UIVersion_18432">
    <vt:lpwstr>184</vt:lpwstr>
  </property>
</Properties>
</file>