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 &amp; projects\Py_Stuff\"/>
    </mc:Choice>
  </mc:AlternateContent>
  <xr:revisionPtr revIDLastSave="0" documentId="13_ncr:40009_{B43F224D-F2B7-473E-9EFF-54263C9F6C80}" xr6:coauthVersionLast="47" xr6:coauthVersionMax="47" xr10:uidLastSave="{00000000-0000-0000-0000-000000000000}"/>
  <bookViews>
    <workbookView xWindow="-3240" yWindow="1350" windowWidth="7500" windowHeight="6000"/>
  </bookViews>
  <sheets>
    <sheet name="Aerofoil" sheetId="1" r:id="rId1"/>
  </sheets>
  <calcPr calcId="0"/>
</workbook>
</file>

<file path=xl/calcChain.xml><?xml version="1.0" encoding="utf-8"?>
<calcChain xmlns="http://schemas.openxmlformats.org/spreadsheetml/2006/main">
  <c r="B26" i="1" l="1"/>
  <c r="B22" i="1"/>
  <c r="B23" i="1"/>
  <c r="B24" i="1"/>
  <c r="B25" i="1"/>
  <c r="Z9" i="1"/>
  <c r="V2" i="1"/>
  <c r="U2" i="1"/>
  <c r="Q2" i="1"/>
  <c r="P2" i="1"/>
  <c r="M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W2" i="1" l="1"/>
  <c r="R2" i="1"/>
  <c r="Z2" i="1" s="1"/>
  <c r="AG2" i="1" l="1"/>
  <c r="AD2" i="1"/>
  <c r="AM2" i="1" l="1"/>
  <c r="AJ2" i="1"/>
  <c r="AO2" i="1" s="1"/>
</calcChain>
</file>

<file path=xl/sharedStrings.xml><?xml version="1.0" encoding="utf-8"?>
<sst xmlns="http://schemas.openxmlformats.org/spreadsheetml/2006/main" count="37" uniqueCount="36">
  <si>
    <t>Alpha_deg</t>
  </si>
  <si>
    <t>Lift_CL</t>
  </si>
  <si>
    <t>Drag_CD</t>
  </si>
  <si>
    <t>Normal_CN</t>
  </si>
  <si>
    <t>Axial_CA</t>
  </si>
  <si>
    <t>V</t>
  </si>
  <si>
    <t>A1</t>
  </si>
  <si>
    <t>A2</t>
  </si>
  <si>
    <t>R</t>
  </si>
  <si>
    <t>Omega</t>
  </si>
  <si>
    <t>Tetha</t>
  </si>
  <si>
    <t>STEP 4.2</t>
  </si>
  <si>
    <t>num</t>
  </si>
  <si>
    <t>den</t>
  </si>
  <si>
    <t>STEP 4.3</t>
  </si>
  <si>
    <t>left</t>
  </si>
  <si>
    <t>right</t>
  </si>
  <si>
    <t>PHI (atan)</t>
  </si>
  <si>
    <t>W (squirt)</t>
  </si>
  <si>
    <t>STEP 4.4</t>
  </si>
  <si>
    <t>Angle of attack</t>
  </si>
  <si>
    <t>Aplha_rad</t>
  </si>
  <si>
    <r>
      <t>y = 0.2811x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- 1.7609x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+ 2.6815x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+ 0.2642x - 0.0664</t>
    </r>
  </si>
  <si>
    <t>CD</t>
  </si>
  <si>
    <t>CD Equation</t>
  </si>
  <si>
    <t>CL Equation</t>
  </si>
  <si>
    <t>CL</t>
  </si>
  <si>
    <r>
      <t>y = 0.5492x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- 2.6049x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+ 2.667x + 0.1758</t>
    </r>
  </si>
  <si>
    <t>STEP 4.5</t>
  </si>
  <si>
    <t>N</t>
  </si>
  <si>
    <t>c</t>
  </si>
  <si>
    <t>Density</t>
  </si>
  <si>
    <t>STEP 4.6</t>
  </si>
  <si>
    <t>STEP 4.7</t>
  </si>
  <si>
    <t>dT/dr</t>
  </si>
  <si>
    <t>dQ/dr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</si>
</sst>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Aerofoil!$C$1</c:f>
              <c:strCache>
                <c:ptCount val="1"/>
                <c:pt idx="0">
                  <c:v>Lift_CL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6505300961441414"/>
                  <c:y val="0.140113713625503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Aerofoil!$B$2:$B$21</c:f>
              <c:numCache>
                <c:formatCode>General</c:formatCode>
                <c:ptCount val="20"/>
                <c:pt idx="0">
                  <c:v>0</c:v>
                </c:pt>
                <c:pt idx="1">
                  <c:v>0.17453292519943295</c:v>
                </c:pt>
                <c:pt idx="2">
                  <c:v>0.26179938779914941</c:v>
                </c:pt>
                <c:pt idx="3">
                  <c:v>0.29670597283903605</c:v>
                </c:pt>
                <c:pt idx="4">
                  <c:v>0.4014257279586958</c:v>
                </c:pt>
                <c:pt idx="5">
                  <c:v>0.57595865315812877</c:v>
                </c:pt>
                <c:pt idx="6">
                  <c:v>0.78539816339744828</c:v>
                </c:pt>
                <c:pt idx="7">
                  <c:v>0.95993108859688125</c:v>
                </c:pt>
                <c:pt idx="8">
                  <c:v>1.2217304763960306</c:v>
                </c:pt>
                <c:pt idx="9">
                  <c:v>1.3962634015954636</c:v>
                </c:pt>
                <c:pt idx="10">
                  <c:v>1.5707963267948966</c:v>
                </c:pt>
                <c:pt idx="11">
                  <c:v>1.7453292519943295</c:v>
                </c:pt>
                <c:pt idx="12">
                  <c:v>1.9198621771937625</c:v>
                </c:pt>
                <c:pt idx="13">
                  <c:v>2.0943951023931953</c:v>
                </c:pt>
                <c:pt idx="14">
                  <c:v>2.2689280275926285</c:v>
                </c:pt>
                <c:pt idx="15">
                  <c:v>2.4434609527920612</c:v>
                </c:pt>
                <c:pt idx="16">
                  <c:v>2.6179938779914944</c:v>
                </c:pt>
                <c:pt idx="17">
                  <c:v>2.7925268031909272</c:v>
                </c:pt>
                <c:pt idx="18">
                  <c:v>2.9670597283903604</c:v>
                </c:pt>
                <c:pt idx="19">
                  <c:v>3.1415926535897931</c:v>
                </c:pt>
              </c:numCache>
            </c:numRef>
          </c:xVal>
          <c:yVal>
            <c:numRef>
              <c:f>Aerofoil!$C$2:$C$21</c:f>
              <c:numCache>
                <c:formatCode>General</c:formatCode>
                <c:ptCount val="20"/>
                <c:pt idx="0">
                  <c:v>0</c:v>
                </c:pt>
                <c:pt idx="1">
                  <c:v>0.86280000000000001</c:v>
                </c:pt>
                <c:pt idx="2">
                  <c:v>1.0314000000000001</c:v>
                </c:pt>
                <c:pt idx="3">
                  <c:v>0.58020000000000005</c:v>
                </c:pt>
                <c:pt idx="4">
                  <c:v>0.57520000000000004</c:v>
                </c:pt>
                <c:pt idx="5">
                  <c:v>0.88260000000000005</c:v>
                </c:pt>
                <c:pt idx="6">
                  <c:v>0.96199999999999997</c:v>
                </c:pt>
                <c:pt idx="7">
                  <c:v>0.8579</c:v>
                </c:pt>
                <c:pt idx="8">
                  <c:v>0.56030000000000002</c:v>
                </c:pt>
                <c:pt idx="9">
                  <c:v>0.32729999999999998</c:v>
                </c:pt>
                <c:pt idx="10">
                  <c:v>7.4399999999999994E-2</c:v>
                </c:pt>
                <c:pt idx="11">
                  <c:v>-0.1835</c:v>
                </c:pt>
                <c:pt idx="12">
                  <c:v>-0.42649999999999999</c:v>
                </c:pt>
                <c:pt idx="13">
                  <c:v>-0.62980000000000003</c:v>
                </c:pt>
                <c:pt idx="14">
                  <c:v>-0.81320000000000003</c:v>
                </c:pt>
                <c:pt idx="15">
                  <c:v>-0.89749999999999996</c:v>
                </c:pt>
                <c:pt idx="16">
                  <c:v>-0.70409999999999995</c:v>
                </c:pt>
                <c:pt idx="17">
                  <c:v>-0.58020000000000005</c:v>
                </c:pt>
                <c:pt idx="18">
                  <c:v>-0.81320000000000003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C-4AAE-BCBB-348DAEE41AA9}"/>
            </c:ext>
          </c:extLst>
        </c:ser>
        <c:ser>
          <c:idx val="1"/>
          <c:order val="1"/>
          <c:tx>
            <c:v>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6540146950013904"/>
                  <c:y val="-0.46168974238034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Aerofoil!$B$2:$B$21</c:f>
              <c:numCache>
                <c:formatCode>General</c:formatCode>
                <c:ptCount val="20"/>
                <c:pt idx="0">
                  <c:v>0</c:v>
                </c:pt>
                <c:pt idx="1">
                  <c:v>0.17453292519943295</c:v>
                </c:pt>
                <c:pt idx="2">
                  <c:v>0.26179938779914941</c:v>
                </c:pt>
                <c:pt idx="3">
                  <c:v>0.29670597283903605</c:v>
                </c:pt>
                <c:pt idx="4">
                  <c:v>0.4014257279586958</c:v>
                </c:pt>
                <c:pt idx="5">
                  <c:v>0.57595865315812877</c:v>
                </c:pt>
                <c:pt idx="6">
                  <c:v>0.78539816339744828</c:v>
                </c:pt>
                <c:pt idx="7">
                  <c:v>0.95993108859688125</c:v>
                </c:pt>
                <c:pt idx="8">
                  <c:v>1.2217304763960306</c:v>
                </c:pt>
                <c:pt idx="9">
                  <c:v>1.3962634015954636</c:v>
                </c:pt>
                <c:pt idx="10">
                  <c:v>1.5707963267948966</c:v>
                </c:pt>
                <c:pt idx="11">
                  <c:v>1.7453292519943295</c:v>
                </c:pt>
                <c:pt idx="12">
                  <c:v>1.9198621771937625</c:v>
                </c:pt>
                <c:pt idx="13">
                  <c:v>2.0943951023931953</c:v>
                </c:pt>
                <c:pt idx="14">
                  <c:v>2.2689280275926285</c:v>
                </c:pt>
                <c:pt idx="15">
                  <c:v>2.4434609527920612</c:v>
                </c:pt>
                <c:pt idx="16">
                  <c:v>2.6179938779914944</c:v>
                </c:pt>
                <c:pt idx="17">
                  <c:v>2.7925268031909272</c:v>
                </c:pt>
                <c:pt idx="18">
                  <c:v>2.9670597283903604</c:v>
                </c:pt>
                <c:pt idx="19">
                  <c:v>3.1415926535897931</c:v>
                </c:pt>
              </c:numCache>
            </c:numRef>
          </c:xVal>
          <c:yVal>
            <c:numRef>
              <c:f>Aerofoil!$D$2:$D$21</c:f>
              <c:numCache>
                <c:formatCode>General</c:formatCode>
                <c:ptCount val="20"/>
                <c:pt idx="0">
                  <c:v>0</c:v>
                </c:pt>
                <c:pt idx="1">
                  <c:v>2.0899999999999998E-2</c:v>
                </c:pt>
                <c:pt idx="2">
                  <c:v>5.7700000000000001E-2</c:v>
                </c:pt>
                <c:pt idx="3">
                  <c:v>0.21640000000000001</c:v>
                </c:pt>
                <c:pt idx="4">
                  <c:v>0.33779999999999999</c:v>
                </c:pt>
                <c:pt idx="5">
                  <c:v>0.69710000000000005</c:v>
                </c:pt>
                <c:pt idx="6">
                  <c:v>1.0828</c:v>
                </c:pt>
                <c:pt idx="7">
                  <c:v>1.421</c:v>
                </c:pt>
                <c:pt idx="8">
                  <c:v>1.6585000000000001</c:v>
                </c:pt>
                <c:pt idx="9">
                  <c:v>1.8009999999999999</c:v>
                </c:pt>
                <c:pt idx="10">
                  <c:v>1.8376999999999999</c:v>
                </c:pt>
                <c:pt idx="11">
                  <c:v>1.7581</c:v>
                </c:pt>
                <c:pt idx="12">
                  <c:v>1.6362000000000001</c:v>
                </c:pt>
                <c:pt idx="13">
                  <c:v>1.5037</c:v>
                </c:pt>
                <c:pt idx="14">
                  <c:v>1.2601</c:v>
                </c:pt>
                <c:pt idx="15">
                  <c:v>0.9425</c:v>
                </c:pt>
                <c:pt idx="16">
                  <c:v>0.6038</c:v>
                </c:pt>
                <c:pt idx="17">
                  <c:v>0.31259999999999999</c:v>
                </c:pt>
                <c:pt idx="18">
                  <c:v>0.13250000000000001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9C-4AAE-BCBB-348DAEE41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55087"/>
        <c:axId val="90150319"/>
      </c:scatterChart>
      <c:valAx>
        <c:axId val="8875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0319"/>
        <c:crosses val="autoZero"/>
        <c:crossBetween val="midCat"/>
      </c:valAx>
      <c:valAx>
        <c:axId val="9015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95248</xdr:colOff>
      <xdr:row>18</xdr:row>
      <xdr:rowOff>141194</xdr:rowOff>
    </xdr:from>
    <xdr:to>
      <xdr:col>18</xdr:col>
      <xdr:colOff>324968</xdr:colOff>
      <xdr:row>42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F851E-4347-806D-D7E7-7FA3434CA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tabSelected="1" zoomScale="85" zoomScaleNormal="85" workbookViewId="0">
      <selection activeCell="B15" sqref="B15"/>
    </sheetView>
  </sheetViews>
  <sheetFormatPr defaultRowHeight="15" x14ac:dyDescent="0.25"/>
  <cols>
    <col min="1" max="1" width="10.42578125" bestFit="1" customWidth="1"/>
    <col min="2" max="2" width="12.28515625" bestFit="1" customWidth="1"/>
    <col min="3" max="3" width="7.7109375" bestFit="1" customWidth="1"/>
    <col min="4" max="4" width="8.42578125" bestFit="1" customWidth="1"/>
    <col min="5" max="5" width="11.140625" bestFit="1" customWidth="1"/>
    <col min="6" max="6" width="8.85546875" bestFit="1" customWidth="1"/>
    <col min="15" max="17" width="9.140625" customWidth="1"/>
    <col min="20" max="22" width="9.140625" customWidth="1"/>
    <col min="25" max="25" width="8.140625" bestFit="1" customWidth="1"/>
    <col min="26" max="26" width="15" bestFit="1" customWidth="1"/>
    <col min="27" max="27" width="14.28515625" customWidth="1"/>
    <col min="28" max="28" width="8.140625" bestFit="1" customWidth="1"/>
    <col min="29" max="29" width="45.85546875" bestFit="1" customWidth="1"/>
    <col min="30" max="30" width="12.85546875" bestFit="1" customWidth="1"/>
    <col min="31" max="31" width="9.140625" customWidth="1"/>
    <col min="32" max="32" width="35.7109375" bestFit="1" customWidth="1"/>
    <col min="33" max="33" width="12.85546875" customWidth="1"/>
    <col min="34" max="37" width="9.140625" customWidth="1"/>
    <col min="38" max="38" width="8.140625" bestFit="1" customWidth="1"/>
    <col min="39" max="39" width="12.85546875" bestFit="1" customWidth="1"/>
    <col min="40" max="40" width="8.140625" bestFit="1" customWidth="1"/>
  </cols>
  <sheetData>
    <row r="1" spans="1:41" x14ac:dyDescent="0.25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P1" t="s">
        <v>12</v>
      </c>
      <c r="Q1" t="s">
        <v>13</v>
      </c>
      <c r="R1" t="s">
        <v>17</v>
      </c>
      <c r="U1" t="s">
        <v>15</v>
      </c>
      <c r="V1" t="s">
        <v>16</v>
      </c>
      <c r="W1" t="s">
        <v>18</v>
      </c>
      <c r="Z1" t="s">
        <v>20</v>
      </c>
      <c r="AC1" t="s">
        <v>24</v>
      </c>
      <c r="AD1" t="s">
        <v>23</v>
      </c>
      <c r="AF1" t="s">
        <v>25</v>
      </c>
      <c r="AG1" t="s">
        <v>26</v>
      </c>
      <c r="AJ1" t="s">
        <v>34</v>
      </c>
      <c r="AM1" t="s">
        <v>35</v>
      </c>
    </row>
    <row r="2" spans="1:41" ht="17.25" x14ac:dyDescent="0.25">
      <c r="A2">
        <v>0</v>
      </c>
      <c r="B2">
        <f>RADIANS(A2)</f>
        <v>0</v>
      </c>
      <c r="C2">
        <v>0</v>
      </c>
      <c r="D2">
        <v>0</v>
      </c>
      <c r="E2">
        <v>0</v>
      </c>
      <c r="F2">
        <v>0</v>
      </c>
      <c r="H2">
        <v>74.593999999999994</v>
      </c>
      <c r="I2">
        <v>0</v>
      </c>
      <c r="J2">
        <v>0</v>
      </c>
      <c r="K2">
        <v>0.1</v>
      </c>
      <c r="L2">
        <v>50</v>
      </c>
      <c r="M2">
        <f>RADIANS(40)</f>
        <v>0.69813170079773179</v>
      </c>
      <c r="O2" t="s">
        <v>11</v>
      </c>
      <c r="P2">
        <f>$H$2*(1+I2)</f>
        <v>74.593999999999994</v>
      </c>
      <c r="Q2">
        <f>$K$2*$L$2*(1-J2)</f>
        <v>5</v>
      </c>
      <c r="R2">
        <f>ATAN(P2/Q2)</f>
        <v>1.5038669241455511</v>
      </c>
      <c r="T2" t="s">
        <v>14</v>
      </c>
      <c r="U2">
        <f>POWER($H$2*(1+I2),2)</f>
        <v>5564.2648359999994</v>
      </c>
      <c r="V2">
        <f>POWER(K2*L2*(1-J2),2)</f>
        <v>25</v>
      </c>
      <c r="W2">
        <f>SQRT(U2+V2)</f>
        <v>74.761385995713056</v>
      </c>
      <c r="Y2" t="s">
        <v>19</v>
      </c>
      <c r="Z2">
        <f>M2-R2</f>
        <v>-0.80573522334781933</v>
      </c>
      <c r="AB2" t="s">
        <v>28</v>
      </c>
      <c r="AC2" t="s">
        <v>22</v>
      </c>
      <c r="AD2">
        <f>(0.2811*POWER(Z2,4)-(1.7609*POWER(Z2,3)+(2.6815*POWER(Z2,2)+(0.2642*Z2)-0.0664)))</f>
        <v>-0.42199287663101759</v>
      </c>
      <c r="AF2" t="s">
        <v>27</v>
      </c>
      <c r="AG2">
        <f>(0.5492*POWER(Z2,3)-(2.6049*POWER(Z2,2)+(2.667*Z2)+0.1758))</f>
        <v>-5.3107805117264539E-3</v>
      </c>
      <c r="AI2" t="s">
        <v>32</v>
      </c>
      <c r="AJ2">
        <f>0.5*$J$5*POWER(W2,2)*$H$5*$I$5*(AG2*COS(R2)-AD2*SIN(R2))</f>
        <v>24689.321130244665</v>
      </c>
      <c r="AL2" t="s">
        <v>33</v>
      </c>
      <c r="AM2">
        <f>0.5*$J$5*POWER(W2,2)*$I$5*$H$5*$K$2*(AG2*SIN(R2)+AD2*COS(R2))</f>
        <v>-196.7287993617029</v>
      </c>
      <c r="AN2" t="s">
        <v>33</v>
      </c>
      <c r="AO2">
        <f>AJ2/(4*PI()*$J$5*K2*POWER(H2,2))</f>
        <v>5.0442134062845154</v>
      </c>
    </row>
    <row r="3" spans="1:41" x14ac:dyDescent="0.25">
      <c r="A3">
        <v>10</v>
      </c>
      <c r="B3">
        <f>RADIANS(A3)</f>
        <v>0.17453292519943295</v>
      </c>
      <c r="C3">
        <v>0.86280000000000001</v>
      </c>
      <c r="D3">
        <v>2.0899999999999998E-2</v>
      </c>
      <c r="E3">
        <v>0.85329999999999995</v>
      </c>
      <c r="F3">
        <v>-0.1293</v>
      </c>
    </row>
    <row r="4" spans="1:41" x14ac:dyDescent="0.25">
      <c r="A4">
        <v>15</v>
      </c>
      <c r="B4">
        <f>RADIANS(A4)</f>
        <v>0.26179938779914941</v>
      </c>
      <c r="C4">
        <v>1.0314000000000001</v>
      </c>
      <c r="D4">
        <v>5.7700000000000001E-2</v>
      </c>
      <c r="E4">
        <v>1.0112000000000001</v>
      </c>
      <c r="F4">
        <v>-0.2112</v>
      </c>
      <c r="H4" t="s">
        <v>29</v>
      </c>
      <c r="I4" t="s">
        <v>30</v>
      </c>
      <c r="J4" t="s">
        <v>31</v>
      </c>
    </row>
    <row r="5" spans="1:41" x14ac:dyDescent="0.25">
      <c r="A5">
        <v>17</v>
      </c>
      <c r="B5">
        <f>RADIANS(A5)</f>
        <v>0.29670597283903605</v>
      </c>
      <c r="C5">
        <v>0.58020000000000005</v>
      </c>
      <c r="D5">
        <v>0.21640000000000001</v>
      </c>
      <c r="E5">
        <v>0.61809999999999998</v>
      </c>
      <c r="F5">
        <v>3.73E-2</v>
      </c>
      <c r="H5">
        <v>3</v>
      </c>
      <c r="I5">
        <v>10</v>
      </c>
      <c r="J5">
        <v>0.7</v>
      </c>
    </row>
    <row r="6" spans="1:41" x14ac:dyDescent="0.25">
      <c r="A6">
        <v>23</v>
      </c>
      <c r="B6">
        <f>RADIANS(A6)</f>
        <v>0.4014257279586958</v>
      </c>
      <c r="C6">
        <v>0.57520000000000004</v>
      </c>
      <c r="D6">
        <v>0.33779999999999999</v>
      </c>
      <c r="E6">
        <v>0.66149999999999998</v>
      </c>
      <c r="F6">
        <v>8.6199999999999999E-2</v>
      </c>
    </row>
    <row r="7" spans="1:41" x14ac:dyDescent="0.25">
      <c r="A7">
        <v>33</v>
      </c>
      <c r="B7">
        <f>RADIANS(A7)</f>
        <v>0.57595865315812877</v>
      </c>
      <c r="C7">
        <v>0.88260000000000005</v>
      </c>
      <c r="D7">
        <v>0.69710000000000005</v>
      </c>
      <c r="E7">
        <v>1.1198999999999999</v>
      </c>
      <c r="F7">
        <v>0.10390000000000001</v>
      </c>
    </row>
    <row r="8" spans="1:41" x14ac:dyDescent="0.25">
      <c r="A8">
        <v>45</v>
      </c>
      <c r="B8">
        <f>RADIANS(A8)</f>
        <v>0.78539816339744828</v>
      </c>
      <c r="C8">
        <v>0.96199999999999997</v>
      </c>
      <c r="D8">
        <v>1.0828</v>
      </c>
      <c r="E8">
        <v>1.4459</v>
      </c>
      <c r="F8">
        <v>8.5400000000000004E-2</v>
      </c>
    </row>
    <row r="9" spans="1:41" x14ac:dyDescent="0.25">
      <c r="A9">
        <v>55</v>
      </c>
      <c r="B9">
        <f>RADIANS(A9)</f>
        <v>0.95993108859688125</v>
      </c>
      <c r="C9">
        <v>0.8579</v>
      </c>
      <c r="D9">
        <v>1.421</v>
      </c>
      <c r="E9">
        <v>1.6560999999999999</v>
      </c>
      <c r="F9">
        <v>0.1123</v>
      </c>
      <c r="Y9">
        <v>74.593999999999994</v>
      </c>
      <c r="Z9">
        <f>Y9/60</f>
        <v>1.2432333333333332</v>
      </c>
    </row>
    <row r="10" spans="1:41" x14ac:dyDescent="0.25">
      <c r="A10" s="1">
        <v>70</v>
      </c>
      <c r="B10" s="1">
        <f>RADIANS(A10)</f>
        <v>1.2217304763960306</v>
      </c>
      <c r="C10">
        <v>0.56030000000000002</v>
      </c>
      <c r="D10">
        <v>1.6585000000000001</v>
      </c>
      <c r="E10">
        <v>1.7501</v>
      </c>
      <c r="F10">
        <v>4.07E-2</v>
      </c>
    </row>
    <row r="11" spans="1:41" x14ac:dyDescent="0.25">
      <c r="A11">
        <v>80</v>
      </c>
      <c r="B11">
        <f>RADIANS(A11)</f>
        <v>1.3962634015954636</v>
      </c>
      <c r="C11">
        <v>0.32729999999999998</v>
      </c>
      <c r="D11">
        <v>1.8009999999999999</v>
      </c>
      <c r="E11">
        <v>1.8305</v>
      </c>
      <c r="F11">
        <v>-9.5999999999999992E-3</v>
      </c>
    </row>
    <row r="12" spans="1:41" x14ac:dyDescent="0.25">
      <c r="A12">
        <v>90</v>
      </c>
      <c r="B12">
        <f>RADIANS(A12)</f>
        <v>1.5707963267948966</v>
      </c>
      <c r="C12">
        <v>7.4399999999999994E-2</v>
      </c>
      <c r="D12">
        <v>1.8376999999999999</v>
      </c>
      <c r="E12">
        <v>1.8376999999999999</v>
      </c>
      <c r="F12">
        <v>-7.4399999999999994E-2</v>
      </c>
    </row>
    <row r="13" spans="1:41" x14ac:dyDescent="0.25">
      <c r="A13">
        <v>100</v>
      </c>
      <c r="B13">
        <f>RADIANS(A13)</f>
        <v>1.7453292519943295</v>
      </c>
      <c r="C13">
        <v>-0.1835</v>
      </c>
      <c r="D13">
        <v>1.7581</v>
      </c>
      <c r="E13">
        <v>1.7632000000000001</v>
      </c>
      <c r="F13">
        <v>-0.1246</v>
      </c>
    </row>
    <row r="14" spans="1:41" x14ac:dyDescent="0.25">
      <c r="A14">
        <v>110</v>
      </c>
      <c r="B14">
        <f>RADIANS(A14)</f>
        <v>1.9198621771937625</v>
      </c>
      <c r="C14">
        <v>-0.42649999999999999</v>
      </c>
      <c r="D14">
        <v>1.6362000000000001</v>
      </c>
      <c r="E14">
        <v>1.6834</v>
      </c>
      <c r="F14">
        <v>-0.15890000000000001</v>
      </c>
    </row>
    <row r="15" spans="1:41" x14ac:dyDescent="0.25">
      <c r="A15">
        <v>120</v>
      </c>
      <c r="B15">
        <f>RADIANS(A15)</f>
        <v>2.0943951023931953</v>
      </c>
      <c r="C15">
        <v>-0.62980000000000003</v>
      </c>
      <c r="D15">
        <v>1.5037</v>
      </c>
      <c r="E15">
        <v>1.6171</v>
      </c>
      <c r="F15">
        <v>-0.20649999999999999</v>
      </c>
    </row>
    <row r="16" spans="1:41" x14ac:dyDescent="0.25">
      <c r="A16">
        <v>130</v>
      </c>
      <c r="B16">
        <f>RADIANS(A16)</f>
        <v>2.2689280275926285</v>
      </c>
      <c r="C16">
        <v>-0.81320000000000003</v>
      </c>
      <c r="D16">
        <v>1.2601</v>
      </c>
      <c r="E16">
        <v>1.488</v>
      </c>
      <c r="F16">
        <v>-0.187</v>
      </c>
    </row>
    <row r="17" spans="1:6" x14ac:dyDescent="0.25">
      <c r="A17">
        <v>140</v>
      </c>
      <c r="B17">
        <f>RADIANS(A17)</f>
        <v>2.4434609527920612</v>
      </c>
      <c r="C17">
        <v>-0.89749999999999996</v>
      </c>
      <c r="D17">
        <v>0.9425</v>
      </c>
      <c r="E17">
        <v>1.2934000000000001</v>
      </c>
      <c r="F17">
        <v>-0.14510000000000001</v>
      </c>
    </row>
    <row r="18" spans="1:6" x14ac:dyDescent="0.25">
      <c r="A18">
        <v>150</v>
      </c>
      <c r="B18">
        <f>RADIANS(A18)</f>
        <v>2.6179938779914944</v>
      </c>
      <c r="C18">
        <v>-0.70409999999999995</v>
      </c>
      <c r="D18">
        <v>0.6038</v>
      </c>
      <c r="E18">
        <v>0.91169999999999995</v>
      </c>
      <c r="F18">
        <v>-0.17080000000000001</v>
      </c>
    </row>
    <row r="19" spans="1:6" x14ac:dyDescent="0.25">
      <c r="A19">
        <v>160</v>
      </c>
      <c r="B19">
        <f>RADIANS(A19)</f>
        <v>2.7925268031909272</v>
      </c>
      <c r="C19">
        <v>-0.58020000000000005</v>
      </c>
      <c r="D19">
        <v>0.31259999999999999</v>
      </c>
      <c r="E19">
        <v>0.65210000000000001</v>
      </c>
      <c r="F19">
        <v>-9.5299999999999996E-2</v>
      </c>
    </row>
    <row r="20" spans="1:6" x14ac:dyDescent="0.25">
      <c r="A20">
        <v>170</v>
      </c>
      <c r="B20">
        <f>RADIANS(A20)</f>
        <v>2.9670597283903604</v>
      </c>
      <c r="C20">
        <v>-0.81320000000000003</v>
      </c>
      <c r="D20">
        <v>0.13250000000000001</v>
      </c>
      <c r="E20">
        <v>0.82389999999999997</v>
      </c>
      <c r="F20">
        <v>1.0699999999999999E-2</v>
      </c>
    </row>
    <row r="21" spans="1:6" x14ac:dyDescent="0.25">
      <c r="A21">
        <v>180</v>
      </c>
      <c r="B21">
        <f>RADIANS(A21)</f>
        <v>3.1415926535897931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50</v>
      </c>
      <c r="B22">
        <f t="shared" ref="B22:B26" si="0">RADIANS(A22)</f>
        <v>0.87266462599716477</v>
      </c>
    </row>
    <row r="23" spans="1:6" x14ac:dyDescent="0.25">
      <c r="A23">
        <v>60</v>
      </c>
      <c r="B23">
        <f t="shared" si="0"/>
        <v>1.0471975511965976</v>
      </c>
    </row>
    <row r="24" spans="1:6" x14ac:dyDescent="0.25">
      <c r="A24" s="1">
        <v>70</v>
      </c>
      <c r="B24" s="1">
        <f t="shared" si="0"/>
        <v>1.2217304763960306</v>
      </c>
    </row>
    <row r="25" spans="1:6" x14ac:dyDescent="0.25">
      <c r="A25">
        <v>80</v>
      </c>
      <c r="B25">
        <f t="shared" si="0"/>
        <v>1.3962634015954636</v>
      </c>
    </row>
    <row r="26" spans="1:6" x14ac:dyDescent="0.25">
      <c r="A26">
        <v>90</v>
      </c>
      <c r="B26">
        <f t="shared" si="0"/>
        <v>1.5707963267948966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Aerofoil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Caruana</cp:lastModifiedBy>
  <dcterms:created xsi:type="dcterms:W3CDTF">2023-03-26T09:03:47Z</dcterms:created>
  <dcterms:modified xsi:type="dcterms:W3CDTF">2023-03-26T18:06:54Z</dcterms:modified>
</cp:coreProperties>
</file>