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63791\Desktop\과제\"/>
    </mc:Choice>
  </mc:AlternateContent>
  <xr:revisionPtr revIDLastSave="0" documentId="8_{E896F99B-9B27-4764-AC67-C2F4F23E939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2차 과제" sheetId="1" r:id="rId1"/>
    <sheet name="3차 과제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" i="1" l="1"/>
  <c r="M18" i="1"/>
  <c r="N18" i="1"/>
  <c r="L9" i="1"/>
  <c r="M9" i="1"/>
  <c r="N9" i="1"/>
  <c r="R22" i="1"/>
  <c r="S22" i="1"/>
  <c r="M25" i="1"/>
  <c r="N25" i="1"/>
  <c r="Q22" i="1"/>
  <c r="L25" i="1"/>
  <c r="L23" i="1"/>
  <c r="M23" i="1"/>
  <c r="N23" i="1"/>
  <c r="O23" i="1"/>
  <c r="L24" i="1"/>
  <c r="Q20" i="1"/>
  <c r="R20" i="1"/>
  <c r="S20" i="1"/>
  <c r="T20" i="1"/>
  <c r="Q21" i="1"/>
  <c r="Q29" i="1" l="1"/>
  <c r="V4" i="1" s="1"/>
  <c r="W15" i="1"/>
  <c r="E3" i="1" l="1"/>
  <c r="X27" i="1" l="1"/>
  <c r="W27" i="1"/>
  <c r="Y27" i="1" l="1"/>
  <c r="O2" i="2"/>
  <c r="N10" i="2"/>
  <c r="M10" i="2"/>
  <c r="L10" i="2"/>
  <c r="N9" i="2"/>
  <c r="M9" i="2"/>
  <c r="L9" i="2"/>
  <c r="N8" i="2"/>
  <c r="M8" i="2"/>
  <c r="L8" i="2"/>
  <c r="M6" i="2"/>
  <c r="L6" i="2"/>
  <c r="K6" i="2"/>
  <c r="M4" i="2"/>
  <c r="L4" i="2"/>
  <c r="K4" i="2"/>
  <c r="M2" i="2" l="1"/>
  <c r="L2" i="2"/>
  <c r="N2" i="2" s="1"/>
  <c r="J251" i="2"/>
  <c r="I251" i="2"/>
  <c r="H251" i="2"/>
  <c r="G251" i="2"/>
  <c r="F251" i="2"/>
  <c r="E251" i="2"/>
  <c r="J250" i="2"/>
  <c r="I250" i="2"/>
  <c r="H250" i="2"/>
  <c r="G250" i="2"/>
  <c r="F250" i="2"/>
  <c r="E250" i="2"/>
  <c r="J249" i="2"/>
  <c r="I249" i="2"/>
  <c r="H249" i="2"/>
  <c r="G249" i="2"/>
  <c r="F249" i="2"/>
  <c r="E249" i="2"/>
  <c r="J248" i="2"/>
  <c r="I248" i="2"/>
  <c r="H248" i="2"/>
  <c r="G248" i="2"/>
  <c r="F248" i="2"/>
  <c r="E248" i="2"/>
  <c r="J247" i="2"/>
  <c r="I247" i="2"/>
  <c r="H247" i="2"/>
  <c r="G247" i="2"/>
  <c r="F247" i="2"/>
  <c r="E247" i="2"/>
  <c r="J246" i="2"/>
  <c r="I246" i="2"/>
  <c r="H246" i="2"/>
  <c r="G246" i="2"/>
  <c r="F246" i="2"/>
  <c r="E246" i="2"/>
  <c r="J245" i="2"/>
  <c r="I245" i="2"/>
  <c r="H245" i="2"/>
  <c r="G245" i="2"/>
  <c r="F245" i="2"/>
  <c r="E245" i="2"/>
  <c r="J244" i="2"/>
  <c r="I244" i="2"/>
  <c r="H244" i="2"/>
  <c r="G244" i="2"/>
  <c r="F244" i="2"/>
  <c r="E244" i="2"/>
  <c r="J243" i="2"/>
  <c r="I243" i="2"/>
  <c r="H243" i="2"/>
  <c r="G243" i="2"/>
  <c r="F243" i="2"/>
  <c r="E243" i="2"/>
  <c r="J242" i="2"/>
  <c r="I242" i="2"/>
  <c r="H242" i="2"/>
  <c r="G242" i="2"/>
  <c r="F242" i="2"/>
  <c r="E242" i="2"/>
  <c r="J241" i="2"/>
  <c r="I241" i="2"/>
  <c r="H241" i="2"/>
  <c r="G241" i="2"/>
  <c r="F241" i="2"/>
  <c r="E241" i="2"/>
  <c r="J240" i="2"/>
  <c r="I240" i="2"/>
  <c r="H240" i="2"/>
  <c r="G240" i="2"/>
  <c r="F240" i="2"/>
  <c r="E240" i="2"/>
  <c r="J239" i="2"/>
  <c r="I239" i="2"/>
  <c r="H239" i="2"/>
  <c r="G239" i="2"/>
  <c r="F239" i="2"/>
  <c r="E239" i="2"/>
  <c r="J238" i="2"/>
  <c r="I238" i="2"/>
  <c r="H238" i="2"/>
  <c r="G238" i="2"/>
  <c r="F238" i="2"/>
  <c r="E238" i="2"/>
  <c r="J237" i="2"/>
  <c r="I237" i="2"/>
  <c r="H237" i="2"/>
  <c r="G237" i="2"/>
  <c r="F237" i="2"/>
  <c r="E237" i="2"/>
  <c r="J236" i="2"/>
  <c r="I236" i="2"/>
  <c r="H236" i="2"/>
  <c r="G236" i="2"/>
  <c r="F236" i="2"/>
  <c r="E236" i="2"/>
  <c r="J235" i="2"/>
  <c r="I235" i="2"/>
  <c r="H235" i="2"/>
  <c r="G235" i="2"/>
  <c r="F235" i="2"/>
  <c r="E235" i="2"/>
  <c r="J234" i="2"/>
  <c r="I234" i="2"/>
  <c r="H234" i="2"/>
  <c r="G234" i="2"/>
  <c r="F234" i="2"/>
  <c r="E234" i="2"/>
  <c r="J233" i="2"/>
  <c r="I233" i="2"/>
  <c r="H233" i="2"/>
  <c r="G233" i="2"/>
  <c r="F233" i="2"/>
  <c r="E233" i="2"/>
  <c r="J232" i="2"/>
  <c r="I232" i="2"/>
  <c r="H232" i="2"/>
  <c r="G232" i="2"/>
  <c r="F232" i="2"/>
  <c r="E232" i="2"/>
  <c r="J231" i="2"/>
  <c r="I231" i="2"/>
  <c r="H231" i="2"/>
  <c r="G231" i="2"/>
  <c r="F231" i="2"/>
  <c r="E231" i="2"/>
  <c r="J230" i="2"/>
  <c r="I230" i="2"/>
  <c r="H230" i="2"/>
  <c r="G230" i="2"/>
  <c r="F230" i="2"/>
  <c r="E230" i="2"/>
  <c r="J229" i="2"/>
  <c r="I229" i="2"/>
  <c r="H229" i="2"/>
  <c r="G229" i="2"/>
  <c r="F229" i="2"/>
  <c r="E229" i="2"/>
  <c r="J228" i="2"/>
  <c r="I228" i="2"/>
  <c r="H228" i="2"/>
  <c r="G228" i="2"/>
  <c r="F228" i="2"/>
  <c r="E228" i="2"/>
  <c r="J227" i="2"/>
  <c r="I227" i="2"/>
  <c r="H227" i="2"/>
  <c r="G227" i="2"/>
  <c r="F227" i="2"/>
  <c r="E227" i="2"/>
  <c r="J226" i="2"/>
  <c r="I226" i="2"/>
  <c r="H226" i="2"/>
  <c r="G226" i="2"/>
  <c r="F226" i="2"/>
  <c r="E226" i="2"/>
  <c r="J225" i="2"/>
  <c r="I225" i="2"/>
  <c r="H225" i="2"/>
  <c r="G225" i="2"/>
  <c r="F225" i="2"/>
  <c r="E225" i="2"/>
  <c r="J224" i="2"/>
  <c r="I224" i="2"/>
  <c r="H224" i="2"/>
  <c r="G224" i="2"/>
  <c r="F224" i="2"/>
  <c r="E224" i="2"/>
  <c r="J223" i="2"/>
  <c r="I223" i="2"/>
  <c r="H223" i="2"/>
  <c r="G223" i="2"/>
  <c r="F223" i="2"/>
  <c r="E223" i="2"/>
  <c r="J222" i="2"/>
  <c r="I222" i="2"/>
  <c r="H222" i="2"/>
  <c r="G222" i="2"/>
  <c r="F222" i="2"/>
  <c r="E222" i="2"/>
  <c r="J221" i="2"/>
  <c r="I221" i="2"/>
  <c r="H221" i="2"/>
  <c r="G221" i="2"/>
  <c r="F221" i="2"/>
  <c r="E221" i="2"/>
  <c r="J220" i="2"/>
  <c r="I220" i="2"/>
  <c r="H220" i="2"/>
  <c r="G220" i="2"/>
  <c r="F220" i="2"/>
  <c r="E220" i="2"/>
  <c r="J219" i="2"/>
  <c r="I219" i="2"/>
  <c r="H219" i="2"/>
  <c r="G219" i="2"/>
  <c r="F219" i="2"/>
  <c r="E219" i="2"/>
  <c r="J218" i="2"/>
  <c r="I218" i="2"/>
  <c r="H218" i="2"/>
  <c r="G218" i="2"/>
  <c r="F218" i="2"/>
  <c r="E218" i="2"/>
  <c r="J217" i="2"/>
  <c r="I217" i="2"/>
  <c r="H217" i="2"/>
  <c r="G217" i="2"/>
  <c r="F217" i="2"/>
  <c r="E217" i="2"/>
  <c r="J216" i="2"/>
  <c r="I216" i="2"/>
  <c r="H216" i="2"/>
  <c r="G216" i="2"/>
  <c r="F216" i="2"/>
  <c r="E216" i="2"/>
  <c r="J215" i="2"/>
  <c r="I215" i="2"/>
  <c r="H215" i="2"/>
  <c r="G215" i="2"/>
  <c r="F215" i="2"/>
  <c r="E215" i="2"/>
  <c r="J214" i="2"/>
  <c r="I214" i="2"/>
  <c r="H214" i="2"/>
  <c r="G214" i="2"/>
  <c r="F214" i="2"/>
  <c r="E214" i="2"/>
  <c r="J213" i="2"/>
  <c r="I213" i="2"/>
  <c r="H213" i="2"/>
  <c r="G213" i="2"/>
  <c r="F213" i="2"/>
  <c r="E213" i="2"/>
  <c r="J212" i="2"/>
  <c r="I212" i="2"/>
  <c r="H212" i="2"/>
  <c r="G212" i="2"/>
  <c r="F212" i="2"/>
  <c r="E212" i="2"/>
  <c r="J211" i="2"/>
  <c r="I211" i="2"/>
  <c r="H211" i="2"/>
  <c r="G211" i="2"/>
  <c r="F211" i="2"/>
  <c r="E211" i="2"/>
  <c r="J210" i="2"/>
  <c r="I210" i="2"/>
  <c r="H210" i="2"/>
  <c r="G210" i="2"/>
  <c r="F210" i="2"/>
  <c r="E210" i="2"/>
  <c r="J209" i="2"/>
  <c r="I209" i="2"/>
  <c r="H209" i="2"/>
  <c r="G209" i="2"/>
  <c r="F209" i="2"/>
  <c r="E209" i="2"/>
  <c r="J208" i="2"/>
  <c r="I208" i="2"/>
  <c r="H208" i="2"/>
  <c r="G208" i="2"/>
  <c r="F208" i="2"/>
  <c r="E208" i="2"/>
  <c r="J207" i="2"/>
  <c r="I207" i="2"/>
  <c r="H207" i="2"/>
  <c r="G207" i="2"/>
  <c r="F207" i="2"/>
  <c r="E207" i="2"/>
  <c r="J206" i="2"/>
  <c r="I206" i="2"/>
  <c r="H206" i="2"/>
  <c r="G206" i="2"/>
  <c r="F206" i="2"/>
  <c r="E206" i="2"/>
  <c r="J205" i="2"/>
  <c r="I205" i="2"/>
  <c r="H205" i="2"/>
  <c r="G205" i="2"/>
  <c r="F205" i="2"/>
  <c r="E205" i="2"/>
  <c r="J204" i="2"/>
  <c r="I204" i="2"/>
  <c r="H204" i="2"/>
  <c r="G204" i="2"/>
  <c r="F204" i="2"/>
  <c r="E204" i="2"/>
  <c r="J203" i="2"/>
  <c r="I203" i="2"/>
  <c r="H203" i="2"/>
  <c r="G203" i="2"/>
  <c r="F203" i="2"/>
  <c r="E203" i="2"/>
  <c r="J202" i="2"/>
  <c r="I202" i="2"/>
  <c r="H202" i="2"/>
  <c r="G202" i="2"/>
  <c r="F202" i="2"/>
  <c r="E202" i="2"/>
  <c r="J201" i="2"/>
  <c r="I201" i="2"/>
  <c r="H201" i="2"/>
  <c r="G201" i="2"/>
  <c r="F201" i="2"/>
  <c r="E201" i="2"/>
  <c r="J200" i="2"/>
  <c r="I200" i="2"/>
  <c r="H200" i="2"/>
  <c r="G200" i="2"/>
  <c r="F200" i="2"/>
  <c r="E200" i="2"/>
  <c r="J199" i="2"/>
  <c r="I199" i="2"/>
  <c r="H199" i="2"/>
  <c r="G199" i="2"/>
  <c r="F199" i="2"/>
  <c r="E199" i="2"/>
  <c r="J198" i="2"/>
  <c r="I198" i="2"/>
  <c r="H198" i="2"/>
  <c r="G198" i="2"/>
  <c r="F198" i="2"/>
  <c r="E198" i="2"/>
  <c r="J197" i="2"/>
  <c r="I197" i="2"/>
  <c r="H197" i="2"/>
  <c r="G197" i="2"/>
  <c r="F197" i="2"/>
  <c r="E197" i="2"/>
  <c r="J196" i="2"/>
  <c r="I196" i="2"/>
  <c r="H196" i="2"/>
  <c r="G196" i="2"/>
  <c r="F196" i="2"/>
  <c r="E196" i="2"/>
  <c r="J195" i="2"/>
  <c r="I195" i="2"/>
  <c r="H195" i="2"/>
  <c r="G195" i="2"/>
  <c r="F195" i="2"/>
  <c r="E195" i="2"/>
  <c r="J194" i="2"/>
  <c r="I194" i="2"/>
  <c r="H194" i="2"/>
  <c r="G194" i="2"/>
  <c r="F194" i="2"/>
  <c r="E194" i="2"/>
  <c r="J193" i="2"/>
  <c r="I193" i="2"/>
  <c r="H193" i="2"/>
  <c r="G193" i="2"/>
  <c r="F193" i="2"/>
  <c r="E193" i="2"/>
  <c r="J192" i="2"/>
  <c r="I192" i="2"/>
  <c r="H192" i="2"/>
  <c r="G192" i="2"/>
  <c r="F192" i="2"/>
  <c r="E192" i="2"/>
  <c r="J191" i="2"/>
  <c r="I191" i="2"/>
  <c r="H191" i="2"/>
  <c r="G191" i="2"/>
  <c r="F191" i="2"/>
  <c r="E191" i="2"/>
  <c r="J190" i="2"/>
  <c r="I190" i="2"/>
  <c r="H190" i="2"/>
  <c r="G190" i="2"/>
  <c r="F190" i="2"/>
  <c r="E190" i="2"/>
  <c r="J189" i="2"/>
  <c r="I189" i="2"/>
  <c r="H189" i="2"/>
  <c r="G189" i="2"/>
  <c r="F189" i="2"/>
  <c r="E189" i="2"/>
  <c r="J188" i="2"/>
  <c r="I188" i="2"/>
  <c r="H188" i="2"/>
  <c r="G188" i="2"/>
  <c r="F188" i="2"/>
  <c r="E188" i="2"/>
  <c r="J187" i="2"/>
  <c r="I187" i="2"/>
  <c r="H187" i="2"/>
  <c r="G187" i="2"/>
  <c r="F187" i="2"/>
  <c r="E187" i="2"/>
  <c r="J186" i="2"/>
  <c r="I186" i="2"/>
  <c r="H186" i="2"/>
  <c r="G186" i="2"/>
  <c r="F186" i="2"/>
  <c r="E186" i="2"/>
  <c r="J185" i="2"/>
  <c r="I185" i="2"/>
  <c r="H185" i="2"/>
  <c r="G185" i="2"/>
  <c r="F185" i="2"/>
  <c r="E185" i="2"/>
  <c r="J184" i="2"/>
  <c r="I184" i="2"/>
  <c r="H184" i="2"/>
  <c r="G184" i="2"/>
  <c r="F184" i="2"/>
  <c r="E184" i="2"/>
  <c r="J183" i="2"/>
  <c r="I183" i="2"/>
  <c r="H183" i="2"/>
  <c r="G183" i="2"/>
  <c r="F183" i="2"/>
  <c r="E183" i="2"/>
  <c r="J182" i="2"/>
  <c r="I182" i="2"/>
  <c r="H182" i="2"/>
  <c r="G182" i="2"/>
  <c r="F182" i="2"/>
  <c r="E182" i="2"/>
  <c r="J181" i="2"/>
  <c r="I181" i="2"/>
  <c r="H181" i="2"/>
  <c r="G181" i="2"/>
  <c r="F181" i="2"/>
  <c r="E181" i="2"/>
  <c r="J180" i="2"/>
  <c r="I180" i="2"/>
  <c r="H180" i="2"/>
  <c r="G180" i="2"/>
  <c r="F180" i="2"/>
  <c r="E180" i="2"/>
  <c r="J179" i="2"/>
  <c r="I179" i="2"/>
  <c r="H179" i="2"/>
  <c r="G179" i="2"/>
  <c r="F179" i="2"/>
  <c r="E179" i="2"/>
  <c r="J178" i="2"/>
  <c r="I178" i="2"/>
  <c r="H178" i="2"/>
  <c r="G178" i="2"/>
  <c r="F178" i="2"/>
  <c r="E178" i="2"/>
  <c r="J177" i="2"/>
  <c r="I177" i="2"/>
  <c r="H177" i="2"/>
  <c r="G177" i="2"/>
  <c r="F177" i="2"/>
  <c r="E177" i="2"/>
  <c r="J176" i="2"/>
  <c r="I176" i="2"/>
  <c r="H176" i="2"/>
  <c r="G176" i="2"/>
  <c r="F176" i="2"/>
  <c r="E176" i="2"/>
  <c r="J175" i="2"/>
  <c r="I175" i="2"/>
  <c r="H175" i="2"/>
  <c r="G175" i="2"/>
  <c r="F175" i="2"/>
  <c r="E175" i="2"/>
  <c r="J174" i="2"/>
  <c r="I174" i="2"/>
  <c r="H174" i="2"/>
  <c r="G174" i="2"/>
  <c r="F174" i="2"/>
  <c r="E174" i="2"/>
  <c r="J173" i="2"/>
  <c r="I173" i="2"/>
  <c r="H173" i="2"/>
  <c r="G173" i="2"/>
  <c r="F173" i="2"/>
  <c r="E173" i="2"/>
  <c r="J172" i="2"/>
  <c r="I172" i="2"/>
  <c r="H172" i="2"/>
  <c r="G172" i="2"/>
  <c r="F172" i="2"/>
  <c r="E172" i="2"/>
  <c r="J171" i="2"/>
  <c r="I171" i="2"/>
  <c r="H171" i="2"/>
  <c r="G171" i="2"/>
  <c r="F171" i="2"/>
  <c r="E171" i="2"/>
  <c r="J170" i="2"/>
  <c r="I170" i="2"/>
  <c r="H170" i="2"/>
  <c r="G170" i="2"/>
  <c r="F170" i="2"/>
  <c r="E170" i="2"/>
  <c r="J169" i="2"/>
  <c r="I169" i="2"/>
  <c r="H169" i="2"/>
  <c r="G169" i="2"/>
  <c r="F169" i="2"/>
  <c r="E169" i="2"/>
  <c r="J168" i="2"/>
  <c r="I168" i="2"/>
  <c r="H168" i="2"/>
  <c r="G168" i="2"/>
  <c r="F168" i="2"/>
  <c r="E168" i="2"/>
  <c r="J167" i="2"/>
  <c r="I167" i="2"/>
  <c r="H167" i="2"/>
  <c r="G167" i="2"/>
  <c r="F167" i="2"/>
  <c r="E167" i="2"/>
  <c r="J166" i="2"/>
  <c r="I166" i="2"/>
  <c r="H166" i="2"/>
  <c r="G166" i="2"/>
  <c r="F166" i="2"/>
  <c r="E166" i="2"/>
  <c r="J165" i="2"/>
  <c r="I165" i="2"/>
  <c r="H165" i="2"/>
  <c r="G165" i="2"/>
  <c r="F165" i="2"/>
  <c r="E165" i="2"/>
  <c r="J164" i="2"/>
  <c r="I164" i="2"/>
  <c r="H164" i="2"/>
  <c r="G164" i="2"/>
  <c r="F164" i="2"/>
  <c r="E164" i="2"/>
  <c r="J163" i="2"/>
  <c r="I163" i="2"/>
  <c r="H163" i="2"/>
  <c r="G163" i="2"/>
  <c r="F163" i="2"/>
  <c r="E163" i="2"/>
  <c r="J162" i="2"/>
  <c r="I162" i="2"/>
  <c r="H162" i="2"/>
  <c r="G162" i="2"/>
  <c r="F162" i="2"/>
  <c r="E162" i="2"/>
  <c r="J161" i="2"/>
  <c r="I161" i="2"/>
  <c r="H161" i="2"/>
  <c r="G161" i="2"/>
  <c r="F161" i="2"/>
  <c r="E161" i="2"/>
  <c r="J160" i="2"/>
  <c r="I160" i="2"/>
  <c r="H160" i="2"/>
  <c r="G160" i="2"/>
  <c r="F160" i="2"/>
  <c r="E160" i="2"/>
  <c r="J159" i="2"/>
  <c r="I159" i="2"/>
  <c r="H159" i="2"/>
  <c r="G159" i="2"/>
  <c r="F159" i="2"/>
  <c r="E159" i="2"/>
  <c r="J158" i="2"/>
  <c r="I158" i="2"/>
  <c r="H158" i="2"/>
  <c r="G158" i="2"/>
  <c r="F158" i="2"/>
  <c r="E158" i="2"/>
  <c r="J157" i="2"/>
  <c r="I157" i="2"/>
  <c r="H157" i="2"/>
  <c r="G157" i="2"/>
  <c r="F157" i="2"/>
  <c r="E157" i="2"/>
  <c r="J156" i="2"/>
  <c r="I156" i="2"/>
  <c r="H156" i="2"/>
  <c r="G156" i="2"/>
  <c r="F156" i="2"/>
  <c r="E156" i="2"/>
  <c r="J155" i="2"/>
  <c r="I155" i="2"/>
  <c r="H155" i="2"/>
  <c r="G155" i="2"/>
  <c r="F155" i="2"/>
  <c r="E155" i="2"/>
  <c r="J154" i="2"/>
  <c r="I154" i="2"/>
  <c r="H154" i="2"/>
  <c r="G154" i="2"/>
  <c r="F154" i="2"/>
  <c r="E154" i="2"/>
  <c r="J153" i="2"/>
  <c r="I153" i="2"/>
  <c r="H153" i="2"/>
  <c r="G153" i="2"/>
  <c r="F153" i="2"/>
  <c r="E153" i="2"/>
  <c r="J152" i="2"/>
  <c r="I152" i="2"/>
  <c r="H152" i="2"/>
  <c r="G152" i="2"/>
  <c r="F152" i="2"/>
  <c r="E152" i="2"/>
  <c r="J151" i="2"/>
  <c r="I151" i="2"/>
  <c r="H151" i="2"/>
  <c r="G151" i="2"/>
  <c r="F151" i="2"/>
  <c r="E151" i="2"/>
  <c r="J150" i="2"/>
  <c r="I150" i="2"/>
  <c r="H150" i="2"/>
  <c r="G150" i="2"/>
  <c r="F150" i="2"/>
  <c r="E150" i="2"/>
  <c r="J149" i="2"/>
  <c r="I149" i="2"/>
  <c r="H149" i="2"/>
  <c r="G149" i="2"/>
  <c r="F149" i="2"/>
  <c r="E149" i="2"/>
  <c r="J148" i="2"/>
  <c r="I148" i="2"/>
  <c r="H148" i="2"/>
  <c r="G148" i="2"/>
  <c r="F148" i="2"/>
  <c r="E148" i="2"/>
  <c r="J147" i="2"/>
  <c r="I147" i="2"/>
  <c r="H147" i="2"/>
  <c r="G147" i="2"/>
  <c r="F147" i="2"/>
  <c r="E147" i="2"/>
  <c r="J146" i="2"/>
  <c r="I146" i="2"/>
  <c r="H146" i="2"/>
  <c r="G146" i="2"/>
  <c r="F146" i="2"/>
  <c r="E146" i="2"/>
  <c r="J145" i="2"/>
  <c r="I145" i="2"/>
  <c r="H145" i="2"/>
  <c r="G145" i="2"/>
  <c r="F145" i="2"/>
  <c r="E145" i="2"/>
  <c r="J144" i="2"/>
  <c r="I144" i="2"/>
  <c r="H144" i="2"/>
  <c r="G144" i="2"/>
  <c r="F144" i="2"/>
  <c r="E144" i="2"/>
  <c r="J143" i="2"/>
  <c r="I143" i="2"/>
  <c r="H143" i="2"/>
  <c r="G143" i="2"/>
  <c r="F143" i="2"/>
  <c r="E143" i="2"/>
  <c r="J142" i="2"/>
  <c r="I142" i="2"/>
  <c r="H142" i="2"/>
  <c r="G142" i="2"/>
  <c r="F142" i="2"/>
  <c r="E142" i="2"/>
  <c r="J141" i="2"/>
  <c r="I141" i="2"/>
  <c r="H141" i="2"/>
  <c r="G141" i="2"/>
  <c r="F141" i="2"/>
  <c r="E141" i="2"/>
  <c r="J140" i="2"/>
  <c r="I140" i="2"/>
  <c r="H140" i="2"/>
  <c r="G140" i="2"/>
  <c r="F140" i="2"/>
  <c r="E140" i="2"/>
  <c r="J139" i="2"/>
  <c r="I139" i="2"/>
  <c r="H139" i="2"/>
  <c r="G139" i="2"/>
  <c r="F139" i="2"/>
  <c r="E139" i="2"/>
  <c r="J138" i="2"/>
  <c r="I138" i="2"/>
  <c r="H138" i="2"/>
  <c r="G138" i="2"/>
  <c r="F138" i="2"/>
  <c r="E138" i="2"/>
  <c r="J137" i="2"/>
  <c r="I137" i="2"/>
  <c r="H137" i="2"/>
  <c r="G137" i="2"/>
  <c r="F137" i="2"/>
  <c r="E137" i="2"/>
  <c r="J136" i="2"/>
  <c r="I136" i="2"/>
  <c r="H136" i="2"/>
  <c r="G136" i="2"/>
  <c r="F136" i="2"/>
  <c r="E136" i="2"/>
  <c r="J135" i="2"/>
  <c r="I135" i="2"/>
  <c r="H135" i="2"/>
  <c r="G135" i="2"/>
  <c r="F135" i="2"/>
  <c r="E135" i="2"/>
  <c r="J134" i="2"/>
  <c r="I134" i="2"/>
  <c r="H134" i="2"/>
  <c r="G134" i="2"/>
  <c r="F134" i="2"/>
  <c r="E134" i="2"/>
  <c r="J133" i="2"/>
  <c r="I133" i="2"/>
  <c r="H133" i="2"/>
  <c r="G133" i="2"/>
  <c r="F133" i="2"/>
  <c r="E133" i="2"/>
  <c r="J132" i="2"/>
  <c r="I132" i="2"/>
  <c r="H132" i="2"/>
  <c r="G132" i="2"/>
  <c r="F132" i="2"/>
  <c r="E132" i="2"/>
  <c r="J131" i="2"/>
  <c r="I131" i="2"/>
  <c r="H131" i="2"/>
  <c r="G131" i="2"/>
  <c r="F131" i="2"/>
  <c r="E131" i="2"/>
  <c r="J130" i="2"/>
  <c r="I130" i="2"/>
  <c r="H130" i="2"/>
  <c r="G130" i="2"/>
  <c r="F130" i="2"/>
  <c r="E130" i="2"/>
  <c r="J129" i="2"/>
  <c r="I129" i="2"/>
  <c r="H129" i="2"/>
  <c r="G129" i="2"/>
  <c r="F129" i="2"/>
  <c r="E129" i="2"/>
  <c r="J128" i="2"/>
  <c r="I128" i="2"/>
  <c r="H128" i="2"/>
  <c r="G128" i="2"/>
  <c r="F128" i="2"/>
  <c r="E128" i="2"/>
  <c r="J127" i="2"/>
  <c r="I127" i="2"/>
  <c r="H127" i="2"/>
  <c r="G127" i="2"/>
  <c r="F127" i="2"/>
  <c r="E127" i="2"/>
  <c r="J126" i="2"/>
  <c r="I126" i="2"/>
  <c r="H126" i="2"/>
  <c r="G126" i="2"/>
  <c r="F126" i="2"/>
  <c r="E126" i="2"/>
  <c r="J125" i="2"/>
  <c r="I125" i="2"/>
  <c r="H125" i="2"/>
  <c r="G125" i="2"/>
  <c r="F125" i="2"/>
  <c r="E125" i="2"/>
  <c r="J124" i="2"/>
  <c r="I124" i="2"/>
  <c r="H124" i="2"/>
  <c r="G124" i="2"/>
  <c r="F124" i="2"/>
  <c r="E124" i="2"/>
  <c r="J123" i="2"/>
  <c r="I123" i="2"/>
  <c r="H123" i="2"/>
  <c r="G123" i="2"/>
  <c r="F123" i="2"/>
  <c r="E123" i="2"/>
  <c r="J122" i="2"/>
  <c r="I122" i="2"/>
  <c r="H122" i="2"/>
  <c r="G122" i="2"/>
  <c r="F122" i="2"/>
  <c r="E122" i="2"/>
  <c r="J121" i="2"/>
  <c r="I121" i="2"/>
  <c r="H121" i="2"/>
  <c r="G121" i="2"/>
  <c r="F121" i="2"/>
  <c r="E121" i="2"/>
  <c r="J120" i="2"/>
  <c r="I120" i="2"/>
  <c r="H120" i="2"/>
  <c r="G120" i="2"/>
  <c r="F120" i="2"/>
  <c r="E120" i="2"/>
  <c r="J119" i="2"/>
  <c r="I119" i="2"/>
  <c r="H119" i="2"/>
  <c r="G119" i="2"/>
  <c r="F119" i="2"/>
  <c r="E119" i="2"/>
  <c r="J118" i="2"/>
  <c r="I118" i="2"/>
  <c r="H118" i="2"/>
  <c r="G118" i="2"/>
  <c r="F118" i="2"/>
  <c r="E118" i="2"/>
  <c r="J117" i="2"/>
  <c r="I117" i="2"/>
  <c r="H117" i="2"/>
  <c r="G117" i="2"/>
  <c r="F117" i="2"/>
  <c r="E117" i="2"/>
  <c r="J116" i="2"/>
  <c r="I116" i="2"/>
  <c r="H116" i="2"/>
  <c r="G116" i="2"/>
  <c r="F116" i="2"/>
  <c r="E116" i="2"/>
  <c r="J115" i="2"/>
  <c r="I115" i="2"/>
  <c r="H115" i="2"/>
  <c r="G115" i="2"/>
  <c r="F115" i="2"/>
  <c r="E115" i="2"/>
  <c r="J114" i="2"/>
  <c r="I114" i="2"/>
  <c r="H114" i="2"/>
  <c r="G114" i="2"/>
  <c r="F114" i="2"/>
  <c r="E114" i="2"/>
  <c r="J113" i="2"/>
  <c r="I113" i="2"/>
  <c r="H113" i="2"/>
  <c r="G113" i="2"/>
  <c r="F113" i="2"/>
  <c r="E113" i="2"/>
  <c r="J112" i="2"/>
  <c r="I112" i="2"/>
  <c r="H112" i="2"/>
  <c r="G112" i="2"/>
  <c r="F112" i="2"/>
  <c r="E112" i="2"/>
  <c r="J111" i="2"/>
  <c r="I111" i="2"/>
  <c r="H111" i="2"/>
  <c r="G111" i="2"/>
  <c r="F111" i="2"/>
  <c r="E111" i="2"/>
  <c r="J110" i="2"/>
  <c r="I110" i="2"/>
  <c r="H110" i="2"/>
  <c r="G110" i="2"/>
  <c r="F110" i="2"/>
  <c r="E110" i="2"/>
  <c r="J109" i="2"/>
  <c r="I109" i="2"/>
  <c r="H109" i="2"/>
  <c r="G109" i="2"/>
  <c r="F109" i="2"/>
  <c r="E109" i="2"/>
  <c r="J108" i="2"/>
  <c r="I108" i="2"/>
  <c r="H108" i="2"/>
  <c r="G108" i="2"/>
  <c r="F108" i="2"/>
  <c r="E108" i="2"/>
  <c r="J107" i="2"/>
  <c r="I107" i="2"/>
  <c r="H107" i="2"/>
  <c r="G107" i="2"/>
  <c r="F107" i="2"/>
  <c r="E107" i="2"/>
  <c r="J106" i="2"/>
  <c r="I106" i="2"/>
  <c r="H106" i="2"/>
  <c r="G106" i="2"/>
  <c r="F106" i="2"/>
  <c r="E106" i="2"/>
  <c r="J105" i="2"/>
  <c r="I105" i="2"/>
  <c r="H105" i="2"/>
  <c r="G105" i="2"/>
  <c r="F105" i="2"/>
  <c r="E105" i="2"/>
  <c r="J104" i="2"/>
  <c r="I104" i="2"/>
  <c r="H104" i="2"/>
  <c r="G104" i="2"/>
  <c r="F104" i="2"/>
  <c r="E104" i="2"/>
  <c r="J103" i="2"/>
  <c r="I103" i="2"/>
  <c r="H103" i="2"/>
  <c r="G103" i="2"/>
  <c r="F103" i="2"/>
  <c r="E103" i="2"/>
  <c r="J102" i="2"/>
  <c r="I102" i="2"/>
  <c r="H102" i="2"/>
  <c r="G102" i="2"/>
  <c r="F102" i="2"/>
  <c r="E102" i="2"/>
  <c r="J101" i="2"/>
  <c r="I101" i="2"/>
  <c r="H101" i="2"/>
  <c r="G101" i="2"/>
  <c r="F101" i="2"/>
  <c r="E101" i="2"/>
  <c r="J100" i="2"/>
  <c r="I100" i="2"/>
  <c r="H100" i="2"/>
  <c r="G100" i="2"/>
  <c r="F100" i="2"/>
  <c r="E100" i="2"/>
  <c r="J99" i="2"/>
  <c r="I99" i="2"/>
  <c r="H99" i="2"/>
  <c r="G99" i="2"/>
  <c r="F99" i="2"/>
  <c r="E99" i="2"/>
  <c r="J98" i="2"/>
  <c r="I98" i="2"/>
  <c r="H98" i="2"/>
  <c r="G98" i="2"/>
  <c r="F98" i="2"/>
  <c r="E98" i="2"/>
  <c r="J97" i="2"/>
  <c r="I97" i="2"/>
  <c r="H97" i="2"/>
  <c r="G97" i="2"/>
  <c r="F97" i="2"/>
  <c r="E97" i="2"/>
  <c r="J96" i="2"/>
  <c r="I96" i="2"/>
  <c r="H96" i="2"/>
  <c r="G96" i="2"/>
  <c r="F96" i="2"/>
  <c r="E96" i="2"/>
  <c r="J95" i="2"/>
  <c r="I95" i="2"/>
  <c r="H95" i="2"/>
  <c r="G95" i="2"/>
  <c r="F95" i="2"/>
  <c r="E95" i="2"/>
  <c r="J94" i="2"/>
  <c r="I94" i="2"/>
  <c r="H94" i="2"/>
  <c r="G94" i="2"/>
  <c r="F94" i="2"/>
  <c r="E94" i="2"/>
  <c r="J93" i="2"/>
  <c r="I93" i="2"/>
  <c r="H93" i="2"/>
  <c r="G93" i="2"/>
  <c r="F93" i="2"/>
  <c r="E93" i="2"/>
  <c r="J92" i="2"/>
  <c r="I92" i="2"/>
  <c r="H92" i="2"/>
  <c r="G92" i="2"/>
  <c r="F92" i="2"/>
  <c r="E92" i="2"/>
  <c r="J91" i="2"/>
  <c r="I91" i="2"/>
  <c r="H91" i="2"/>
  <c r="G91" i="2"/>
  <c r="F91" i="2"/>
  <c r="E91" i="2"/>
  <c r="J90" i="2"/>
  <c r="I90" i="2"/>
  <c r="H90" i="2"/>
  <c r="G90" i="2"/>
  <c r="F90" i="2"/>
  <c r="E90" i="2"/>
  <c r="J89" i="2"/>
  <c r="I89" i="2"/>
  <c r="H89" i="2"/>
  <c r="G89" i="2"/>
  <c r="F89" i="2"/>
  <c r="E89" i="2"/>
  <c r="J88" i="2"/>
  <c r="I88" i="2"/>
  <c r="H88" i="2"/>
  <c r="G88" i="2"/>
  <c r="F88" i="2"/>
  <c r="E88" i="2"/>
  <c r="J87" i="2"/>
  <c r="I87" i="2"/>
  <c r="H87" i="2"/>
  <c r="G87" i="2"/>
  <c r="F87" i="2"/>
  <c r="E87" i="2"/>
  <c r="J86" i="2"/>
  <c r="I86" i="2"/>
  <c r="H86" i="2"/>
  <c r="G86" i="2"/>
  <c r="F86" i="2"/>
  <c r="E86" i="2"/>
  <c r="J85" i="2"/>
  <c r="I85" i="2"/>
  <c r="H85" i="2"/>
  <c r="G85" i="2"/>
  <c r="F85" i="2"/>
  <c r="E85" i="2"/>
  <c r="J84" i="2"/>
  <c r="I84" i="2"/>
  <c r="H84" i="2"/>
  <c r="G84" i="2"/>
  <c r="F84" i="2"/>
  <c r="E84" i="2"/>
  <c r="J83" i="2"/>
  <c r="I83" i="2"/>
  <c r="H83" i="2"/>
  <c r="G83" i="2"/>
  <c r="F83" i="2"/>
  <c r="E83" i="2"/>
  <c r="J82" i="2"/>
  <c r="I82" i="2"/>
  <c r="H82" i="2"/>
  <c r="G82" i="2"/>
  <c r="F82" i="2"/>
  <c r="E82" i="2"/>
  <c r="J81" i="2"/>
  <c r="I81" i="2"/>
  <c r="H81" i="2"/>
  <c r="G81" i="2"/>
  <c r="F81" i="2"/>
  <c r="E81" i="2"/>
  <c r="J80" i="2"/>
  <c r="I80" i="2"/>
  <c r="H80" i="2"/>
  <c r="G80" i="2"/>
  <c r="F80" i="2"/>
  <c r="E80" i="2"/>
  <c r="J79" i="2"/>
  <c r="I79" i="2"/>
  <c r="H79" i="2"/>
  <c r="G79" i="2"/>
  <c r="F79" i="2"/>
  <c r="E79" i="2"/>
  <c r="J78" i="2"/>
  <c r="I78" i="2"/>
  <c r="H78" i="2"/>
  <c r="G78" i="2"/>
  <c r="F78" i="2"/>
  <c r="E78" i="2"/>
  <c r="J77" i="2"/>
  <c r="I77" i="2"/>
  <c r="H77" i="2"/>
  <c r="G77" i="2"/>
  <c r="F77" i="2"/>
  <c r="E77" i="2"/>
  <c r="J76" i="2"/>
  <c r="I76" i="2"/>
  <c r="H76" i="2"/>
  <c r="G76" i="2"/>
  <c r="F76" i="2"/>
  <c r="E76" i="2"/>
  <c r="J75" i="2"/>
  <c r="I75" i="2"/>
  <c r="H75" i="2"/>
  <c r="G75" i="2"/>
  <c r="F75" i="2"/>
  <c r="E75" i="2"/>
  <c r="J74" i="2"/>
  <c r="I74" i="2"/>
  <c r="H74" i="2"/>
  <c r="G74" i="2"/>
  <c r="F74" i="2"/>
  <c r="E74" i="2"/>
  <c r="J73" i="2"/>
  <c r="I73" i="2"/>
  <c r="H73" i="2"/>
  <c r="G73" i="2"/>
  <c r="F73" i="2"/>
  <c r="E73" i="2"/>
  <c r="J72" i="2"/>
  <c r="I72" i="2"/>
  <c r="H72" i="2"/>
  <c r="G72" i="2"/>
  <c r="F72" i="2"/>
  <c r="E72" i="2"/>
  <c r="J71" i="2"/>
  <c r="I71" i="2"/>
  <c r="H71" i="2"/>
  <c r="G71" i="2"/>
  <c r="F71" i="2"/>
  <c r="E71" i="2"/>
  <c r="J70" i="2"/>
  <c r="I70" i="2"/>
  <c r="H70" i="2"/>
  <c r="G70" i="2"/>
  <c r="F70" i="2"/>
  <c r="E70" i="2"/>
  <c r="J69" i="2"/>
  <c r="I69" i="2"/>
  <c r="H69" i="2"/>
  <c r="G69" i="2"/>
  <c r="F69" i="2"/>
  <c r="E69" i="2"/>
  <c r="J68" i="2"/>
  <c r="I68" i="2"/>
  <c r="H68" i="2"/>
  <c r="G68" i="2"/>
  <c r="F68" i="2"/>
  <c r="E68" i="2"/>
  <c r="J67" i="2"/>
  <c r="I67" i="2"/>
  <c r="H67" i="2"/>
  <c r="G67" i="2"/>
  <c r="F67" i="2"/>
  <c r="E67" i="2"/>
  <c r="J66" i="2"/>
  <c r="I66" i="2"/>
  <c r="H66" i="2"/>
  <c r="G66" i="2"/>
  <c r="F66" i="2"/>
  <c r="E66" i="2"/>
  <c r="J65" i="2"/>
  <c r="I65" i="2"/>
  <c r="H65" i="2"/>
  <c r="G65" i="2"/>
  <c r="F65" i="2"/>
  <c r="E65" i="2"/>
  <c r="J64" i="2"/>
  <c r="I64" i="2"/>
  <c r="H64" i="2"/>
  <c r="G64" i="2"/>
  <c r="F64" i="2"/>
  <c r="E64" i="2"/>
  <c r="J63" i="2"/>
  <c r="I63" i="2"/>
  <c r="H63" i="2"/>
  <c r="G63" i="2"/>
  <c r="F63" i="2"/>
  <c r="E63" i="2"/>
  <c r="J62" i="2"/>
  <c r="I62" i="2"/>
  <c r="H62" i="2"/>
  <c r="G62" i="2"/>
  <c r="F62" i="2"/>
  <c r="E62" i="2"/>
  <c r="J61" i="2"/>
  <c r="I61" i="2"/>
  <c r="H61" i="2"/>
  <c r="G61" i="2"/>
  <c r="F61" i="2"/>
  <c r="E61" i="2"/>
  <c r="J60" i="2"/>
  <c r="I60" i="2"/>
  <c r="H60" i="2"/>
  <c r="G60" i="2"/>
  <c r="F60" i="2"/>
  <c r="E60" i="2"/>
  <c r="J59" i="2"/>
  <c r="I59" i="2"/>
  <c r="H59" i="2"/>
  <c r="G59" i="2"/>
  <c r="F59" i="2"/>
  <c r="E59" i="2"/>
  <c r="J58" i="2"/>
  <c r="I58" i="2"/>
  <c r="H58" i="2"/>
  <c r="G58" i="2"/>
  <c r="F58" i="2"/>
  <c r="E58" i="2"/>
  <c r="J57" i="2"/>
  <c r="I57" i="2"/>
  <c r="H57" i="2"/>
  <c r="G57" i="2"/>
  <c r="F57" i="2"/>
  <c r="E57" i="2"/>
  <c r="J56" i="2"/>
  <c r="I56" i="2"/>
  <c r="H56" i="2"/>
  <c r="G56" i="2"/>
  <c r="F56" i="2"/>
  <c r="E56" i="2"/>
  <c r="J55" i="2"/>
  <c r="I55" i="2"/>
  <c r="H55" i="2"/>
  <c r="G55" i="2"/>
  <c r="F55" i="2"/>
  <c r="E55" i="2"/>
  <c r="J54" i="2"/>
  <c r="I54" i="2"/>
  <c r="H54" i="2"/>
  <c r="G54" i="2"/>
  <c r="F54" i="2"/>
  <c r="E54" i="2"/>
  <c r="J53" i="2"/>
  <c r="I53" i="2"/>
  <c r="H53" i="2"/>
  <c r="G53" i="2"/>
  <c r="F53" i="2"/>
  <c r="E53" i="2"/>
  <c r="J52" i="2"/>
  <c r="I52" i="2"/>
  <c r="H52" i="2"/>
  <c r="G52" i="2"/>
  <c r="F52" i="2"/>
  <c r="E52" i="2"/>
  <c r="J51" i="2"/>
  <c r="I51" i="2"/>
  <c r="H51" i="2"/>
  <c r="G51" i="2"/>
  <c r="F51" i="2"/>
  <c r="E51" i="2"/>
  <c r="J50" i="2"/>
  <c r="I50" i="2"/>
  <c r="H50" i="2"/>
  <c r="G50" i="2"/>
  <c r="F50" i="2"/>
  <c r="E50" i="2"/>
  <c r="J49" i="2"/>
  <c r="I49" i="2"/>
  <c r="H49" i="2"/>
  <c r="G49" i="2"/>
  <c r="F49" i="2"/>
  <c r="E49" i="2"/>
  <c r="J48" i="2"/>
  <c r="I48" i="2"/>
  <c r="H48" i="2"/>
  <c r="G48" i="2"/>
  <c r="F48" i="2"/>
  <c r="E48" i="2"/>
  <c r="J47" i="2"/>
  <c r="I47" i="2"/>
  <c r="H47" i="2"/>
  <c r="G47" i="2"/>
  <c r="F47" i="2"/>
  <c r="E47" i="2"/>
  <c r="J46" i="2"/>
  <c r="I46" i="2"/>
  <c r="H46" i="2"/>
  <c r="G46" i="2"/>
  <c r="F46" i="2"/>
  <c r="E46" i="2"/>
  <c r="J45" i="2"/>
  <c r="I45" i="2"/>
  <c r="H45" i="2"/>
  <c r="G45" i="2"/>
  <c r="F45" i="2"/>
  <c r="E45" i="2"/>
  <c r="J44" i="2"/>
  <c r="I44" i="2"/>
  <c r="H44" i="2"/>
  <c r="G44" i="2"/>
  <c r="F44" i="2"/>
  <c r="E44" i="2"/>
  <c r="J43" i="2"/>
  <c r="I43" i="2"/>
  <c r="H43" i="2"/>
  <c r="G43" i="2"/>
  <c r="F43" i="2"/>
  <c r="E43" i="2"/>
  <c r="J42" i="2"/>
  <c r="I42" i="2"/>
  <c r="H42" i="2"/>
  <c r="G42" i="2"/>
  <c r="F42" i="2"/>
  <c r="E42" i="2"/>
  <c r="J41" i="2"/>
  <c r="I41" i="2"/>
  <c r="H41" i="2"/>
  <c r="G41" i="2"/>
  <c r="F41" i="2"/>
  <c r="E41" i="2"/>
  <c r="J40" i="2"/>
  <c r="I40" i="2"/>
  <c r="H40" i="2"/>
  <c r="G40" i="2"/>
  <c r="F40" i="2"/>
  <c r="E40" i="2"/>
  <c r="J39" i="2"/>
  <c r="I39" i="2"/>
  <c r="H39" i="2"/>
  <c r="G39" i="2"/>
  <c r="F39" i="2"/>
  <c r="E39" i="2"/>
  <c r="J38" i="2"/>
  <c r="I38" i="2"/>
  <c r="H38" i="2"/>
  <c r="G38" i="2"/>
  <c r="F38" i="2"/>
  <c r="E38" i="2"/>
  <c r="J37" i="2"/>
  <c r="I37" i="2"/>
  <c r="H37" i="2"/>
  <c r="G37" i="2"/>
  <c r="F37" i="2"/>
  <c r="E37" i="2"/>
  <c r="J36" i="2"/>
  <c r="I36" i="2"/>
  <c r="H36" i="2"/>
  <c r="G36" i="2"/>
  <c r="F36" i="2"/>
  <c r="E36" i="2"/>
  <c r="J35" i="2"/>
  <c r="I35" i="2"/>
  <c r="H35" i="2"/>
  <c r="G35" i="2"/>
  <c r="F35" i="2"/>
  <c r="E35" i="2"/>
  <c r="J34" i="2"/>
  <c r="I34" i="2"/>
  <c r="H34" i="2"/>
  <c r="G34" i="2"/>
  <c r="F34" i="2"/>
  <c r="E34" i="2"/>
  <c r="J33" i="2"/>
  <c r="I33" i="2"/>
  <c r="H33" i="2"/>
  <c r="G33" i="2"/>
  <c r="F33" i="2"/>
  <c r="E33" i="2"/>
  <c r="J32" i="2"/>
  <c r="I32" i="2"/>
  <c r="H32" i="2"/>
  <c r="G32" i="2"/>
  <c r="F32" i="2"/>
  <c r="E32" i="2"/>
  <c r="J31" i="2"/>
  <c r="I31" i="2"/>
  <c r="H31" i="2"/>
  <c r="G31" i="2"/>
  <c r="F31" i="2"/>
  <c r="E31" i="2"/>
  <c r="J30" i="2"/>
  <c r="I30" i="2"/>
  <c r="H30" i="2"/>
  <c r="G30" i="2"/>
  <c r="F30" i="2"/>
  <c r="E30" i="2"/>
  <c r="J29" i="2"/>
  <c r="I29" i="2"/>
  <c r="H29" i="2"/>
  <c r="G29" i="2"/>
  <c r="F29" i="2"/>
  <c r="E29" i="2"/>
  <c r="J28" i="2"/>
  <c r="I28" i="2"/>
  <c r="H28" i="2"/>
  <c r="G28" i="2"/>
  <c r="F28" i="2"/>
  <c r="E28" i="2"/>
  <c r="J27" i="2"/>
  <c r="I27" i="2"/>
  <c r="H27" i="2"/>
  <c r="G27" i="2"/>
  <c r="F27" i="2"/>
  <c r="E27" i="2"/>
  <c r="J26" i="2"/>
  <c r="I26" i="2"/>
  <c r="H26" i="2"/>
  <c r="G26" i="2"/>
  <c r="F26" i="2"/>
  <c r="E26" i="2"/>
  <c r="J25" i="2"/>
  <c r="I25" i="2"/>
  <c r="H25" i="2"/>
  <c r="G25" i="2"/>
  <c r="F25" i="2"/>
  <c r="E25" i="2"/>
  <c r="J24" i="2"/>
  <c r="I24" i="2"/>
  <c r="H24" i="2"/>
  <c r="G24" i="2"/>
  <c r="F24" i="2"/>
  <c r="E24" i="2"/>
  <c r="J23" i="2"/>
  <c r="I23" i="2"/>
  <c r="H23" i="2"/>
  <c r="G23" i="2"/>
  <c r="F23" i="2"/>
  <c r="E23" i="2"/>
  <c r="J22" i="2"/>
  <c r="I22" i="2"/>
  <c r="H22" i="2"/>
  <c r="G22" i="2"/>
  <c r="F22" i="2"/>
  <c r="E22" i="2"/>
  <c r="J21" i="2"/>
  <c r="I21" i="2"/>
  <c r="H21" i="2"/>
  <c r="G21" i="2"/>
  <c r="F21" i="2"/>
  <c r="E21" i="2"/>
  <c r="J20" i="2"/>
  <c r="I20" i="2"/>
  <c r="H20" i="2"/>
  <c r="G20" i="2"/>
  <c r="F20" i="2"/>
  <c r="E20" i="2"/>
  <c r="J19" i="2"/>
  <c r="I19" i="2"/>
  <c r="H19" i="2"/>
  <c r="G19" i="2"/>
  <c r="F19" i="2"/>
  <c r="E19" i="2"/>
  <c r="J18" i="2"/>
  <c r="I18" i="2"/>
  <c r="H18" i="2"/>
  <c r="G18" i="2"/>
  <c r="F18" i="2"/>
  <c r="E18" i="2"/>
  <c r="J17" i="2"/>
  <c r="I17" i="2"/>
  <c r="H17" i="2"/>
  <c r="G17" i="2"/>
  <c r="F17" i="2"/>
  <c r="E17" i="2"/>
  <c r="J16" i="2"/>
  <c r="I16" i="2"/>
  <c r="H16" i="2"/>
  <c r="G16" i="2"/>
  <c r="F16" i="2"/>
  <c r="E16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J12" i="2"/>
  <c r="I12" i="2"/>
  <c r="H12" i="2"/>
  <c r="G12" i="2"/>
  <c r="F12" i="2"/>
  <c r="E12" i="2"/>
  <c r="J11" i="2"/>
  <c r="I11" i="2"/>
  <c r="H11" i="2"/>
  <c r="G11" i="2"/>
  <c r="F11" i="2"/>
  <c r="E11" i="2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J3" i="2"/>
  <c r="I3" i="2"/>
  <c r="H3" i="2"/>
  <c r="G3" i="2"/>
  <c r="F3" i="2"/>
  <c r="E3" i="2"/>
  <c r="E4" i="1" l="1"/>
  <c r="J4" i="1"/>
  <c r="N4" i="1" s="1"/>
  <c r="J5" i="1"/>
  <c r="N5" i="1" s="1"/>
  <c r="J6" i="1"/>
  <c r="N6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I5" i="1"/>
  <c r="M5" i="1" s="1"/>
  <c r="I6" i="1"/>
  <c r="M6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4" i="1"/>
  <c r="M4" i="1" s="1"/>
  <c r="H5" i="1"/>
  <c r="L5" i="1" s="1"/>
  <c r="H6" i="1"/>
  <c r="L6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4" i="1"/>
  <c r="L4" i="1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4" i="1"/>
  <c r="G5" i="1"/>
  <c r="G6" i="1"/>
  <c r="G7" i="1"/>
  <c r="G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J3" i="1"/>
  <c r="I3" i="1"/>
  <c r="M3" i="1" s="1"/>
  <c r="H3" i="1"/>
  <c r="G3" i="1"/>
  <c r="P2" i="1" l="1"/>
  <c r="Q8" i="1"/>
  <c r="N3" i="1"/>
  <c r="R2" i="1"/>
  <c r="S6" i="1"/>
  <c r="W22" i="1" s="1"/>
  <c r="Q6" i="1"/>
  <c r="L3" i="1"/>
  <c r="R14" i="1"/>
  <c r="S8" i="1"/>
  <c r="R4" i="1"/>
  <c r="P4" i="1"/>
  <c r="R6" i="1"/>
  <c r="Q14" i="1"/>
  <c r="S7" i="1"/>
  <c r="X22" i="1" s="1"/>
  <c r="R8" i="1"/>
  <c r="Q2" i="1"/>
  <c r="Q4" i="1"/>
  <c r="R7" i="1"/>
  <c r="Q7" i="1"/>
  <c r="P14" i="1"/>
  <c r="V22" i="1" l="1"/>
  <c r="W20" i="1"/>
  <c r="X20" i="1"/>
  <c r="Y20" i="1"/>
  <c r="W2" i="1"/>
  <c r="V24" i="1" l="1"/>
  <c r="V20" i="1"/>
  <c r="W24" i="1" l="1"/>
  <c r="M24" i="1" l="1"/>
  <c r="R21" i="1"/>
  <c r="S21" i="1"/>
  <c r="N24" i="1"/>
  <c r="R29" i="1" l="1"/>
  <c r="V5" i="1" s="1"/>
  <c r="V14" i="1"/>
  <c r="S29" i="1"/>
  <c r="V6" i="1" s="1"/>
  <c r="W6" i="1" s="1"/>
  <c r="X2" i="1" l="1"/>
  <c r="X4" i="1"/>
  <c r="Y6" i="1" s="1"/>
  <c r="Z6" i="1" s="1"/>
  <c r="AA6" i="1" s="1"/>
  <c r="W4" i="1"/>
  <c r="W5" i="1"/>
  <c r="Y4" i="1" l="1"/>
  <c r="Y5" i="1"/>
  <c r="Z5" i="1" s="1"/>
  <c r="AA5" i="1" s="1"/>
  <c r="Z4" i="1"/>
  <c r="AA4" i="1" s="1"/>
  <c r="V29" i="1" l="1"/>
  <c r="W28" i="1"/>
  <c r="O24" i="1"/>
  <c r="T21" i="1"/>
  <c r="M10" i="1" l="1"/>
  <c r="M12" i="1" s="1"/>
  <c r="M14" i="1" s="1"/>
  <c r="N10" i="1"/>
  <c r="N12" i="1" s="1"/>
  <c r="N14" i="1" s="1"/>
  <c r="N19" i="1"/>
  <c r="M19" i="1"/>
  <c r="L19" i="1" l="1"/>
  <c r="L10" i="1"/>
  <c r="Q23" i="1" l="1"/>
  <c r="L26" i="1"/>
  <c r="L12" i="1"/>
  <c r="L14" i="1" s="1"/>
  <c r="M17" i="1"/>
  <c r="M26" i="1"/>
  <c r="N17" i="1" l="1"/>
  <c r="R23" i="1"/>
  <c r="N26" i="1"/>
  <c r="R32" i="1" l="1"/>
  <c r="S23" i="1"/>
</calcChain>
</file>

<file path=xl/sharedStrings.xml><?xml version="1.0" encoding="utf-8"?>
<sst xmlns="http://schemas.openxmlformats.org/spreadsheetml/2006/main" count="116" uniqueCount="93">
  <si>
    <t>Date</t>
  </si>
  <si>
    <t>이산수익률(card)</t>
    <phoneticPr fontId="2" type="noConversion"/>
  </si>
  <si>
    <t>이산수익률(fire)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</si>
  <si>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이산수익률(life</t>
    </r>
    <r>
      <rPr>
        <sz val="11"/>
        <color theme="1"/>
        <rFont val="맑은 고딕"/>
        <family val="2"/>
        <scheme val="minor"/>
      </rPr>
      <t>)</t>
    </r>
    <phoneticPr fontId="2" type="noConversion"/>
  </si>
  <si>
    <t>로그수익률(card)</t>
    <phoneticPr fontId="2" type="noConversion"/>
  </si>
  <si>
    <t>로그수익률(fire)</t>
    <phoneticPr fontId="2" type="noConversion"/>
  </si>
  <si>
    <t>로그수익률(life)</t>
    <phoneticPr fontId="2" type="noConversion"/>
  </si>
  <si>
    <t>로그수익률평균(1)</t>
    <phoneticPr fontId="2" type="noConversion"/>
  </si>
  <si>
    <t>로그수익률평균(2)</t>
    <phoneticPr fontId="2" type="noConversion"/>
  </si>
  <si>
    <t>로그수익률평균(3)</t>
    <phoneticPr fontId="2" type="noConversion"/>
  </si>
  <si>
    <t>로그수익률분산(1)</t>
    <phoneticPr fontId="2" type="noConversion"/>
  </si>
  <si>
    <t>로그수익률분산(2)</t>
    <phoneticPr fontId="2" type="noConversion"/>
  </si>
  <si>
    <t>로그수익률분산(3)</t>
    <phoneticPr fontId="2" type="noConversion"/>
  </si>
  <si>
    <t>로그수익률공분산(1)</t>
    <phoneticPr fontId="2" type="noConversion"/>
  </si>
  <si>
    <t>로그수익률공분산(2)</t>
    <phoneticPr fontId="2" type="noConversion"/>
  </si>
  <si>
    <t>로그수익률공분산(3)</t>
    <phoneticPr fontId="2" type="noConversion"/>
  </si>
  <si>
    <t>람다</t>
    <phoneticPr fontId="2" type="noConversion"/>
  </si>
  <si>
    <t>수익률합계(1)</t>
    <phoneticPr fontId="2" type="noConversion"/>
  </si>
  <si>
    <t>수익률합계(2)</t>
  </si>
  <si>
    <t>수익률합계(3)</t>
  </si>
  <si>
    <t>삼성회재</t>
    <phoneticPr fontId="2" type="noConversion"/>
  </si>
  <si>
    <t>kt</t>
    <phoneticPr fontId="2" type="noConversion"/>
  </si>
  <si>
    <t>카카오</t>
    <phoneticPr fontId="2" type="noConversion"/>
  </si>
  <si>
    <t>w1</t>
    <phoneticPr fontId="2" type="noConversion"/>
  </si>
  <si>
    <t>w2</t>
    <phoneticPr fontId="2" type="noConversion"/>
  </si>
  <si>
    <t>w3</t>
    <phoneticPr fontId="2" type="noConversion"/>
  </si>
  <si>
    <t>합계</t>
    <phoneticPr fontId="2" type="noConversion"/>
  </si>
  <si>
    <t>전체자산</t>
    <phoneticPr fontId="2" type="noConversion"/>
  </si>
  <si>
    <t>목표수익률</t>
    <phoneticPr fontId="2" type="noConversion"/>
  </si>
  <si>
    <t>var(5)</t>
    <phoneticPr fontId="2" type="noConversion"/>
  </si>
  <si>
    <t>A</t>
    <phoneticPr fontId="2" type="noConversion"/>
  </si>
  <si>
    <t>표준편차(삼성화재)</t>
    <phoneticPr fontId="2" type="noConversion"/>
  </si>
  <si>
    <t>표준편차(kt)</t>
    <phoneticPr fontId="2" type="noConversion"/>
  </si>
  <si>
    <t>표준편차(카카오)</t>
    <phoneticPr fontId="2" type="noConversion"/>
  </si>
  <si>
    <t>var(5)</t>
    <phoneticPr fontId="2" type="noConversion"/>
  </si>
  <si>
    <t>지수가중</t>
    <phoneticPr fontId="2" type="noConversion"/>
  </si>
  <si>
    <t>포트폴리오분산</t>
    <phoneticPr fontId="2" type="noConversion"/>
  </si>
  <si>
    <t>A</t>
    <phoneticPr fontId="2" type="noConversion"/>
  </si>
  <si>
    <t>Rp</t>
    <phoneticPr fontId="2" type="noConversion"/>
  </si>
  <si>
    <t>3차 과제</t>
    <phoneticPr fontId="2" type="noConversion"/>
  </si>
  <si>
    <t>p수익률(투자비율)</t>
    <phoneticPr fontId="2" type="noConversion"/>
  </si>
  <si>
    <t>p수익률(투자금액)</t>
    <phoneticPr fontId="2" type="noConversion"/>
  </si>
  <si>
    <t>개별수익률</t>
    <phoneticPr fontId="2" type="noConversion"/>
  </si>
  <si>
    <t>cor(ri, rA)</t>
    <phoneticPr fontId="2" type="noConversion"/>
  </si>
  <si>
    <t>p 평균</t>
    <phoneticPr fontId="2" type="noConversion"/>
  </si>
  <si>
    <t>포트폴리오분산</t>
  </si>
  <si>
    <t>varp</t>
    <phoneticPr fontId="2" type="noConversion"/>
  </si>
  <si>
    <t>var1</t>
    <phoneticPr fontId="2" type="noConversion"/>
  </si>
  <si>
    <t>var2</t>
  </si>
  <si>
    <t>var3</t>
  </si>
  <si>
    <t>상관계수12</t>
    <phoneticPr fontId="2" type="noConversion"/>
  </si>
  <si>
    <t>상관계수23</t>
    <phoneticPr fontId="2" type="noConversion"/>
  </si>
  <si>
    <t>상관계수13</t>
    <phoneticPr fontId="2" type="noConversion"/>
  </si>
  <si>
    <t>개별var합</t>
    <phoneticPr fontId="2" type="noConversion"/>
  </si>
  <si>
    <t>분산효과</t>
    <phoneticPr fontId="2" type="noConversion"/>
  </si>
  <si>
    <t>투자금액(ai)</t>
    <phoneticPr fontId="2" type="noConversion"/>
  </si>
  <si>
    <t>A의 분산</t>
    <phoneticPr fontId="2" type="noConversion"/>
  </si>
  <si>
    <t>marginal VaR</t>
    <phoneticPr fontId="2" type="noConversion"/>
  </si>
  <si>
    <t>a1</t>
    <phoneticPr fontId="2" type="noConversion"/>
  </si>
  <si>
    <t>a2</t>
  </si>
  <si>
    <t>a3</t>
  </si>
  <si>
    <t>합계</t>
    <phoneticPr fontId="2" type="noConversion"/>
  </si>
  <si>
    <t>지수가중이동평균법</t>
    <phoneticPr fontId="2" type="noConversion"/>
  </si>
  <si>
    <t>a1b1+a2b2+a3b3</t>
    <phoneticPr fontId="2" type="noConversion"/>
  </si>
  <si>
    <t>component(구성) VaR</t>
    <phoneticPr fontId="2" type="noConversion"/>
  </si>
  <si>
    <t>R(공헌) vaR</t>
    <phoneticPr fontId="2" type="noConversion"/>
  </si>
  <si>
    <t>이산수익률(삼성화재)</t>
    <phoneticPr fontId="2" type="noConversion"/>
  </si>
  <si>
    <t>삼성화재</t>
    <phoneticPr fontId="2" type="noConversion"/>
  </si>
  <si>
    <t>투자금액</t>
    <phoneticPr fontId="2" type="noConversion"/>
  </si>
  <si>
    <t>수익률평균(1)</t>
    <phoneticPr fontId="2" type="noConversion"/>
  </si>
  <si>
    <t>수익률평균(2)</t>
  </si>
  <si>
    <t>수익률평균(3)</t>
  </si>
  <si>
    <t>수익률분산(1)</t>
    <phoneticPr fontId="2" type="noConversion"/>
  </si>
  <si>
    <t>수익률분산(2)</t>
  </si>
  <si>
    <t>수익률분산(3)</t>
  </si>
  <si>
    <t>수익률공분산(1)</t>
    <phoneticPr fontId="2" type="noConversion"/>
  </si>
  <si>
    <t>수익률공분산(2)</t>
  </si>
  <si>
    <t>수익률공분산(3)</t>
  </si>
  <si>
    <t>투자비율(지수가중)</t>
    <phoneticPr fontId="2" type="noConversion"/>
  </si>
  <si>
    <t>2차항</t>
  </si>
  <si>
    <t>1차항</t>
  </si>
  <si>
    <t>상수항</t>
  </si>
  <si>
    <t>w2</t>
  </si>
  <si>
    <t>w3</t>
  </si>
  <si>
    <t>w2  ^2</t>
  </si>
  <si>
    <t>w3 ^2</t>
  </si>
  <si>
    <t>w2w3</t>
  </si>
  <si>
    <t>지수가중1분산</t>
  </si>
  <si>
    <t>지수가중2분산</t>
  </si>
  <si>
    <t>지수가중3분산</t>
  </si>
  <si>
    <t>지수가중12공분</t>
  </si>
  <si>
    <t>지수가중23공분</t>
  </si>
  <si>
    <t>지수가중13공분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</si>
</sst>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yyyy\-mm\-dd\ hh:mm:ss"/>
    <numFmt numFmtId="177" formatCode="0.00000000_ "/>
    <numFmt numFmtId="178" formatCode="0.0000000000_ "/>
    <numFmt numFmtId="179" formatCode="0.000000000_ "/>
    <numFmt numFmtId="180" formatCode="0.000000000000_ "/>
    <numFmt numFmtId="181" formatCode="0.000000000000000000000_ "/>
    <numFmt numFmtId="182" formatCode="0.00000000000_ "/>
    <numFmt numFmtId="183" formatCode="0.000_ "/>
    <numFmt numFmtId="186" formatCode="0_ "/>
    <numFmt numFmtId="189" formatCode="0.000000_ "/>
  </numFmts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0" fontId="4" fillId="0" borderId="1" xfId="0" applyFont="1" applyBorder="1"/>
    <xf numFmtId="0" fontId="0" fillId="0" borderId="3" xfId="0" applyBorder="1"/>
    <xf numFmtId="177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8" fontId="0" fillId="0" borderId="1" xfId="0" applyNumberFormat="1" applyBorder="1"/>
    <xf numFmtId="179" fontId="0" fillId="0" borderId="3" xfId="0" applyNumberFormat="1" applyBorder="1"/>
    <xf numFmtId="177" fontId="0" fillId="0" borderId="0" xfId="0" applyNumberFormat="1"/>
    <xf numFmtId="0" fontId="4" fillId="0" borderId="1" xfId="0" applyFont="1" applyBorder="1" applyAlignment="1">
      <alignment horizontal="center"/>
    </xf>
    <xf numFmtId="0" fontId="0" fillId="0" borderId="8" xfId="0" applyFill="1" applyBorder="1"/>
    <xf numFmtId="0" fontId="0" fillId="0" borderId="0" xfId="0" applyBorder="1"/>
    <xf numFmtId="178" fontId="0" fillId="0" borderId="0" xfId="0" applyNumberFormat="1" applyBorder="1"/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4" fillId="0" borderId="0" xfId="0" applyFont="1" applyBorder="1" applyAlignment="1">
      <alignment horizontal="center"/>
    </xf>
    <xf numFmtId="180" fontId="0" fillId="0" borderId="1" xfId="0" applyNumberFormat="1" applyBorder="1"/>
    <xf numFmtId="0" fontId="0" fillId="0" borderId="9" xfId="0" applyBorder="1"/>
    <xf numFmtId="183" fontId="0" fillId="0" borderId="9" xfId="0" applyNumberFormat="1" applyBorder="1"/>
    <xf numFmtId="181" fontId="0" fillId="0" borderId="1" xfId="0" applyNumberFormat="1" applyBorder="1"/>
    <xf numFmtId="182" fontId="0" fillId="0" borderId="1" xfId="0" applyNumberFormat="1" applyBorder="1"/>
    <xf numFmtId="0" fontId="3" fillId="0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0" xfId="0" applyFont="1" applyFill="1"/>
    <xf numFmtId="0" fontId="4" fillId="0" borderId="10" xfId="0" applyFont="1" applyBorder="1"/>
    <xf numFmtId="177" fontId="0" fillId="0" borderId="10" xfId="0" applyNumberFormat="1" applyBorder="1"/>
    <xf numFmtId="0" fontId="0" fillId="0" borderId="10" xfId="0" applyBorder="1"/>
    <xf numFmtId="179" fontId="0" fillId="0" borderId="1" xfId="0" applyNumberFormat="1" applyBorder="1"/>
    <xf numFmtId="0" fontId="0" fillId="0" borderId="11" xfId="0" applyBorder="1"/>
    <xf numFmtId="0" fontId="4" fillId="0" borderId="11" xfId="0" applyFont="1" applyBorder="1"/>
    <xf numFmtId="0" fontId="0" fillId="2" borderId="1" xfId="0" applyFill="1" applyBorder="1"/>
    <xf numFmtId="186" fontId="0" fillId="0" borderId="1" xfId="0" applyNumberFormat="1" applyBorder="1"/>
    <xf numFmtId="189" fontId="0" fillId="0" borderId="1" xfId="0" applyNumberFormat="1" applyBorder="1"/>
    <xf numFmtId="0" fontId="4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9884;&#51109;&#44284;&#51228;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7">
          <cell r="T17" t="str">
            <v>지수가중1분산</v>
          </cell>
          <cell r="U17" t="str">
            <v>지수가중2분산</v>
          </cell>
          <cell r="V17" t="str">
            <v>지수가중3분산</v>
          </cell>
        </row>
        <row r="18">
          <cell r="T18">
            <v>7.022413713356458E-3</v>
          </cell>
          <cell r="U18">
            <v>6.9215909622116325E-3</v>
          </cell>
          <cell r="V18">
            <v>7.2259256530928899E-3</v>
          </cell>
        </row>
        <row r="29">
          <cell r="T29" t="str">
            <v>지수가중12공분</v>
          </cell>
          <cell r="U29" t="str">
            <v>지수가중23공분</v>
          </cell>
          <cell r="V29" t="str">
            <v>지수가중13공분</v>
          </cell>
        </row>
        <row r="30">
          <cell r="T30">
            <v>6.8689255849933737E-3</v>
          </cell>
          <cell r="U30">
            <v>6.8285237133400558E-3</v>
          </cell>
          <cell r="V30">
            <v>6.8326757577694139E-3</v>
          </cell>
        </row>
        <row r="40">
          <cell r="T40" t="str">
            <v>포트폴리오 분산</v>
          </cell>
          <cell r="U40" t="str">
            <v>포트폴리오 표준편차</v>
          </cell>
        </row>
        <row r="41">
          <cell r="T41">
            <v>7.0022020755170127E-3</v>
          </cell>
          <cell r="U41">
            <v>8.3679161536890492E-2</v>
          </cell>
        </row>
        <row r="72">
          <cell r="S72" t="str">
            <v>w1</v>
          </cell>
          <cell r="T72" t="str">
            <v>w2</v>
          </cell>
          <cell r="U72" t="str">
            <v>w3</v>
          </cell>
          <cell r="V72" t="str">
            <v>합계</v>
          </cell>
        </row>
        <row r="73">
          <cell r="S73">
            <v>0.93663181944956819</v>
          </cell>
          <cell r="T73">
            <v>4.0135425692164259E-2</v>
          </cell>
          <cell r="U73">
            <v>2.3232754858267528E-2</v>
          </cell>
          <cell r="V73">
            <v>0.99999999999999989</v>
          </cell>
        </row>
        <row r="75">
          <cell r="S75" t="str">
            <v>미분값</v>
          </cell>
        </row>
        <row r="76">
          <cell r="S7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5"/>
  <sheetViews>
    <sheetView tabSelected="1" topLeftCell="J13" workbookViewId="0">
      <selection activeCell="R33" sqref="R33"/>
    </sheetView>
  </sheetViews>
  <sheetFormatPr defaultRowHeight="17.399999999999999" x14ac:dyDescent="0.4"/>
  <cols>
    <col min="1" max="1" width="21.69921875" bestFit="1" customWidth="1"/>
    <col min="5" max="5" width="16.8984375" customWidth="1"/>
    <col min="6" max="6" width="14.3984375" customWidth="1"/>
    <col min="7" max="7" width="14.796875" customWidth="1"/>
    <col min="8" max="8" width="16.09765625" customWidth="1"/>
    <col min="9" max="9" width="15.19921875" customWidth="1"/>
    <col min="10" max="10" width="14.09765625" customWidth="1"/>
    <col min="11" max="11" width="17.09765625" customWidth="1"/>
    <col min="12" max="13" width="14.09765625" customWidth="1"/>
    <col min="14" max="14" width="17.796875" customWidth="1"/>
    <col min="15" max="15" width="15.19921875" customWidth="1"/>
    <col min="16" max="16" width="19.296875" customWidth="1"/>
    <col min="17" max="17" width="18.8984375" customWidth="1"/>
    <col min="18" max="18" width="16.69921875" customWidth="1"/>
    <col min="19" max="19" width="18.69921875" customWidth="1"/>
    <col min="22" max="22" width="18.5" customWidth="1"/>
    <col min="23" max="23" width="29.5" customWidth="1"/>
    <col min="24" max="24" width="19.5" customWidth="1"/>
    <col min="25" max="25" width="12.796875" bestFit="1" customWidth="1"/>
    <col min="26" max="26" width="18.69921875" customWidth="1"/>
    <col min="27" max="27" width="10.19921875" customWidth="1"/>
    <col min="28" max="28" width="13.296875" customWidth="1"/>
    <col min="29" max="29" width="10.8984375" customWidth="1"/>
    <col min="30" max="30" width="12.19921875" customWidth="1"/>
    <col min="31" max="31" width="10.8984375" customWidth="1"/>
  </cols>
  <sheetData>
    <row r="1" spans="1:29" x14ac:dyDescent="0.4">
      <c r="A1" s="1" t="s">
        <v>0</v>
      </c>
      <c r="B1" s="1" t="s">
        <v>67</v>
      </c>
      <c r="C1" s="1" t="s">
        <v>21</v>
      </c>
      <c r="D1" s="1" t="s">
        <v>22</v>
      </c>
      <c r="E1" s="3" t="s">
        <v>66</v>
      </c>
      <c r="F1" s="3" t="s">
        <v>2</v>
      </c>
      <c r="G1" s="4" t="s">
        <v>3</v>
      </c>
      <c r="H1" s="3" t="s">
        <v>4</v>
      </c>
      <c r="I1" s="3" t="s">
        <v>5</v>
      </c>
      <c r="J1" s="5" t="s">
        <v>6</v>
      </c>
      <c r="K1" s="24" t="s">
        <v>62</v>
      </c>
      <c r="L1" s="5" t="s">
        <v>35</v>
      </c>
      <c r="M1" s="5" t="s">
        <v>35</v>
      </c>
      <c r="N1" s="5" t="s">
        <v>35</v>
      </c>
      <c r="O1" s="33"/>
      <c r="P1" s="8" t="s">
        <v>69</v>
      </c>
      <c r="Q1" s="8" t="s">
        <v>70</v>
      </c>
      <c r="R1" s="8" t="s">
        <v>71</v>
      </c>
      <c r="U1">
        <v>1</v>
      </c>
      <c r="V1" t="s">
        <v>39</v>
      </c>
      <c r="W1" t="s">
        <v>40</v>
      </c>
      <c r="X1" t="s">
        <v>41</v>
      </c>
    </row>
    <row r="2" spans="1:29" x14ac:dyDescent="0.4">
      <c r="A2" s="2">
        <v>43222</v>
      </c>
      <c r="B2">
        <v>267000</v>
      </c>
      <c r="C2">
        <v>27350</v>
      </c>
      <c r="D2">
        <v>114500</v>
      </c>
      <c r="E2" s="6">
        <v>0</v>
      </c>
      <c r="F2" s="6">
        <v>0</v>
      </c>
      <c r="G2" s="4">
        <v>0</v>
      </c>
      <c r="H2" s="6">
        <v>0</v>
      </c>
      <c r="I2" s="6">
        <v>0</v>
      </c>
      <c r="J2" s="5">
        <v>0</v>
      </c>
      <c r="K2" s="5"/>
      <c r="L2" s="5">
        <v>0.1</v>
      </c>
      <c r="M2" s="5">
        <v>0.1</v>
      </c>
      <c r="N2" s="5">
        <v>0.1</v>
      </c>
      <c r="O2" s="5"/>
      <c r="P2" s="7">
        <f>AVERAGE(H2:H245)</f>
        <v>5.787968395341164E-4</v>
      </c>
      <c r="Q2" s="7">
        <f>AVERAGE(I2:I245)</f>
        <v>2.2415884444815022E-5</v>
      </c>
      <c r="R2" s="7">
        <f>AVERAGE(J2:J245)</f>
        <v>2.9348169007428022E-4</v>
      </c>
      <c r="U2">
        <v>2</v>
      </c>
      <c r="W2" s="18">
        <f>P2*P14+Q2*Q14+R2*R14</f>
        <v>1.0288010040031132E-4</v>
      </c>
      <c r="X2">
        <f>V4*P2+V5*Q2+V6*R2</f>
        <v>5498.3759612984404</v>
      </c>
    </row>
    <row r="3" spans="1:29" x14ac:dyDescent="0.4">
      <c r="A3" s="2">
        <v>43223</v>
      </c>
      <c r="B3">
        <v>271000</v>
      </c>
      <c r="C3">
        <v>27800</v>
      </c>
      <c r="D3">
        <v>113500</v>
      </c>
      <c r="E3">
        <f>(B3-B2)/B2</f>
        <v>1.4981273408239701E-2</v>
      </c>
      <c r="F3">
        <f>(C3-C2)/C2</f>
        <v>1.6453382084095063E-2</v>
      </c>
      <c r="G3">
        <f>(D3-D2)/D2</f>
        <v>-8.7336244541484712E-3</v>
      </c>
      <c r="H3">
        <f t="shared" ref="H3:J4" si="0">LN(B3/B2)</f>
        <v>1.4870162479451407E-2</v>
      </c>
      <c r="I3">
        <f t="shared" si="0"/>
        <v>1.6319491828601186E-2</v>
      </c>
      <c r="J3">
        <f t="shared" si="0"/>
        <v>-8.7719860728369941E-3</v>
      </c>
      <c r="L3">
        <f>$P$11^(4-U1)*H3^2</f>
        <v>1.8366017278877056E-4</v>
      </c>
      <c r="M3">
        <f>$P$11^(4-U1)*I3^2</f>
        <v>2.2120595951644767E-4</v>
      </c>
      <c r="N3">
        <f>$P$11^(4-U1)*J3^2</f>
        <v>6.3911561399460968E-5</v>
      </c>
      <c r="P3" s="9" t="s">
        <v>72</v>
      </c>
      <c r="Q3" s="9" t="s">
        <v>73</v>
      </c>
      <c r="R3" s="9" t="s">
        <v>74</v>
      </c>
      <c r="U3">
        <v>3</v>
      </c>
      <c r="V3" s="7" t="s">
        <v>55</v>
      </c>
      <c r="W3" s="7" t="s">
        <v>43</v>
      </c>
      <c r="X3" s="27" t="s">
        <v>56</v>
      </c>
      <c r="Y3" s="42" t="s">
        <v>57</v>
      </c>
      <c r="Z3" s="42" t="s">
        <v>64</v>
      </c>
      <c r="AA3" s="42" t="s">
        <v>65</v>
      </c>
    </row>
    <row r="4" spans="1:29" x14ac:dyDescent="0.4">
      <c r="A4" s="2">
        <v>43224</v>
      </c>
      <c r="B4">
        <v>270000</v>
      </c>
      <c r="C4">
        <v>27700</v>
      </c>
      <c r="D4">
        <v>112000</v>
      </c>
      <c r="E4">
        <f>(B4-B3)/B3</f>
        <v>-3.6900369003690036E-3</v>
      </c>
      <c r="F4">
        <f t="shared" ref="F4:F67" si="1">(C4-C3)/C3</f>
        <v>-3.5971223021582736E-3</v>
      </c>
      <c r="G4">
        <f t="shared" ref="G4:G67" si="2">(D4-D3)/D3</f>
        <v>-1.3215859030837005E-2</v>
      </c>
      <c r="H4">
        <f t="shared" si="0"/>
        <v>-3.6968618813260916E-3</v>
      </c>
      <c r="I4">
        <f t="shared" si="0"/>
        <v>-3.6036075032985443E-3</v>
      </c>
      <c r="J4">
        <f t="shared" si="0"/>
        <v>-1.3303965626362815E-2</v>
      </c>
      <c r="L4">
        <f t="shared" ref="L4:L6" si="3">$P$11^(4-U2)*H4^2</f>
        <v>1.2075973673220228E-5</v>
      </c>
      <c r="M4">
        <f t="shared" ref="M4:M6" si="4">$P$11^(4-U2)*I4^2</f>
        <v>1.1474418146626207E-5</v>
      </c>
      <c r="N4">
        <f t="shared" ref="N4:N6" si="5">$P$11^(4-U2)*J4^2</f>
        <v>1.563932250259449E-4</v>
      </c>
      <c r="P4" s="7">
        <f>VAR(H2:H245)</f>
        <v>2.035491384022027E-4</v>
      </c>
      <c r="Q4" s="39">
        <f>VAR(I2:I245)</f>
        <v>9.3986262000304052E-5</v>
      </c>
      <c r="R4" s="7">
        <f>VAR(J2:J245)</f>
        <v>4.3338809862602222E-4</v>
      </c>
      <c r="U4">
        <v>4</v>
      </c>
      <c r="V4" s="43">
        <f>Q29</f>
        <v>9366318.1944956817</v>
      </c>
      <c r="W4" s="26">
        <f>V4*P4+V5*R6+V6*S6</f>
        <v>1922.2372356514843</v>
      </c>
      <c r="X4" s="28">
        <f>(V4^2)*P4+(V5^2)*Q4+(V6^2)*R4+2*V4*V5*P4*Q4+2*V4*V6*P4*R4+2*V5*V6*Q4*R4</f>
        <v>17896009570.465027</v>
      </c>
      <c r="Y4" s="11">
        <f>1.645*W4/SQRT($X$4)</f>
        <v>2.3637132317537078E-2</v>
      </c>
      <c r="Z4" s="7">
        <f>V4*Y4</f>
        <v>221392.90249144941</v>
      </c>
      <c r="AA4" s="7">
        <f>Z4/$V$20</f>
        <v>0.4716030712199818</v>
      </c>
      <c r="AB4" s="18"/>
    </row>
    <row r="5" spans="1:29" x14ac:dyDescent="0.4">
      <c r="A5" s="2">
        <v>43228</v>
      </c>
      <c r="B5">
        <v>271500</v>
      </c>
      <c r="C5">
        <v>27350</v>
      </c>
      <c r="D5">
        <v>112000</v>
      </c>
      <c r="E5">
        <f t="shared" ref="E5:E67" si="6">(B5-B4)/B4</f>
        <v>5.5555555555555558E-3</v>
      </c>
      <c r="F5">
        <f t="shared" si="1"/>
        <v>-1.263537906137184E-2</v>
      </c>
      <c r="G5">
        <f t="shared" si="2"/>
        <v>0</v>
      </c>
      <c r="H5">
        <f t="shared" ref="H5:H68" si="7">LN(B5/B4)</f>
        <v>5.5401803756153509E-3</v>
      </c>
      <c r="I5">
        <f t="shared" ref="I5:I68" si="8">LN(C5/C4)</f>
        <v>-1.2715884325302561E-2</v>
      </c>
      <c r="J5">
        <f t="shared" ref="J5:J68" si="9">LN(D5/D4)</f>
        <v>0</v>
      </c>
      <c r="L5">
        <f t="shared" si="3"/>
        <v>2.8851982678692245E-5</v>
      </c>
      <c r="M5">
        <f t="shared" si="4"/>
        <v>1.5199209132400683E-4</v>
      </c>
      <c r="N5">
        <f t="shared" si="5"/>
        <v>0</v>
      </c>
      <c r="P5" s="40"/>
      <c r="Q5" s="41" t="s">
        <v>75</v>
      </c>
      <c r="R5" s="41" t="s">
        <v>76</v>
      </c>
      <c r="S5" s="36" t="s">
        <v>77</v>
      </c>
      <c r="V5" s="43">
        <f>R29</f>
        <v>401354.25692164258</v>
      </c>
      <c r="W5" s="7">
        <f>V5*Q4+V4*R6+V6*S7</f>
        <v>409.87207829459157</v>
      </c>
      <c r="Y5" s="11">
        <f>1.645*W5/SQRT($X$4)</f>
        <v>5.0400649660860691E-3</v>
      </c>
      <c r="Z5" s="7">
        <f>V5*Y5</f>
        <v>2022.8515293002779</v>
      </c>
      <c r="AA5" s="7">
        <f>Z5/$V$20</f>
        <v>4.3090044129887707E-3</v>
      </c>
      <c r="AB5" s="18"/>
    </row>
    <row r="6" spans="1:29" x14ac:dyDescent="0.4">
      <c r="A6" s="2">
        <v>43229</v>
      </c>
      <c r="B6">
        <v>272000</v>
      </c>
      <c r="C6">
        <v>27500</v>
      </c>
      <c r="D6">
        <v>113000</v>
      </c>
      <c r="E6">
        <f t="shared" si="6"/>
        <v>1.841620626151013E-3</v>
      </c>
      <c r="F6">
        <f t="shared" si="1"/>
        <v>5.4844606946983544E-3</v>
      </c>
      <c r="G6">
        <f t="shared" si="2"/>
        <v>8.9285714285714281E-3</v>
      </c>
      <c r="H6">
        <f t="shared" si="7"/>
        <v>1.8399269220072951E-3</v>
      </c>
      <c r="I6">
        <f t="shared" si="8"/>
        <v>5.4694758045354761E-3</v>
      </c>
      <c r="J6">
        <f t="shared" si="9"/>
        <v>8.8889474172459942E-3</v>
      </c>
      <c r="L6">
        <f t="shared" si="3"/>
        <v>3.3853310783272392E-6</v>
      </c>
      <c r="M6">
        <f t="shared" si="4"/>
        <v>2.9915165576398994E-5</v>
      </c>
      <c r="N6">
        <f t="shared" si="5"/>
        <v>7.9013386186564224E-5</v>
      </c>
      <c r="P6" s="9" t="s">
        <v>75</v>
      </c>
      <c r="Q6" s="7">
        <f>COVAR(H2:H245,H2:H245)</f>
        <v>2.0271492062186587E-4</v>
      </c>
      <c r="R6" s="11">
        <f>COVAR(H2:H245,I2:I245)</f>
        <v>3.9661238503867465E-5</v>
      </c>
      <c r="S6" s="37">
        <f>COVAR(H2:H245,J2:J245)</f>
        <v>-8.0476787380091744E-7</v>
      </c>
      <c r="V6" s="43">
        <f>S29</f>
        <v>232327.54858267528</v>
      </c>
      <c r="W6" s="7">
        <f>V6*R4+V4*S6+V5*S7</f>
        <v>94.308616562038381</v>
      </c>
      <c r="Y6" s="11">
        <f>1.645*W6/SQRT($X$4)</f>
        <v>1.1596826900532153E-3</v>
      </c>
      <c r="Z6" s="7">
        <f>V6*Y6</f>
        <v>269.42623651382593</v>
      </c>
      <c r="AA6" s="7">
        <f>Z6/$V$20</f>
        <v>5.7392192422279164E-4</v>
      </c>
      <c r="AB6" s="18"/>
    </row>
    <row r="7" spans="1:29" x14ac:dyDescent="0.4">
      <c r="A7" s="2">
        <v>43230</v>
      </c>
      <c r="B7">
        <v>269500</v>
      </c>
      <c r="C7">
        <v>27200</v>
      </c>
      <c r="D7">
        <v>117000</v>
      </c>
      <c r="E7">
        <f t="shared" si="6"/>
        <v>-9.1911764705882356E-3</v>
      </c>
      <c r="F7">
        <f t="shared" si="1"/>
        <v>-1.090909090909091E-2</v>
      </c>
      <c r="G7">
        <f t="shared" si="2"/>
        <v>3.5398230088495575E-2</v>
      </c>
      <c r="H7">
        <f t="shared" si="7"/>
        <v>-9.2336759469454407E-3</v>
      </c>
      <c r="I7">
        <f t="shared" si="8"/>
        <v>-1.0969031370573933E-2</v>
      </c>
      <c r="J7">
        <f t="shared" si="9"/>
        <v>3.4786116085415604E-2</v>
      </c>
      <c r="P7" s="9" t="s">
        <v>76</v>
      </c>
      <c r="Q7" s="11">
        <f>COVAR(I3:I245,H3:H245)</f>
        <v>3.9824399865467699E-5</v>
      </c>
      <c r="R7" s="11">
        <f>COVAR(I2:I245,I2:I245)</f>
        <v>9.3601072401942217E-5</v>
      </c>
      <c r="S7" s="37">
        <f>COVAR(I2:I245,J2:J245)</f>
        <v>2.8860638254080274E-6</v>
      </c>
    </row>
    <row r="8" spans="1:29" x14ac:dyDescent="0.4">
      <c r="A8" s="2">
        <v>43231</v>
      </c>
      <c r="B8">
        <v>269500</v>
      </c>
      <c r="C8">
        <v>27450</v>
      </c>
      <c r="D8">
        <v>117000</v>
      </c>
      <c r="E8">
        <f t="shared" si="6"/>
        <v>0</v>
      </c>
      <c r="F8">
        <f t="shared" si="1"/>
        <v>9.1911764705882356E-3</v>
      </c>
      <c r="G8">
        <f t="shared" si="2"/>
        <v>0</v>
      </c>
      <c r="H8">
        <f t="shared" si="7"/>
        <v>0</v>
      </c>
      <c r="I8">
        <f t="shared" si="8"/>
        <v>9.1491946535880823E-3</v>
      </c>
      <c r="J8">
        <f t="shared" si="9"/>
        <v>0</v>
      </c>
      <c r="P8" s="9" t="s">
        <v>77</v>
      </c>
      <c r="Q8" s="11">
        <f>COVAR(H3:H245,J3:J245)</f>
        <v>-8.0878159061839527E-7</v>
      </c>
      <c r="R8" s="11">
        <f>COVAR(I3:I245,J3:J245)</f>
        <v>2.8979134472233253E-6</v>
      </c>
      <c r="S8" s="38">
        <f>COVAR(J2:J245,J2:J245)</f>
        <v>4.3161191789394768E-4</v>
      </c>
      <c r="V8" s="7" t="s">
        <v>42</v>
      </c>
    </row>
    <row r="9" spans="1:29" ht="18" thickBot="1" x14ac:dyDescent="0.45">
      <c r="A9" s="2">
        <v>43234</v>
      </c>
      <c r="B9">
        <v>268500</v>
      </c>
      <c r="C9">
        <v>27300</v>
      </c>
      <c r="D9">
        <v>113000</v>
      </c>
      <c r="E9">
        <f t="shared" si="6"/>
        <v>-3.7105751391465678E-3</v>
      </c>
      <c r="F9">
        <f t="shared" si="1"/>
        <v>-5.4644808743169399E-3</v>
      </c>
      <c r="G9">
        <f t="shared" si="2"/>
        <v>-3.4188034188034191E-2</v>
      </c>
      <c r="H9">
        <f t="shared" si="7"/>
        <v>-3.7174764001324202E-3</v>
      </c>
      <c r="I9">
        <f t="shared" si="8"/>
        <v>-5.4794657646255957E-3</v>
      </c>
      <c r="J9">
        <f t="shared" si="9"/>
        <v>-3.4786116085415542E-2</v>
      </c>
      <c r="L9" t="str">
        <f>[1]Sheet1!T17</f>
        <v>지수가중1분산</v>
      </c>
      <c r="M9" t="str">
        <f>[1]Sheet1!U17</f>
        <v>지수가중2분산</v>
      </c>
      <c r="N9" t="str">
        <f>[1]Sheet1!V17</f>
        <v>지수가중3분산</v>
      </c>
      <c r="V9" s="7">
        <v>2.6797348278326678E-4</v>
      </c>
    </row>
    <row r="10" spans="1:29" x14ac:dyDescent="0.4">
      <c r="A10" s="2">
        <v>43235</v>
      </c>
      <c r="B10">
        <v>265000</v>
      </c>
      <c r="C10">
        <v>27250</v>
      </c>
      <c r="D10">
        <v>114500</v>
      </c>
      <c r="E10">
        <f t="shared" si="6"/>
        <v>-1.3035381750465549E-2</v>
      </c>
      <c r="F10">
        <f t="shared" si="1"/>
        <v>-1.8315018315018315E-3</v>
      </c>
      <c r="G10">
        <f t="shared" si="2"/>
        <v>1.3274336283185841E-2</v>
      </c>
      <c r="H10">
        <f t="shared" si="7"/>
        <v>-1.3121087962697212E-2</v>
      </c>
      <c r="I10">
        <f t="shared" si="8"/>
        <v>-1.8331810816609605E-3</v>
      </c>
      <c r="J10">
        <f t="shared" si="9"/>
        <v>1.3187004281953681E-2</v>
      </c>
      <c r="L10" s="18">
        <f>[1]Sheet1!T18</f>
        <v>7.022413713356458E-3</v>
      </c>
      <c r="M10" s="18">
        <f>[1]Sheet1!U18</f>
        <v>6.9215909622116325E-3</v>
      </c>
      <c r="N10" s="18">
        <f>[1]Sheet1!V18</f>
        <v>7.2259256530928899E-3</v>
      </c>
      <c r="O10" s="18"/>
      <c r="P10" s="12" t="s">
        <v>16</v>
      </c>
      <c r="Q10" s="14" t="s">
        <v>28</v>
      </c>
      <c r="V10" s="7">
        <v>1.1532330287083379E-4</v>
      </c>
      <c r="Z10" s="32"/>
      <c r="AA10" s="18"/>
      <c r="AB10" s="18"/>
      <c r="AC10" s="18"/>
    </row>
    <row r="11" spans="1:29" ht="18" thickBot="1" x14ac:dyDescent="0.45">
      <c r="A11" s="2">
        <v>43236</v>
      </c>
      <c r="B11">
        <v>267000</v>
      </c>
      <c r="C11">
        <v>27200</v>
      </c>
      <c r="D11">
        <v>117000</v>
      </c>
      <c r="E11">
        <f t="shared" si="6"/>
        <v>7.5471698113207548E-3</v>
      </c>
      <c r="F11">
        <f t="shared" si="1"/>
        <v>-1.834862385321101E-3</v>
      </c>
      <c r="G11">
        <f t="shared" si="2"/>
        <v>2.1834061135371178E-2</v>
      </c>
      <c r="H11">
        <f t="shared" si="7"/>
        <v>7.518832414027319E-3</v>
      </c>
      <c r="I11">
        <f t="shared" si="8"/>
        <v>-1.8365478073013922E-3</v>
      </c>
      <c r="J11">
        <f t="shared" si="9"/>
        <v>2.1599111803461721E-2</v>
      </c>
      <c r="L11" t="s">
        <v>31</v>
      </c>
      <c r="M11" t="s">
        <v>32</v>
      </c>
      <c r="N11" t="s">
        <v>33</v>
      </c>
      <c r="P11" s="13">
        <v>0.94</v>
      </c>
      <c r="Q11" s="15">
        <v>0.01</v>
      </c>
      <c r="V11" s="7">
        <v>4.6141632536392631E-4</v>
      </c>
      <c r="W11" s="21"/>
      <c r="X11" s="21"/>
    </row>
    <row r="12" spans="1:29" x14ac:dyDescent="0.4">
      <c r="A12" s="2">
        <v>43237</v>
      </c>
      <c r="B12">
        <v>266000</v>
      </c>
      <c r="C12">
        <v>27400</v>
      </c>
      <c r="D12">
        <v>116500</v>
      </c>
      <c r="E12">
        <f t="shared" si="6"/>
        <v>-3.7453183520599251E-3</v>
      </c>
      <c r="F12">
        <f t="shared" si="1"/>
        <v>7.3529411764705881E-3</v>
      </c>
      <c r="G12">
        <f t="shared" si="2"/>
        <v>-4.2735042735042739E-3</v>
      </c>
      <c r="H12">
        <f t="shared" si="7"/>
        <v>-3.7523496185504642E-3</v>
      </c>
      <c r="I12">
        <f t="shared" si="8"/>
        <v>7.3260400920728812E-3</v>
      </c>
      <c r="J12">
        <f t="shared" si="9"/>
        <v>-4.2826617920008478E-3</v>
      </c>
      <c r="L12">
        <f>SQRT(L10)</f>
        <v>8.3799843158304646E-2</v>
      </c>
      <c r="M12">
        <f t="shared" ref="M12:N12" si="10">SQRT(M10)</f>
        <v>8.3196099441089383E-2</v>
      </c>
      <c r="N12">
        <f t="shared" si="10"/>
        <v>8.5005444843803332E-2</v>
      </c>
      <c r="AA12" s="32"/>
    </row>
    <row r="13" spans="1:29" x14ac:dyDescent="0.4">
      <c r="A13" s="2">
        <v>43238</v>
      </c>
      <c r="B13">
        <v>266500</v>
      </c>
      <c r="C13">
        <v>27350</v>
      </c>
      <c r="D13">
        <v>113500</v>
      </c>
      <c r="E13">
        <f t="shared" si="6"/>
        <v>1.8796992481203006E-3</v>
      </c>
      <c r="F13">
        <f t="shared" si="1"/>
        <v>-1.8248175182481751E-3</v>
      </c>
      <c r="G13">
        <f t="shared" si="2"/>
        <v>-2.575107296137339E-2</v>
      </c>
      <c r="H13">
        <f t="shared" si="7"/>
        <v>1.8779348242001143E-3</v>
      </c>
      <c r="I13">
        <f t="shared" si="8"/>
        <v>-1.8264845260342985E-3</v>
      </c>
      <c r="J13">
        <f t="shared" si="9"/>
        <v>-2.6088436084297853E-2</v>
      </c>
      <c r="L13" t="s">
        <v>34</v>
      </c>
      <c r="M13" t="s">
        <v>34</v>
      </c>
      <c r="N13" t="s">
        <v>34</v>
      </c>
      <c r="P13" s="7" t="s">
        <v>17</v>
      </c>
      <c r="Q13" s="7" t="s">
        <v>18</v>
      </c>
      <c r="R13" s="7" t="s">
        <v>19</v>
      </c>
      <c r="V13" t="s">
        <v>44</v>
      </c>
    </row>
    <row r="14" spans="1:29" x14ac:dyDescent="0.4">
      <c r="A14" s="2">
        <v>43241</v>
      </c>
      <c r="B14">
        <v>265000</v>
      </c>
      <c r="C14">
        <v>27350</v>
      </c>
      <c r="D14">
        <v>113500</v>
      </c>
      <c r="E14">
        <f t="shared" si="6"/>
        <v>-5.6285178236397749E-3</v>
      </c>
      <c r="F14">
        <f t="shared" si="1"/>
        <v>0</v>
      </c>
      <c r="G14">
        <f t="shared" si="2"/>
        <v>0</v>
      </c>
      <c r="H14">
        <f t="shared" si="7"/>
        <v>-5.6444176196770697E-3</v>
      </c>
      <c r="I14">
        <f t="shared" si="8"/>
        <v>0</v>
      </c>
      <c r="J14">
        <f t="shared" si="9"/>
        <v>0</v>
      </c>
      <c r="L14">
        <f>B2*L12*SQRT(5)*1.645</f>
        <v>82301.049170089987</v>
      </c>
      <c r="M14">
        <f>C2*M12*SQRT(5)*1.645</f>
        <v>8369.7252243520943</v>
      </c>
      <c r="N14">
        <f>D2*N12*SQRT(5)*1.645</f>
        <v>35801.657666608153</v>
      </c>
      <c r="P14" s="7">
        <f>SUM(H2:H245)</f>
        <v>0.14122642884632441</v>
      </c>
      <c r="Q14" s="7">
        <f>SUM(I2:I245)</f>
        <v>5.4694758045348655E-3</v>
      </c>
      <c r="R14" s="7">
        <f>SUM(J2:J245)</f>
        <v>7.1609532378124369E-2</v>
      </c>
      <c r="V14">
        <f>P2*Q21+Q2*R21+R2*S21</f>
        <v>5.4983759612984412E-4</v>
      </c>
    </row>
    <row r="15" spans="1:29" x14ac:dyDescent="0.4">
      <c r="A15" s="2">
        <v>43243</v>
      </c>
      <c r="B15">
        <v>262000</v>
      </c>
      <c r="C15">
        <v>27250</v>
      </c>
      <c r="D15">
        <v>112500</v>
      </c>
      <c r="E15">
        <f t="shared" si="6"/>
        <v>-1.1320754716981131E-2</v>
      </c>
      <c r="F15">
        <f t="shared" si="1"/>
        <v>-3.6563071297989031E-3</v>
      </c>
      <c r="G15">
        <f t="shared" si="2"/>
        <v>-8.8105726872246704E-3</v>
      </c>
      <c r="H15">
        <f t="shared" si="7"/>
        <v>-1.1385322225125352E-2</v>
      </c>
      <c r="I15">
        <f t="shared" si="8"/>
        <v>-3.6630077587371467E-3</v>
      </c>
      <c r="J15">
        <f t="shared" si="9"/>
        <v>-8.8496152769824993E-3</v>
      </c>
      <c r="W15">
        <f>P29*1.645*SQRT(V17)</f>
        <v>376700.25925132766</v>
      </c>
    </row>
    <row r="16" spans="1:29" x14ac:dyDescent="0.4">
      <c r="A16" s="2">
        <v>43244</v>
      </c>
      <c r="B16">
        <v>259500</v>
      </c>
      <c r="C16">
        <v>27200</v>
      </c>
      <c r="D16">
        <v>113000</v>
      </c>
      <c r="E16">
        <f t="shared" si="6"/>
        <v>-9.5419847328244278E-3</v>
      </c>
      <c r="F16">
        <f t="shared" si="1"/>
        <v>-1.834862385321101E-3</v>
      </c>
      <c r="G16">
        <f t="shared" si="2"/>
        <v>4.4444444444444444E-3</v>
      </c>
      <c r="H16">
        <f t="shared" si="7"/>
        <v>-9.5878011551535133E-3</v>
      </c>
      <c r="I16">
        <f t="shared" si="8"/>
        <v>-1.8365478073013922E-3</v>
      </c>
      <c r="J16">
        <f t="shared" si="9"/>
        <v>4.4345970678657748E-3</v>
      </c>
      <c r="M16" s="7" t="s">
        <v>36</v>
      </c>
      <c r="N16" s="7" t="s">
        <v>37</v>
      </c>
      <c r="O16" s="21"/>
      <c r="V16" t="s">
        <v>45</v>
      </c>
      <c r="AB16" s="18"/>
    </row>
    <row r="17" spans="1:28" x14ac:dyDescent="0.4">
      <c r="A17" s="2">
        <v>43245</v>
      </c>
      <c r="B17">
        <v>255500</v>
      </c>
      <c r="C17">
        <v>27150</v>
      </c>
      <c r="D17">
        <v>112000</v>
      </c>
      <c r="E17">
        <f t="shared" si="6"/>
        <v>-1.5414258188824663E-2</v>
      </c>
      <c r="F17">
        <f t="shared" si="1"/>
        <v>-1.838235294117647E-3</v>
      </c>
      <c r="G17">
        <f t="shared" si="2"/>
        <v>-8.8495575221238937E-3</v>
      </c>
      <c r="H17">
        <f t="shared" si="7"/>
        <v>-1.5534292962184233E-2</v>
      </c>
      <c r="I17">
        <f t="shared" si="8"/>
        <v>-1.8399269220071826E-3</v>
      </c>
      <c r="J17">
        <f t="shared" si="9"/>
        <v>-8.8889474172460393E-3</v>
      </c>
      <c r="M17" s="11">
        <f>(Q21^2)*L10+(R21^2)*M10+(S21^2)*N10+2*Q21*R21*L19+2*Q21*S21*M19+2*R21*S21*N19</f>
        <v>7.0020291172820685E-3</v>
      </c>
      <c r="N17" s="7">
        <f>Q32/(SQRT(M17)*SQRT(5)*(1.645))</f>
        <v>3248905.9489714238</v>
      </c>
      <c r="O17" s="21"/>
      <c r="V17">
        <v>5.2439680091653795E-4</v>
      </c>
      <c r="AB17" s="18"/>
    </row>
    <row r="18" spans="1:28" x14ac:dyDescent="0.4">
      <c r="A18" s="2">
        <v>43248</v>
      </c>
      <c r="B18">
        <v>257000</v>
      </c>
      <c r="C18">
        <v>27250</v>
      </c>
      <c r="D18">
        <v>108000</v>
      </c>
      <c r="E18">
        <f t="shared" si="6"/>
        <v>5.8708414872798431E-3</v>
      </c>
      <c r="F18">
        <f t="shared" si="1"/>
        <v>3.6832412523020259E-3</v>
      </c>
      <c r="G18">
        <f t="shared" si="2"/>
        <v>-3.5714285714285712E-2</v>
      </c>
      <c r="H18">
        <f t="shared" si="7"/>
        <v>5.8536752514607281E-3</v>
      </c>
      <c r="I18">
        <f t="shared" si="8"/>
        <v>3.6764747293086273E-3</v>
      </c>
      <c r="J18">
        <f t="shared" si="9"/>
        <v>-3.6367644170874833E-2</v>
      </c>
      <c r="L18" s="19" t="str">
        <f>[1]Sheet1!T29</f>
        <v>지수가중12공분</v>
      </c>
      <c r="M18" s="19" t="str">
        <f>[1]Sheet1!U29</f>
        <v>지수가중23공분</v>
      </c>
      <c r="N18" s="19" t="str">
        <f>[1]Sheet1!V29</f>
        <v>지수가중13공분</v>
      </c>
      <c r="O18" s="25"/>
      <c r="R18" s="23"/>
      <c r="S18" s="23"/>
      <c r="AB18" s="18"/>
    </row>
    <row r="19" spans="1:28" x14ac:dyDescent="0.4">
      <c r="A19" s="2">
        <v>43249</v>
      </c>
      <c r="B19">
        <v>255000</v>
      </c>
      <c r="C19">
        <v>27200</v>
      </c>
      <c r="D19">
        <v>108000</v>
      </c>
      <c r="E19">
        <f t="shared" si="6"/>
        <v>-7.7821011673151752E-3</v>
      </c>
      <c r="F19">
        <f t="shared" si="1"/>
        <v>-1.834862385321101E-3</v>
      </c>
      <c r="G19">
        <f t="shared" si="2"/>
        <v>0</v>
      </c>
      <c r="H19">
        <f t="shared" si="7"/>
        <v>-7.8125397367936247E-3</v>
      </c>
      <c r="I19">
        <f t="shared" si="8"/>
        <v>-1.8365478073013922E-3</v>
      </c>
      <c r="J19">
        <f t="shared" si="9"/>
        <v>0</v>
      </c>
      <c r="L19" s="44">
        <f>[1]Sheet1!T30</f>
        <v>6.8689255849933737E-3</v>
      </c>
      <c r="M19" s="44">
        <f>[1]Sheet1!U30</f>
        <v>6.8285237133400558E-3</v>
      </c>
      <c r="N19" s="44">
        <f>[1]Sheet1!V30</f>
        <v>6.8326757577694139E-3</v>
      </c>
      <c r="O19" s="21"/>
      <c r="V19" s="7" t="s">
        <v>46</v>
      </c>
      <c r="W19" s="7" t="s">
        <v>47</v>
      </c>
      <c r="X19" s="7" t="s">
        <v>48</v>
      </c>
      <c r="Y19" s="7" t="s">
        <v>49</v>
      </c>
    </row>
    <row r="20" spans="1:28" x14ac:dyDescent="0.4">
      <c r="A20" s="2">
        <v>43250</v>
      </c>
      <c r="B20">
        <v>251500</v>
      </c>
      <c r="C20">
        <v>27050</v>
      </c>
      <c r="D20">
        <v>104000</v>
      </c>
      <c r="E20">
        <f t="shared" si="6"/>
        <v>-1.3725490196078431E-2</v>
      </c>
      <c r="F20">
        <f t="shared" si="1"/>
        <v>-5.5147058823529415E-3</v>
      </c>
      <c r="G20">
        <f t="shared" si="2"/>
        <v>-3.7037037037037035E-2</v>
      </c>
      <c r="H20">
        <f t="shared" si="7"/>
        <v>-1.3820555618632199E-2</v>
      </c>
      <c r="I20">
        <f t="shared" si="8"/>
        <v>-5.5299680094610861E-3</v>
      </c>
      <c r="J20">
        <f t="shared" si="9"/>
        <v>-3.7740327982847086E-2</v>
      </c>
      <c r="P20" s="35" t="s">
        <v>78</v>
      </c>
      <c r="Q20" s="7" t="str">
        <f>[1]Sheet1!S72</f>
        <v>w1</v>
      </c>
      <c r="R20" s="7" t="str">
        <f>[1]Sheet1!T72</f>
        <v>w2</v>
      </c>
      <c r="S20" s="7" t="str">
        <f>[1]Sheet1!U72</f>
        <v>w3</v>
      </c>
      <c r="T20" s="7" t="str">
        <f>[1]Sheet1!V72</f>
        <v>합계</v>
      </c>
      <c r="U20" s="21"/>
      <c r="V20" s="7">
        <f>SQRT(W20^2+X20^2+Y20^2+2*V22*W20*X20+2*W22*W20*Y20+2*X22*X20*Y20)</f>
        <v>469447.54180402588</v>
      </c>
      <c r="W20" s="7">
        <f>P29*1.645*SQRT(P4)</f>
        <v>234693.21618760534</v>
      </c>
      <c r="X20" s="7">
        <f>P29*1.645*SQRT(Q4)</f>
        <v>159477.01233386985</v>
      </c>
      <c r="Y20" s="7">
        <f>P29*1.645*SQRT(R4)</f>
        <v>342455.69488394872</v>
      </c>
    </row>
    <row r="21" spans="1:28" x14ac:dyDescent="0.4">
      <c r="A21" s="2">
        <v>43251</v>
      </c>
      <c r="B21">
        <v>250500</v>
      </c>
      <c r="C21">
        <v>27000</v>
      </c>
      <c r="D21">
        <v>103500</v>
      </c>
      <c r="E21">
        <f t="shared" si="6"/>
        <v>-3.9761431411530811E-3</v>
      </c>
      <c r="F21">
        <f t="shared" si="1"/>
        <v>-1.8484288354898336E-3</v>
      </c>
      <c r="G21">
        <f t="shared" si="2"/>
        <v>-4.807692307692308E-3</v>
      </c>
      <c r="H21">
        <f t="shared" si="7"/>
        <v>-3.9840690148744591E-3</v>
      </c>
      <c r="I21">
        <f t="shared" si="8"/>
        <v>-1.8501392881614773E-3</v>
      </c>
      <c r="J21">
        <f t="shared" si="9"/>
        <v>-4.8192864359488828E-3</v>
      </c>
      <c r="Q21" s="7">
        <f>[1]Sheet1!S73</f>
        <v>0.93663181944956819</v>
      </c>
      <c r="R21" s="7">
        <f>[1]Sheet1!T73</f>
        <v>4.0135425692164259E-2</v>
      </c>
      <c r="S21" s="7">
        <f>[1]Sheet1!U73</f>
        <v>2.3232754858267528E-2</v>
      </c>
      <c r="T21" s="7">
        <f>[1]Sheet1!V73</f>
        <v>0.99999999999999989</v>
      </c>
      <c r="U21" s="21"/>
      <c r="V21" s="7" t="s">
        <v>50</v>
      </c>
      <c r="W21" s="7" t="s">
        <v>52</v>
      </c>
      <c r="X21" s="7" t="s">
        <v>51</v>
      </c>
      <c r="Y21" s="7"/>
    </row>
    <row r="22" spans="1:28" x14ac:dyDescent="0.4">
      <c r="A22" s="2">
        <v>43252</v>
      </c>
      <c r="B22">
        <v>254000</v>
      </c>
      <c r="C22">
        <v>27000</v>
      </c>
      <c r="D22">
        <v>104500</v>
      </c>
      <c r="E22">
        <f t="shared" si="6"/>
        <v>1.3972055888223553E-2</v>
      </c>
      <c r="F22">
        <f t="shared" si="1"/>
        <v>0</v>
      </c>
      <c r="G22">
        <f t="shared" si="2"/>
        <v>9.6618357487922701E-3</v>
      </c>
      <c r="H22">
        <f t="shared" si="7"/>
        <v>1.3875346493617019E-2</v>
      </c>
      <c r="I22">
        <f t="shared" si="8"/>
        <v>0</v>
      </c>
      <c r="J22">
        <f t="shared" si="9"/>
        <v>9.6154586994419734E-3</v>
      </c>
      <c r="Q22" s="7" t="str">
        <f>[1]Sheet1!S75</f>
        <v>미분값</v>
      </c>
      <c r="R22" s="7" t="str">
        <f>[1]Sheet1!T40</f>
        <v>포트폴리오 분산</v>
      </c>
      <c r="S22" s="7" t="str">
        <f>[1]Sheet1!U40</f>
        <v>포트폴리오 표준편차</v>
      </c>
      <c r="V22" s="7">
        <f>R6/(SQRT(P4)*SQRT(Q4))</f>
        <v>0.28674737373801334</v>
      </c>
      <c r="W22" s="7">
        <f>S6/(SQRT(P4)*SQRT(R4))</f>
        <v>-2.7095521018091449E-3</v>
      </c>
      <c r="X22" s="7">
        <f>S7/(SQRT(Q4)*SQRT(R4))</f>
        <v>1.4299974144206376E-2</v>
      </c>
      <c r="Y22" s="7"/>
    </row>
    <row r="23" spans="1:28" x14ac:dyDescent="0.4">
      <c r="A23" s="2">
        <v>43255</v>
      </c>
      <c r="B23">
        <v>261000</v>
      </c>
      <c r="C23">
        <v>27200</v>
      </c>
      <c r="D23">
        <v>108000</v>
      </c>
      <c r="E23">
        <f t="shared" si="6"/>
        <v>2.7559055118110236E-2</v>
      </c>
      <c r="F23">
        <f t="shared" si="1"/>
        <v>7.4074074074074077E-3</v>
      </c>
      <c r="G23">
        <f t="shared" si="2"/>
        <v>3.3492822966507178E-2</v>
      </c>
      <c r="H23">
        <f t="shared" si="7"/>
        <v>2.7186140304156781E-2</v>
      </c>
      <c r="I23">
        <f t="shared" si="8"/>
        <v>7.38010729762246E-3</v>
      </c>
      <c r="J23">
        <f t="shared" si="9"/>
        <v>3.2944155719354058E-2</v>
      </c>
      <c r="K23" s="35" t="s">
        <v>78</v>
      </c>
      <c r="L23" s="7" t="str">
        <f>[1]Sheet1!S72</f>
        <v>w1</v>
      </c>
      <c r="M23" s="7" t="str">
        <f>[1]Sheet1!T72</f>
        <v>w2</v>
      </c>
      <c r="N23" s="7" t="str">
        <f>[1]Sheet1!U72</f>
        <v>w3</v>
      </c>
      <c r="O23" s="7" t="str">
        <f>[1]Sheet1!V72</f>
        <v>합계</v>
      </c>
      <c r="Q23" s="16">
        <f>[1]Sheet1!S76</f>
        <v>0</v>
      </c>
      <c r="R23" s="11">
        <f>M17</f>
        <v>7.0020291172820685E-3</v>
      </c>
      <c r="S23" s="7">
        <f>SQRT(R23)</f>
        <v>8.3678128069896912E-2</v>
      </c>
      <c r="V23" s="7" t="s">
        <v>53</v>
      </c>
      <c r="W23" s="7" t="s">
        <v>54</v>
      </c>
      <c r="X23" s="7"/>
      <c r="Y23" s="7"/>
    </row>
    <row r="24" spans="1:28" x14ac:dyDescent="0.4">
      <c r="A24" s="2">
        <v>43256</v>
      </c>
      <c r="B24">
        <v>262000</v>
      </c>
      <c r="C24">
        <v>27350</v>
      </c>
      <c r="D24">
        <v>111500</v>
      </c>
      <c r="E24">
        <f t="shared" si="6"/>
        <v>3.8314176245210726E-3</v>
      </c>
      <c r="F24">
        <f t="shared" si="1"/>
        <v>5.5147058823529415E-3</v>
      </c>
      <c r="G24">
        <f t="shared" si="2"/>
        <v>3.2407407407407406E-2</v>
      </c>
      <c r="H24">
        <f t="shared" si="7"/>
        <v>3.8240964384034758E-3</v>
      </c>
      <c r="I24">
        <f t="shared" si="8"/>
        <v>5.4995555660386697E-3</v>
      </c>
      <c r="J24">
        <f t="shared" si="9"/>
        <v>3.1893363775953788E-2</v>
      </c>
      <c r="L24" s="7">
        <f>[1]Sheet1!S73</f>
        <v>0.93663181944956819</v>
      </c>
      <c r="M24" s="7">
        <f>[1]Sheet1!T73</f>
        <v>4.0135425692164259E-2</v>
      </c>
      <c r="N24" s="7">
        <f>[1]Sheet1!U73</f>
        <v>2.3232754858267528E-2</v>
      </c>
      <c r="O24" s="7">
        <f>[1]Sheet1!V73</f>
        <v>0.99999999999999989</v>
      </c>
      <c r="V24" s="7">
        <f>W20+X20+Y20</f>
        <v>736625.92340542399</v>
      </c>
      <c r="W24" s="7">
        <f>V24-V20</f>
        <v>267178.38160139811</v>
      </c>
      <c r="X24" s="7"/>
      <c r="Y24" s="7"/>
    </row>
    <row r="25" spans="1:28" x14ac:dyDescent="0.4">
      <c r="A25" s="2">
        <v>43258</v>
      </c>
      <c r="B25">
        <v>264000</v>
      </c>
      <c r="C25">
        <v>27650</v>
      </c>
      <c r="D25">
        <v>111500</v>
      </c>
      <c r="E25">
        <f t="shared" si="6"/>
        <v>7.6335877862595417E-3</v>
      </c>
      <c r="F25">
        <f t="shared" si="1"/>
        <v>1.0968921389396709E-2</v>
      </c>
      <c r="G25">
        <f t="shared" si="2"/>
        <v>0</v>
      </c>
      <c r="H25">
        <f t="shared" si="7"/>
        <v>7.6045993852192125E-3</v>
      </c>
      <c r="I25">
        <f t="shared" si="8"/>
        <v>1.0909199100353531E-2</v>
      </c>
      <c r="J25">
        <f t="shared" si="9"/>
        <v>0</v>
      </c>
      <c r="L25" s="7" t="str">
        <f>[1]Sheet1!S75</f>
        <v>미분값</v>
      </c>
      <c r="M25" s="7" t="str">
        <f>[1]Sheet1!T40</f>
        <v>포트폴리오 분산</v>
      </c>
      <c r="N25" s="7" t="str">
        <f>[1]Sheet1!U40</f>
        <v>포트폴리오 표준편차</v>
      </c>
    </row>
    <row r="26" spans="1:28" x14ac:dyDescent="0.4">
      <c r="A26" s="2">
        <v>43259</v>
      </c>
      <c r="B26">
        <v>261500</v>
      </c>
      <c r="C26">
        <v>27850</v>
      </c>
      <c r="D26">
        <v>113000</v>
      </c>
      <c r="E26">
        <f t="shared" si="6"/>
        <v>-9.46969696969697E-3</v>
      </c>
      <c r="F26">
        <f t="shared" si="1"/>
        <v>7.2332730560578659E-3</v>
      </c>
      <c r="G26">
        <f t="shared" si="2"/>
        <v>1.3452914798206279E-2</v>
      </c>
      <c r="H26">
        <f t="shared" si="7"/>
        <v>-9.5148196413386201E-3</v>
      </c>
      <c r="I26">
        <f t="shared" si="8"/>
        <v>7.2072384049491666E-3</v>
      </c>
      <c r="J26">
        <f t="shared" si="9"/>
        <v>1.3363227812167158E-2</v>
      </c>
      <c r="L26" s="7">
        <f>[1]Sheet1!S76</f>
        <v>0</v>
      </c>
      <c r="M26" s="7">
        <f>[1]Sheet1!T41</f>
        <v>7.0022020755170127E-3</v>
      </c>
      <c r="N26" s="7">
        <f>[1]Sheet1!U41</f>
        <v>8.3679161536890492E-2</v>
      </c>
      <c r="V26" s="7" t="s">
        <v>58</v>
      </c>
      <c r="W26" s="7" t="s">
        <v>59</v>
      </c>
      <c r="X26" s="7" t="s">
        <v>60</v>
      </c>
      <c r="Y26" s="7" t="s">
        <v>61</v>
      </c>
    </row>
    <row r="27" spans="1:28" x14ac:dyDescent="0.4">
      <c r="A27" s="2">
        <v>43262</v>
      </c>
      <c r="B27">
        <v>259000</v>
      </c>
      <c r="C27">
        <v>28350</v>
      </c>
      <c r="D27">
        <v>114000</v>
      </c>
      <c r="E27">
        <f t="shared" si="6"/>
        <v>-9.5602294455066923E-3</v>
      </c>
      <c r="F27">
        <f t="shared" si="1"/>
        <v>1.7953321364452424E-2</v>
      </c>
      <c r="G27">
        <f t="shared" si="2"/>
        <v>8.8495575221238937E-3</v>
      </c>
      <c r="H27">
        <f t="shared" si="7"/>
        <v>-9.6062218054398674E-3</v>
      </c>
      <c r="I27">
        <f t="shared" si="8"/>
        <v>1.7794063800468114E-2</v>
      </c>
      <c r="J27">
        <f t="shared" si="9"/>
        <v>8.8106296821549059E-3</v>
      </c>
      <c r="V27" s="16">
        <v>4782.3466346169798</v>
      </c>
      <c r="W27" s="29">
        <f>(-960000+163*V27)/47</f>
        <v>-3839.9467778177091</v>
      </c>
      <c r="X27" s="30">
        <f>(993000-196*V27)/33</f>
        <v>1686.6684731839994</v>
      </c>
      <c r="Y27" s="7">
        <f>SUM(V27:X27)</f>
        <v>2629.0683299832699</v>
      </c>
    </row>
    <row r="28" spans="1:28" x14ac:dyDescent="0.4">
      <c r="A28" s="2">
        <v>43263</v>
      </c>
      <c r="B28">
        <v>261500</v>
      </c>
      <c r="C28">
        <v>28350</v>
      </c>
      <c r="D28">
        <v>114000</v>
      </c>
      <c r="E28">
        <f t="shared" si="6"/>
        <v>9.6525096525096523E-3</v>
      </c>
      <c r="F28">
        <f t="shared" si="1"/>
        <v>0</v>
      </c>
      <c r="G28">
        <f t="shared" si="2"/>
        <v>0</v>
      </c>
      <c r="H28">
        <f t="shared" si="7"/>
        <v>9.6062218054399334E-3</v>
      </c>
      <c r="I28">
        <f t="shared" si="8"/>
        <v>0</v>
      </c>
      <c r="J28">
        <f t="shared" si="9"/>
        <v>0</v>
      </c>
      <c r="O28" s="45" t="s">
        <v>68</v>
      </c>
      <c r="P28" s="7" t="s">
        <v>27</v>
      </c>
      <c r="Q28" s="1" t="s">
        <v>67</v>
      </c>
      <c r="R28" s="1" t="s">
        <v>21</v>
      </c>
      <c r="S28" s="1" t="s">
        <v>22</v>
      </c>
      <c r="V28" s="31" t="s">
        <v>63</v>
      </c>
      <c r="W28">
        <f>V27*Y4+Y5*(-960000+163*V27)/47+Y6*(993000-196*V27)/33</f>
        <v>95.643379196465546</v>
      </c>
    </row>
    <row r="29" spans="1:28" x14ac:dyDescent="0.4">
      <c r="A29" s="2">
        <v>43265</v>
      </c>
      <c r="B29">
        <v>257500</v>
      </c>
      <c r="C29">
        <v>28100</v>
      </c>
      <c r="D29">
        <v>112000</v>
      </c>
      <c r="E29">
        <f t="shared" si="6"/>
        <v>-1.5296367112810707E-2</v>
      </c>
      <c r="F29">
        <f t="shared" si="1"/>
        <v>-8.8183421516754845E-3</v>
      </c>
      <c r="G29">
        <f t="shared" si="2"/>
        <v>-1.7543859649122806E-2</v>
      </c>
      <c r="H29">
        <f t="shared" si="7"/>
        <v>-1.5414563401186731E-2</v>
      </c>
      <c r="I29">
        <f t="shared" si="8"/>
        <v>-8.8574538340610524E-3</v>
      </c>
      <c r="J29">
        <f t="shared" si="9"/>
        <v>-1.7699577099400975E-2</v>
      </c>
      <c r="L29" t="s">
        <v>79</v>
      </c>
      <c r="M29" t="s">
        <v>80</v>
      </c>
      <c r="N29" t="s">
        <v>81</v>
      </c>
      <c r="P29" s="43">
        <v>10000000</v>
      </c>
      <c r="Q29" s="43">
        <f>Q21*P29</f>
        <v>9366318.1944956817</v>
      </c>
      <c r="R29" s="43">
        <f>R21*P29</f>
        <v>401354.25692164258</v>
      </c>
      <c r="S29" s="43">
        <f>S21*P29</f>
        <v>232327.54858267528</v>
      </c>
      <c r="V29" s="7">
        <f>V27*Y4+W27*Y5+X27*Y6</f>
        <v>95.643379196465546</v>
      </c>
    </row>
    <row r="30" spans="1:28" x14ac:dyDescent="0.4">
      <c r="A30" s="2">
        <v>43266</v>
      </c>
      <c r="B30">
        <v>260500</v>
      </c>
      <c r="C30">
        <v>28300</v>
      </c>
      <c r="D30">
        <v>109500</v>
      </c>
      <c r="E30">
        <f t="shared" si="6"/>
        <v>1.1650485436893204E-2</v>
      </c>
      <c r="F30">
        <f t="shared" si="1"/>
        <v>7.1174377224199285E-3</v>
      </c>
      <c r="G30">
        <f t="shared" si="2"/>
        <v>-2.2321428571428572E-2</v>
      </c>
      <c r="H30">
        <f t="shared" si="7"/>
        <v>1.1583141089630855E-2</v>
      </c>
      <c r="I30">
        <f t="shared" si="8"/>
        <v>7.0922283094918366E-3</v>
      </c>
      <c r="J30">
        <f t="shared" si="9"/>
        <v>-2.2574322038539065E-2</v>
      </c>
      <c r="K30" t="s">
        <v>82</v>
      </c>
      <c r="M30">
        <v>286</v>
      </c>
      <c r="N30">
        <v>193</v>
      </c>
    </row>
    <row r="31" spans="1:28" x14ac:dyDescent="0.4">
      <c r="A31" s="2">
        <v>43269</v>
      </c>
      <c r="B31">
        <v>267500</v>
      </c>
      <c r="C31">
        <v>28550</v>
      </c>
      <c r="D31">
        <v>107500</v>
      </c>
      <c r="E31">
        <f t="shared" si="6"/>
        <v>2.6871401151631478E-2</v>
      </c>
      <c r="F31">
        <f t="shared" si="1"/>
        <v>8.8339222614840993E-3</v>
      </c>
      <c r="G31">
        <f t="shared" si="2"/>
        <v>-1.8264840182648401E-2</v>
      </c>
      <c r="H31">
        <f t="shared" si="7"/>
        <v>2.6516705142639707E-2</v>
      </c>
      <c r="I31">
        <f t="shared" si="8"/>
        <v>8.7951314528273445E-3</v>
      </c>
      <c r="J31">
        <f t="shared" si="9"/>
        <v>-1.8433701688838022E-2</v>
      </c>
      <c r="L31">
        <v>271</v>
      </c>
      <c r="O31" s="34" t="s">
        <v>35</v>
      </c>
      <c r="P31" s="7"/>
      <c r="Q31" s="7" t="s">
        <v>29</v>
      </c>
      <c r="R31" s="7" t="s">
        <v>30</v>
      </c>
    </row>
    <row r="32" spans="1:28" x14ac:dyDescent="0.4">
      <c r="A32" s="2">
        <v>43270</v>
      </c>
      <c r="B32">
        <v>273000</v>
      </c>
      <c r="C32">
        <v>28100</v>
      </c>
      <c r="D32">
        <v>106500</v>
      </c>
      <c r="E32">
        <f t="shared" si="6"/>
        <v>2.0560747663551402E-2</v>
      </c>
      <c r="F32">
        <f t="shared" si="1"/>
        <v>-1.5761821366024518E-2</v>
      </c>
      <c r="G32">
        <f t="shared" si="2"/>
        <v>-9.3023255813953487E-3</v>
      </c>
      <c r="H32">
        <f t="shared" si="7"/>
        <v>2.0352228848898517E-2</v>
      </c>
      <c r="I32">
        <f t="shared" si="8"/>
        <v>-1.5887359762319177E-2</v>
      </c>
      <c r="J32">
        <f t="shared" si="9"/>
        <v>-9.345862418237658E-3</v>
      </c>
      <c r="K32" t="s">
        <v>83</v>
      </c>
      <c r="M32">
        <v>-557</v>
      </c>
      <c r="N32">
        <v>78</v>
      </c>
      <c r="O32" s="7"/>
      <c r="P32" s="7"/>
      <c r="Q32" s="7">
        <v>1000000</v>
      </c>
      <c r="R32" s="7">
        <f>Q32/((SQRT(R23)*SQRT(5)*1.645))</f>
        <v>3248905.9489714238</v>
      </c>
    </row>
    <row r="33" spans="1:24" x14ac:dyDescent="0.4">
      <c r="A33" s="2">
        <v>43271</v>
      </c>
      <c r="B33">
        <v>269000</v>
      </c>
      <c r="C33">
        <v>28150</v>
      </c>
      <c r="D33">
        <v>108000</v>
      </c>
      <c r="E33">
        <f t="shared" si="6"/>
        <v>-1.4652014652014652E-2</v>
      </c>
      <c r="F33">
        <f t="shared" si="1"/>
        <v>1.7793594306049821E-3</v>
      </c>
      <c r="G33">
        <f t="shared" si="2"/>
        <v>1.4084507042253521E-2</v>
      </c>
      <c r="H33">
        <f t="shared" si="7"/>
        <v>-1.4760415583120573E-2</v>
      </c>
      <c r="I33">
        <f t="shared" si="8"/>
        <v>1.7777782459993572E-3</v>
      </c>
      <c r="J33">
        <f t="shared" si="9"/>
        <v>1.398624197473987E-2</v>
      </c>
      <c r="L33">
        <v>271</v>
      </c>
    </row>
    <row r="34" spans="1:24" x14ac:dyDescent="0.4">
      <c r="A34" s="2">
        <v>43272</v>
      </c>
      <c r="B34">
        <v>262000</v>
      </c>
      <c r="C34">
        <v>27950</v>
      </c>
      <c r="D34">
        <v>107000</v>
      </c>
      <c r="E34">
        <f t="shared" si="6"/>
        <v>-2.6022304832713755E-2</v>
      </c>
      <c r="F34">
        <f t="shared" si="1"/>
        <v>-7.104795737122558E-3</v>
      </c>
      <c r="G34">
        <f t="shared" si="2"/>
        <v>-9.2592592592592587E-3</v>
      </c>
      <c r="H34">
        <f t="shared" si="7"/>
        <v>-2.6366875840742224E-2</v>
      </c>
      <c r="I34">
        <f t="shared" si="8"/>
        <v>-7.1301549845911912E-3</v>
      </c>
      <c r="J34">
        <f t="shared" si="9"/>
        <v>-9.3023926623135612E-3</v>
      </c>
      <c r="K34" t="s">
        <v>84</v>
      </c>
      <c r="L34">
        <v>81796</v>
      </c>
      <c r="M34">
        <v>110396</v>
      </c>
      <c r="N34">
        <v>37249</v>
      </c>
      <c r="U34" s="21"/>
      <c r="V34" s="21"/>
      <c r="W34" s="21"/>
      <c r="X34" s="21"/>
    </row>
    <row r="35" spans="1:24" x14ac:dyDescent="0.4">
      <c r="A35" s="2">
        <v>43273</v>
      </c>
      <c r="B35">
        <v>265000</v>
      </c>
      <c r="C35">
        <v>27700</v>
      </c>
      <c r="D35">
        <v>114000</v>
      </c>
      <c r="E35">
        <f t="shared" si="6"/>
        <v>1.1450381679389313E-2</v>
      </c>
      <c r="F35">
        <f t="shared" si="1"/>
        <v>-8.9445438282647581E-3</v>
      </c>
      <c r="G35">
        <f t="shared" si="2"/>
        <v>6.5420560747663545E-2</v>
      </c>
      <c r="H35">
        <f t="shared" si="7"/>
        <v>1.1385322225125429E-2</v>
      </c>
      <c r="I35">
        <f t="shared" si="8"/>
        <v>-8.984786407815297E-3</v>
      </c>
      <c r="J35">
        <f t="shared" si="9"/>
        <v>6.3369613932589192E-2</v>
      </c>
      <c r="L35">
        <v>73441</v>
      </c>
      <c r="U35" s="21"/>
      <c r="V35" s="21"/>
      <c r="W35" s="21"/>
      <c r="X35" s="21"/>
    </row>
    <row r="36" spans="1:24" x14ac:dyDescent="0.4">
      <c r="A36" s="2">
        <v>43276</v>
      </c>
      <c r="B36">
        <v>263000</v>
      </c>
      <c r="C36">
        <v>27950</v>
      </c>
      <c r="D36">
        <v>114000</v>
      </c>
      <c r="E36">
        <f t="shared" si="6"/>
        <v>-7.5471698113207548E-3</v>
      </c>
      <c r="F36">
        <f t="shared" si="1"/>
        <v>9.0252707581227436E-3</v>
      </c>
      <c r="G36">
        <f t="shared" si="2"/>
        <v>0</v>
      </c>
      <c r="H36">
        <f t="shared" si="7"/>
        <v>-7.5757938084576558E-3</v>
      </c>
      <c r="I36">
        <f t="shared" si="8"/>
        <v>8.9847864078152571E-3</v>
      </c>
      <c r="J36">
        <f t="shared" si="9"/>
        <v>0</v>
      </c>
      <c r="K36" t="s">
        <v>85</v>
      </c>
      <c r="L36">
        <v>310249</v>
      </c>
      <c r="M36">
        <v>-86892</v>
      </c>
      <c r="N36">
        <v>6084</v>
      </c>
      <c r="Q36" s="21"/>
      <c r="R36" s="21"/>
      <c r="S36" s="21"/>
      <c r="T36" s="21"/>
    </row>
    <row r="37" spans="1:24" x14ac:dyDescent="0.4">
      <c r="A37" s="2">
        <v>43277</v>
      </c>
      <c r="B37">
        <v>263000</v>
      </c>
      <c r="C37">
        <v>27700</v>
      </c>
      <c r="D37">
        <v>112000</v>
      </c>
      <c r="E37">
        <f t="shared" si="6"/>
        <v>0</v>
      </c>
      <c r="F37">
        <f t="shared" si="1"/>
        <v>-8.9445438282647581E-3</v>
      </c>
      <c r="G37">
        <f t="shared" si="2"/>
        <v>-1.7543859649122806E-2</v>
      </c>
      <c r="H37">
        <f t="shared" si="7"/>
        <v>0</v>
      </c>
      <c r="I37">
        <f t="shared" si="8"/>
        <v>-8.984786407815297E-3</v>
      </c>
      <c r="J37">
        <f t="shared" si="9"/>
        <v>-1.7699577099400975E-2</v>
      </c>
      <c r="L37">
        <v>73441</v>
      </c>
      <c r="Q37" s="22"/>
      <c r="R37" s="21"/>
      <c r="S37" s="21"/>
      <c r="T37" s="21"/>
    </row>
    <row r="38" spans="1:24" x14ac:dyDescent="0.4">
      <c r="A38" s="2">
        <v>43278</v>
      </c>
      <c r="B38">
        <v>266500</v>
      </c>
      <c r="C38">
        <v>27700</v>
      </c>
      <c r="D38">
        <v>111000</v>
      </c>
      <c r="E38">
        <f t="shared" si="6"/>
        <v>1.3307984790874524E-2</v>
      </c>
      <c r="F38">
        <f t="shared" si="1"/>
        <v>0</v>
      </c>
      <c r="G38">
        <f t="shared" si="2"/>
        <v>-8.9285714285714281E-3</v>
      </c>
      <c r="H38">
        <f t="shared" si="7"/>
        <v>1.3220211428134737E-2</v>
      </c>
      <c r="I38">
        <f t="shared" si="8"/>
        <v>0</v>
      </c>
      <c r="J38">
        <f t="shared" si="9"/>
        <v>-8.9686699827603751E-3</v>
      </c>
      <c r="K38" t="s">
        <v>86</v>
      </c>
      <c r="L38">
        <v>-159302</v>
      </c>
      <c r="M38">
        <v>-85193</v>
      </c>
      <c r="N38">
        <v>15054</v>
      </c>
    </row>
    <row r="39" spans="1:24" x14ac:dyDescent="0.4">
      <c r="A39" s="2">
        <v>43279</v>
      </c>
      <c r="B39">
        <v>266500</v>
      </c>
      <c r="C39">
        <v>27700</v>
      </c>
      <c r="D39">
        <v>111500</v>
      </c>
      <c r="E39">
        <f t="shared" si="6"/>
        <v>0</v>
      </c>
      <c r="F39">
        <f t="shared" si="1"/>
        <v>0</v>
      </c>
      <c r="G39">
        <f t="shared" si="2"/>
        <v>4.5045045045045045E-3</v>
      </c>
      <c r="H39">
        <f t="shared" si="7"/>
        <v>0</v>
      </c>
      <c r="I39">
        <f t="shared" si="8"/>
        <v>0</v>
      </c>
      <c r="J39">
        <f t="shared" si="9"/>
        <v>4.4943895878392674E-3</v>
      </c>
      <c r="L39">
        <v>73441</v>
      </c>
    </row>
    <row r="40" spans="1:24" x14ac:dyDescent="0.4">
      <c r="A40" s="2">
        <v>43280</v>
      </c>
      <c r="B40">
        <v>264000</v>
      </c>
      <c r="C40">
        <v>27400</v>
      </c>
      <c r="D40">
        <v>114500</v>
      </c>
      <c r="E40">
        <f t="shared" si="6"/>
        <v>-9.3808630393996256E-3</v>
      </c>
      <c r="F40">
        <f t="shared" si="1"/>
        <v>-1.0830324909747292E-2</v>
      </c>
      <c r="G40">
        <f t="shared" si="2"/>
        <v>2.6905829596412557E-2</v>
      </c>
      <c r="H40">
        <f t="shared" si="7"/>
        <v>-9.4251404595831097E-3</v>
      </c>
      <c r="I40">
        <f t="shared" si="8"/>
        <v>-1.0889399799268319E-2</v>
      </c>
      <c r="J40">
        <f t="shared" si="9"/>
        <v>2.6550232094120964E-2</v>
      </c>
    </row>
    <row r="41" spans="1:24" x14ac:dyDescent="0.4">
      <c r="A41" s="2">
        <v>43283</v>
      </c>
      <c r="B41">
        <v>259500</v>
      </c>
      <c r="C41">
        <v>27000</v>
      </c>
      <c r="D41">
        <v>111500</v>
      </c>
      <c r="E41">
        <f t="shared" si="6"/>
        <v>-1.7045454545454544E-2</v>
      </c>
      <c r="F41">
        <f t="shared" si="1"/>
        <v>-1.4598540145985401E-2</v>
      </c>
      <c r="G41">
        <f t="shared" si="2"/>
        <v>-2.6200873362445413E-2</v>
      </c>
      <c r="H41">
        <f t="shared" si="7"/>
        <v>-1.7192400540372875E-2</v>
      </c>
      <c r="I41">
        <f t="shared" si="8"/>
        <v>-1.4706147389695449E-2</v>
      </c>
      <c r="J41">
        <f t="shared" si="9"/>
        <v>-2.655023209412084E-2</v>
      </c>
      <c r="K41" t="s">
        <v>87</v>
      </c>
      <c r="L41" t="s">
        <v>88</v>
      </c>
      <c r="M41" t="s">
        <v>89</v>
      </c>
    </row>
    <row r="42" spans="1:24" x14ac:dyDescent="0.4">
      <c r="A42" s="2">
        <v>43284</v>
      </c>
      <c r="B42">
        <v>265000</v>
      </c>
      <c r="C42">
        <v>26900</v>
      </c>
      <c r="D42">
        <v>114000</v>
      </c>
      <c r="E42">
        <f t="shared" si="6"/>
        <v>2.119460500963391E-2</v>
      </c>
      <c r="F42">
        <f t="shared" si="1"/>
        <v>-3.7037037037037038E-3</v>
      </c>
      <c r="G42">
        <f t="shared" si="2"/>
        <v>2.2421524663677129E-2</v>
      </c>
      <c r="H42">
        <f t="shared" si="7"/>
        <v>2.097312338027885E-2</v>
      </c>
      <c r="I42">
        <f t="shared" si="8"/>
        <v>-3.7105793965356015E-3</v>
      </c>
      <c r="J42">
        <f t="shared" si="9"/>
        <v>2.2173857494322075E-2</v>
      </c>
      <c r="K42">
        <v>7.022413713356458E-3</v>
      </c>
      <c r="L42">
        <v>6.9215909622116325E-3</v>
      </c>
      <c r="M42">
        <v>7.2259256530928899E-3</v>
      </c>
    </row>
    <row r="43" spans="1:24" x14ac:dyDescent="0.4">
      <c r="A43" s="2">
        <v>43285</v>
      </c>
      <c r="B43">
        <v>267500</v>
      </c>
      <c r="C43">
        <v>26900</v>
      </c>
      <c r="D43">
        <v>117000</v>
      </c>
      <c r="E43">
        <f t="shared" si="6"/>
        <v>9.433962264150943E-3</v>
      </c>
      <c r="F43">
        <f t="shared" si="1"/>
        <v>0</v>
      </c>
      <c r="G43">
        <f t="shared" si="2"/>
        <v>2.6315789473684209E-2</v>
      </c>
      <c r="H43">
        <f t="shared" si="7"/>
        <v>9.3897403498391374E-3</v>
      </c>
      <c r="I43">
        <f t="shared" si="8"/>
        <v>0</v>
      </c>
      <c r="J43">
        <f t="shared" si="9"/>
        <v>2.5975486403260736E-2</v>
      </c>
    </row>
    <row r="44" spans="1:24" x14ac:dyDescent="0.4">
      <c r="A44" s="2">
        <v>43286</v>
      </c>
      <c r="B44">
        <v>267500</v>
      </c>
      <c r="C44">
        <v>27050</v>
      </c>
      <c r="D44">
        <v>116500</v>
      </c>
      <c r="E44">
        <f t="shared" si="6"/>
        <v>0</v>
      </c>
      <c r="F44">
        <f t="shared" si="1"/>
        <v>5.5762081784386614E-3</v>
      </c>
      <c r="G44">
        <f t="shared" si="2"/>
        <v>-4.2735042735042739E-3</v>
      </c>
      <c r="H44">
        <f t="shared" si="7"/>
        <v>0</v>
      </c>
      <c r="I44">
        <f t="shared" si="8"/>
        <v>5.5607186846971792E-3</v>
      </c>
      <c r="J44">
        <f t="shared" si="9"/>
        <v>-4.2826617920008478E-3</v>
      </c>
      <c r="K44" t="s">
        <v>90</v>
      </c>
      <c r="L44" t="s">
        <v>91</v>
      </c>
      <c r="M44" t="s">
        <v>92</v>
      </c>
    </row>
    <row r="45" spans="1:24" x14ac:dyDescent="0.4">
      <c r="A45" s="2">
        <v>43287</v>
      </c>
      <c r="B45">
        <v>274500</v>
      </c>
      <c r="C45">
        <v>27550</v>
      </c>
      <c r="D45">
        <v>114500</v>
      </c>
      <c r="E45">
        <f t="shared" si="6"/>
        <v>2.6168224299065422E-2</v>
      </c>
      <c r="F45">
        <f t="shared" si="1"/>
        <v>1.8484288354898338E-2</v>
      </c>
      <c r="G45">
        <f t="shared" si="2"/>
        <v>-1.7167381974248927E-2</v>
      </c>
      <c r="H45">
        <f t="shared" si="7"/>
        <v>2.5831694613524175E-2</v>
      </c>
      <c r="I45">
        <f t="shared" si="8"/>
        <v>1.8315530306432976E-2</v>
      </c>
      <c r="J45">
        <f t="shared" si="9"/>
        <v>-1.731645001146093E-2</v>
      </c>
      <c r="K45">
        <v>6.8689255849933737E-3</v>
      </c>
      <c r="L45">
        <v>6.8285237133400558E-3</v>
      </c>
      <c r="M45">
        <v>6.8326757577694139E-3</v>
      </c>
    </row>
    <row r="46" spans="1:24" x14ac:dyDescent="0.4">
      <c r="A46" s="2">
        <v>43290</v>
      </c>
      <c r="B46">
        <v>275500</v>
      </c>
      <c r="C46">
        <v>27700</v>
      </c>
      <c r="D46">
        <v>117500</v>
      </c>
      <c r="E46">
        <f t="shared" si="6"/>
        <v>3.6429872495446266E-3</v>
      </c>
      <c r="F46">
        <f t="shared" si="1"/>
        <v>5.4446460980036296E-3</v>
      </c>
      <c r="G46">
        <f t="shared" si="2"/>
        <v>2.6200873362445413E-2</v>
      </c>
      <c r="H46">
        <f t="shared" si="7"/>
        <v>3.6363676433839335E-3</v>
      </c>
      <c r="I46">
        <f t="shared" si="8"/>
        <v>5.4298775943692401E-3</v>
      </c>
      <c r="J46">
        <f t="shared" si="9"/>
        <v>2.5863510589919373E-2</v>
      </c>
    </row>
    <row r="47" spans="1:24" x14ac:dyDescent="0.4">
      <c r="A47" s="2">
        <v>43291</v>
      </c>
      <c r="B47">
        <v>269000</v>
      </c>
      <c r="C47">
        <v>27750</v>
      </c>
      <c r="D47">
        <v>117000</v>
      </c>
      <c r="E47">
        <f t="shared" si="6"/>
        <v>-2.3593466424682397E-2</v>
      </c>
      <c r="F47">
        <f t="shared" si="1"/>
        <v>1.8050541516245488E-3</v>
      </c>
      <c r="G47">
        <f t="shared" si="2"/>
        <v>-4.2553191489361703E-3</v>
      </c>
      <c r="H47">
        <f t="shared" si="7"/>
        <v>-2.3876248991130083E-2</v>
      </c>
      <c r="I47">
        <f t="shared" si="8"/>
        <v>1.8034269991507267E-3</v>
      </c>
      <c r="J47">
        <f t="shared" si="9"/>
        <v>-4.2643987864575397E-3</v>
      </c>
    </row>
    <row r="48" spans="1:24" x14ac:dyDescent="0.4">
      <c r="A48" s="2">
        <v>43292</v>
      </c>
      <c r="B48">
        <v>266500</v>
      </c>
      <c r="C48">
        <v>27900</v>
      </c>
      <c r="D48">
        <v>116500</v>
      </c>
      <c r="E48">
        <f t="shared" si="6"/>
        <v>-9.2936802973977699E-3</v>
      </c>
      <c r="F48">
        <f t="shared" si="1"/>
        <v>5.4054054054054057E-3</v>
      </c>
      <c r="G48">
        <f t="shared" si="2"/>
        <v>-4.2735042735042739E-3</v>
      </c>
      <c r="H48">
        <f t="shared" si="7"/>
        <v>-9.3371359959398496E-3</v>
      </c>
      <c r="I48">
        <f t="shared" si="8"/>
        <v>5.390848634876373E-3</v>
      </c>
      <c r="J48">
        <f t="shared" si="9"/>
        <v>-4.2826617920008478E-3</v>
      </c>
    </row>
    <row r="49" spans="1:10" x14ac:dyDescent="0.4">
      <c r="A49" s="2">
        <v>43293</v>
      </c>
      <c r="B49">
        <v>264500</v>
      </c>
      <c r="C49">
        <v>27450</v>
      </c>
      <c r="D49">
        <v>117500</v>
      </c>
      <c r="E49">
        <f t="shared" si="6"/>
        <v>-7.5046904315196998E-3</v>
      </c>
      <c r="F49">
        <f t="shared" si="1"/>
        <v>-1.6129032258064516E-2</v>
      </c>
      <c r="G49">
        <f t="shared" si="2"/>
        <v>8.5836909871244635E-3</v>
      </c>
      <c r="H49">
        <f t="shared" si="7"/>
        <v>-7.5329923075451478E-3</v>
      </c>
      <c r="I49">
        <f t="shared" si="8"/>
        <v>-1.6260520871780291E-2</v>
      </c>
      <c r="J49">
        <f t="shared" si="9"/>
        <v>8.5470605784583476E-3</v>
      </c>
    </row>
    <row r="50" spans="1:10" x14ac:dyDescent="0.4">
      <c r="A50" s="2">
        <v>43294</v>
      </c>
      <c r="B50">
        <v>266000</v>
      </c>
      <c r="C50">
        <v>27700</v>
      </c>
      <c r="D50">
        <v>118000</v>
      </c>
      <c r="E50">
        <f t="shared" si="6"/>
        <v>5.6710775047258983E-3</v>
      </c>
      <c r="F50">
        <f t="shared" si="1"/>
        <v>9.1074681238615673E-3</v>
      </c>
      <c r="G50">
        <f t="shared" si="2"/>
        <v>4.2553191489361703E-3</v>
      </c>
      <c r="H50">
        <f t="shared" si="7"/>
        <v>5.6550574833450565E-3</v>
      </c>
      <c r="I50">
        <f t="shared" si="8"/>
        <v>9.0662452377532603E-3</v>
      </c>
      <c r="J50">
        <f t="shared" si="9"/>
        <v>4.246290881451004E-3</v>
      </c>
    </row>
    <row r="51" spans="1:10" x14ac:dyDescent="0.4">
      <c r="A51" s="2">
        <v>43297</v>
      </c>
      <c r="B51">
        <v>264000</v>
      </c>
      <c r="C51">
        <v>27900</v>
      </c>
      <c r="D51">
        <v>116500</v>
      </c>
      <c r="E51">
        <f t="shared" si="6"/>
        <v>-7.5187969924812026E-3</v>
      </c>
      <c r="F51">
        <f t="shared" si="1"/>
        <v>7.2202166064981952E-3</v>
      </c>
      <c r="G51">
        <f t="shared" si="2"/>
        <v>-1.2711864406779662E-2</v>
      </c>
      <c r="H51">
        <f t="shared" si="7"/>
        <v>-7.5472056353829663E-3</v>
      </c>
      <c r="I51">
        <f t="shared" si="8"/>
        <v>7.1942756340272309E-3</v>
      </c>
      <c r="J51">
        <f t="shared" si="9"/>
        <v>-1.279335145990947E-2</v>
      </c>
    </row>
    <row r="52" spans="1:10" x14ac:dyDescent="0.4">
      <c r="A52" s="2">
        <v>43298</v>
      </c>
      <c r="B52">
        <v>262500</v>
      </c>
      <c r="C52">
        <v>28150</v>
      </c>
      <c r="D52">
        <v>114000</v>
      </c>
      <c r="E52">
        <f t="shared" si="6"/>
        <v>-5.681818181818182E-3</v>
      </c>
      <c r="F52">
        <f t="shared" si="1"/>
        <v>8.9605734767025085E-3</v>
      </c>
      <c r="G52">
        <f t="shared" si="2"/>
        <v>-2.1459227467811159E-2</v>
      </c>
      <c r="H52">
        <f t="shared" si="7"/>
        <v>-5.6980211146377786E-3</v>
      </c>
      <c r="I52">
        <f t="shared" si="8"/>
        <v>8.9206657583793623E-3</v>
      </c>
      <c r="J52">
        <f t="shared" si="9"/>
        <v>-2.1692824611259785E-2</v>
      </c>
    </row>
    <row r="53" spans="1:10" x14ac:dyDescent="0.4">
      <c r="A53" s="2">
        <v>43299</v>
      </c>
      <c r="B53">
        <v>264500</v>
      </c>
      <c r="C53">
        <v>27750</v>
      </c>
      <c r="D53">
        <v>113000</v>
      </c>
      <c r="E53">
        <f t="shared" si="6"/>
        <v>7.619047619047619E-3</v>
      </c>
      <c r="F53">
        <f t="shared" si="1"/>
        <v>-1.4209591474245116E-2</v>
      </c>
      <c r="G53">
        <f t="shared" si="2"/>
        <v>-8.771929824561403E-3</v>
      </c>
      <c r="H53">
        <f t="shared" si="7"/>
        <v>7.5901692666756528E-3</v>
      </c>
      <c r="I53">
        <f t="shared" si="8"/>
        <v>-1.4311514393255922E-2</v>
      </c>
      <c r="J53">
        <f t="shared" si="9"/>
        <v>-8.8106296821549197E-3</v>
      </c>
    </row>
    <row r="54" spans="1:10" x14ac:dyDescent="0.4">
      <c r="A54" s="2">
        <v>43300</v>
      </c>
      <c r="B54">
        <v>263500</v>
      </c>
      <c r="C54">
        <v>27450</v>
      </c>
      <c r="D54">
        <v>114000</v>
      </c>
      <c r="E54">
        <f t="shared" si="6"/>
        <v>-3.780718336483932E-3</v>
      </c>
      <c r="F54">
        <f t="shared" si="1"/>
        <v>-1.0810810810810811E-2</v>
      </c>
      <c r="G54">
        <f t="shared" si="2"/>
        <v>8.8495575221238937E-3</v>
      </c>
      <c r="H54">
        <f t="shared" si="7"/>
        <v>-3.7878833169370917E-3</v>
      </c>
      <c r="I54">
        <f t="shared" si="8"/>
        <v>-1.0869672236903879E-2</v>
      </c>
      <c r="J54">
        <f t="shared" si="9"/>
        <v>8.8106296821549059E-3</v>
      </c>
    </row>
    <row r="55" spans="1:10" x14ac:dyDescent="0.4">
      <c r="A55" s="2">
        <v>43301</v>
      </c>
      <c r="B55">
        <v>267500</v>
      </c>
      <c r="C55">
        <v>27500</v>
      </c>
      <c r="D55">
        <v>115000</v>
      </c>
      <c r="E55">
        <f t="shared" si="6"/>
        <v>1.5180265654648957E-2</v>
      </c>
      <c r="F55">
        <f t="shared" si="1"/>
        <v>1.8214936247723133E-3</v>
      </c>
      <c r="G55">
        <f t="shared" si="2"/>
        <v>8.771929824561403E-3</v>
      </c>
      <c r="H55">
        <f t="shared" si="7"/>
        <v>1.5066198354644183E-2</v>
      </c>
      <c r="I55">
        <f t="shared" si="8"/>
        <v>1.8198367169858993E-3</v>
      </c>
      <c r="J55">
        <f t="shared" si="9"/>
        <v>8.7336799687546315E-3</v>
      </c>
    </row>
    <row r="56" spans="1:10" x14ac:dyDescent="0.4">
      <c r="A56" s="2">
        <v>43304</v>
      </c>
      <c r="B56">
        <v>273500</v>
      </c>
      <c r="C56">
        <v>27900</v>
      </c>
      <c r="D56">
        <v>115500</v>
      </c>
      <c r="E56">
        <f t="shared" si="6"/>
        <v>2.2429906542056073E-2</v>
      </c>
      <c r="F56">
        <f t="shared" si="1"/>
        <v>1.4545454545454545E-2</v>
      </c>
      <c r="G56">
        <f t="shared" si="2"/>
        <v>4.3478260869565218E-3</v>
      </c>
      <c r="H56">
        <f t="shared" si="7"/>
        <v>2.2182055525974704E-2</v>
      </c>
      <c r="I56">
        <f t="shared" si="8"/>
        <v>1.4440684154794428E-2</v>
      </c>
      <c r="J56">
        <f t="shared" si="9"/>
        <v>4.3384015985981411E-3</v>
      </c>
    </row>
    <row r="57" spans="1:10" x14ac:dyDescent="0.4">
      <c r="A57" s="2">
        <v>43305</v>
      </c>
      <c r="B57">
        <v>272000</v>
      </c>
      <c r="C57">
        <v>28000</v>
      </c>
      <c r="D57">
        <v>117000</v>
      </c>
      <c r="E57">
        <f t="shared" si="6"/>
        <v>-5.4844606946983544E-3</v>
      </c>
      <c r="F57">
        <f t="shared" si="1"/>
        <v>3.5842293906810036E-3</v>
      </c>
      <c r="G57">
        <f t="shared" si="2"/>
        <v>1.2987012987012988E-2</v>
      </c>
      <c r="H57">
        <f t="shared" si="7"/>
        <v>-5.4995555660385465E-3</v>
      </c>
      <c r="I57">
        <f t="shared" si="8"/>
        <v>3.5778213478839024E-3</v>
      </c>
      <c r="J57">
        <f t="shared" si="9"/>
        <v>1.2903404835907782E-2</v>
      </c>
    </row>
    <row r="58" spans="1:10" x14ac:dyDescent="0.4">
      <c r="A58" s="2">
        <v>43306</v>
      </c>
      <c r="B58">
        <v>271000</v>
      </c>
      <c r="C58">
        <v>28250</v>
      </c>
      <c r="D58">
        <v>118000</v>
      </c>
      <c r="E58">
        <f t="shared" si="6"/>
        <v>-3.6764705882352941E-3</v>
      </c>
      <c r="F58">
        <f t="shared" si="1"/>
        <v>8.9285714285714281E-3</v>
      </c>
      <c r="G58">
        <f t="shared" si="2"/>
        <v>8.5470085470085479E-3</v>
      </c>
      <c r="H58">
        <f t="shared" si="7"/>
        <v>-3.6832454162964048E-3</v>
      </c>
      <c r="I58">
        <f t="shared" si="8"/>
        <v>8.8889474172459942E-3</v>
      </c>
      <c r="J58">
        <f t="shared" si="9"/>
        <v>8.5106896679086105E-3</v>
      </c>
    </row>
    <row r="59" spans="1:10" x14ac:dyDescent="0.4">
      <c r="A59" s="2">
        <v>43307</v>
      </c>
      <c r="B59">
        <v>270500</v>
      </c>
      <c r="C59">
        <v>27900</v>
      </c>
      <c r="D59">
        <v>117500</v>
      </c>
      <c r="E59">
        <f t="shared" si="6"/>
        <v>-1.8450184501845018E-3</v>
      </c>
      <c r="F59">
        <f t="shared" si="1"/>
        <v>-1.2389380530973451E-2</v>
      </c>
      <c r="G59">
        <f t="shared" si="2"/>
        <v>-4.2372881355932203E-3</v>
      </c>
      <c r="H59">
        <f t="shared" si="7"/>
        <v>-1.8467225931646629E-3</v>
      </c>
      <c r="I59">
        <f t="shared" si="8"/>
        <v>-1.2466768765130047E-2</v>
      </c>
      <c r="J59">
        <f t="shared" si="9"/>
        <v>-4.2462908814510968E-3</v>
      </c>
    </row>
    <row r="60" spans="1:10" x14ac:dyDescent="0.4">
      <c r="A60" s="2">
        <v>43308</v>
      </c>
      <c r="B60">
        <v>270500</v>
      </c>
      <c r="C60">
        <v>28150</v>
      </c>
      <c r="D60">
        <v>119500</v>
      </c>
      <c r="E60">
        <f t="shared" si="6"/>
        <v>0</v>
      </c>
      <c r="F60">
        <f t="shared" si="1"/>
        <v>8.9605734767025085E-3</v>
      </c>
      <c r="G60">
        <f t="shared" si="2"/>
        <v>1.7021276595744681E-2</v>
      </c>
      <c r="H60">
        <f t="shared" si="7"/>
        <v>0</v>
      </c>
      <c r="I60">
        <f t="shared" si="8"/>
        <v>8.9206657583793623E-3</v>
      </c>
      <c r="J60">
        <f t="shared" si="9"/>
        <v>1.6878037787351731E-2</v>
      </c>
    </row>
    <row r="61" spans="1:10" x14ac:dyDescent="0.4">
      <c r="A61" s="2">
        <v>43311</v>
      </c>
      <c r="B61">
        <v>275000</v>
      </c>
      <c r="C61">
        <v>28050</v>
      </c>
      <c r="D61">
        <v>116500</v>
      </c>
      <c r="E61">
        <f t="shared" si="6"/>
        <v>1.6635859519408502E-2</v>
      </c>
      <c r="F61">
        <f t="shared" si="1"/>
        <v>-3.552397868561279E-3</v>
      </c>
      <c r="G61">
        <f t="shared" si="2"/>
        <v>-2.5104602510460251E-2</v>
      </c>
      <c r="H61">
        <f t="shared" si="7"/>
        <v>1.649899938003507E-2</v>
      </c>
      <c r="I61">
        <f t="shared" si="8"/>
        <v>-3.5587226169941063E-3</v>
      </c>
      <c r="J61">
        <f t="shared" si="9"/>
        <v>-2.5425098365810056E-2</v>
      </c>
    </row>
    <row r="62" spans="1:10" x14ac:dyDescent="0.4">
      <c r="A62" s="2">
        <v>43312</v>
      </c>
      <c r="B62">
        <v>273000</v>
      </c>
      <c r="C62">
        <v>28500</v>
      </c>
      <c r="D62">
        <v>112500</v>
      </c>
      <c r="E62">
        <f t="shared" si="6"/>
        <v>-7.2727272727272727E-3</v>
      </c>
      <c r="F62">
        <f t="shared" si="1"/>
        <v>1.6042780748663103E-2</v>
      </c>
      <c r="G62">
        <f t="shared" si="2"/>
        <v>-3.4334763948497854E-2</v>
      </c>
      <c r="H62">
        <f t="shared" si="7"/>
        <v>-7.2993024816116079E-3</v>
      </c>
      <c r="I62">
        <f t="shared" si="8"/>
        <v>1.5915455305899582E-2</v>
      </c>
      <c r="J62">
        <f t="shared" si="9"/>
        <v>-3.4938051361280462E-2</v>
      </c>
    </row>
    <row r="63" spans="1:10" x14ac:dyDescent="0.4">
      <c r="A63" s="2">
        <v>43313</v>
      </c>
      <c r="B63">
        <v>273000</v>
      </c>
      <c r="C63">
        <v>28350</v>
      </c>
      <c r="D63">
        <v>112500</v>
      </c>
      <c r="E63">
        <f t="shared" si="6"/>
        <v>0</v>
      </c>
      <c r="F63">
        <f t="shared" si="1"/>
        <v>-5.263157894736842E-3</v>
      </c>
      <c r="G63">
        <f t="shared" si="2"/>
        <v>0</v>
      </c>
      <c r="H63">
        <f t="shared" si="7"/>
        <v>0</v>
      </c>
      <c r="I63">
        <f t="shared" si="8"/>
        <v>-5.2770571008437812E-3</v>
      </c>
      <c r="J63">
        <f t="shared" si="9"/>
        <v>0</v>
      </c>
    </row>
    <row r="64" spans="1:10" x14ac:dyDescent="0.4">
      <c r="A64" s="2">
        <v>43314</v>
      </c>
      <c r="B64">
        <v>267000</v>
      </c>
      <c r="C64">
        <v>28800</v>
      </c>
      <c r="D64">
        <v>111000</v>
      </c>
      <c r="E64">
        <f t="shared" si="6"/>
        <v>-2.197802197802198E-2</v>
      </c>
      <c r="F64">
        <f t="shared" si="1"/>
        <v>1.5873015873015872E-2</v>
      </c>
      <c r="G64">
        <f t="shared" si="2"/>
        <v>-1.3333333333333334E-2</v>
      </c>
      <c r="H64">
        <f t="shared" si="7"/>
        <v>-2.2223136784710235E-2</v>
      </c>
      <c r="I64">
        <f t="shared" si="8"/>
        <v>1.5748356968139112E-2</v>
      </c>
      <c r="J64">
        <f t="shared" si="9"/>
        <v>-1.3423020332140661E-2</v>
      </c>
    </row>
    <row r="65" spans="1:10" x14ac:dyDescent="0.4">
      <c r="A65" s="2">
        <v>43315</v>
      </c>
      <c r="B65">
        <v>265500</v>
      </c>
      <c r="C65">
        <v>29250</v>
      </c>
      <c r="D65">
        <v>113000</v>
      </c>
      <c r="E65">
        <f t="shared" si="6"/>
        <v>-5.6179775280898875E-3</v>
      </c>
      <c r="F65">
        <f t="shared" si="1"/>
        <v>1.5625E-2</v>
      </c>
      <c r="G65">
        <f t="shared" si="2"/>
        <v>1.8018018018018018E-2</v>
      </c>
      <c r="H65">
        <f t="shared" si="7"/>
        <v>-5.6338177182560199E-3</v>
      </c>
      <c r="I65">
        <f t="shared" si="8"/>
        <v>1.5504186535965254E-2</v>
      </c>
      <c r="J65">
        <f t="shared" si="9"/>
        <v>1.7857617400006472E-2</v>
      </c>
    </row>
    <row r="66" spans="1:10" x14ac:dyDescent="0.4">
      <c r="A66" s="2">
        <v>43318</v>
      </c>
      <c r="B66">
        <v>276000</v>
      </c>
      <c r="C66">
        <v>29600</v>
      </c>
      <c r="D66">
        <v>113500</v>
      </c>
      <c r="E66">
        <f t="shared" si="6"/>
        <v>3.954802259887006E-2</v>
      </c>
      <c r="F66">
        <f t="shared" si="1"/>
        <v>1.1965811965811967E-2</v>
      </c>
      <c r="G66">
        <f t="shared" si="2"/>
        <v>4.4247787610619468E-3</v>
      </c>
      <c r="H66">
        <f t="shared" si="7"/>
        <v>3.8786025035156449E-2</v>
      </c>
      <c r="I66">
        <f t="shared" si="8"/>
        <v>1.1894787652149146E-2</v>
      </c>
      <c r="J66">
        <f t="shared" si="9"/>
        <v>4.4150182091166933E-3</v>
      </c>
    </row>
    <row r="67" spans="1:10" x14ac:dyDescent="0.4">
      <c r="A67" s="2">
        <v>43319</v>
      </c>
      <c r="B67">
        <v>277000</v>
      </c>
      <c r="C67">
        <v>28750</v>
      </c>
      <c r="D67">
        <v>120000</v>
      </c>
      <c r="E67">
        <f t="shared" si="6"/>
        <v>3.6231884057971015E-3</v>
      </c>
      <c r="F67">
        <f t="shared" si="1"/>
        <v>-2.8716216216216218E-2</v>
      </c>
      <c r="G67">
        <f t="shared" si="2"/>
        <v>5.7268722466960353E-2</v>
      </c>
      <c r="H67">
        <f t="shared" si="7"/>
        <v>3.6166404701885148E-3</v>
      </c>
      <c r="I67">
        <f t="shared" si="8"/>
        <v>-2.9136594086655254E-2</v>
      </c>
      <c r="J67">
        <f t="shared" si="9"/>
        <v>5.5688905860588632E-2</v>
      </c>
    </row>
    <row r="68" spans="1:10" x14ac:dyDescent="0.4">
      <c r="A68" s="2">
        <v>43320</v>
      </c>
      <c r="B68">
        <v>277000</v>
      </c>
      <c r="C68">
        <v>28700</v>
      </c>
      <c r="D68">
        <v>119000</v>
      </c>
      <c r="E68">
        <f t="shared" ref="E68:E131" si="11">(B68-B67)/B67</f>
        <v>0</v>
      </c>
      <c r="F68">
        <f t="shared" ref="F68:G131" si="12">(C68-C67)/C67</f>
        <v>-1.7391304347826088E-3</v>
      </c>
      <c r="G68">
        <f t="shared" si="12"/>
        <v>-8.3333333333333332E-3</v>
      </c>
      <c r="H68">
        <f t="shared" si="7"/>
        <v>0</v>
      </c>
      <c r="I68">
        <f t="shared" si="8"/>
        <v>-1.7406444777839894E-3</v>
      </c>
      <c r="J68">
        <f t="shared" si="9"/>
        <v>-8.3682496705165792E-3</v>
      </c>
    </row>
    <row r="69" spans="1:10" x14ac:dyDescent="0.4">
      <c r="A69" s="2">
        <v>43321</v>
      </c>
      <c r="B69">
        <v>279000</v>
      </c>
      <c r="C69">
        <v>29000</v>
      </c>
      <c r="D69">
        <v>125500</v>
      </c>
      <c r="E69">
        <f t="shared" si="11"/>
        <v>7.2202166064981952E-3</v>
      </c>
      <c r="F69">
        <f t="shared" si="12"/>
        <v>1.0452961672473868E-2</v>
      </c>
      <c r="G69">
        <f t="shared" si="12"/>
        <v>5.4621848739495799E-2</v>
      </c>
      <c r="H69">
        <f t="shared" ref="H69:H132" si="13">LN(B69/B68)</f>
        <v>7.1942756340272309E-3</v>
      </c>
      <c r="I69">
        <f t="shared" ref="I69:I132" si="14">LN(C69/C68)</f>
        <v>1.0398707220898517E-2</v>
      </c>
      <c r="J69">
        <f t="shared" ref="J69:J132" si="15">LN(D69/D68)</f>
        <v>5.3182265460309221E-2</v>
      </c>
    </row>
    <row r="70" spans="1:10" x14ac:dyDescent="0.4">
      <c r="A70" s="2">
        <v>43322</v>
      </c>
      <c r="B70">
        <v>278500</v>
      </c>
      <c r="C70">
        <v>28950</v>
      </c>
      <c r="D70">
        <v>128000</v>
      </c>
      <c r="E70">
        <f t="shared" si="11"/>
        <v>-1.7921146953405018E-3</v>
      </c>
      <c r="F70">
        <f t="shared" si="12"/>
        <v>-1.7241379310344827E-3</v>
      </c>
      <c r="G70">
        <f t="shared" si="12"/>
        <v>1.9920318725099601E-2</v>
      </c>
      <c r="H70">
        <f t="shared" si="13"/>
        <v>-1.7937224540268775E-3</v>
      </c>
      <c r="I70">
        <f t="shared" si="14"/>
        <v>-1.7256259674697252E-3</v>
      </c>
      <c r="J70">
        <f t="shared" si="15"/>
        <v>1.9724505347778573E-2</v>
      </c>
    </row>
    <row r="71" spans="1:10" x14ac:dyDescent="0.4">
      <c r="A71" s="2">
        <v>43325</v>
      </c>
      <c r="B71">
        <v>274500</v>
      </c>
      <c r="C71">
        <v>28400</v>
      </c>
      <c r="D71">
        <v>124000</v>
      </c>
      <c r="E71">
        <f t="shared" si="11"/>
        <v>-1.4362657091561939E-2</v>
      </c>
      <c r="F71">
        <f t="shared" si="12"/>
        <v>-1.8998272884283247E-2</v>
      </c>
      <c r="G71">
        <f t="shared" si="12"/>
        <v>-3.125E-2</v>
      </c>
      <c r="H71">
        <f t="shared" si="13"/>
        <v>-1.4466798417753376E-2</v>
      </c>
      <c r="I71">
        <f t="shared" si="14"/>
        <v>-1.9181058851843888E-2</v>
      </c>
      <c r="J71">
        <f t="shared" si="15"/>
        <v>-3.1748698314580298E-2</v>
      </c>
    </row>
    <row r="72" spans="1:10" x14ac:dyDescent="0.4">
      <c r="A72" s="2">
        <v>43326</v>
      </c>
      <c r="B72">
        <v>272500</v>
      </c>
      <c r="C72">
        <v>28700</v>
      </c>
      <c r="D72">
        <v>127500</v>
      </c>
      <c r="E72">
        <f t="shared" si="11"/>
        <v>-7.2859744990892532E-3</v>
      </c>
      <c r="F72">
        <f t="shared" si="12"/>
        <v>1.0563380281690141E-2</v>
      </c>
      <c r="G72">
        <f t="shared" si="12"/>
        <v>2.8225806451612902E-2</v>
      </c>
      <c r="H72">
        <f t="shared" si="13"/>
        <v>-7.3126468462866023E-3</v>
      </c>
      <c r="I72">
        <f t="shared" si="14"/>
        <v>1.0507977598415165E-2</v>
      </c>
      <c r="J72">
        <f t="shared" si="15"/>
        <v>2.7834798993444057E-2</v>
      </c>
    </row>
    <row r="73" spans="1:10" x14ac:dyDescent="0.4">
      <c r="A73" s="2">
        <v>43328</v>
      </c>
      <c r="B73">
        <v>272000</v>
      </c>
      <c r="C73">
        <v>28950</v>
      </c>
      <c r="D73">
        <v>127500</v>
      </c>
      <c r="E73">
        <f t="shared" si="11"/>
        <v>-1.834862385321101E-3</v>
      </c>
      <c r="F73">
        <f t="shared" si="12"/>
        <v>8.7108013937282226E-3</v>
      </c>
      <c r="G73">
        <f t="shared" si="12"/>
        <v>0</v>
      </c>
      <c r="H73">
        <f t="shared" si="13"/>
        <v>-1.8365478073013922E-3</v>
      </c>
      <c r="I73">
        <f t="shared" si="14"/>
        <v>8.6730812534288639E-3</v>
      </c>
      <c r="J73">
        <f t="shared" si="15"/>
        <v>0</v>
      </c>
    </row>
    <row r="74" spans="1:10" x14ac:dyDescent="0.4">
      <c r="A74" s="2">
        <v>43329</v>
      </c>
      <c r="B74">
        <v>272000</v>
      </c>
      <c r="C74">
        <v>28750</v>
      </c>
      <c r="D74">
        <v>127000</v>
      </c>
      <c r="E74">
        <f t="shared" si="11"/>
        <v>0</v>
      </c>
      <c r="F74">
        <f t="shared" si="12"/>
        <v>-6.9084628670120895E-3</v>
      </c>
      <c r="G74">
        <f t="shared" si="12"/>
        <v>-3.9215686274509803E-3</v>
      </c>
      <c r="H74">
        <f t="shared" si="13"/>
        <v>0</v>
      </c>
      <c r="I74">
        <f t="shared" si="14"/>
        <v>-6.9324367756447907E-3</v>
      </c>
      <c r="J74">
        <f t="shared" si="15"/>
        <v>-3.9292781398895501E-3</v>
      </c>
    </row>
    <row r="75" spans="1:10" x14ac:dyDescent="0.4">
      <c r="A75" s="2">
        <v>43332</v>
      </c>
      <c r="B75">
        <v>272500</v>
      </c>
      <c r="C75">
        <v>28650</v>
      </c>
      <c r="D75">
        <v>124500</v>
      </c>
      <c r="E75">
        <f t="shared" si="11"/>
        <v>1.838235294117647E-3</v>
      </c>
      <c r="F75">
        <f t="shared" si="12"/>
        <v>-3.4782608695652175E-3</v>
      </c>
      <c r="G75">
        <f t="shared" si="12"/>
        <v>-1.968503937007874E-2</v>
      </c>
      <c r="H75">
        <f t="shared" si="13"/>
        <v>1.836547807301552E-3</v>
      </c>
      <c r="I75">
        <f t="shared" si="14"/>
        <v>-3.4843240826109225E-3</v>
      </c>
      <c r="J75">
        <f t="shared" si="15"/>
        <v>-1.9881370553828933E-2</v>
      </c>
    </row>
    <row r="76" spans="1:10" x14ac:dyDescent="0.4">
      <c r="A76" s="2">
        <v>43333</v>
      </c>
      <c r="B76">
        <v>270000</v>
      </c>
      <c r="C76">
        <v>28350</v>
      </c>
      <c r="D76">
        <v>124000</v>
      </c>
      <c r="E76">
        <f t="shared" si="11"/>
        <v>-9.1743119266055051E-3</v>
      </c>
      <c r="F76">
        <f t="shared" si="12"/>
        <v>-1.0471204188481676E-2</v>
      </c>
      <c r="G76">
        <f t="shared" si="12"/>
        <v>-4.0160642570281121E-3</v>
      </c>
      <c r="H76">
        <f t="shared" si="13"/>
        <v>-9.2166551049239522E-3</v>
      </c>
      <c r="I76">
        <f t="shared" si="14"/>
        <v>-1.0526412986987504E-2</v>
      </c>
      <c r="J76">
        <f t="shared" si="15"/>
        <v>-4.0241502997254907E-3</v>
      </c>
    </row>
    <row r="77" spans="1:10" x14ac:dyDescent="0.4">
      <c r="A77" s="2">
        <v>43334</v>
      </c>
      <c r="B77">
        <v>270500</v>
      </c>
      <c r="C77">
        <v>28150</v>
      </c>
      <c r="D77">
        <v>124500</v>
      </c>
      <c r="E77">
        <f t="shared" si="11"/>
        <v>1.8518518518518519E-3</v>
      </c>
      <c r="F77">
        <f t="shared" si="12"/>
        <v>-7.0546737213403876E-3</v>
      </c>
      <c r="G77">
        <f t="shared" si="12"/>
        <v>4.0322580645161289E-3</v>
      </c>
      <c r="H77">
        <f t="shared" si="13"/>
        <v>1.8501392881613734E-3</v>
      </c>
      <c r="I77">
        <f t="shared" si="14"/>
        <v>-7.0796755880616884E-3</v>
      </c>
      <c r="J77">
        <f t="shared" si="15"/>
        <v>4.024150299725548E-3</v>
      </c>
    </row>
    <row r="78" spans="1:10" x14ac:dyDescent="0.4">
      <c r="A78" s="2">
        <v>43335</v>
      </c>
      <c r="B78">
        <v>271000</v>
      </c>
      <c r="C78">
        <v>28350</v>
      </c>
      <c r="D78">
        <v>125500</v>
      </c>
      <c r="E78">
        <f t="shared" si="11"/>
        <v>1.8484288354898336E-3</v>
      </c>
      <c r="F78">
        <f t="shared" si="12"/>
        <v>7.104795737122558E-3</v>
      </c>
      <c r="G78">
        <f t="shared" si="12"/>
        <v>8.0321285140562242E-3</v>
      </c>
      <c r="H78">
        <f t="shared" si="13"/>
        <v>1.8467225931647112E-3</v>
      </c>
      <c r="I78">
        <f t="shared" si="14"/>
        <v>7.0796755880617682E-3</v>
      </c>
      <c r="J78">
        <f t="shared" si="15"/>
        <v>8.0000426670763704E-3</v>
      </c>
    </row>
    <row r="79" spans="1:10" x14ac:dyDescent="0.4">
      <c r="A79" s="2">
        <v>43336</v>
      </c>
      <c r="B79">
        <v>270000</v>
      </c>
      <c r="C79">
        <v>28800</v>
      </c>
      <c r="D79">
        <v>124000</v>
      </c>
      <c r="E79">
        <f t="shared" si="11"/>
        <v>-3.6900369003690036E-3</v>
      </c>
      <c r="F79">
        <f t="shared" si="12"/>
        <v>1.5873015873015872E-2</v>
      </c>
      <c r="G79">
        <f t="shared" si="12"/>
        <v>-1.1952191235059761E-2</v>
      </c>
      <c r="H79">
        <f t="shared" si="13"/>
        <v>-3.6968618813260916E-3</v>
      </c>
      <c r="I79">
        <f t="shared" si="14"/>
        <v>1.5748356968139112E-2</v>
      </c>
      <c r="J79">
        <f t="shared" si="15"/>
        <v>-1.2024192966801701E-2</v>
      </c>
    </row>
    <row r="80" spans="1:10" x14ac:dyDescent="0.4">
      <c r="A80" s="2">
        <v>43339</v>
      </c>
      <c r="B80">
        <v>266000</v>
      </c>
      <c r="C80">
        <v>28800</v>
      </c>
      <c r="D80">
        <v>128000</v>
      </c>
      <c r="E80">
        <f t="shared" si="11"/>
        <v>-1.4814814814814815E-2</v>
      </c>
      <c r="F80">
        <f t="shared" si="12"/>
        <v>0</v>
      </c>
      <c r="G80">
        <f t="shared" si="12"/>
        <v>3.2258064516129031E-2</v>
      </c>
      <c r="H80">
        <f t="shared" si="13"/>
        <v>-1.4925650216675706E-2</v>
      </c>
      <c r="I80">
        <f t="shared" si="14"/>
        <v>0</v>
      </c>
      <c r="J80">
        <f t="shared" si="15"/>
        <v>3.174869831458027E-2</v>
      </c>
    </row>
    <row r="81" spans="1:10" x14ac:dyDescent="0.4">
      <c r="A81" s="2">
        <v>43340</v>
      </c>
      <c r="B81">
        <v>267500</v>
      </c>
      <c r="C81">
        <v>28950</v>
      </c>
      <c r="D81">
        <v>125500</v>
      </c>
      <c r="E81">
        <f t="shared" si="11"/>
        <v>5.6390977443609019E-3</v>
      </c>
      <c r="F81">
        <f t="shared" si="12"/>
        <v>5.208333333333333E-3</v>
      </c>
      <c r="G81">
        <f t="shared" si="12"/>
        <v>-1.953125E-2</v>
      </c>
      <c r="H81">
        <f t="shared" si="13"/>
        <v>5.6232575543622605E-3</v>
      </c>
      <c r="I81">
        <f t="shared" si="14"/>
        <v>5.19481687710393E-3</v>
      </c>
      <c r="J81">
        <f t="shared" si="15"/>
        <v>-1.972450534777859E-2</v>
      </c>
    </row>
    <row r="82" spans="1:10" x14ac:dyDescent="0.4">
      <c r="A82" s="2">
        <v>43341</v>
      </c>
      <c r="B82">
        <v>266000</v>
      </c>
      <c r="C82">
        <v>28950</v>
      </c>
      <c r="D82">
        <v>126500</v>
      </c>
      <c r="E82">
        <f t="shared" si="11"/>
        <v>-5.6074766355140183E-3</v>
      </c>
      <c r="F82">
        <f t="shared" si="12"/>
        <v>0</v>
      </c>
      <c r="G82">
        <f t="shared" si="12"/>
        <v>7.9681274900398405E-3</v>
      </c>
      <c r="H82">
        <f t="shared" si="13"/>
        <v>-5.62325755436212E-3</v>
      </c>
      <c r="I82">
        <f t="shared" si="14"/>
        <v>0</v>
      </c>
      <c r="J82">
        <f t="shared" si="15"/>
        <v>7.9365495957363415E-3</v>
      </c>
    </row>
    <row r="83" spans="1:10" x14ac:dyDescent="0.4">
      <c r="A83" s="2">
        <v>43342</v>
      </c>
      <c r="B83">
        <v>261000</v>
      </c>
      <c r="C83">
        <v>28850</v>
      </c>
      <c r="D83">
        <v>126500</v>
      </c>
      <c r="E83">
        <f t="shared" si="11"/>
        <v>-1.8796992481203006E-2</v>
      </c>
      <c r="F83">
        <f t="shared" si="12"/>
        <v>-3.4542314335060447E-3</v>
      </c>
      <c r="G83">
        <f t="shared" si="12"/>
        <v>0</v>
      </c>
      <c r="H83">
        <f t="shared" si="13"/>
        <v>-1.8975901459005691E-2</v>
      </c>
      <c r="I83">
        <f t="shared" si="14"/>
        <v>-3.4602110648957311E-3</v>
      </c>
      <c r="J83">
        <f t="shared" si="15"/>
        <v>0</v>
      </c>
    </row>
    <row r="84" spans="1:10" x14ac:dyDescent="0.4">
      <c r="A84" s="2">
        <v>43343</v>
      </c>
      <c r="B84">
        <v>265000</v>
      </c>
      <c r="C84">
        <v>28900</v>
      </c>
      <c r="D84">
        <v>125000</v>
      </c>
      <c r="E84">
        <f t="shared" si="11"/>
        <v>1.532567049808429E-2</v>
      </c>
      <c r="F84">
        <f t="shared" si="12"/>
        <v>1.7331022530329288E-3</v>
      </c>
      <c r="G84">
        <f t="shared" si="12"/>
        <v>-1.1857707509881422E-2</v>
      </c>
      <c r="H84">
        <f t="shared" si="13"/>
        <v>1.5209418663528708E-2</v>
      </c>
      <c r="I84">
        <f t="shared" si="14"/>
        <v>1.7316021642778939E-3</v>
      </c>
      <c r="J84">
        <f t="shared" si="15"/>
        <v>-1.1928570865273845E-2</v>
      </c>
    </row>
    <row r="85" spans="1:10" x14ac:dyDescent="0.4">
      <c r="A85" s="2">
        <v>43346</v>
      </c>
      <c r="B85">
        <v>264000</v>
      </c>
      <c r="C85">
        <v>28900</v>
      </c>
      <c r="D85">
        <v>121500</v>
      </c>
      <c r="E85">
        <f t="shared" si="11"/>
        <v>-3.7735849056603774E-3</v>
      </c>
      <c r="F85">
        <f t="shared" si="12"/>
        <v>0</v>
      </c>
      <c r="G85">
        <f t="shared" si="12"/>
        <v>-2.8000000000000001E-2</v>
      </c>
      <c r="H85">
        <f t="shared" si="13"/>
        <v>-3.7807228399060443E-3</v>
      </c>
      <c r="I85">
        <f t="shared" si="14"/>
        <v>0</v>
      </c>
      <c r="J85">
        <f t="shared" si="15"/>
        <v>-2.8399474521698002E-2</v>
      </c>
    </row>
    <row r="86" spans="1:10" x14ac:dyDescent="0.4">
      <c r="A86" s="2">
        <v>43347</v>
      </c>
      <c r="B86">
        <v>262500</v>
      </c>
      <c r="C86">
        <v>28700</v>
      </c>
      <c r="D86">
        <v>122000</v>
      </c>
      <c r="E86">
        <f t="shared" si="11"/>
        <v>-5.681818181818182E-3</v>
      </c>
      <c r="F86">
        <f t="shared" si="12"/>
        <v>-6.920415224913495E-3</v>
      </c>
      <c r="G86">
        <f t="shared" si="12"/>
        <v>4.11522633744856E-3</v>
      </c>
      <c r="H86">
        <f t="shared" si="13"/>
        <v>-5.6980211146377786E-3</v>
      </c>
      <c r="I86">
        <f t="shared" si="14"/>
        <v>-6.9444723528110461E-3</v>
      </c>
      <c r="J86">
        <f t="shared" si="15"/>
        <v>4.1067819526535024E-3</v>
      </c>
    </row>
    <row r="87" spans="1:10" x14ac:dyDescent="0.4">
      <c r="A87" s="2">
        <v>43348</v>
      </c>
      <c r="B87">
        <v>260500</v>
      </c>
      <c r="C87">
        <v>28900</v>
      </c>
      <c r="D87">
        <v>121000</v>
      </c>
      <c r="E87">
        <f t="shared" si="11"/>
        <v>-7.619047619047619E-3</v>
      </c>
      <c r="F87">
        <f t="shared" si="12"/>
        <v>6.9686411149825784E-3</v>
      </c>
      <c r="G87">
        <f t="shared" si="12"/>
        <v>-8.1967213114754103E-3</v>
      </c>
      <c r="H87">
        <f t="shared" si="13"/>
        <v>-7.6482208382568449E-3</v>
      </c>
      <c r="I87">
        <f t="shared" si="14"/>
        <v>6.944472352810995E-3</v>
      </c>
      <c r="J87">
        <f t="shared" si="15"/>
        <v>-8.23049913651548E-3</v>
      </c>
    </row>
    <row r="88" spans="1:10" x14ac:dyDescent="0.4">
      <c r="A88" s="2">
        <v>43349</v>
      </c>
      <c r="B88">
        <v>260000</v>
      </c>
      <c r="C88">
        <v>29000</v>
      </c>
      <c r="D88">
        <v>120000</v>
      </c>
      <c r="E88">
        <f t="shared" si="11"/>
        <v>-1.9193857965451055E-3</v>
      </c>
      <c r="F88">
        <f t="shared" si="12"/>
        <v>3.4602076124567475E-3</v>
      </c>
      <c r="G88">
        <f t="shared" si="12"/>
        <v>-8.2644628099173556E-3</v>
      </c>
      <c r="H88">
        <f t="shared" si="13"/>
        <v>-1.9212301778939326E-3</v>
      </c>
      <c r="I88">
        <f t="shared" si="14"/>
        <v>3.4542348680876036E-3</v>
      </c>
      <c r="J88">
        <f t="shared" si="15"/>
        <v>-8.2988028146950658E-3</v>
      </c>
    </row>
    <row r="89" spans="1:10" x14ac:dyDescent="0.4">
      <c r="A89" s="2">
        <v>43350</v>
      </c>
      <c r="B89">
        <v>267000</v>
      </c>
      <c r="C89">
        <v>28950</v>
      </c>
      <c r="D89">
        <v>120000</v>
      </c>
      <c r="E89">
        <f t="shared" si="11"/>
        <v>2.6923076923076925E-2</v>
      </c>
      <c r="F89">
        <f t="shared" si="12"/>
        <v>-1.7241379310344827E-3</v>
      </c>
      <c r="G89">
        <f t="shared" si="12"/>
        <v>0</v>
      </c>
      <c r="H89">
        <f t="shared" si="13"/>
        <v>2.6567027384721706E-2</v>
      </c>
      <c r="I89">
        <f t="shared" si="14"/>
        <v>-1.7256259674697252E-3</v>
      </c>
      <c r="J89">
        <f t="shared" si="15"/>
        <v>0</v>
      </c>
    </row>
    <row r="90" spans="1:10" x14ac:dyDescent="0.4">
      <c r="A90" s="2">
        <v>43353</v>
      </c>
      <c r="B90">
        <v>263000</v>
      </c>
      <c r="C90">
        <v>28450</v>
      </c>
      <c r="D90">
        <v>119000</v>
      </c>
      <c r="E90">
        <f t="shared" si="11"/>
        <v>-1.4981273408239701E-2</v>
      </c>
      <c r="F90">
        <f t="shared" si="12"/>
        <v>-1.7271157167530225E-2</v>
      </c>
      <c r="G90">
        <f t="shared" si="12"/>
        <v>-8.3333333333333332E-3</v>
      </c>
      <c r="H90">
        <f t="shared" si="13"/>
        <v>-1.5094626222485016E-2</v>
      </c>
      <c r="I90">
        <f t="shared" si="14"/>
        <v>-1.7422043446664346E-2</v>
      </c>
      <c r="J90">
        <f t="shared" si="15"/>
        <v>-8.3682496705165792E-3</v>
      </c>
    </row>
    <row r="91" spans="1:10" x14ac:dyDescent="0.4">
      <c r="A91" s="2">
        <v>43354</v>
      </c>
      <c r="B91">
        <v>260000</v>
      </c>
      <c r="C91">
        <v>28650</v>
      </c>
      <c r="D91">
        <v>116500</v>
      </c>
      <c r="E91">
        <f t="shared" si="11"/>
        <v>-1.1406844106463879E-2</v>
      </c>
      <c r="F91">
        <f t="shared" si="12"/>
        <v>7.0298769771528994E-3</v>
      </c>
      <c r="G91">
        <f t="shared" si="12"/>
        <v>-2.100840336134454E-2</v>
      </c>
      <c r="H91">
        <f t="shared" si="13"/>
        <v>-1.1472401162236807E-2</v>
      </c>
      <c r="I91">
        <f t="shared" si="14"/>
        <v>7.0052825884085925E-3</v>
      </c>
      <c r="J91">
        <f t="shared" si="15"/>
        <v>-2.1232220105774167E-2</v>
      </c>
    </row>
    <row r="92" spans="1:10" x14ac:dyDescent="0.4">
      <c r="A92" s="2">
        <v>43355</v>
      </c>
      <c r="B92">
        <v>261500</v>
      </c>
      <c r="C92">
        <v>29150</v>
      </c>
      <c r="D92">
        <v>120000</v>
      </c>
      <c r="E92">
        <f t="shared" si="11"/>
        <v>5.7692307692307696E-3</v>
      </c>
      <c r="F92">
        <f t="shared" si="12"/>
        <v>1.7452006980802792E-2</v>
      </c>
      <c r="G92">
        <f t="shared" si="12"/>
        <v>3.0042918454935622E-2</v>
      </c>
      <c r="H92">
        <f t="shared" si="13"/>
        <v>5.7526524894498414E-3</v>
      </c>
      <c r="I92">
        <f t="shared" si="14"/>
        <v>1.7301469635752867E-2</v>
      </c>
      <c r="J92">
        <f t="shared" si="15"/>
        <v>2.9600469776290682E-2</v>
      </c>
    </row>
    <row r="93" spans="1:10" x14ac:dyDescent="0.4">
      <c r="A93" s="2">
        <v>43356</v>
      </c>
      <c r="B93">
        <v>258000</v>
      </c>
      <c r="C93">
        <v>28850</v>
      </c>
      <c r="D93">
        <v>121000</v>
      </c>
      <c r="E93">
        <f t="shared" si="11"/>
        <v>-1.338432122370937E-2</v>
      </c>
      <c r="F93">
        <f t="shared" si="12"/>
        <v>-1.0291595197255575E-2</v>
      </c>
      <c r="G93">
        <f t="shared" si="12"/>
        <v>8.3333333333333332E-3</v>
      </c>
      <c r="H93">
        <f t="shared" si="13"/>
        <v>-1.3474698583360159E-2</v>
      </c>
      <c r="I93">
        <f t="shared" si="14"/>
        <v>-1.0344919842392773E-2</v>
      </c>
      <c r="J93">
        <f t="shared" si="15"/>
        <v>8.2988028146950641E-3</v>
      </c>
    </row>
    <row r="94" spans="1:10" x14ac:dyDescent="0.4">
      <c r="A94" s="2">
        <v>43357</v>
      </c>
      <c r="B94">
        <v>258500</v>
      </c>
      <c r="C94">
        <v>29150</v>
      </c>
      <c r="D94">
        <v>120000</v>
      </c>
      <c r="E94">
        <f t="shared" si="11"/>
        <v>1.937984496124031E-3</v>
      </c>
      <c r="F94">
        <f t="shared" si="12"/>
        <v>1.0398613518197574E-2</v>
      </c>
      <c r="G94">
        <f t="shared" si="12"/>
        <v>-8.2644628099173556E-3</v>
      </c>
      <c r="H94">
        <f t="shared" si="13"/>
        <v>1.9361090268664007E-3</v>
      </c>
      <c r="I94">
        <f t="shared" si="14"/>
        <v>1.034491984239273E-2</v>
      </c>
      <c r="J94">
        <f t="shared" si="15"/>
        <v>-8.2988028146950658E-3</v>
      </c>
    </row>
    <row r="95" spans="1:10" x14ac:dyDescent="0.4">
      <c r="A95" s="2">
        <v>43360</v>
      </c>
      <c r="B95">
        <v>258000</v>
      </c>
      <c r="C95">
        <v>29700</v>
      </c>
      <c r="D95">
        <v>121500</v>
      </c>
      <c r="E95">
        <f t="shared" si="11"/>
        <v>-1.9342359767891683E-3</v>
      </c>
      <c r="F95">
        <f t="shared" si="12"/>
        <v>1.8867924528301886E-2</v>
      </c>
      <c r="G95">
        <f t="shared" si="12"/>
        <v>1.2500000000000001E-2</v>
      </c>
      <c r="H95">
        <f t="shared" si="13"/>
        <v>-1.9361090268664404E-3</v>
      </c>
      <c r="I95">
        <f t="shared" si="14"/>
        <v>1.8692133012152546E-2</v>
      </c>
      <c r="J95">
        <f t="shared" si="15"/>
        <v>1.242251999855711E-2</v>
      </c>
    </row>
    <row r="96" spans="1:10" x14ac:dyDescent="0.4">
      <c r="A96" s="2">
        <v>43361</v>
      </c>
      <c r="B96">
        <v>257500</v>
      </c>
      <c r="C96">
        <v>29900</v>
      </c>
      <c r="D96">
        <v>120500</v>
      </c>
      <c r="E96">
        <f t="shared" si="11"/>
        <v>-1.937984496124031E-3</v>
      </c>
      <c r="F96">
        <f t="shared" si="12"/>
        <v>6.7340067340067337E-3</v>
      </c>
      <c r="G96">
        <f t="shared" si="12"/>
        <v>-8.23045267489712E-3</v>
      </c>
      <c r="H96">
        <f t="shared" si="13"/>
        <v>-1.9398648178265917E-3</v>
      </c>
      <c r="I96">
        <f t="shared" si="14"/>
        <v>6.7114345879867778E-3</v>
      </c>
      <c r="J96">
        <f t="shared" si="15"/>
        <v>-8.2645098498934245E-3</v>
      </c>
    </row>
    <row r="97" spans="1:10" x14ac:dyDescent="0.4">
      <c r="A97" s="2">
        <v>43362</v>
      </c>
      <c r="B97">
        <v>259000</v>
      </c>
      <c r="C97">
        <v>29600</v>
      </c>
      <c r="D97">
        <v>117000</v>
      </c>
      <c r="E97">
        <f t="shared" si="11"/>
        <v>5.8252427184466021E-3</v>
      </c>
      <c r="F97">
        <f t="shared" si="12"/>
        <v>-1.0033444816053512E-2</v>
      </c>
      <c r="G97">
        <f t="shared" si="12"/>
        <v>-2.9045643153526972E-2</v>
      </c>
      <c r="H97">
        <f t="shared" si="13"/>
        <v>5.8083415957469551E-3</v>
      </c>
      <c r="I97">
        <f t="shared" si="14"/>
        <v>-1.0084119066626047E-2</v>
      </c>
      <c r="J97">
        <f t="shared" si="15"/>
        <v>-2.9475818132953576E-2</v>
      </c>
    </row>
    <row r="98" spans="1:10" x14ac:dyDescent="0.4">
      <c r="A98" s="2">
        <v>43363</v>
      </c>
      <c r="B98">
        <v>258000</v>
      </c>
      <c r="C98">
        <v>29700</v>
      </c>
      <c r="D98">
        <v>117500</v>
      </c>
      <c r="E98">
        <f t="shared" si="11"/>
        <v>-3.8610038610038611E-3</v>
      </c>
      <c r="F98">
        <f t="shared" si="12"/>
        <v>3.3783783783783786E-3</v>
      </c>
      <c r="G98">
        <f t="shared" si="12"/>
        <v>4.2735042735042739E-3</v>
      </c>
      <c r="H98">
        <f t="shared" si="13"/>
        <v>-3.8684767779203176E-3</v>
      </c>
      <c r="I98">
        <f t="shared" si="14"/>
        <v>3.372684478639156E-3</v>
      </c>
      <c r="J98">
        <f t="shared" si="15"/>
        <v>4.264398786457518E-3</v>
      </c>
    </row>
    <row r="99" spans="1:10" x14ac:dyDescent="0.4">
      <c r="A99" s="2">
        <v>43364</v>
      </c>
      <c r="B99">
        <v>265000</v>
      </c>
      <c r="C99">
        <v>29200</v>
      </c>
      <c r="D99">
        <v>118500</v>
      </c>
      <c r="E99">
        <f t="shared" si="11"/>
        <v>2.7131782945736434E-2</v>
      </c>
      <c r="F99">
        <f t="shared" si="12"/>
        <v>-1.6835016835016835E-2</v>
      </c>
      <c r="G99">
        <f t="shared" si="12"/>
        <v>8.5106382978723406E-3</v>
      </c>
      <c r="H99">
        <f t="shared" si="13"/>
        <v>2.6770241064604832E-2</v>
      </c>
      <c r="I99">
        <f t="shared" si="14"/>
        <v>-1.6978336534417906E-2</v>
      </c>
      <c r="J99">
        <f t="shared" si="15"/>
        <v>8.4746269909722356E-3</v>
      </c>
    </row>
    <row r="100" spans="1:10" x14ac:dyDescent="0.4">
      <c r="A100" s="2">
        <v>43370</v>
      </c>
      <c r="B100">
        <v>272500</v>
      </c>
      <c r="C100">
        <v>29950</v>
      </c>
      <c r="D100">
        <v>120500</v>
      </c>
      <c r="E100">
        <f t="shared" si="11"/>
        <v>2.8301886792452831E-2</v>
      </c>
      <c r="F100">
        <f t="shared" si="12"/>
        <v>2.5684931506849314E-2</v>
      </c>
      <c r="G100">
        <f t="shared" si="12"/>
        <v>1.6877637130801686E-2</v>
      </c>
      <c r="H100">
        <f t="shared" si="13"/>
        <v>2.7908788117076658E-2</v>
      </c>
      <c r="I100">
        <f t="shared" si="14"/>
        <v>2.5360615287222228E-2</v>
      </c>
      <c r="J100">
        <f t="shared" si="15"/>
        <v>1.6736792355523826E-2</v>
      </c>
    </row>
    <row r="101" spans="1:10" x14ac:dyDescent="0.4">
      <c r="A101" s="2">
        <v>43371</v>
      </c>
      <c r="B101">
        <v>284000</v>
      </c>
      <c r="C101">
        <v>30150</v>
      </c>
      <c r="D101">
        <v>119000</v>
      </c>
      <c r="E101">
        <f t="shared" si="11"/>
        <v>4.2201834862385323E-2</v>
      </c>
      <c r="F101">
        <f t="shared" si="12"/>
        <v>6.6777963272120202E-3</v>
      </c>
      <c r="G101">
        <f t="shared" si="12"/>
        <v>-1.2448132780082987E-2</v>
      </c>
      <c r="H101">
        <f t="shared" si="13"/>
        <v>4.1335624057907333E-2</v>
      </c>
      <c r="I101">
        <f t="shared" si="14"/>
        <v>6.6555986117360667E-3</v>
      </c>
      <c r="J101">
        <f t="shared" si="15"/>
        <v>-1.2526259819180256E-2</v>
      </c>
    </row>
    <row r="102" spans="1:10" x14ac:dyDescent="0.4">
      <c r="A102" s="2">
        <v>43374</v>
      </c>
      <c r="B102">
        <v>284500</v>
      </c>
      <c r="C102">
        <v>30050</v>
      </c>
      <c r="D102">
        <v>119500</v>
      </c>
      <c r="E102">
        <f t="shared" si="11"/>
        <v>1.7605633802816902E-3</v>
      </c>
      <c r="F102">
        <f t="shared" si="12"/>
        <v>-3.3167495854063019E-3</v>
      </c>
      <c r="G102">
        <f t="shared" si="12"/>
        <v>4.2016806722689074E-3</v>
      </c>
      <c r="H102">
        <f t="shared" si="13"/>
        <v>1.7590154051796245E-3</v>
      </c>
      <c r="I102">
        <f t="shared" si="14"/>
        <v>-3.322262191977848E-3</v>
      </c>
      <c r="J102">
        <f t="shared" si="15"/>
        <v>4.1928782600359578E-3</v>
      </c>
    </row>
    <row r="103" spans="1:10" x14ac:dyDescent="0.4">
      <c r="A103" s="2">
        <v>43375</v>
      </c>
      <c r="B103">
        <v>285000</v>
      </c>
      <c r="C103">
        <v>29500</v>
      </c>
      <c r="D103">
        <v>115500</v>
      </c>
      <c r="E103">
        <f t="shared" si="11"/>
        <v>1.7574692442882249E-3</v>
      </c>
      <c r="F103">
        <f t="shared" si="12"/>
        <v>-1.8302828618968387E-2</v>
      </c>
      <c r="G103">
        <f t="shared" si="12"/>
        <v>-3.3472803347280332E-2</v>
      </c>
      <c r="H103">
        <f t="shared" si="13"/>
        <v>1.7559267022650125E-3</v>
      </c>
      <c r="I103">
        <f t="shared" si="14"/>
        <v>-1.8472397635442429E-2</v>
      </c>
      <c r="J103">
        <f t="shared" si="15"/>
        <v>-3.4045841409717101E-2</v>
      </c>
    </row>
    <row r="104" spans="1:10" x14ac:dyDescent="0.4">
      <c r="A104" s="2">
        <v>43377</v>
      </c>
      <c r="B104">
        <v>284500</v>
      </c>
      <c r="C104">
        <v>29800</v>
      </c>
      <c r="D104">
        <v>112000</v>
      </c>
      <c r="E104">
        <f t="shared" si="11"/>
        <v>-1.7543859649122807E-3</v>
      </c>
      <c r="F104">
        <f t="shared" si="12"/>
        <v>1.0169491525423728E-2</v>
      </c>
      <c r="G104">
        <f t="shared" si="12"/>
        <v>-3.0303030303030304E-2</v>
      </c>
      <c r="H104">
        <f t="shared" si="13"/>
        <v>-1.7559267022649199E-3</v>
      </c>
      <c r="I104">
        <f t="shared" si="14"/>
        <v>1.0118130165584686E-2</v>
      </c>
      <c r="J104">
        <f t="shared" si="15"/>
        <v>-3.077165866675366E-2</v>
      </c>
    </row>
    <row r="105" spans="1:10" x14ac:dyDescent="0.4">
      <c r="A105" s="2">
        <v>43378</v>
      </c>
      <c r="B105">
        <v>283000</v>
      </c>
      <c r="C105">
        <v>30000</v>
      </c>
      <c r="D105">
        <v>109000</v>
      </c>
      <c r="E105">
        <f t="shared" si="11"/>
        <v>-5.272407732864675E-3</v>
      </c>
      <c r="F105">
        <f t="shared" si="12"/>
        <v>6.7114093959731542E-3</v>
      </c>
      <c r="G105">
        <f t="shared" si="12"/>
        <v>-2.6785714285714284E-2</v>
      </c>
      <c r="H105">
        <f t="shared" si="13"/>
        <v>-5.2863559231479491E-3</v>
      </c>
      <c r="I105">
        <f t="shared" si="14"/>
        <v>6.6889881507967101E-3</v>
      </c>
      <c r="J105">
        <f t="shared" si="15"/>
        <v>-2.715098906595086E-2</v>
      </c>
    </row>
    <row r="106" spans="1:10" x14ac:dyDescent="0.4">
      <c r="A106" s="2">
        <v>43381</v>
      </c>
      <c r="B106">
        <v>284000</v>
      </c>
      <c r="C106">
        <v>29900</v>
      </c>
      <c r="D106">
        <v>107500</v>
      </c>
      <c r="E106">
        <f t="shared" si="11"/>
        <v>3.5335689045936395E-3</v>
      </c>
      <c r="F106">
        <f t="shared" si="12"/>
        <v>-3.3333333333333335E-3</v>
      </c>
      <c r="G106">
        <f t="shared" si="12"/>
        <v>-1.3761467889908258E-2</v>
      </c>
      <c r="H106">
        <f t="shared" si="13"/>
        <v>3.5273405179684406E-3</v>
      </c>
      <c r="I106">
        <f t="shared" si="14"/>
        <v>-3.3389012655145986E-3</v>
      </c>
      <c r="J106">
        <f t="shared" si="15"/>
        <v>-1.3857034661426241E-2</v>
      </c>
    </row>
    <row r="107" spans="1:10" x14ac:dyDescent="0.4">
      <c r="A107" s="2">
        <v>43383</v>
      </c>
      <c r="B107">
        <v>285500</v>
      </c>
      <c r="C107">
        <v>30000</v>
      </c>
      <c r="D107">
        <v>104000</v>
      </c>
      <c r="E107">
        <f t="shared" si="11"/>
        <v>5.2816901408450703E-3</v>
      </c>
      <c r="F107">
        <f t="shared" si="12"/>
        <v>3.3444816053511705E-3</v>
      </c>
      <c r="G107">
        <f t="shared" si="12"/>
        <v>-3.255813953488372E-2</v>
      </c>
      <c r="H107">
        <f t="shared" si="13"/>
        <v>5.2677909348588046E-3</v>
      </c>
      <c r="I107">
        <f t="shared" si="14"/>
        <v>3.3389012655146303E-3</v>
      </c>
      <c r="J107">
        <f t="shared" si="15"/>
        <v>-3.3099948426344838E-2</v>
      </c>
    </row>
    <row r="108" spans="1:10" x14ac:dyDescent="0.4">
      <c r="A108" s="2">
        <v>43384</v>
      </c>
      <c r="B108">
        <v>277500</v>
      </c>
      <c r="C108">
        <v>29000</v>
      </c>
      <c r="D108">
        <v>98500</v>
      </c>
      <c r="E108">
        <f t="shared" si="11"/>
        <v>-2.8021015761821366E-2</v>
      </c>
      <c r="F108">
        <f t="shared" si="12"/>
        <v>-3.3333333333333333E-2</v>
      </c>
      <c r="G108">
        <f t="shared" si="12"/>
        <v>-5.2884615384615384E-2</v>
      </c>
      <c r="H108">
        <f t="shared" si="13"/>
        <v>-2.8421095909575707E-2</v>
      </c>
      <c r="I108">
        <f t="shared" si="14"/>
        <v>-3.3901551675681339E-2</v>
      </c>
      <c r="J108">
        <f t="shared" si="15"/>
        <v>-5.4334350963329503E-2</v>
      </c>
    </row>
    <row r="109" spans="1:10" x14ac:dyDescent="0.4">
      <c r="A109" s="2">
        <v>43385</v>
      </c>
      <c r="B109">
        <v>272000</v>
      </c>
      <c r="C109">
        <v>28800</v>
      </c>
      <c r="D109">
        <v>101000</v>
      </c>
      <c r="E109">
        <f t="shared" si="11"/>
        <v>-1.9819819819819819E-2</v>
      </c>
      <c r="F109">
        <f t="shared" si="12"/>
        <v>-6.8965517241379309E-3</v>
      </c>
      <c r="G109">
        <f t="shared" si="12"/>
        <v>2.5380710659898477E-2</v>
      </c>
      <c r="H109">
        <f t="shared" si="13"/>
        <v>-2.0018866890491902E-2</v>
      </c>
      <c r="I109">
        <f t="shared" si="14"/>
        <v>-6.9204428445737952E-3</v>
      </c>
      <c r="J109">
        <f t="shared" si="15"/>
        <v>2.506396866321622E-2</v>
      </c>
    </row>
    <row r="110" spans="1:10" x14ac:dyDescent="0.4">
      <c r="A110" s="2">
        <v>43388</v>
      </c>
      <c r="B110">
        <v>274500</v>
      </c>
      <c r="C110">
        <v>29050</v>
      </c>
      <c r="D110">
        <v>99300</v>
      </c>
      <c r="E110">
        <f t="shared" si="11"/>
        <v>9.1911764705882356E-3</v>
      </c>
      <c r="F110">
        <f t="shared" si="12"/>
        <v>8.6805555555555559E-3</v>
      </c>
      <c r="G110">
        <f t="shared" si="12"/>
        <v>-1.6831683168316833E-2</v>
      </c>
      <c r="H110">
        <f t="shared" si="13"/>
        <v>9.1491946535880823E-3</v>
      </c>
      <c r="I110">
        <f t="shared" si="14"/>
        <v>8.643096156020014E-3</v>
      </c>
      <c r="J110">
        <f t="shared" si="15"/>
        <v>-1.6974945790132558E-2</v>
      </c>
    </row>
    <row r="111" spans="1:10" x14ac:dyDescent="0.4">
      <c r="A111" s="2">
        <v>43389</v>
      </c>
      <c r="B111">
        <v>273000</v>
      </c>
      <c r="C111">
        <v>29250</v>
      </c>
      <c r="D111">
        <v>100500</v>
      </c>
      <c r="E111">
        <f t="shared" si="11"/>
        <v>-5.4644808743169399E-3</v>
      </c>
      <c r="F111">
        <f t="shared" si="12"/>
        <v>6.8846815834767644E-3</v>
      </c>
      <c r="G111">
        <f t="shared" si="12"/>
        <v>1.2084592145015106E-2</v>
      </c>
      <c r="H111">
        <f t="shared" si="13"/>
        <v>-5.4794657646255957E-3</v>
      </c>
      <c r="I111">
        <f t="shared" si="14"/>
        <v>6.8610903799451606E-3</v>
      </c>
      <c r="J111">
        <f t="shared" si="15"/>
        <v>1.2012156448003434E-2</v>
      </c>
    </row>
    <row r="112" spans="1:10" x14ac:dyDescent="0.4">
      <c r="A112" s="2">
        <v>43390</v>
      </c>
      <c r="B112">
        <v>280000</v>
      </c>
      <c r="C112">
        <v>29500</v>
      </c>
      <c r="D112">
        <v>100500</v>
      </c>
      <c r="E112">
        <f t="shared" si="11"/>
        <v>2.564102564102564E-2</v>
      </c>
      <c r="F112">
        <f t="shared" si="12"/>
        <v>8.5470085470085479E-3</v>
      </c>
      <c r="G112">
        <f t="shared" si="12"/>
        <v>0</v>
      </c>
      <c r="H112">
        <f t="shared" si="13"/>
        <v>2.5317807984289786E-2</v>
      </c>
      <c r="I112">
        <f t="shared" si="14"/>
        <v>8.5106896679086105E-3</v>
      </c>
      <c r="J112">
        <f t="shared" si="15"/>
        <v>0</v>
      </c>
    </row>
    <row r="113" spans="1:10" x14ac:dyDescent="0.4">
      <c r="A113" s="2">
        <v>43391</v>
      </c>
      <c r="B113">
        <v>278000</v>
      </c>
      <c r="C113">
        <v>29900</v>
      </c>
      <c r="D113">
        <v>100500</v>
      </c>
      <c r="E113">
        <f t="shared" si="11"/>
        <v>-7.1428571428571426E-3</v>
      </c>
      <c r="F113">
        <f t="shared" si="12"/>
        <v>1.3559322033898305E-2</v>
      </c>
      <c r="G113">
        <f t="shared" si="12"/>
        <v>0</v>
      </c>
      <c r="H113">
        <f t="shared" si="13"/>
        <v>-7.168489478612516E-3</v>
      </c>
      <c r="I113">
        <f t="shared" si="14"/>
        <v>1.3468217050866611E-2</v>
      </c>
      <c r="J113">
        <f t="shared" si="15"/>
        <v>0</v>
      </c>
    </row>
    <row r="114" spans="1:10" x14ac:dyDescent="0.4">
      <c r="A114" s="2">
        <v>43392</v>
      </c>
      <c r="B114">
        <v>278500</v>
      </c>
      <c r="C114">
        <v>29900</v>
      </c>
      <c r="D114">
        <v>101000</v>
      </c>
      <c r="E114">
        <f t="shared" si="11"/>
        <v>1.7985611510791368E-3</v>
      </c>
      <c r="F114">
        <f t="shared" si="12"/>
        <v>0</v>
      </c>
      <c r="G114">
        <f t="shared" si="12"/>
        <v>4.9751243781094526E-3</v>
      </c>
      <c r="H114">
        <f t="shared" si="13"/>
        <v>1.7969456767016347E-3</v>
      </c>
      <c r="I114">
        <f t="shared" si="14"/>
        <v>0</v>
      </c>
      <c r="J114">
        <f t="shared" si="15"/>
        <v>4.9627893421290972E-3</v>
      </c>
    </row>
    <row r="115" spans="1:10" x14ac:dyDescent="0.4">
      <c r="A115" s="2">
        <v>43395</v>
      </c>
      <c r="B115">
        <v>286000</v>
      </c>
      <c r="C115">
        <v>30250</v>
      </c>
      <c r="D115">
        <v>102500</v>
      </c>
      <c r="E115">
        <f t="shared" si="11"/>
        <v>2.6929982046678635E-2</v>
      </c>
      <c r="F115">
        <f t="shared" si="12"/>
        <v>1.1705685618729096E-2</v>
      </c>
      <c r="G115">
        <f t="shared" si="12"/>
        <v>1.4851485148514851E-2</v>
      </c>
      <c r="H115">
        <f t="shared" si="13"/>
        <v>2.6573751452513866E-2</v>
      </c>
      <c r="I115">
        <f t="shared" si="14"/>
        <v>1.1637704080209829E-2</v>
      </c>
      <c r="J115">
        <f t="shared" si="15"/>
        <v>1.4742281737203431E-2</v>
      </c>
    </row>
    <row r="116" spans="1:10" x14ac:dyDescent="0.4">
      <c r="A116" s="2">
        <v>43396</v>
      </c>
      <c r="B116">
        <v>278000</v>
      </c>
      <c r="C116">
        <v>29800</v>
      </c>
      <c r="D116">
        <v>100500</v>
      </c>
      <c r="E116">
        <f t="shared" si="11"/>
        <v>-2.7972027972027972E-2</v>
      </c>
      <c r="F116">
        <f t="shared" si="12"/>
        <v>-1.487603305785124E-2</v>
      </c>
      <c r="G116">
        <f t="shared" si="12"/>
        <v>-1.9512195121951219E-2</v>
      </c>
      <c r="H116">
        <f t="shared" si="13"/>
        <v>-2.8370697129215576E-2</v>
      </c>
      <c r="I116">
        <f t="shared" si="14"/>
        <v>-1.4987790965491698E-2</v>
      </c>
      <c r="J116">
        <f t="shared" si="15"/>
        <v>-1.9705071079332444E-2</v>
      </c>
    </row>
    <row r="117" spans="1:10" x14ac:dyDescent="0.4">
      <c r="A117" s="2">
        <v>43397</v>
      </c>
      <c r="B117">
        <v>281500</v>
      </c>
      <c r="C117">
        <v>29900</v>
      </c>
      <c r="D117">
        <v>99200</v>
      </c>
      <c r="E117">
        <f t="shared" si="11"/>
        <v>1.2589928057553957E-2</v>
      </c>
      <c r="F117">
        <f t="shared" si="12"/>
        <v>3.3557046979865771E-3</v>
      </c>
      <c r="G117">
        <f t="shared" si="12"/>
        <v>-1.2935323383084577E-2</v>
      </c>
      <c r="H117">
        <f t="shared" si="13"/>
        <v>1.2511333889107929E-2</v>
      </c>
      <c r="I117">
        <f t="shared" si="14"/>
        <v>3.3500868852820269E-3</v>
      </c>
      <c r="J117">
        <f t="shared" si="15"/>
        <v>-1.3019713208303318E-2</v>
      </c>
    </row>
    <row r="118" spans="1:10" x14ac:dyDescent="0.4">
      <c r="A118" s="2">
        <v>43398</v>
      </c>
      <c r="B118">
        <v>281500</v>
      </c>
      <c r="C118">
        <v>29850</v>
      </c>
      <c r="D118">
        <v>94200</v>
      </c>
      <c r="E118">
        <f t="shared" si="11"/>
        <v>0</v>
      </c>
      <c r="F118">
        <f t="shared" si="12"/>
        <v>-1.6722408026755853E-3</v>
      </c>
      <c r="G118">
        <f t="shared" si="12"/>
        <v>-5.040322580645161E-2</v>
      </c>
      <c r="H118">
        <f t="shared" si="13"/>
        <v>0</v>
      </c>
      <c r="I118">
        <f t="shared" si="14"/>
        <v>-1.6736405580296484E-3</v>
      </c>
      <c r="J118">
        <f t="shared" si="15"/>
        <v>-5.1717832708509749E-2</v>
      </c>
    </row>
    <row r="119" spans="1:10" x14ac:dyDescent="0.4">
      <c r="A119" s="2">
        <v>43399</v>
      </c>
      <c r="B119">
        <v>281500</v>
      </c>
      <c r="C119">
        <v>29400</v>
      </c>
      <c r="D119">
        <v>90900</v>
      </c>
      <c r="E119">
        <f t="shared" si="11"/>
        <v>0</v>
      </c>
      <c r="F119">
        <f t="shared" si="12"/>
        <v>-1.507537688442211E-2</v>
      </c>
      <c r="G119">
        <f t="shared" si="12"/>
        <v>-3.5031847133757961E-2</v>
      </c>
      <c r="H119">
        <f t="shared" si="13"/>
        <v>0</v>
      </c>
      <c r="I119">
        <f t="shared" si="14"/>
        <v>-1.519016549397512E-2</v>
      </c>
      <c r="J119">
        <f t="shared" si="15"/>
        <v>-3.5660180398884217E-2</v>
      </c>
    </row>
    <row r="120" spans="1:10" x14ac:dyDescent="0.4">
      <c r="A120" s="2">
        <v>43402</v>
      </c>
      <c r="B120">
        <v>282500</v>
      </c>
      <c r="C120">
        <v>29350</v>
      </c>
      <c r="D120">
        <v>87600</v>
      </c>
      <c r="E120">
        <f t="shared" si="11"/>
        <v>3.552397868561279E-3</v>
      </c>
      <c r="F120">
        <f t="shared" si="12"/>
        <v>-1.7006802721088435E-3</v>
      </c>
      <c r="G120">
        <f t="shared" si="12"/>
        <v>-3.6303630363036306E-2</v>
      </c>
      <c r="H120">
        <f t="shared" si="13"/>
        <v>3.5461030067504905E-3</v>
      </c>
      <c r="I120">
        <f t="shared" si="14"/>
        <v>-1.7021280705304183E-3</v>
      </c>
      <c r="J120">
        <f t="shared" si="15"/>
        <v>-3.697900324108739E-2</v>
      </c>
    </row>
    <row r="121" spans="1:10" x14ac:dyDescent="0.4">
      <c r="A121" s="2">
        <v>43403</v>
      </c>
      <c r="B121">
        <v>274500</v>
      </c>
      <c r="C121">
        <v>28550</v>
      </c>
      <c r="D121">
        <v>90500</v>
      </c>
      <c r="E121">
        <f t="shared" si="11"/>
        <v>-2.831858407079646E-2</v>
      </c>
      <c r="F121">
        <f t="shared" si="12"/>
        <v>-2.7257240204429302E-2</v>
      </c>
      <c r="G121">
        <f t="shared" si="12"/>
        <v>3.3105022831050226E-2</v>
      </c>
      <c r="H121">
        <f t="shared" si="13"/>
        <v>-2.8727289636910312E-2</v>
      </c>
      <c r="I121">
        <f t="shared" si="14"/>
        <v>-2.7635610172086253E-2</v>
      </c>
      <c r="J121">
        <f t="shared" si="15"/>
        <v>3.2568852763534772E-2</v>
      </c>
    </row>
    <row r="122" spans="1:10" x14ac:dyDescent="0.4">
      <c r="A122" s="2">
        <v>43404</v>
      </c>
      <c r="B122">
        <v>278500</v>
      </c>
      <c r="C122">
        <v>28600</v>
      </c>
      <c r="D122">
        <v>91600</v>
      </c>
      <c r="E122">
        <f t="shared" si="11"/>
        <v>1.4571948998178506E-2</v>
      </c>
      <c r="F122">
        <f t="shared" si="12"/>
        <v>1.7513134851138354E-3</v>
      </c>
      <c r="G122">
        <f t="shared" si="12"/>
        <v>1.2154696132596685E-2</v>
      </c>
      <c r="H122">
        <f t="shared" si="13"/>
        <v>1.4466798417753479E-2</v>
      </c>
      <c r="I122">
        <f t="shared" si="14"/>
        <v>1.7497817237877723E-3</v>
      </c>
      <c r="J122">
        <f t="shared" si="15"/>
        <v>1.2081420974204136E-2</v>
      </c>
    </row>
    <row r="123" spans="1:10" x14ac:dyDescent="0.4">
      <c r="A123" s="2">
        <v>43405</v>
      </c>
      <c r="B123">
        <v>272500</v>
      </c>
      <c r="C123">
        <v>28650</v>
      </c>
      <c r="D123">
        <v>93100</v>
      </c>
      <c r="E123">
        <f t="shared" si="11"/>
        <v>-2.1543985637342909E-2</v>
      </c>
      <c r="F123">
        <f t="shared" si="12"/>
        <v>1.7482517482517483E-3</v>
      </c>
      <c r="G123">
        <f t="shared" si="12"/>
        <v>1.6375545851528384E-2</v>
      </c>
      <c r="H123">
        <f t="shared" si="13"/>
        <v>-2.1779445264039982E-2</v>
      </c>
      <c r="I123">
        <f t="shared" si="14"/>
        <v>1.7467253349415786E-3</v>
      </c>
      <c r="J123">
        <f t="shared" si="15"/>
        <v>1.6242912602936869E-2</v>
      </c>
    </row>
    <row r="124" spans="1:10" x14ac:dyDescent="0.4">
      <c r="A124" s="2">
        <v>43406</v>
      </c>
      <c r="B124">
        <v>277000</v>
      </c>
      <c r="C124">
        <v>28800</v>
      </c>
      <c r="D124">
        <v>98200</v>
      </c>
      <c r="E124">
        <f t="shared" si="11"/>
        <v>1.6513761467889909E-2</v>
      </c>
      <c r="F124">
        <f t="shared" si="12"/>
        <v>5.235602094240838E-3</v>
      </c>
      <c r="G124">
        <f t="shared" si="12"/>
        <v>5.4779806659505909E-2</v>
      </c>
      <c r="H124">
        <f t="shared" si="13"/>
        <v>1.6378892084039681E-2</v>
      </c>
      <c r="I124">
        <f t="shared" si="14"/>
        <v>5.2219439811516249E-3</v>
      </c>
      <c r="J124">
        <f t="shared" si="15"/>
        <v>5.3332031077398895E-2</v>
      </c>
    </row>
    <row r="125" spans="1:10" x14ac:dyDescent="0.4">
      <c r="A125" s="2">
        <v>43409</v>
      </c>
      <c r="B125">
        <v>276000</v>
      </c>
      <c r="C125">
        <v>29200</v>
      </c>
      <c r="D125">
        <v>95500</v>
      </c>
      <c r="E125">
        <f t="shared" si="11"/>
        <v>-3.6101083032490976E-3</v>
      </c>
      <c r="F125">
        <f t="shared" si="12"/>
        <v>1.3888888888888888E-2</v>
      </c>
      <c r="G125">
        <f t="shared" si="12"/>
        <v>-2.7494908350305498E-2</v>
      </c>
      <c r="H125">
        <f t="shared" si="13"/>
        <v>-3.6166404701885504E-3</v>
      </c>
      <c r="I125">
        <f t="shared" si="14"/>
        <v>1.3793322132335769E-2</v>
      </c>
      <c r="J125">
        <f t="shared" si="15"/>
        <v>-2.787996787373569E-2</v>
      </c>
    </row>
    <row r="126" spans="1:10" x14ac:dyDescent="0.4">
      <c r="A126" s="2">
        <v>43410</v>
      </c>
      <c r="B126">
        <v>278000</v>
      </c>
      <c r="C126">
        <v>29050</v>
      </c>
      <c r="D126">
        <v>96600</v>
      </c>
      <c r="E126">
        <f t="shared" si="11"/>
        <v>7.246376811594203E-3</v>
      </c>
      <c r="F126">
        <f t="shared" si="12"/>
        <v>-5.1369863013698627E-3</v>
      </c>
      <c r="G126">
        <f t="shared" si="12"/>
        <v>1.1518324607329843E-2</v>
      </c>
      <c r="H126">
        <f t="shared" si="13"/>
        <v>7.2202479734870973E-3</v>
      </c>
      <c r="I126">
        <f t="shared" si="14"/>
        <v>-5.1502259763157934E-3</v>
      </c>
      <c r="J126">
        <f t="shared" si="15"/>
        <v>1.1452493731787729E-2</v>
      </c>
    </row>
    <row r="127" spans="1:10" x14ac:dyDescent="0.4">
      <c r="A127" s="2">
        <v>43411</v>
      </c>
      <c r="B127">
        <v>279000</v>
      </c>
      <c r="C127">
        <v>29700</v>
      </c>
      <c r="D127">
        <v>95600</v>
      </c>
      <c r="E127">
        <f t="shared" si="11"/>
        <v>3.5971223021582736E-3</v>
      </c>
      <c r="F127">
        <f t="shared" si="12"/>
        <v>2.2375215146299483E-2</v>
      </c>
      <c r="G127">
        <f t="shared" si="12"/>
        <v>-1.0351966873706004E-2</v>
      </c>
      <c r="H127">
        <f t="shared" si="13"/>
        <v>3.59066813072854E-3</v>
      </c>
      <c r="I127">
        <f t="shared" si="14"/>
        <v>2.2128562510733692E-2</v>
      </c>
      <c r="J127">
        <f t="shared" si="15"/>
        <v>-1.0405921161116693E-2</v>
      </c>
    </row>
    <row r="128" spans="1:10" x14ac:dyDescent="0.4">
      <c r="A128" s="2">
        <v>43412</v>
      </c>
      <c r="B128">
        <v>276500</v>
      </c>
      <c r="C128">
        <v>29550</v>
      </c>
      <c r="D128">
        <v>100000</v>
      </c>
      <c r="E128">
        <f t="shared" si="11"/>
        <v>-8.9605734767025085E-3</v>
      </c>
      <c r="F128">
        <f t="shared" si="12"/>
        <v>-5.0505050505050509E-3</v>
      </c>
      <c r="G128">
        <f t="shared" si="12"/>
        <v>4.6025104602510462E-2</v>
      </c>
      <c r="H128">
        <f t="shared" si="13"/>
        <v>-9.0009608589761685E-3</v>
      </c>
      <c r="I128">
        <f t="shared" si="14"/>
        <v>-5.063301956546762E-3</v>
      </c>
      <c r="J128">
        <f t="shared" si="15"/>
        <v>4.4997365930735722E-2</v>
      </c>
    </row>
    <row r="129" spans="1:10" x14ac:dyDescent="0.4">
      <c r="A129" s="2">
        <v>43413</v>
      </c>
      <c r="B129">
        <v>280000</v>
      </c>
      <c r="C129">
        <v>29600</v>
      </c>
      <c r="D129">
        <v>100500</v>
      </c>
      <c r="E129">
        <f t="shared" si="11"/>
        <v>1.2658227848101266E-2</v>
      </c>
      <c r="F129">
        <f t="shared" si="12"/>
        <v>1.6920473773265651E-3</v>
      </c>
      <c r="G129">
        <f t="shared" si="12"/>
        <v>5.0000000000000001E-3</v>
      </c>
      <c r="H129">
        <f t="shared" si="13"/>
        <v>1.2578782206860185E-2</v>
      </c>
      <c r="I129">
        <f t="shared" si="14"/>
        <v>1.6906174779074521E-3</v>
      </c>
      <c r="J129">
        <f t="shared" si="15"/>
        <v>4.9875415110389679E-3</v>
      </c>
    </row>
    <row r="130" spans="1:10" x14ac:dyDescent="0.4">
      <c r="A130" s="2">
        <v>43416</v>
      </c>
      <c r="B130">
        <v>287500</v>
      </c>
      <c r="C130">
        <v>29700</v>
      </c>
      <c r="D130">
        <v>101000</v>
      </c>
      <c r="E130">
        <f t="shared" si="11"/>
        <v>2.6785714285714284E-2</v>
      </c>
      <c r="F130">
        <f t="shared" si="12"/>
        <v>3.3783783783783786E-3</v>
      </c>
      <c r="G130">
        <f t="shared" si="12"/>
        <v>4.9751243781094526E-3</v>
      </c>
      <c r="H130">
        <f t="shared" si="13"/>
        <v>2.6433257068155431E-2</v>
      </c>
      <c r="I130">
        <f t="shared" si="14"/>
        <v>3.372684478639156E-3</v>
      </c>
      <c r="J130">
        <f t="shared" si="15"/>
        <v>4.9627893421290972E-3</v>
      </c>
    </row>
    <row r="131" spans="1:10" x14ac:dyDescent="0.4">
      <c r="A131" s="2">
        <v>43417</v>
      </c>
      <c r="B131">
        <v>286000</v>
      </c>
      <c r="C131">
        <v>29650</v>
      </c>
      <c r="D131">
        <v>101500</v>
      </c>
      <c r="E131">
        <f t="shared" si="11"/>
        <v>-5.2173913043478265E-3</v>
      </c>
      <c r="F131">
        <f t="shared" si="12"/>
        <v>-1.6835016835016834E-3</v>
      </c>
      <c r="G131">
        <f t="shared" si="12"/>
        <v>4.9504950495049506E-3</v>
      </c>
      <c r="H131">
        <f t="shared" si="13"/>
        <v>-5.2310494175525557E-3</v>
      </c>
      <c r="I131">
        <f t="shared" si="14"/>
        <v>-1.6849203649195231E-3</v>
      </c>
      <c r="J131">
        <f t="shared" si="15"/>
        <v>4.9382816405825767E-3</v>
      </c>
    </row>
    <row r="132" spans="1:10" x14ac:dyDescent="0.4">
      <c r="A132" s="2">
        <v>43418</v>
      </c>
      <c r="B132">
        <v>285000</v>
      </c>
      <c r="C132">
        <v>29950</v>
      </c>
      <c r="D132">
        <v>103000</v>
      </c>
      <c r="E132">
        <f t="shared" ref="E132:E195" si="16">(B132-B131)/B131</f>
        <v>-3.4965034965034965E-3</v>
      </c>
      <c r="F132">
        <f t="shared" ref="F132:G195" si="17">(C132-C131)/C131</f>
        <v>1.0118043844856661E-2</v>
      </c>
      <c r="G132">
        <f t="shared" si="17"/>
        <v>1.4778325123152709E-2</v>
      </c>
      <c r="H132">
        <f t="shared" si="13"/>
        <v>-3.5026305512021118E-3</v>
      </c>
      <c r="I132">
        <f t="shared" si="14"/>
        <v>1.0067199117723941E-2</v>
      </c>
      <c r="J132">
        <f t="shared" si="15"/>
        <v>1.4670189747793839E-2</v>
      </c>
    </row>
    <row r="133" spans="1:10" x14ac:dyDescent="0.4">
      <c r="A133" s="2">
        <v>43419</v>
      </c>
      <c r="B133">
        <v>282000</v>
      </c>
      <c r="C133">
        <v>29900</v>
      </c>
      <c r="D133">
        <v>104000</v>
      </c>
      <c r="E133">
        <f t="shared" si="16"/>
        <v>-1.0526315789473684E-2</v>
      </c>
      <c r="F133">
        <f t="shared" si="17"/>
        <v>-1.6694490818030051E-3</v>
      </c>
      <c r="G133">
        <f t="shared" si="17"/>
        <v>9.7087378640776691E-3</v>
      </c>
      <c r="H133">
        <f t="shared" ref="H133:H196" si="18">LN(B133/B132)</f>
        <v>-1.0582109330536972E-2</v>
      </c>
      <c r="I133">
        <f t="shared" ref="I133:I196" si="19">LN(C133/C132)</f>
        <v>-1.6708441648176058E-3</v>
      </c>
      <c r="J133">
        <f t="shared" ref="J133:J196" si="20">LN(D133/D132)</f>
        <v>9.6619109117368901E-3</v>
      </c>
    </row>
    <row r="134" spans="1:10" x14ac:dyDescent="0.4">
      <c r="A134" s="2">
        <v>43420</v>
      </c>
      <c r="B134">
        <v>286000</v>
      </c>
      <c r="C134">
        <v>29950</v>
      </c>
      <c r="D134">
        <v>102500</v>
      </c>
      <c r="E134">
        <f t="shared" si="16"/>
        <v>1.4184397163120567E-2</v>
      </c>
      <c r="F134">
        <f t="shared" si="17"/>
        <v>1.6722408026755853E-3</v>
      </c>
      <c r="G134">
        <f t="shared" si="17"/>
        <v>-1.4423076923076924E-2</v>
      </c>
      <c r="H134">
        <f t="shared" si="18"/>
        <v>1.4084739881739023E-2</v>
      </c>
      <c r="I134">
        <f t="shared" si="19"/>
        <v>1.6708441648177223E-3</v>
      </c>
      <c r="J134">
        <f t="shared" si="20"/>
        <v>-1.4528100562909744E-2</v>
      </c>
    </row>
    <row r="135" spans="1:10" x14ac:dyDescent="0.4">
      <c r="A135" s="2">
        <v>43423</v>
      </c>
      <c r="B135">
        <v>279500</v>
      </c>
      <c r="C135">
        <v>29600</v>
      </c>
      <c r="D135">
        <v>107000</v>
      </c>
      <c r="E135">
        <f t="shared" si="16"/>
        <v>-2.2727272727272728E-2</v>
      </c>
      <c r="F135">
        <f t="shared" si="17"/>
        <v>-1.1686143572621035E-2</v>
      </c>
      <c r="G135">
        <f t="shared" si="17"/>
        <v>4.3902439024390241E-2</v>
      </c>
      <c r="H135">
        <f t="shared" si="18"/>
        <v>-2.2989518224698718E-2</v>
      </c>
      <c r="I135">
        <f t="shared" si="19"/>
        <v>-1.175496323144362E-2</v>
      </c>
      <c r="J135">
        <f t="shared" si="20"/>
        <v>4.2966035883443339E-2</v>
      </c>
    </row>
    <row r="136" spans="1:10" x14ac:dyDescent="0.4">
      <c r="A136" s="2">
        <v>43424</v>
      </c>
      <c r="B136">
        <v>287500</v>
      </c>
      <c r="C136">
        <v>30350</v>
      </c>
      <c r="D136">
        <v>107000</v>
      </c>
      <c r="E136">
        <f t="shared" si="16"/>
        <v>2.8622540250447227E-2</v>
      </c>
      <c r="F136">
        <f t="shared" si="17"/>
        <v>2.5337837837837839E-2</v>
      </c>
      <c r="G136">
        <f t="shared" si="17"/>
        <v>0</v>
      </c>
      <c r="H136">
        <f t="shared" si="18"/>
        <v>2.8220567642251247E-2</v>
      </c>
      <c r="I136">
        <f t="shared" si="19"/>
        <v>2.502215617549268E-2</v>
      </c>
      <c r="J136">
        <f t="shared" si="20"/>
        <v>0</v>
      </c>
    </row>
    <row r="137" spans="1:10" x14ac:dyDescent="0.4">
      <c r="A137" s="2">
        <v>43425</v>
      </c>
      <c r="B137">
        <v>281500</v>
      </c>
      <c r="C137">
        <v>30550</v>
      </c>
      <c r="D137">
        <v>107500</v>
      </c>
      <c r="E137">
        <f t="shared" si="16"/>
        <v>-2.0869565217391306E-2</v>
      </c>
      <c r="F137">
        <f t="shared" si="17"/>
        <v>6.5897858319604614E-3</v>
      </c>
      <c r="G137">
        <f t="shared" si="17"/>
        <v>4.6728971962616819E-3</v>
      </c>
      <c r="H137">
        <f t="shared" si="18"/>
        <v>-2.1090412657660002E-2</v>
      </c>
      <c r="I137">
        <f t="shared" si="19"/>
        <v>6.5681681120971693E-3</v>
      </c>
      <c r="J137">
        <f t="shared" si="20"/>
        <v>4.6620131058113714E-3</v>
      </c>
    </row>
    <row r="138" spans="1:10" x14ac:dyDescent="0.4">
      <c r="A138" s="2">
        <v>43426</v>
      </c>
      <c r="B138">
        <v>283500</v>
      </c>
      <c r="C138">
        <v>30550</v>
      </c>
      <c r="D138">
        <v>106500</v>
      </c>
      <c r="E138">
        <f t="shared" si="16"/>
        <v>7.104795737122558E-3</v>
      </c>
      <c r="F138">
        <f t="shared" si="17"/>
        <v>0</v>
      </c>
      <c r="G138">
        <f t="shared" si="17"/>
        <v>-9.3023255813953487E-3</v>
      </c>
      <c r="H138">
        <f t="shared" si="18"/>
        <v>7.0796755880617682E-3</v>
      </c>
      <c r="I138">
        <f t="shared" si="19"/>
        <v>0</v>
      </c>
      <c r="J138">
        <f t="shared" si="20"/>
        <v>-9.345862418237658E-3</v>
      </c>
    </row>
    <row r="139" spans="1:10" x14ac:dyDescent="0.4">
      <c r="A139" s="2">
        <v>43427</v>
      </c>
      <c r="B139">
        <v>280500</v>
      </c>
      <c r="C139">
        <v>30200</v>
      </c>
      <c r="D139">
        <v>108000</v>
      </c>
      <c r="E139">
        <f t="shared" si="16"/>
        <v>-1.0582010582010581E-2</v>
      </c>
      <c r="F139">
        <f t="shared" si="17"/>
        <v>-1.1456628477905073E-2</v>
      </c>
      <c r="G139">
        <f t="shared" si="17"/>
        <v>1.4084507042253521E-2</v>
      </c>
      <c r="H139">
        <f t="shared" si="18"/>
        <v>-1.0638398205055754E-2</v>
      </c>
      <c r="I139">
        <f t="shared" si="19"/>
        <v>-1.1522761236780374E-2</v>
      </c>
      <c r="J139">
        <f t="shared" si="20"/>
        <v>1.398624197473987E-2</v>
      </c>
    </row>
    <row r="140" spans="1:10" x14ac:dyDescent="0.4">
      <c r="A140" s="2">
        <v>43430</v>
      </c>
      <c r="B140">
        <v>279000</v>
      </c>
      <c r="C140">
        <v>29650</v>
      </c>
      <c r="D140">
        <v>112500</v>
      </c>
      <c r="E140">
        <f t="shared" si="16"/>
        <v>-5.3475935828877002E-3</v>
      </c>
      <c r="F140">
        <f t="shared" si="17"/>
        <v>-1.8211920529801324E-2</v>
      </c>
      <c r="G140">
        <f t="shared" si="17"/>
        <v>4.1666666666666664E-2</v>
      </c>
      <c r="H140">
        <f t="shared" si="18"/>
        <v>-5.3619431413853991E-3</v>
      </c>
      <c r="I140">
        <f t="shared" si="19"/>
        <v>-1.8379798937089534E-2</v>
      </c>
      <c r="J140">
        <f t="shared" si="20"/>
        <v>4.08219945202552E-2</v>
      </c>
    </row>
    <row r="141" spans="1:10" x14ac:dyDescent="0.4">
      <c r="A141" s="2">
        <v>43431</v>
      </c>
      <c r="B141">
        <v>276500</v>
      </c>
      <c r="C141">
        <v>29700</v>
      </c>
      <c r="D141">
        <v>110500</v>
      </c>
      <c r="E141">
        <f t="shared" si="16"/>
        <v>-8.9605734767025085E-3</v>
      </c>
      <c r="F141">
        <f t="shared" si="17"/>
        <v>1.6863406408094434E-3</v>
      </c>
      <c r="G141">
        <f t="shared" si="17"/>
        <v>-1.7777777777777778E-2</v>
      </c>
      <c r="H141">
        <f t="shared" si="18"/>
        <v>-9.0009608589761685E-3</v>
      </c>
      <c r="I141">
        <f t="shared" si="19"/>
        <v>1.6849203649194455E-3</v>
      </c>
      <c r="J141">
        <f t="shared" si="20"/>
        <v>-1.7937700686667318E-2</v>
      </c>
    </row>
    <row r="142" spans="1:10" x14ac:dyDescent="0.4">
      <c r="A142" s="2">
        <v>43432</v>
      </c>
      <c r="B142">
        <v>280500</v>
      </c>
      <c r="C142">
        <v>30300</v>
      </c>
      <c r="D142">
        <v>112000</v>
      </c>
      <c r="E142">
        <f t="shared" si="16"/>
        <v>1.4466546112115732E-2</v>
      </c>
      <c r="F142">
        <f t="shared" si="17"/>
        <v>2.0202020202020204E-2</v>
      </c>
      <c r="G142">
        <f t="shared" si="17"/>
        <v>1.3574660633484163E-2</v>
      </c>
      <c r="H142">
        <f t="shared" si="18"/>
        <v>1.4362904000361623E-2</v>
      </c>
      <c r="I142">
        <f t="shared" si="19"/>
        <v>2.0000666706669435E-2</v>
      </c>
      <c r="J142">
        <f t="shared" si="20"/>
        <v>1.3483350337286988E-2</v>
      </c>
    </row>
    <row r="143" spans="1:10" x14ac:dyDescent="0.4">
      <c r="A143" s="2">
        <v>43433</v>
      </c>
      <c r="B143">
        <v>277500</v>
      </c>
      <c r="C143">
        <v>29950</v>
      </c>
      <c r="D143">
        <v>112000</v>
      </c>
      <c r="E143">
        <f t="shared" si="16"/>
        <v>-1.06951871657754E-2</v>
      </c>
      <c r="F143">
        <f t="shared" si="17"/>
        <v>-1.155115511551155E-2</v>
      </c>
      <c r="G143">
        <f t="shared" si="17"/>
        <v>0</v>
      </c>
      <c r="H143">
        <f t="shared" si="18"/>
        <v>-1.0752791776261849E-2</v>
      </c>
      <c r="I143">
        <f t="shared" si="19"/>
        <v>-1.1618387953865076E-2</v>
      </c>
      <c r="J143">
        <f t="shared" si="20"/>
        <v>0</v>
      </c>
    </row>
    <row r="144" spans="1:10" x14ac:dyDescent="0.4">
      <c r="A144" s="2">
        <v>43434</v>
      </c>
      <c r="B144">
        <v>272500</v>
      </c>
      <c r="C144">
        <v>30500</v>
      </c>
      <c r="D144">
        <v>112500</v>
      </c>
      <c r="E144">
        <f t="shared" si="16"/>
        <v>-1.8018018018018018E-2</v>
      </c>
      <c r="F144">
        <f t="shared" si="17"/>
        <v>1.8363939899833055E-2</v>
      </c>
      <c r="G144">
        <f t="shared" si="17"/>
        <v>4.464285714285714E-3</v>
      </c>
      <c r="H144">
        <f t="shared" si="18"/>
        <v>-1.8182319083190474E-2</v>
      </c>
      <c r="I144">
        <f t="shared" si="19"/>
        <v>1.8197359051907513E-2</v>
      </c>
      <c r="J144">
        <f t="shared" si="20"/>
        <v>4.4543503493803746E-3</v>
      </c>
    </row>
    <row r="145" spans="1:10" x14ac:dyDescent="0.4">
      <c r="A145" s="2">
        <v>43437</v>
      </c>
      <c r="B145">
        <v>270500</v>
      </c>
      <c r="C145">
        <v>30350</v>
      </c>
      <c r="D145">
        <v>113500</v>
      </c>
      <c r="E145">
        <f t="shared" si="16"/>
        <v>-7.3394495412844041E-3</v>
      </c>
      <c r="F145">
        <f t="shared" si="17"/>
        <v>-4.9180327868852463E-3</v>
      </c>
      <c r="G145">
        <f t="shared" si="17"/>
        <v>8.8888888888888889E-3</v>
      </c>
      <c r="H145">
        <f t="shared" si="18"/>
        <v>-7.366515816762554E-3</v>
      </c>
      <c r="I145">
        <f t="shared" si="19"/>
        <v>-4.9301661078587208E-3</v>
      </c>
      <c r="J145">
        <f t="shared" si="20"/>
        <v>8.8496152769826E-3</v>
      </c>
    </row>
    <row r="146" spans="1:10" x14ac:dyDescent="0.4">
      <c r="A146" s="2">
        <v>43438</v>
      </c>
      <c r="B146">
        <v>272000</v>
      </c>
      <c r="C146">
        <v>30050</v>
      </c>
      <c r="D146">
        <v>113500</v>
      </c>
      <c r="E146">
        <f t="shared" si="16"/>
        <v>5.5452865064695009E-3</v>
      </c>
      <c r="F146">
        <f t="shared" si="17"/>
        <v>-9.8846787479406912E-3</v>
      </c>
      <c r="G146">
        <f t="shared" si="17"/>
        <v>0</v>
      </c>
      <c r="H146">
        <f t="shared" si="18"/>
        <v>5.5299680094611755E-3</v>
      </c>
      <c r="I146">
        <f t="shared" si="19"/>
        <v>-9.9338565242907371E-3</v>
      </c>
      <c r="J146">
        <f t="shared" si="20"/>
        <v>0</v>
      </c>
    </row>
    <row r="147" spans="1:10" x14ac:dyDescent="0.4">
      <c r="A147" s="2">
        <v>43439</v>
      </c>
      <c r="B147">
        <v>274500</v>
      </c>
      <c r="C147">
        <v>30100</v>
      </c>
      <c r="D147">
        <v>114500</v>
      </c>
      <c r="E147">
        <f t="shared" si="16"/>
        <v>9.1911764705882356E-3</v>
      </c>
      <c r="F147">
        <f t="shared" si="17"/>
        <v>1.6638935108153079E-3</v>
      </c>
      <c r="G147">
        <f t="shared" si="17"/>
        <v>8.8105726872246704E-3</v>
      </c>
      <c r="H147">
        <f t="shared" si="18"/>
        <v>9.1491946535880823E-3</v>
      </c>
      <c r="I147">
        <f t="shared" si="19"/>
        <v>1.6625107736134572E-3</v>
      </c>
      <c r="J147">
        <f t="shared" si="20"/>
        <v>8.7719860728370409E-3</v>
      </c>
    </row>
    <row r="148" spans="1:10" x14ac:dyDescent="0.4">
      <c r="A148" s="2">
        <v>43440</v>
      </c>
      <c r="B148">
        <v>276000</v>
      </c>
      <c r="C148">
        <v>30400</v>
      </c>
      <c r="D148">
        <v>116000</v>
      </c>
      <c r="E148">
        <f t="shared" si="16"/>
        <v>5.4644808743169399E-3</v>
      </c>
      <c r="F148">
        <f t="shared" si="17"/>
        <v>9.9667774086378731E-3</v>
      </c>
      <c r="G148">
        <f t="shared" si="17"/>
        <v>1.3100436681222707E-2</v>
      </c>
      <c r="H148">
        <f t="shared" si="18"/>
        <v>5.4496047675646848E-3</v>
      </c>
      <c r="I148">
        <f t="shared" si="19"/>
        <v>9.9174366573459242E-3</v>
      </c>
      <c r="J148">
        <f t="shared" si="20"/>
        <v>1.3015368112070227E-2</v>
      </c>
    </row>
    <row r="149" spans="1:10" x14ac:dyDescent="0.4">
      <c r="A149" s="2">
        <v>43441</v>
      </c>
      <c r="B149">
        <v>271500</v>
      </c>
      <c r="C149">
        <v>30300</v>
      </c>
      <c r="D149">
        <v>114500</v>
      </c>
      <c r="E149">
        <f t="shared" si="16"/>
        <v>-1.6304347826086956E-2</v>
      </c>
      <c r="F149">
        <f t="shared" si="17"/>
        <v>-3.2894736842105261E-3</v>
      </c>
      <c r="G149">
        <f t="shared" si="17"/>
        <v>-1.2931034482758621E-2</v>
      </c>
      <c r="H149">
        <f t="shared" si="18"/>
        <v>-1.6438726343159835E-2</v>
      </c>
      <c r="I149">
        <f t="shared" si="19"/>
        <v>-3.2948958968525379E-3</v>
      </c>
      <c r="J149">
        <f t="shared" si="20"/>
        <v>-1.3015368112070361E-2</v>
      </c>
    </row>
    <row r="150" spans="1:10" x14ac:dyDescent="0.4">
      <c r="A150" s="2">
        <v>43444</v>
      </c>
      <c r="B150">
        <v>272000</v>
      </c>
      <c r="C150">
        <v>30900</v>
      </c>
      <c r="D150">
        <v>111000</v>
      </c>
      <c r="E150">
        <f t="shared" si="16"/>
        <v>1.841620626151013E-3</v>
      </c>
      <c r="F150">
        <f t="shared" si="17"/>
        <v>1.9801980198019802E-2</v>
      </c>
      <c r="G150">
        <f t="shared" si="17"/>
        <v>-3.0567685589519649E-2</v>
      </c>
      <c r="H150">
        <f t="shared" si="18"/>
        <v>1.8399269220072951E-3</v>
      </c>
      <c r="I150">
        <f t="shared" si="19"/>
        <v>1.9608471388376337E-2</v>
      </c>
      <c r="J150">
        <f t="shared" si="20"/>
        <v>-3.1044621681960163E-2</v>
      </c>
    </row>
    <row r="151" spans="1:10" x14ac:dyDescent="0.4">
      <c r="A151" s="2">
        <v>43445</v>
      </c>
      <c r="B151">
        <v>274500</v>
      </c>
      <c r="C151">
        <v>31150</v>
      </c>
      <c r="D151">
        <v>107000</v>
      </c>
      <c r="E151">
        <f t="shared" si="16"/>
        <v>9.1911764705882356E-3</v>
      </c>
      <c r="F151">
        <f t="shared" si="17"/>
        <v>8.0906148867313909E-3</v>
      </c>
      <c r="G151">
        <f t="shared" si="17"/>
        <v>-3.6036036036036036E-2</v>
      </c>
      <c r="H151">
        <f t="shared" si="18"/>
        <v>9.1491946535880823E-3</v>
      </c>
      <c r="I151">
        <f t="shared" si="19"/>
        <v>8.0580613297624414E-3</v>
      </c>
      <c r="J151">
        <f t="shared" si="20"/>
        <v>-3.6701366850427929E-2</v>
      </c>
    </row>
    <row r="152" spans="1:10" x14ac:dyDescent="0.4">
      <c r="A152" s="2">
        <v>43446</v>
      </c>
      <c r="B152">
        <v>271500</v>
      </c>
      <c r="C152">
        <v>30800</v>
      </c>
      <c r="D152">
        <v>110000</v>
      </c>
      <c r="E152">
        <f t="shared" si="16"/>
        <v>-1.092896174863388E-2</v>
      </c>
      <c r="F152">
        <f t="shared" si="17"/>
        <v>-1.1235955056179775E-2</v>
      </c>
      <c r="G152">
        <f t="shared" si="17"/>
        <v>2.8037383177570093E-2</v>
      </c>
      <c r="H152">
        <f t="shared" si="18"/>
        <v>-1.0989121575595206E-2</v>
      </c>
      <c r="I152">
        <f t="shared" si="19"/>
        <v>-1.1299555253933394E-2</v>
      </c>
      <c r="J152">
        <f t="shared" si="20"/>
        <v>2.7651531330509949E-2</v>
      </c>
    </row>
    <row r="153" spans="1:10" x14ac:dyDescent="0.4">
      <c r="A153" s="2">
        <v>43447</v>
      </c>
      <c r="B153">
        <v>273500</v>
      </c>
      <c r="C153">
        <v>30350</v>
      </c>
      <c r="D153">
        <v>111500</v>
      </c>
      <c r="E153">
        <f t="shared" si="16"/>
        <v>7.3664825046040518E-3</v>
      </c>
      <c r="F153">
        <f t="shared" si="17"/>
        <v>-1.461038961038961E-2</v>
      </c>
      <c r="G153">
        <f t="shared" si="17"/>
        <v>1.3636363636363636E-2</v>
      </c>
      <c r="H153">
        <f t="shared" si="18"/>
        <v>7.3394824880457484E-3</v>
      </c>
      <c r="I153">
        <f t="shared" si="19"/>
        <v>-1.4718172474021534E-2</v>
      </c>
      <c r="J153">
        <f t="shared" si="20"/>
        <v>1.3544225107757253E-2</v>
      </c>
    </row>
    <row r="154" spans="1:10" x14ac:dyDescent="0.4">
      <c r="A154" s="2">
        <v>43448</v>
      </c>
      <c r="B154">
        <v>277000</v>
      </c>
      <c r="C154">
        <v>30700</v>
      </c>
      <c r="D154">
        <v>110000</v>
      </c>
      <c r="E154">
        <f t="shared" si="16"/>
        <v>1.2797074954296161E-2</v>
      </c>
      <c r="F154">
        <f t="shared" si="17"/>
        <v>1.1532125205930808E-2</v>
      </c>
      <c r="G154">
        <f t="shared" si="17"/>
        <v>-1.3452914798206279E-2</v>
      </c>
      <c r="H154">
        <f t="shared" si="18"/>
        <v>1.2715884325302495E-2</v>
      </c>
      <c r="I154">
        <f t="shared" si="19"/>
        <v>1.1466137087644225E-2</v>
      </c>
      <c r="J154">
        <f t="shared" si="20"/>
        <v>-1.354422510775726E-2</v>
      </c>
    </row>
    <row r="155" spans="1:10" x14ac:dyDescent="0.4">
      <c r="A155" s="2">
        <v>43451</v>
      </c>
      <c r="B155">
        <v>271000</v>
      </c>
      <c r="C155">
        <v>31100</v>
      </c>
      <c r="D155">
        <v>110500</v>
      </c>
      <c r="E155">
        <f t="shared" si="16"/>
        <v>-2.1660649819494584E-2</v>
      </c>
      <c r="F155">
        <f t="shared" si="17"/>
        <v>1.3029315960912053E-2</v>
      </c>
      <c r="G155">
        <f t="shared" si="17"/>
        <v>4.5454545454545452E-3</v>
      </c>
      <c r="H155">
        <f t="shared" si="18"/>
        <v>-2.1898685307637573E-2</v>
      </c>
      <c r="I155">
        <f t="shared" si="19"/>
        <v>1.2945164592036986E-2</v>
      </c>
      <c r="J155">
        <f t="shared" si="20"/>
        <v>4.5351551653913628E-3</v>
      </c>
    </row>
    <row r="156" spans="1:10" x14ac:dyDescent="0.4">
      <c r="A156" s="2">
        <v>43452</v>
      </c>
      <c r="B156">
        <v>272000</v>
      </c>
      <c r="C156">
        <v>30300</v>
      </c>
      <c r="D156">
        <v>108500</v>
      </c>
      <c r="E156">
        <f t="shared" si="16"/>
        <v>3.6900369003690036E-3</v>
      </c>
      <c r="F156">
        <f t="shared" si="17"/>
        <v>-2.5723472668810289E-2</v>
      </c>
      <c r="G156">
        <f t="shared" si="17"/>
        <v>-1.8099547511312219E-2</v>
      </c>
      <c r="H156">
        <f t="shared" si="18"/>
        <v>3.683245416296368E-3</v>
      </c>
      <c r="I156">
        <f t="shared" si="19"/>
        <v>-2.6060106669864955E-2</v>
      </c>
      <c r="J156">
        <f t="shared" si="20"/>
        <v>-1.8265347977293313E-2</v>
      </c>
    </row>
    <row r="157" spans="1:10" x14ac:dyDescent="0.4">
      <c r="A157" s="2">
        <v>43453</v>
      </c>
      <c r="B157">
        <v>281500</v>
      </c>
      <c r="C157">
        <v>30850</v>
      </c>
      <c r="D157">
        <v>108000</v>
      </c>
      <c r="E157">
        <f t="shared" si="16"/>
        <v>3.4926470588235295E-2</v>
      </c>
      <c r="F157">
        <f t="shared" si="17"/>
        <v>1.8151815181518153E-2</v>
      </c>
      <c r="G157">
        <f t="shared" si="17"/>
        <v>-4.608294930875576E-3</v>
      </c>
      <c r="H157">
        <f t="shared" si="18"/>
        <v>3.4330381283747741E-2</v>
      </c>
      <c r="I157">
        <f t="shared" si="19"/>
        <v>1.7989037836073304E-2</v>
      </c>
      <c r="J157">
        <f t="shared" si="20"/>
        <v>-4.6189458562945285E-3</v>
      </c>
    </row>
    <row r="158" spans="1:10" x14ac:dyDescent="0.4">
      <c r="A158" s="2">
        <v>43454</v>
      </c>
      <c r="B158">
        <v>278500</v>
      </c>
      <c r="C158">
        <v>30550</v>
      </c>
      <c r="D158">
        <v>103000</v>
      </c>
      <c r="E158">
        <f t="shared" si="16"/>
        <v>-1.0657193605683837E-2</v>
      </c>
      <c r="F158">
        <f t="shared" si="17"/>
        <v>-9.7244732576985422E-3</v>
      </c>
      <c r="G158">
        <f t="shared" si="17"/>
        <v>-4.6296296296296294E-2</v>
      </c>
      <c r="H158">
        <f t="shared" si="18"/>
        <v>-1.0714388212406369E-2</v>
      </c>
      <c r="I158">
        <f t="shared" si="19"/>
        <v>-9.7720647337924908E-3</v>
      </c>
      <c r="J158">
        <f t="shared" si="20"/>
        <v>-4.7402238894583906E-2</v>
      </c>
    </row>
    <row r="159" spans="1:10" x14ac:dyDescent="0.4">
      <c r="A159" s="2">
        <v>43455</v>
      </c>
      <c r="B159">
        <v>277500</v>
      </c>
      <c r="C159">
        <v>30600</v>
      </c>
      <c r="D159">
        <v>104500</v>
      </c>
      <c r="E159">
        <f t="shared" si="16"/>
        <v>-3.5906642728904849E-3</v>
      </c>
      <c r="F159">
        <f t="shared" si="17"/>
        <v>1.6366612111292963E-3</v>
      </c>
      <c r="G159">
        <f t="shared" si="17"/>
        <v>1.4563106796116505E-2</v>
      </c>
      <c r="H159">
        <f t="shared" si="18"/>
        <v>-3.5971261808494803E-3</v>
      </c>
      <c r="I159">
        <f t="shared" si="19"/>
        <v>1.635323340730838E-3</v>
      </c>
      <c r="J159">
        <f t="shared" si="20"/>
        <v>1.4458083175229917E-2</v>
      </c>
    </row>
    <row r="160" spans="1:10" x14ac:dyDescent="0.4">
      <c r="A160" s="2">
        <v>43458</v>
      </c>
      <c r="B160">
        <v>282500</v>
      </c>
      <c r="C160">
        <v>30550</v>
      </c>
      <c r="D160">
        <v>101000</v>
      </c>
      <c r="E160">
        <f t="shared" si="16"/>
        <v>1.8018018018018018E-2</v>
      </c>
      <c r="F160">
        <f t="shared" si="17"/>
        <v>-1.6339869281045752E-3</v>
      </c>
      <c r="G160">
        <f t="shared" si="17"/>
        <v>-3.3492822966507178E-2</v>
      </c>
      <c r="H160">
        <f t="shared" si="18"/>
        <v>1.7857617400006472E-2</v>
      </c>
      <c r="I160">
        <f t="shared" si="19"/>
        <v>-1.6353233407307532E-3</v>
      </c>
      <c r="J160">
        <f t="shared" si="20"/>
        <v>-3.4066554563606195E-2</v>
      </c>
    </row>
    <row r="161" spans="1:10" x14ac:dyDescent="0.4">
      <c r="A161" s="2">
        <v>43460</v>
      </c>
      <c r="B161">
        <v>278500</v>
      </c>
      <c r="C161">
        <v>30200</v>
      </c>
      <c r="D161">
        <v>98500</v>
      </c>
      <c r="E161">
        <f t="shared" si="16"/>
        <v>-1.415929203539823E-2</v>
      </c>
      <c r="F161">
        <f t="shared" si="17"/>
        <v>-1.1456628477905073E-2</v>
      </c>
      <c r="G161">
        <f t="shared" si="17"/>
        <v>-2.4752475247524754E-2</v>
      </c>
      <c r="H161">
        <f t="shared" si="18"/>
        <v>-1.4260491219156922E-2</v>
      </c>
      <c r="I161">
        <f t="shared" si="19"/>
        <v>-1.1522761236780374E-2</v>
      </c>
      <c r="J161">
        <f t="shared" si="20"/>
        <v>-2.5063968663216276E-2</v>
      </c>
    </row>
    <row r="162" spans="1:10" x14ac:dyDescent="0.4">
      <c r="A162" s="2">
        <v>43461</v>
      </c>
      <c r="B162">
        <v>268000</v>
      </c>
      <c r="C162">
        <v>29600</v>
      </c>
      <c r="D162">
        <v>101500</v>
      </c>
      <c r="E162">
        <f t="shared" si="16"/>
        <v>-3.7701974865350089E-2</v>
      </c>
      <c r="F162">
        <f t="shared" si="17"/>
        <v>-1.9867549668874173E-2</v>
      </c>
      <c r="G162">
        <f t="shared" si="17"/>
        <v>3.0456852791878174E-2</v>
      </c>
      <c r="H162">
        <f t="shared" si="18"/>
        <v>-3.8431078856482039E-2</v>
      </c>
      <c r="I162">
        <f t="shared" si="19"/>
        <v>-2.0067563050809256E-2</v>
      </c>
      <c r="J162">
        <f t="shared" si="20"/>
        <v>3.0002250303798914E-2</v>
      </c>
    </row>
    <row r="163" spans="1:10" x14ac:dyDescent="0.4">
      <c r="A163" s="2">
        <v>43462</v>
      </c>
      <c r="B163">
        <v>269000</v>
      </c>
      <c r="C163">
        <v>29800</v>
      </c>
      <c r="D163">
        <v>103000</v>
      </c>
      <c r="E163">
        <f t="shared" si="16"/>
        <v>3.7313432835820895E-3</v>
      </c>
      <c r="F163">
        <f t="shared" si="17"/>
        <v>6.7567567567567571E-3</v>
      </c>
      <c r="G163">
        <f t="shared" si="17"/>
        <v>1.4778325123152709E-2</v>
      </c>
      <c r="H163">
        <f t="shared" si="18"/>
        <v>3.7243990909824939E-3</v>
      </c>
      <c r="I163">
        <f t="shared" si="19"/>
        <v>6.7340321813441194E-3</v>
      </c>
      <c r="J163">
        <f t="shared" si="20"/>
        <v>1.4670189747793839E-2</v>
      </c>
    </row>
    <row r="164" spans="1:10" x14ac:dyDescent="0.4">
      <c r="A164" s="2">
        <v>43467</v>
      </c>
      <c r="B164">
        <v>264500</v>
      </c>
      <c r="C164">
        <v>30400</v>
      </c>
      <c r="D164">
        <v>102000</v>
      </c>
      <c r="E164">
        <f t="shared" si="16"/>
        <v>-1.6728624535315983E-2</v>
      </c>
      <c r="F164">
        <f t="shared" si="17"/>
        <v>2.0134228187919462E-2</v>
      </c>
      <c r="G164">
        <f t="shared" si="17"/>
        <v>-9.7087378640776691E-3</v>
      </c>
      <c r="H164">
        <f t="shared" si="18"/>
        <v>-1.6870128303485034E-2</v>
      </c>
      <c r="I164">
        <f t="shared" si="19"/>
        <v>1.9934214900817329E-2</v>
      </c>
      <c r="J164">
        <f t="shared" si="20"/>
        <v>-9.7561749453646852E-3</v>
      </c>
    </row>
    <row r="165" spans="1:10" x14ac:dyDescent="0.4">
      <c r="A165" s="2">
        <v>43468</v>
      </c>
      <c r="B165">
        <v>269500</v>
      </c>
      <c r="C165">
        <v>30500</v>
      </c>
      <c r="D165">
        <v>102500</v>
      </c>
      <c r="E165">
        <f t="shared" si="16"/>
        <v>1.890359168241966E-2</v>
      </c>
      <c r="F165">
        <f t="shared" si="17"/>
        <v>3.2894736842105261E-3</v>
      </c>
      <c r="G165">
        <f t="shared" si="17"/>
        <v>4.9019607843137254E-3</v>
      </c>
      <c r="H165">
        <f t="shared" si="18"/>
        <v>1.8727139050697731E-2</v>
      </c>
      <c r="I165">
        <f t="shared" si="19"/>
        <v>3.2840752011900187E-3</v>
      </c>
      <c r="J165">
        <f t="shared" si="20"/>
        <v>4.8899852941917702E-3</v>
      </c>
    </row>
    <row r="166" spans="1:10" x14ac:dyDescent="0.4">
      <c r="A166" s="2">
        <v>43469</v>
      </c>
      <c r="B166">
        <v>272000</v>
      </c>
      <c r="C166">
        <v>30600</v>
      </c>
      <c r="D166">
        <v>103500</v>
      </c>
      <c r="E166">
        <f t="shared" si="16"/>
        <v>9.2764378478664197E-3</v>
      </c>
      <c r="F166">
        <f t="shared" si="17"/>
        <v>3.2786885245901639E-3</v>
      </c>
      <c r="G166">
        <f t="shared" si="17"/>
        <v>9.7560975609756097E-3</v>
      </c>
      <c r="H166">
        <f t="shared" si="18"/>
        <v>9.2336759469455239E-3</v>
      </c>
      <c r="I166">
        <f t="shared" si="19"/>
        <v>3.2733253449691085E-3</v>
      </c>
      <c r="J166">
        <f t="shared" si="20"/>
        <v>9.7088141269609032E-3</v>
      </c>
    </row>
    <row r="167" spans="1:10" x14ac:dyDescent="0.4">
      <c r="A167" s="2">
        <v>43472</v>
      </c>
      <c r="B167">
        <v>274500</v>
      </c>
      <c r="C167">
        <v>30450</v>
      </c>
      <c r="D167">
        <v>103000</v>
      </c>
      <c r="E167">
        <f t="shared" si="16"/>
        <v>9.1911764705882356E-3</v>
      </c>
      <c r="F167">
        <f t="shared" si="17"/>
        <v>-4.9019607843137254E-3</v>
      </c>
      <c r="G167">
        <f t="shared" si="17"/>
        <v>-4.830917874396135E-3</v>
      </c>
      <c r="H167">
        <f t="shared" si="18"/>
        <v>9.1491946535880823E-3</v>
      </c>
      <c r="I167">
        <f t="shared" si="19"/>
        <v>-4.9140148024290403E-3</v>
      </c>
      <c r="J167">
        <f t="shared" si="20"/>
        <v>-4.8426244757880151E-3</v>
      </c>
    </row>
    <row r="168" spans="1:10" x14ac:dyDescent="0.4">
      <c r="A168" s="2">
        <v>43473</v>
      </c>
      <c r="B168">
        <v>270000</v>
      </c>
      <c r="C168">
        <v>30200</v>
      </c>
      <c r="D168">
        <v>99900</v>
      </c>
      <c r="E168">
        <f t="shared" si="16"/>
        <v>-1.6393442622950821E-2</v>
      </c>
      <c r="F168">
        <f t="shared" si="17"/>
        <v>-8.2101806239737278E-3</v>
      </c>
      <c r="G168">
        <f t="shared" si="17"/>
        <v>-3.0097087378640777E-2</v>
      </c>
      <c r="H168">
        <f t="shared" si="18"/>
        <v>-1.6529301951210582E-2</v>
      </c>
      <c r="I168">
        <f t="shared" si="19"/>
        <v>-8.2440697750820659E-3</v>
      </c>
      <c r="J168">
        <f t="shared" si="20"/>
        <v>-3.055930257512797E-2</v>
      </c>
    </row>
    <row r="169" spans="1:10" x14ac:dyDescent="0.4">
      <c r="A169" s="2">
        <v>43474</v>
      </c>
      <c r="B169">
        <v>270000</v>
      </c>
      <c r="C169">
        <v>29700</v>
      </c>
      <c r="D169">
        <v>102000</v>
      </c>
      <c r="E169">
        <f t="shared" si="16"/>
        <v>0</v>
      </c>
      <c r="F169">
        <f t="shared" si="17"/>
        <v>-1.6556291390728478E-2</v>
      </c>
      <c r="G169">
        <f t="shared" si="17"/>
        <v>2.1021021021021023E-2</v>
      </c>
      <c r="H169">
        <f t="shared" si="18"/>
        <v>0</v>
      </c>
      <c r="I169">
        <f t="shared" si="19"/>
        <v>-1.6694878572169992E-2</v>
      </c>
      <c r="J169">
        <f t="shared" si="20"/>
        <v>2.0803127629763326E-2</v>
      </c>
    </row>
    <row r="170" spans="1:10" x14ac:dyDescent="0.4">
      <c r="A170" s="2">
        <v>43475</v>
      </c>
      <c r="B170">
        <v>269000</v>
      </c>
      <c r="C170">
        <v>29400</v>
      </c>
      <c r="D170">
        <v>101000</v>
      </c>
      <c r="E170">
        <f t="shared" si="16"/>
        <v>-3.7037037037037038E-3</v>
      </c>
      <c r="F170">
        <f t="shared" si="17"/>
        <v>-1.0101010101010102E-2</v>
      </c>
      <c r="G170">
        <f t="shared" si="17"/>
        <v>-9.8039215686274508E-3</v>
      </c>
      <c r="H170">
        <f t="shared" si="18"/>
        <v>-3.7105793965356015E-3</v>
      </c>
      <c r="I170">
        <f t="shared" si="19"/>
        <v>-1.0152371464017962E-2</v>
      </c>
      <c r="J170">
        <f t="shared" si="20"/>
        <v>-9.8522964430115944E-3</v>
      </c>
    </row>
    <row r="171" spans="1:10" x14ac:dyDescent="0.4">
      <c r="A171" s="2">
        <v>43476</v>
      </c>
      <c r="B171">
        <v>267000</v>
      </c>
      <c r="C171">
        <v>29300</v>
      </c>
      <c r="D171">
        <v>102000</v>
      </c>
      <c r="E171">
        <f t="shared" si="16"/>
        <v>-7.4349442379182153E-3</v>
      </c>
      <c r="F171">
        <f t="shared" si="17"/>
        <v>-3.4013605442176869E-3</v>
      </c>
      <c r="G171">
        <f t="shared" si="17"/>
        <v>9.9009900990099011E-3</v>
      </c>
      <c r="H171">
        <f t="shared" si="18"/>
        <v>-7.4627212015896003E-3</v>
      </c>
      <c r="I171">
        <f t="shared" si="19"/>
        <v>-3.4071583216143089E-3</v>
      </c>
      <c r="J171">
        <f t="shared" si="20"/>
        <v>9.8522964430116395E-3</v>
      </c>
    </row>
    <row r="172" spans="1:10" x14ac:dyDescent="0.4">
      <c r="A172" s="2">
        <v>43479</v>
      </c>
      <c r="B172">
        <v>267500</v>
      </c>
      <c r="C172">
        <v>29200</v>
      </c>
      <c r="D172">
        <v>100000</v>
      </c>
      <c r="E172">
        <f t="shared" si="16"/>
        <v>1.8726591760299626E-3</v>
      </c>
      <c r="F172">
        <f t="shared" si="17"/>
        <v>-3.4129692832764505E-3</v>
      </c>
      <c r="G172">
        <f t="shared" si="17"/>
        <v>-1.9607843137254902E-2</v>
      </c>
      <c r="H172">
        <f t="shared" si="18"/>
        <v>1.8709079358116025E-3</v>
      </c>
      <c r="I172">
        <f t="shared" si="19"/>
        <v>-3.418806748785609E-3</v>
      </c>
      <c r="J172">
        <f t="shared" si="20"/>
        <v>-1.9802627296179754E-2</v>
      </c>
    </row>
    <row r="173" spans="1:10" x14ac:dyDescent="0.4">
      <c r="A173" s="2">
        <v>43480</v>
      </c>
      <c r="B173">
        <v>271500</v>
      </c>
      <c r="C173">
        <v>29300</v>
      </c>
      <c r="D173">
        <v>99900</v>
      </c>
      <c r="E173">
        <f t="shared" si="16"/>
        <v>1.4953271028037384E-2</v>
      </c>
      <c r="F173">
        <f t="shared" si="17"/>
        <v>3.4246575342465752E-3</v>
      </c>
      <c r="G173">
        <f t="shared" si="17"/>
        <v>-1E-3</v>
      </c>
      <c r="H173">
        <f t="shared" si="18"/>
        <v>1.4842573037928849E-2</v>
      </c>
      <c r="I173">
        <f t="shared" si="19"/>
        <v>3.4188067487854611E-3</v>
      </c>
      <c r="J173">
        <f t="shared" si="20"/>
        <v>-1.0005003335835344E-3</v>
      </c>
    </row>
    <row r="174" spans="1:10" x14ac:dyDescent="0.4">
      <c r="A174" s="2">
        <v>43481</v>
      </c>
      <c r="B174">
        <v>275000</v>
      </c>
      <c r="C174">
        <v>29250</v>
      </c>
      <c r="D174">
        <v>100000</v>
      </c>
      <c r="E174">
        <f t="shared" si="16"/>
        <v>1.289134438305709E-2</v>
      </c>
      <c r="F174">
        <f t="shared" si="17"/>
        <v>-1.7064846416382253E-3</v>
      </c>
      <c r="G174">
        <f t="shared" si="17"/>
        <v>1.001001001001001E-3</v>
      </c>
      <c r="H174">
        <f t="shared" si="18"/>
        <v>1.2808958292581241E-2</v>
      </c>
      <c r="I174">
        <f t="shared" si="19"/>
        <v>-1.7079423451561474E-3</v>
      </c>
      <c r="J174">
        <f t="shared" si="20"/>
        <v>1.000500333583622E-3</v>
      </c>
    </row>
    <row r="175" spans="1:10" x14ac:dyDescent="0.4">
      <c r="A175" s="2">
        <v>43482</v>
      </c>
      <c r="B175">
        <v>271500</v>
      </c>
      <c r="C175">
        <v>29200</v>
      </c>
      <c r="D175">
        <v>98500</v>
      </c>
      <c r="E175">
        <f t="shared" si="16"/>
        <v>-1.2727272727272728E-2</v>
      </c>
      <c r="F175">
        <f t="shared" si="17"/>
        <v>-1.7094017094017094E-3</v>
      </c>
      <c r="G175">
        <f t="shared" si="17"/>
        <v>-1.4999999999999999E-2</v>
      </c>
      <c r="H175">
        <f t="shared" si="18"/>
        <v>-1.2808958292581135E-2</v>
      </c>
      <c r="I175">
        <f t="shared" si="19"/>
        <v>-1.7108644036294301E-3</v>
      </c>
      <c r="J175">
        <f t="shared" si="20"/>
        <v>-1.5113637810048184E-2</v>
      </c>
    </row>
    <row r="176" spans="1:10" x14ac:dyDescent="0.4">
      <c r="A176" s="2">
        <v>43483</v>
      </c>
      <c r="B176">
        <v>270500</v>
      </c>
      <c r="C176">
        <v>29300</v>
      </c>
      <c r="D176">
        <v>99600</v>
      </c>
      <c r="E176">
        <f t="shared" si="16"/>
        <v>-3.6832412523020259E-3</v>
      </c>
      <c r="F176">
        <f t="shared" si="17"/>
        <v>3.4246575342465752E-3</v>
      </c>
      <c r="G176">
        <f t="shared" si="17"/>
        <v>1.1167512690355329E-2</v>
      </c>
      <c r="H176">
        <f t="shared" si="18"/>
        <v>-3.6900410874539072E-3</v>
      </c>
      <c r="I176">
        <f t="shared" si="19"/>
        <v>3.4188067487854611E-3</v>
      </c>
      <c r="J176">
        <f t="shared" si="20"/>
        <v>1.1105616412509451E-2</v>
      </c>
    </row>
    <row r="177" spans="1:10" x14ac:dyDescent="0.4">
      <c r="A177" s="2">
        <v>43486</v>
      </c>
      <c r="B177">
        <v>270000</v>
      </c>
      <c r="C177">
        <v>29000</v>
      </c>
      <c r="D177">
        <v>98800</v>
      </c>
      <c r="E177">
        <f t="shared" si="16"/>
        <v>-1.8484288354898336E-3</v>
      </c>
      <c r="F177">
        <f t="shared" si="17"/>
        <v>-1.0238907849829351E-2</v>
      </c>
      <c r="G177">
        <f t="shared" si="17"/>
        <v>-8.0321285140562242E-3</v>
      </c>
      <c r="H177">
        <f t="shared" si="18"/>
        <v>-1.8501392881614773E-3</v>
      </c>
      <c r="I177">
        <f t="shared" si="19"/>
        <v>-1.0291686036547636E-2</v>
      </c>
      <c r="J177">
        <f t="shared" si="20"/>
        <v>-8.0645598367304078E-3</v>
      </c>
    </row>
    <row r="178" spans="1:10" x14ac:dyDescent="0.4">
      <c r="A178" s="2">
        <v>43487</v>
      </c>
      <c r="B178">
        <v>269000</v>
      </c>
      <c r="C178">
        <v>29100</v>
      </c>
      <c r="D178">
        <v>102000</v>
      </c>
      <c r="E178">
        <f t="shared" si="16"/>
        <v>-3.7037037037037038E-3</v>
      </c>
      <c r="F178">
        <f t="shared" si="17"/>
        <v>3.4482758620689655E-3</v>
      </c>
      <c r="G178">
        <f t="shared" si="17"/>
        <v>3.2388663967611336E-2</v>
      </c>
      <c r="H178">
        <f t="shared" si="18"/>
        <v>-3.7105793965356015E-3</v>
      </c>
      <c r="I178">
        <f t="shared" si="19"/>
        <v>3.4423441909726986E-3</v>
      </c>
      <c r="J178">
        <f t="shared" si="20"/>
        <v>3.1875208530449034E-2</v>
      </c>
    </row>
    <row r="179" spans="1:10" x14ac:dyDescent="0.4">
      <c r="A179" s="2">
        <v>43488</v>
      </c>
      <c r="B179">
        <v>270500</v>
      </c>
      <c r="C179">
        <v>29400</v>
      </c>
      <c r="D179">
        <v>102500</v>
      </c>
      <c r="E179">
        <f t="shared" si="16"/>
        <v>5.5762081784386614E-3</v>
      </c>
      <c r="F179">
        <f t="shared" si="17"/>
        <v>1.0309278350515464E-2</v>
      </c>
      <c r="G179">
        <f t="shared" si="17"/>
        <v>4.9019607843137254E-3</v>
      </c>
      <c r="H179">
        <f t="shared" si="18"/>
        <v>5.5607186846971792E-3</v>
      </c>
      <c r="I179">
        <f t="shared" si="19"/>
        <v>1.0256500167189061E-2</v>
      </c>
      <c r="J179">
        <f t="shared" si="20"/>
        <v>4.8899852941917702E-3</v>
      </c>
    </row>
    <row r="180" spans="1:10" x14ac:dyDescent="0.4">
      <c r="A180" s="2">
        <v>43489</v>
      </c>
      <c r="B180">
        <v>272000</v>
      </c>
      <c r="C180">
        <v>29200</v>
      </c>
      <c r="D180">
        <v>102000</v>
      </c>
      <c r="E180">
        <f t="shared" si="16"/>
        <v>5.5452865064695009E-3</v>
      </c>
      <c r="F180">
        <f t="shared" si="17"/>
        <v>-6.8027210884353739E-3</v>
      </c>
      <c r="G180">
        <f t="shared" si="17"/>
        <v>-4.8780487804878049E-3</v>
      </c>
      <c r="H180">
        <f t="shared" si="18"/>
        <v>5.5299680094611755E-3</v>
      </c>
      <c r="I180">
        <f t="shared" si="19"/>
        <v>-6.8259650703998706E-3</v>
      </c>
      <c r="J180">
        <f t="shared" si="20"/>
        <v>-4.8899852941917919E-3</v>
      </c>
    </row>
    <row r="181" spans="1:10" x14ac:dyDescent="0.4">
      <c r="A181" s="2">
        <v>43490</v>
      </c>
      <c r="B181">
        <v>274500</v>
      </c>
      <c r="C181">
        <v>29250</v>
      </c>
      <c r="D181">
        <v>102500</v>
      </c>
      <c r="E181">
        <f t="shared" si="16"/>
        <v>9.1911764705882356E-3</v>
      </c>
      <c r="F181">
        <f t="shared" si="17"/>
        <v>1.7123287671232876E-3</v>
      </c>
      <c r="G181">
        <f t="shared" si="17"/>
        <v>4.9019607843137254E-3</v>
      </c>
      <c r="H181">
        <f t="shared" si="18"/>
        <v>9.1491946535880823E-3</v>
      </c>
      <c r="I181">
        <f t="shared" si="19"/>
        <v>1.7108644036293876E-3</v>
      </c>
      <c r="J181">
        <f t="shared" si="20"/>
        <v>4.8899852941917702E-3</v>
      </c>
    </row>
    <row r="182" spans="1:10" x14ac:dyDescent="0.4">
      <c r="A182" s="2">
        <v>43493</v>
      </c>
      <c r="B182">
        <v>271500</v>
      </c>
      <c r="C182">
        <v>29300</v>
      </c>
      <c r="D182">
        <v>102000</v>
      </c>
      <c r="E182">
        <f t="shared" si="16"/>
        <v>-1.092896174863388E-2</v>
      </c>
      <c r="F182">
        <f t="shared" si="17"/>
        <v>1.7094017094017094E-3</v>
      </c>
      <c r="G182">
        <f t="shared" si="17"/>
        <v>-4.8780487804878049E-3</v>
      </c>
      <c r="H182">
        <f t="shared" si="18"/>
        <v>-1.0989121575595206E-2</v>
      </c>
      <c r="I182">
        <f t="shared" si="19"/>
        <v>1.7079423451561158E-3</v>
      </c>
      <c r="J182">
        <f t="shared" si="20"/>
        <v>-4.8899852941917919E-3</v>
      </c>
    </row>
    <row r="183" spans="1:10" x14ac:dyDescent="0.4">
      <c r="A183" s="2">
        <v>43494</v>
      </c>
      <c r="B183">
        <v>270000</v>
      </c>
      <c r="C183">
        <v>29100</v>
      </c>
      <c r="D183">
        <v>102000</v>
      </c>
      <c r="E183">
        <f t="shared" si="16"/>
        <v>-5.5248618784530384E-3</v>
      </c>
      <c r="F183">
        <f t="shared" si="17"/>
        <v>-6.8259385665529011E-3</v>
      </c>
      <c r="G183">
        <f t="shared" si="17"/>
        <v>0</v>
      </c>
      <c r="H183">
        <f t="shared" si="18"/>
        <v>-5.5401803756153561E-3</v>
      </c>
      <c r="I183">
        <f t="shared" si="19"/>
        <v>-6.849341845574783E-3</v>
      </c>
      <c r="J183">
        <f t="shared" si="20"/>
        <v>0</v>
      </c>
    </row>
    <row r="184" spans="1:10" x14ac:dyDescent="0.4">
      <c r="A184" s="2">
        <v>43495</v>
      </c>
      <c r="B184">
        <v>273000</v>
      </c>
      <c r="C184">
        <v>28900</v>
      </c>
      <c r="D184">
        <v>99900</v>
      </c>
      <c r="E184">
        <f t="shared" si="16"/>
        <v>1.1111111111111112E-2</v>
      </c>
      <c r="F184">
        <f t="shared" si="17"/>
        <v>-6.8728522336769758E-3</v>
      </c>
      <c r="G184">
        <f t="shared" si="17"/>
        <v>-2.0588235294117647E-2</v>
      </c>
      <c r="H184">
        <f t="shared" si="18"/>
        <v>1.1049836186584935E-2</v>
      </c>
      <c r="I184">
        <f t="shared" si="19"/>
        <v>-6.8965790590603286E-3</v>
      </c>
      <c r="J184">
        <f t="shared" si="20"/>
        <v>-2.0803127629763284E-2</v>
      </c>
    </row>
    <row r="185" spans="1:10" x14ac:dyDescent="0.4">
      <c r="A185" s="2">
        <v>43496</v>
      </c>
      <c r="B185">
        <v>273000</v>
      </c>
      <c r="C185">
        <v>28600</v>
      </c>
      <c r="D185">
        <v>99300</v>
      </c>
      <c r="E185">
        <f t="shared" si="16"/>
        <v>0</v>
      </c>
      <c r="F185">
        <f t="shared" si="17"/>
        <v>-1.0380622837370242E-2</v>
      </c>
      <c r="G185">
        <f t="shared" si="17"/>
        <v>-6.006006006006006E-3</v>
      </c>
      <c r="H185">
        <f t="shared" si="18"/>
        <v>0</v>
      </c>
      <c r="I185">
        <f t="shared" si="19"/>
        <v>-1.0434877292579619E-2</v>
      </c>
      <c r="J185">
        <f t="shared" si="20"/>
        <v>-6.0241146033809022E-3</v>
      </c>
    </row>
    <row r="186" spans="1:10" x14ac:dyDescent="0.4">
      <c r="A186" s="2">
        <v>43497</v>
      </c>
      <c r="B186">
        <v>284000</v>
      </c>
      <c r="C186">
        <v>28600</v>
      </c>
      <c r="D186">
        <v>99600</v>
      </c>
      <c r="E186">
        <f t="shared" si="16"/>
        <v>4.0293040293040296E-2</v>
      </c>
      <c r="F186">
        <f t="shared" si="17"/>
        <v>0</v>
      </c>
      <c r="G186">
        <f t="shared" si="17"/>
        <v>3.0211480362537764E-3</v>
      </c>
      <c r="H186">
        <f t="shared" si="18"/>
        <v>3.9502442976246381E-2</v>
      </c>
      <c r="I186">
        <f t="shared" si="19"/>
        <v>0</v>
      </c>
      <c r="J186">
        <f t="shared" si="20"/>
        <v>3.0165935394257273E-3</v>
      </c>
    </row>
    <row r="187" spans="1:10" x14ac:dyDescent="0.4">
      <c r="A187" s="2">
        <v>43503</v>
      </c>
      <c r="B187">
        <v>282000</v>
      </c>
      <c r="C187">
        <v>28650</v>
      </c>
      <c r="D187">
        <v>99000</v>
      </c>
      <c r="E187">
        <f t="shared" si="16"/>
        <v>-7.0422535211267607E-3</v>
      </c>
      <c r="F187">
        <f t="shared" si="17"/>
        <v>1.7482517482517483E-3</v>
      </c>
      <c r="G187">
        <f t="shared" si="17"/>
        <v>-6.024096385542169E-3</v>
      </c>
      <c r="H187">
        <f t="shared" si="18"/>
        <v>-7.067167223092443E-3</v>
      </c>
      <c r="I187">
        <f t="shared" si="19"/>
        <v>1.7467253349415786E-3</v>
      </c>
      <c r="J187">
        <f t="shared" si="20"/>
        <v>-6.0423144559625863E-3</v>
      </c>
    </row>
    <row r="188" spans="1:10" x14ac:dyDescent="0.4">
      <c r="A188" s="2">
        <v>43504</v>
      </c>
      <c r="B188">
        <v>285500</v>
      </c>
      <c r="C188">
        <v>28750</v>
      </c>
      <c r="D188">
        <v>98200</v>
      </c>
      <c r="E188">
        <f t="shared" si="16"/>
        <v>1.2411347517730497E-2</v>
      </c>
      <c r="F188">
        <f t="shared" si="17"/>
        <v>3.4904013961605585E-3</v>
      </c>
      <c r="G188">
        <f t="shared" si="17"/>
        <v>-8.0808080808080808E-3</v>
      </c>
      <c r="H188">
        <f t="shared" si="18"/>
        <v>1.2334958157951366E-2</v>
      </c>
      <c r="I188">
        <f t="shared" si="19"/>
        <v>3.4843240826108427E-3</v>
      </c>
      <c r="J188">
        <f t="shared" si="20"/>
        <v>-8.1136347741697749E-3</v>
      </c>
    </row>
    <row r="189" spans="1:10" x14ac:dyDescent="0.4">
      <c r="A189" s="2">
        <v>43507</v>
      </c>
      <c r="B189">
        <v>285500</v>
      </c>
      <c r="C189">
        <v>28700</v>
      </c>
      <c r="D189">
        <v>95600</v>
      </c>
      <c r="E189">
        <f t="shared" si="16"/>
        <v>0</v>
      </c>
      <c r="F189">
        <f t="shared" si="17"/>
        <v>-1.7391304347826088E-3</v>
      </c>
      <c r="G189">
        <f t="shared" si="17"/>
        <v>-2.6476578411405296E-2</v>
      </c>
      <c r="H189">
        <f t="shared" si="18"/>
        <v>0</v>
      </c>
      <c r="I189">
        <f t="shared" si="19"/>
        <v>-1.7406444777839894E-3</v>
      </c>
      <c r="J189">
        <f t="shared" si="20"/>
        <v>-2.6833395303064576E-2</v>
      </c>
    </row>
    <row r="190" spans="1:10" x14ac:dyDescent="0.4">
      <c r="A190" s="2">
        <v>43508</v>
      </c>
      <c r="B190">
        <v>286000</v>
      </c>
      <c r="C190">
        <v>28450</v>
      </c>
      <c r="D190">
        <v>96000</v>
      </c>
      <c r="E190">
        <f t="shared" si="16"/>
        <v>1.7513134851138354E-3</v>
      </c>
      <c r="F190">
        <f t="shared" si="17"/>
        <v>-8.7108013937282226E-3</v>
      </c>
      <c r="G190">
        <f t="shared" si="17"/>
        <v>4.1841004184100415E-3</v>
      </c>
      <c r="H190">
        <f t="shared" si="18"/>
        <v>1.7497817237877723E-3</v>
      </c>
      <c r="I190">
        <f t="shared" si="19"/>
        <v>-8.7489621932355377E-3</v>
      </c>
      <c r="J190">
        <f t="shared" si="20"/>
        <v>4.175371410480592E-3</v>
      </c>
    </row>
    <row r="191" spans="1:10" x14ac:dyDescent="0.4">
      <c r="A191" s="2">
        <v>43509</v>
      </c>
      <c r="B191">
        <v>290000</v>
      </c>
      <c r="C191">
        <v>28400</v>
      </c>
      <c r="D191">
        <v>98100</v>
      </c>
      <c r="E191">
        <f t="shared" si="16"/>
        <v>1.3986013986013986E-2</v>
      </c>
      <c r="F191">
        <f t="shared" si="17"/>
        <v>-1.7574692442882249E-3</v>
      </c>
      <c r="G191">
        <f t="shared" si="17"/>
        <v>2.1874999999999999E-2</v>
      </c>
      <c r="H191">
        <f t="shared" si="18"/>
        <v>1.3889112160667093E-2</v>
      </c>
      <c r="I191">
        <f t="shared" si="19"/>
        <v>-1.7590154051795588E-3</v>
      </c>
      <c r="J191">
        <f t="shared" si="20"/>
        <v>2.1639175103481248E-2</v>
      </c>
    </row>
    <row r="192" spans="1:10" x14ac:dyDescent="0.4">
      <c r="A192" s="2">
        <v>43510</v>
      </c>
      <c r="B192">
        <v>301000</v>
      </c>
      <c r="C192">
        <v>28550</v>
      </c>
      <c r="D192">
        <v>100500</v>
      </c>
      <c r="E192">
        <f t="shared" si="16"/>
        <v>3.793103448275862E-2</v>
      </c>
      <c r="F192">
        <f t="shared" si="17"/>
        <v>5.2816901408450703E-3</v>
      </c>
      <c r="G192">
        <f t="shared" si="17"/>
        <v>2.4464831804281346E-2</v>
      </c>
      <c r="H192">
        <f t="shared" si="18"/>
        <v>3.7229341768355982E-2</v>
      </c>
      <c r="I192">
        <f t="shared" si="19"/>
        <v>5.2677909348588046E-3</v>
      </c>
      <c r="J192">
        <f t="shared" si="20"/>
        <v>2.4170360927812971E-2</v>
      </c>
    </row>
    <row r="193" spans="1:10" x14ac:dyDescent="0.4">
      <c r="A193" s="2">
        <v>43511</v>
      </c>
      <c r="B193">
        <v>289500</v>
      </c>
      <c r="C193">
        <v>28550</v>
      </c>
      <c r="D193">
        <v>101500</v>
      </c>
      <c r="E193">
        <f t="shared" si="16"/>
        <v>-3.8205980066445183E-2</v>
      </c>
      <c r="F193">
        <f t="shared" si="17"/>
        <v>0</v>
      </c>
      <c r="G193">
        <f t="shared" si="17"/>
        <v>9.9502487562189053E-3</v>
      </c>
      <c r="H193">
        <f t="shared" si="18"/>
        <v>-3.8954967735825768E-2</v>
      </c>
      <c r="I193">
        <f t="shared" si="19"/>
        <v>0</v>
      </c>
      <c r="J193">
        <f t="shared" si="20"/>
        <v>9.9010709827115368E-3</v>
      </c>
    </row>
    <row r="194" spans="1:10" x14ac:dyDescent="0.4">
      <c r="A194" s="2">
        <v>43514</v>
      </c>
      <c r="B194">
        <v>293000</v>
      </c>
      <c r="C194">
        <v>28500</v>
      </c>
      <c r="D194">
        <v>102000</v>
      </c>
      <c r="E194">
        <f t="shared" si="16"/>
        <v>1.2089810017271158E-2</v>
      </c>
      <c r="F194">
        <f t="shared" si="17"/>
        <v>-1.7513134851138354E-3</v>
      </c>
      <c r="G194">
        <f t="shared" si="17"/>
        <v>4.9261083743842365E-3</v>
      </c>
      <c r="H194">
        <f t="shared" si="18"/>
        <v>1.2017312004017268E-2</v>
      </c>
      <c r="I194">
        <f t="shared" si="19"/>
        <v>-1.7528488274143605E-3</v>
      </c>
      <c r="J194">
        <f t="shared" si="20"/>
        <v>4.9140148024291626E-3</v>
      </c>
    </row>
    <row r="195" spans="1:10" x14ac:dyDescent="0.4">
      <c r="A195" s="2">
        <v>43515</v>
      </c>
      <c r="B195">
        <v>291500</v>
      </c>
      <c r="C195">
        <v>28400</v>
      </c>
      <c r="D195">
        <v>100000</v>
      </c>
      <c r="E195">
        <f t="shared" si="16"/>
        <v>-5.1194539249146756E-3</v>
      </c>
      <c r="F195">
        <f t="shared" si="17"/>
        <v>-3.5087719298245615E-3</v>
      </c>
      <c r="G195">
        <f t="shared" si="17"/>
        <v>-1.9607843137254902E-2</v>
      </c>
      <c r="H195">
        <f t="shared" si="18"/>
        <v>-5.1326032265202022E-3</v>
      </c>
      <c r="I195">
        <f t="shared" si="19"/>
        <v>-3.5149421074444969E-3</v>
      </c>
      <c r="J195">
        <f t="shared" si="20"/>
        <v>-1.9802627296179754E-2</v>
      </c>
    </row>
    <row r="196" spans="1:10" x14ac:dyDescent="0.4">
      <c r="A196" s="2">
        <v>43516</v>
      </c>
      <c r="B196">
        <v>291000</v>
      </c>
      <c r="C196">
        <v>28350</v>
      </c>
      <c r="D196">
        <v>99700</v>
      </c>
      <c r="E196">
        <f t="shared" ref="E196:E245" si="21">(B196-B195)/B195</f>
        <v>-1.7152658662092624E-3</v>
      </c>
      <c r="F196">
        <f t="shared" ref="F196:G245" si="22">(C196-C195)/C195</f>
        <v>-1.7605633802816902E-3</v>
      </c>
      <c r="G196">
        <f t="shared" si="22"/>
        <v>-3.0000000000000001E-3</v>
      </c>
      <c r="H196">
        <f t="shared" si="18"/>
        <v>-1.7167386190545851E-3</v>
      </c>
      <c r="I196">
        <f t="shared" si="19"/>
        <v>-1.7621149933993321E-3</v>
      </c>
      <c r="J196">
        <f t="shared" si="20"/>
        <v>-3.0045090202987243E-3</v>
      </c>
    </row>
    <row r="197" spans="1:10" x14ac:dyDescent="0.4">
      <c r="A197" s="2">
        <v>43517</v>
      </c>
      <c r="B197">
        <v>301500</v>
      </c>
      <c r="C197">
        <v>28300</v>
      </c>
      <c r="D197">
        <v>98900</v>
      </c>
      <c r="E197">
        <f t="shared" si="21"/>
        <v>3.608247422680412E-2</v>
      </c>
      <c r="F197">
        <f t="shared" si="22"/>
        <v>-1.7636684303350969E-3</v>
      </c>
      <c r="G197">
        <f t="shared" si="22"/>
        <v>-8.0240722166499499E-3</v>
      </c>
      <c r="H197">
        <f t="shared" ref="H197:H245" si="23">LN(B197/B196)</f>
        <v>3.5446748995747707E-2</v>
      </c>
      <c r="I197">
        <f t="shared" ref="I197:I245" si="24">LN(C197/C196)</f>
        <v>-1.7652255245691922E-3</v>
      </c>
      <c r="J197">
        <f t="shared" ref="J197:J245" si="25">LN(D197/D196)</f>
        <v>-8.0564383391261794E-3</v>
      </c>
    </row>
    <row r="198" spans="1:10" x14ac:dyDescent="0.4">
      <c r="A198" s="2">
        <v>43518</v>
      </c>
      <c r="B198">
        <v>302000</v>
      </c>
      <c r="C198">
        <v>28450</v>
      </c>
      <c r="D198">
        <v>99300</v>
      </c>
      <c r="E198">
        <f t="shared" si="21"/>
        <v>1.658374792703151E-3</v>
      </c>
      <c r="F198">
        <f t="shared" si="22"/>
        <v>5.3003533568904597E-3</v>
      </c>
      <c r="G198">
        <f t="shared" si="22"/>
        <v>4.0444893832153692E-3</v>
      </c>
      <c r="H198">
        <f t="shared" si="23"/>
        <v>1.6570012076296086E-3</v>
      </c>
      <c r="I198">
        <f t="shared" si="24"/>
        <v>5.2863559231480246E-3</v>
      </c>
      <c r="J198">
        <f t="shared" si="25"/>
        <v>4.0363324224605528E-3</v>
      </c>
    </row>
    <row r="199" spans="1:10" x14ac:dyDescent="0.4">
      <c r="A199" s="2">
        <v>43521</v>
      </c>
      <c r="B199">
        <v>307000</v>
      </c>
      <c r="C199">
        <v>28400</v>
      </c>
      <c r="D199">
        <v>98300</v>
      </c>
      <c r="E199">
        <f t="shared" si="21"/>
        <v>1.6556291390728478E-2</v>
      </c>
      <c r="F199">
        <f t="shared" si="22"/>
        <v>-1.7574692442882249E-3</v>
      </c>
      <c r="G199">
        <f t="shared" si="22"/>
        <v>-1.0070493454179255E-2</v>
      </c>
      <c r="H199">
        <f t="shared" si="23"/>
        <v>1.642073021232749E-2</v>
      </c>
      <c r="I199">
        <f t="shared" si="24"/>
        <v>-1.7590154051795588E-3</v>
      </c>
      <c r="J199">
        <f t="shared" si="25"/>
        <v>-1.0121543898005993E-2</v>
      </c>
    </row>
    <row r="200" spans="1:10" x14ac:dyDescent="0.4">
      <c r="A200" s="2">
        <v>43522</v>
      </c>
      <c r="B200">
        <v>299500</v>
      </c>
      <c r="C200">
        <v>28300</v>
      </c>
      <c r="D200">
        <v>103500</v>
      </c>
      <c r="E200">
        <f t="shared" si="21"/>
        <v>-2.4429967426710098E-2</v>
      </c>
      <c r="F200">
        <f t="shared" si="22"/>
        <v>-3.5211267605633804E-3</v>
      </c>
      <c r="G200">
        <f t="shared" si="22"/>
        <v>5.2899287894201424E-2</v>
      </c>
      <c r="H200">
        <f t="shared" si="23"/>
        <v>-2.4733330031693125E-2</v>
      </c>
      <c r="I200">
        <f t="shared" si="24"/>
        <v>-3.5273405179684107E-3</v>
      </c>
      <c r="J200">
        <f t="shared" si="25"/>
        <v>5.154758555230287E-2</v>
      </c>
    </row>
    <row r="201" spans="1:10" x14ac:dyDescent="0.4">
      <c r="A201" s="2">
        <v>43523</v>
      </c>
      <c r="B201">
        <v>300500</v>
      </c>
      <c r="C201">
        <v>28650</v>
      </c>
      <c r="D201">
        <v>105000</v>
      </c>
      <c r="E201">
        <f t="shared" si="21"/>
        <v>3.3388981636060101E-3</v>
      </c>
      <c r="F201">
        <f t="shared" si="22"/>
        <v>1.2367491166077738E-2</v>
      </c>
      <c r="G201">
        <f t="shared" si="22"/>
        <v>1.4492753623188406E-2</v>
      </c>
      <c r="H201">
        <f t="shared" si="23"/>
        <v>3.333336419758217E-3</v>
      </c>
      <c r="I201">
        <f t="shared" si="24"/>
        <v>1.2291638511556718E-2</v>
      </c>
      <c r="J201">
        <f t="shared" si="25"/>
        <v>1.4388737452099671E-2</v>
      </c>
    </row>
    <row r="202" spans="1:10" x14ac:dyDescent="0.4">
      <c r="A202" s="2">
        <v>43524</v>
      </c>
      <c r="B202">
        <v>301500</v>
      </c>
      <c r="C202">
        <v>28450</v>
      </c>
      <c r="D202">
        <v>103500</v>
      </c>
      <c r="E202">
        <f t="shared" si="21"/>
        <v>3.3277870216306157E-3</v>
      </c>
      <c r="F202">
        <f t="shared" si="22"/>
        <v>-6.9808027923211171E-3</v>
      </c>
      <c r="G202">
        <f t="shared" si="22"/>
        <v>-1.4285714285714285E-2</v>
      </c>
      <c r="H202">
        <f t="shared" si="23"/>
        <v>3.3222621919778601E-3</v>
      </c>
      <c r="I202">
        <f t="shared" si="24"/>
        <v>-7.0052825884086879E-3</v>
      </c>
      <c r="J202">
        <f t="shared" si="25"/>
        <v>-1.4388737452099556E-2</v>
      </c>
    </row>
    <row r="203" spans="1:10" x14ac:dyDescent="0.4">
      <c r="A203" s="2">
        <v>43528</v>
      </c>
      <c r="B203">
        <v>298000</v>
      </c>
      <c r="C203">
        <v>28300</v>
      </c>
      <c r="D203">
        <v>108500</v>
      </c>
      <c r="E203">
        <f t="shared" si="21"/>
        <v>-1.1608623548922056E-2</v>
      </c>
      <c r="F203">
        <f t="shared" si="22"/>
        <v>-5.272407732864675E-3</v>
      </c>
      <c r="G203">
        <f t="shared" si="22"/>
        <v>4.8309178743961352E-2</v>
      </c>
      <c r="H203">
        <f t="shared" si="23"/>
        <v>-1.1676529661835629E-2</v>
      </c>
      <c r="I203">
        <f t="shared" si="24"/>
        <v>-5.2863559231479491E-3</v>
      </c>
      <c r="J203">
        <f t="shared" si="25"/>
        <v>4.7178560275090473E-2</v>
      </c>
    </row>
    <row r="204" spans="1:10" x14ac:dyDescent="0.4">
      <c r="A204" s="2">
        <v>43529</v>
      </c>
      <c r="B204">
        <v>301000</v>
      </c>
      <c r="C204">
        <v>28150</v>
      </c>
      <c r="D204">
        <v>106500</v>
      </c>
      <c r="E204">
        <f t="shared" si="21"/>
        <v>1.0067114093959731E-2</v>
      </c>
      <c r="F204">
        <f t="shared" si="22"/>
        <v>-5.3003533568904597E-3</v>
      </c>
      <c r="G204">
        <f t="shared" si="22"/>
        <v>-1.8433179723502304E-2</v>
      </c>
      <c r="H204">
        <f t="shared" si="23"/>
        <v>1.0016778243471209E-2</v>
      </c>
      <c r="I204">
        <f t="shared" si="24"/>
        <v>-5.3144500634925897E-3</v>
      </c>
      <c r="J204">
        <f t="shared" si="25"/>
        <v>-1.8605187831034469E-2</v>
      </c>
    </row>
    <row r="205" spans="1:10" x14ac:dyDescent="0.4">
      <c r="A205" s="2">
        <v>43530</v>
      </c>
      <c r="B205">
        <v>299500</v>
      </c>
      <c r="C205">
        <v>28000</v>
      </c>
      <c r="D205">
        <v>105500</v>
      </c>
      <c r="E205">
        <f t="shared" si="21"/>
        <v>-4.9833887043189366E-3</v>
      </c>
      <c r="F205">
        <f t="shared" si="22"/>
        <v>-5.3285968028419185E-3</v>
      </c>
      <c r="G205">
        <f t="shared" si="22"/>
        <v>-9.3896713615023476E-3</v>
      </c>
      <c r="H205">
        <f t="shared" si="23"/>
        <v>-4.9958471933716662E-3</v>
      </c>
      <c r="I205">
        <f t="shared" si="24"/>
        <v>-5.3428444104954695E-3</v>
      </c>
      <c r="J205">
        <f t="shared" si="25"/>
        <v>-9.4340322333586416E-3</v>
      </c>
    </row>
    <row r="206" spans="1:10" x14ac:dyDescent="0.4">
      <c r="A206" s="2">
        <v>43531</v>
      </c>
      <c r="B206">
        <v>293000</v>
      </c>
      <c r="C206">
        <v>27900</v>
      </c>
      <c r="D206">
        <v>104500</v>
      </c>
      <c r="E206">
        <f t="shared" si="21"/>
        <v>-2.1702838063439065E-2</v>
      </c>
      <c r="F206">
        <f t="shared" si="22"/>
        <v>-3.5714285714285713E-3</v>
      </c>
      <c r="G206">
        <f t="shared" si="22"/>
        <v>-9.4786729857819912E-3</v>
      </c>
      <c r="H206">
        <f t="shared" si="23"/>
        <v>-2.1941808538436757E-2</v>
      </c>
      <c r="I206">
        <f t="shared" si="24"/>
        <v>-3.5778213478839666E-3</v>
      </c>
      <c r="J206">
        <f t="shared" si="25"/>
        <v>-9.5238815112554786E-3</v>
      </c>
    </row>
    <row r="207" spans="1:10" x14ac:dyDescent="0.4">
      <c r="A207" s="2">
        <v>43532</v>
      </c>
      <c r="B207">
        <v>287500</v>
      </c>
      <c r="C207">
        <v>27750</v>
      </c>
      <c r="D207">
        <v>107500</v>
      </c>
      <c r="E207">
        <f t="shared" si="21"/>
        <v>-1.877133105802048E-2</v>
      </c>
      <c r="F207">
        <f t="shared" si="22"/>
        <v>-5.3763440860215058E-3</v>
      </c>
      <c r="G207">
        <f t="shared" si="22"/>
        <v>2.8708133971291867E-2</v>
      </c>
      <c r="H207">
        <f t="shared" si="23"/>
        <v>-1.8949748779662122E-2</v>
      </c>
      <c r="I207">
        <f t="shared" si="24"/>
        <v>-5.3908486348764233E-3</v>
      </c>
      <c r="J207">
        <f t="shared" si="25"/>
        <v>2.8303776162851724E-2</v>
      </c>
    </row>
    <row r="208" spans="1:10" x14ac:dyDescent="0.4">
      <c r="A208" s="2">
        <v>43535</v>
      </c>
      <c r="B208">
        <v>291000</v>
      </c>
      <c r="C208">
        <v>27650</v>
      </c>
      <c r="D208">
        <v>106000</v>
      </c>
      <c r="E208">
        <f t="shared" si="21"/>
        <v>1.2173913043478261E-2</v>
      </c>
      <c r="F208">
        <f t="shared" si="22"/>
        <v>-3.6036036036036037E-3</v>
      </c>
      <c r="G208">
        <f t="shared" si="22"/>
        <v>-1.3953488372093023E-2</v>
      </c>
      <c r="H208">
        <f t="shared" si="23"/>
        <v>1.2100406934087489E-2</v>
      </c>
      <c r="I208">
        <f t="shared" si="24"/>
        <v>-3.6101122240996741E-3</v>
      </c>
      <c r="J208">
        <f t="shared" si="25"/>
        <v>-1.4051753455650302E-2</v>
      </c>
    </row>
    <row r="209" spans="1:10" x14ac:dyDescent="0.4">
      <c r="A209" s="2">
        <v>43536</v>
      </c>
      <c r="B209">
        <v>293500</v>
      </c>
      <c r="C209">
        <v>27700</v>
      </c>
      <c r="D209">
        <v>103500</v>
      </c>
      <c r="E209">
        <f t="shared" si="21"/>
        <v>8.5910652920962206E-3</v>
      </c>
      <c r="F209">
        <f t="shared" si="22"/>
        <v>1.8083182640144665E-3</v>
      </c>
      <c r="G209">
        <f t="shared" si="22"/>
        <v>-2.358490566037736E-2</v>
      </c>
      <c r="H209">
        <f t="shared" si="23"/>
        <v>8.5543720966585954E-3</v>
      </c>
      <c r="I209">
        <f t="shared" si="24"/>
        <v>1.8066852249490513E-3</v>
      </c>
      <c r="J209">
        <f t="shared" si="25"/>
        <v>-2.386748140664343E-2</v>
      </c>
    </row>
    <row r="210" spans="1:10" x14ac:dyDescent="0.4">
      <c r="A210" s="2">
        <v>43537</v>
      </c>
      <c r="B210">
        <v>294500</v>
      </c>
      <c r="C210">
        <v>27650</v>
      </c>
      <c r="D210">
        <v>104000</v>
      </c>
      <c r="E210">
        <f t="shared" si="21"/>
        <v>3.4071550255536627E-3</v>
      </c>
      <c r="F210">
        <f t="shared" si="22"/>
        <v>-1.8050541516245488E-3</v>
      </c>
      <c r="G210">
        <f t="shared" si="22"/>
        <v>4.830917874396135E-3</v>
      </c>
      <c r="H210">
        <f t="shared" si="23"/>
        <v>3.4013638234902605E-3</v>
      </c>
      <c r="I210">
        <f t="shared" si="24"/>
        <v>-1.8066852249490357E-3</v>
      </c>
      <c r="J210">
        <f t="shared" si="25"/>
        <v>4.8192864359489218E-3</v>
      </c>
    </row>
    <row r="211" spans="1:10" x14ac:dyDescent="0.4">
      <c r="A211" s="2">
        <v>43538</v>
      </c>
      <c r="B211">
        <v>296000</v>
      </c>
      <c r="C211">
        <v>27700</v>
      </c>
      <c r="D211">
        <v>106500</v>
      </c>
      <c r="E211">
        <f t="shared" si="21"/>
        <v>5.0933786078098476E-3</v>
      </c>
      <c r="F211">
        <f t="shared" si="22"/>
        <v>1.8083182640144665E-3</v>
      </c>
      <c r="G211">
        <f t="shared" si="22"/>
        <v>2.403846153846154E-2</v>
      </c>
      <c r="H211">
        <f t="shared" si="23"/>
        <v>5.0804512324189137E-3</v>
      </c>
      <c r="I211">
        <f t="shared" si="24"/>
        <v>1.8066852249490513E-3</v>
      </c>
      <c r="J211">
        <f t="shared" si="25"/>
        <v>2.3754086008107057E-2</v>
      </c>
    </row>
    <row r="212" spans="1:10" x14ac:dyDescent="0.4">
      <c r="A212" s="2">
        <v>43539</v>
      </c>
      <c r="B212">
        <v>303500</v>
      </c>
      <c r="C212">
        <v>27950</v>
      </c>
      <c r="D212">
        <v>107500</v>
      </c>
      <c r="E212">
        <f t="shared" si="21"/>
        <v>2.5337837837837839E-2</v>
      </c>
      <c r="F212">
        <f t="shared" si="22"/>
        <v>9.0252707581227436E-3</v>
      </c>
      <c r="G212">
        <f t="shared" si="22"/>
        <v>9.3896713615023476E-3</v>
      </c>
      <c r="H212">
        <f t="shared" si="23"/>
        <v>2.502215617549268E-2</v>
      </c>
      <c r="I212">
        <f t="shared" si="24"/>
        <v>8.9847864078152571E-3</v>
      </c>
      <c r="J212">
        <f t="shared" si="25"/>
        <v>9.345862418237599E-3</v>
      </c>
    </row>
    <row r="213" spans="1:10" x14ac:dyDescent="0.4">
      <c r="A213" s="2">
        <v>43542</v>
      </c>
      <c r="B213">
        <v>308000</v>
      </c>
      <c r="C213">
        <v>28200</v>
      </c>
      <c r="D213">
        <v>107500</v>
      </c>
      <c r="E213">
        <f t="shared" si="21"/>
        <v>1.4827018121911038E-2</v>
      </c>
      <c r="F213">
        <f t="shared" si="22"/>
        <v>8.9445438282647581E-3</v>
      </c>
      <c r="G213">
        <f t="shared" si="22"/>
        <v>0</v>
      </c>
      <c r="H213">
        <f t="shared" si="23"/>
        <v>1.4718172474021485E-2</v>
      </c>
      <c r="I213">
        <f t="shared" si="24"/>
        <v>8.9047783429596853E-3</v>
      </c>
      <c r="J213">
        <f t="shared" si="25"/>
        <v>0</v>
      </c>
    </row>
    <row r="214" spans="1:10" x14ac:dyDescent="0.4">
      <c r="A214" s="2">
        <v>43543</v>
      </c>
      <c r="B214">
        <v>308500</v>
      </c>
      <c r="C214">
        <v>28250</v>
      </c>
      <c r="D214">
        <v>102500</v>
      </c>
      <c r="E214">
        <f t="shared" si="21"/>
        <v>1.6233766233766235E-3</v>
      </c>
      <c r="F214">
        <f t="shared" si="22"/>
        <v>1.7730496453900709E-3</v>
      </c>
      <c r="G214">
        <f t="shared" si="22"/>
        <v>-4.6511627906976744E-2</v>
      </c>
      <c r="H214">
        <f t="shared" si="23"/>
        <v>1.6220603718680509E-3</v>
      </c>
      <c r="I214">
        <f t="shared" si="24"/>
        <v>1.7714796483820209E-3</v>
      </c>
      <c r="J214">
        <f t="shared" si="25"/>
        <v>-4.7628048989254587E-2</v>
      </c>
    </row>
    <row r="215" spans="1:10" x14ac:dyDescent="0.4">
      <c r="A215" s="2">
        <v>43544</v>
      </c>
      <c r="B215">
        <v>308500</v>
      </c>
      <c r="C215">
        <v>28150</v>
      </c>
      <c r="D215">
        <v>102000</v>
      </c>
      <c r="E215">
        <f t="shared" si="21"/>
        <v>0</v>
      </c>
      <c r="F215">
        <f t="shared" si="22"/>
        <v>-3.5398230088495575E-3</v>
      </c>
      <c r="G215">
        <f t="shared" si="22"/>
        <v>-4.8780487804878049E-3</v>
      </c>
      <c r="H215">
        <f t="shared" si="23"/>
        <v>0</v>
      </c>
      <c r="I215">
        <f t="shared" si="24"/>
        <v>-3.5461030067505889E-3</v>
      </c>
      <c r="J215">
        <f t="shared" si="25"/>
        <v>-4.8899852941917919E-3</v>
      </c>
    </row>
    <row r="216" spans="1:10" x14ac:dyDescent="0.4">
      <c r="A216" s="2">
        <v>43545</v>
      </c>
      <c r="B216">
        <v>297000</v>
      </c>
      <c r="C216">
        <v>27950</v>
      </c>
      <c r="D216">
        <v>102500</v>
      </c>
      <c r="E216">
        <f t="shared" si="21"/>
        <v>-3.7277147487844407E-2</v>
      </c>
      <c r="F216">
        <f t="shared" si="22"/>
        <v>-7.104795737122558E-3</v>
      </c>
      <c r="G216">
        <f t="shared" si="22"/>
        <v>4.9019607843137254E-3</v>
      </c>
      <c r="H216">
        <f t="shared" si="23"/>
        <v>-3.7989704542742864E-2</v>
      </c>
      <c r="I216">
        <f t="shared" si="24"/>
        <v>-7.1301549845911912E-3</v>
      </c>
      <c r="J216">
        <f t="shared" si="25"/>
        <v>4.8899852941917702E-3</v>
      </c>
    </row>
    <row r="217" spans="1:10" x14ac:dyDescent="0.4">
      <c r="A217" s="2">
        <v>43546</v>
      </c>
      <c r="B217">
        <v>300500</v>
      </c>
      <c r="C217">
        <v>27950</v>
      </c>
      <c r="D217">
        <v>104000</v>
      </c>
      <c r="E217">
        <f t="shared" si="21"/>
        <v>1.1784511784511785E-2</v>
      </c>
      <c r="F217">
        <f t="shared" si="22"/>
        <v>0</v>
      </c>
      <c r="G217">
        <f t="shared" si="22"/>
        <v>1.4634146341463415E-2</v>
      </c>
      <c r="H217">
        <f t="shared" si="23"/>
        <v>1.1715615172562545E-2</v>
      </c>
      <c r="I217">
        <f t="shared" si="24"/>
        <v>0</v>
      </c>
      <c r="J217">
        <f t="shared" si="25"/>
        <v>1.4528100562909808E-2</v>
      </c>
    </row>
    <row r="218" spans="1:10" x14ac:dyDescent="0.4">
      <c r="A218" s="2">
        <v>43549</v>
      </c>
      <c r="B218">
        <v>302000</v>
      </c>
      <c r="C218">
        <v>27850</v>
      </c>
      <c r="D218">
        <v>102000</v>
      </c>
      <c r="E218">
        <f t="shared" si="21"/>
        <v>4.9916805324459234E-3</v>
      </c>
      <c r="F218">
        <f t="shared" si="22"/>
        <v>-3.5778175313059034E-3</v>
      </c>
      <c r="G218">
        <f t="shared" si="22"/>
        <v>-1.9230769230769232E-2</v>
      </c>
      <c r="H218">
        <f t="shared" si="23"/>
        <v>4.979263399607364E-3</v>
      </c>
      <c r="I218">
        <f t="shared" si="24"/>
        <v>-3.5842332278151613E-3</v>
      </c>
      <c r="J218">
        <f t="shared" si="25"/>
        <v>-1.9418085857101627E-2</v>
      </c>
    </row>
    <row r="219" spans="1:10" x14ac:dyDescent="0.4">
      <c r="A219" s="2">
        <v>43550</v>
      </c>
      <c r="B219">
        <v>307000</v>
      </c>
      <c r="C219">
        <v>27600</v>
      </c>
      <c r="D219">
        <v>104000</v>
      </c>
      <c r="E219">
        <f t="shared" si="21"/>
        <v>1.6556291390728478E-2</v>
      </c>
      <c r="F219">
        <f t="shared" si="22"/>
        <v>-8.9766606822262122E-3</v>
      </c>
      <c r="G219">
        <f t="shared" si="22"/>
        <v>1.9607843137254902E-2</v>
      </c>
      <c r="H219">
        <f t="shared" si="23"/>
        <v>1.642073021232749E-2</v>
      </c>
      <c r="I219">
        <f t="shared" si="24"/>
        <v>-9.0171936501887446E-3</v>
      </c>
      <c r="J219">
        <f t="shared" si="25"/>
        <v>1.9418085857101516E-2</v>
      </c>
    </row>
    <row r="220" spans="1:10" x14ac:dyDescent="0.4">
      <c r="A220" s="2">
        <v>43551</v>
      </c>
      <c r="B220">
        <v>309000</v>
      </c>
      <c r="C220">
        <v>27700</v>
      </c>
      <c r="D220">
        <v>102500</v>
      </c>
      <c r="E220">
        <f t="shared" si="21"/>
        <v>6.5146579804560263E-3</v>
      </c>
      <c r="F220">
        <f t="shared" si="22"/>
        <v>3.6231884057971015E-3</v>
      </c>
      <c r="G220">
        <f t="shared" si="22"/>
        <v>-1.4423076923076924E-2</v>
      </c>
      <c r="H220">
        <f t="shared" si="23"/>
        <v>6.4935293105483115E-3</v>
      </c>
      <c r="I220">
        <f t="shared" si="24"/>
        <v>3.6166404701885148E-3</v>
      </c>
      <c r="J220">
        <f t="shared" si="25"/>
        <v>-1.4528100562909744E-2</v>
      </c>
    </row>
    <row r="221" spans="1:10" x14ac:dyDescent="0.4">
      <c r="A221" s="2">
        <v>43552</v>
      </c>
      <c r="B221">
        <v>308000</v>
      </c>
      <c r="C221">
        <v>27800</v>
      </c>
      <c r="D221">
        <v>102500</v>
      </c>
      <c r="E221">
        <f t="shared" si="21"/>
        <v>-3.2362459546925568E-3</v>
      </c>
      <c r="F221">
        <f t="shared" si="22"/>
        <v>3.6101083032490976E-3</v>
      </c>
      <c r="G221">
        <f t="shared" si="22"/>
        <v>0</v>
      </c>
      <c r="H221">
        <f t="shared" si="23"/>
        <v>-3.2414939241709557E-3</v>
      </c>
      <c r="I221">
        <f t="shared" si="24"/>
        <v>3.6036075032986181E-3</v>
      </c>
      <c r="J221">
        <f t="shared" si="25"/>
        <v>0</v>
      </c>
    </row>
    <row r="222" spans="1:10" x14ac:dyDescent="0.4">
      <c r="A222" s="2">
        <v>43553</v>
      </c>
      <c r="B222">
        <v>301000</v>
      </c>
      <c r="C222">
        <v>27400</v>
      </c>
      <c r="D222">
        <v>103500</v>
      </c>
      <c r="E222">
        <f t="shared" si="21"/>
        <v>-2.2727272727272728E-2</v>
      </c>
      <c r="F222">
        <f t="shared" si="22"/>
        <v>-1.4388489208633094E-2</v>
      </c>
      <c r="G222">
        <f t="shared" si="22"/>
        <v>9.7560975609756097E-3</v>
      </c>
      <c r="H222">
        <f t="shared" si="23"/>
        <v>-2.2989518224698718E-2</v>
      </c>
      <c r="I222">
        <f t="shared" si="24"/>
        <v>-1.4493007302566864E-2</v>
      </c>
      <c r="J222">
        <f t="shared" si="25"/>
        <v>9.7088141269609032E-3</v>
      </c>
    </row>
    <row r="223" spans="1:10" x14ac:dyDescent="0.4">
      <c r="A223" s="2">
        <v>43556</v>
      </c>
      <c r="B223">
        <v>309000</v>
      </c>
      <c r="C223">
        <v>27250</v>
      </c>
      <c r="D223">
        <v>103000</v>
      </c>
      <c r="E223">
        <f t="shared" si="21"/>
        <v>2.6578073089700997E-2</v>
      </c>
      <c r="F223">
        <f t="shared" si="22"/>
        <v>-5.4744525547445258E-3</v>
      </c>
      <c r="G223">
        <f t="shared" si="22"/>
        <v>-4.830917874396135E-3</v>
      </c>
      <c r="H223">
        <f t="shared" si="23"/>
        <v>2.6231012148869685E-2</v>
      </c>
      <c r="I223">
        <f t="shared" si="24"/>
        <v>-5.4894922847714802E-3</v>
      </c>
      <c r="J223">
        <f t="shared" si="25"/>
        <v>-4.8426244757880151E-3</v>
      </c>
    </row>
    <row r="224" spans="1:10" x14ac:dyDescent="0.4">
      <c r="A224" s="2">
        <v>43557</v>
      </c>
      <c r="B224">
        <v>296500</v>
      </c>
      <c r="C224">
        <v>27300</v>
      </c>
      <c r="D224">
        <v>103500</v>
      </c>
      <c r="E224">
        <f t="shared" si="21"/>
        <v>-4.0453074433656956E-2</v>
      </c>
      <c r="F224">
        <f t="shared" si="22"/>
        <v>1.834862385321101E-3</v>
      </c>
      <c r="G224">
        <f t="shared" si="22"/>
        <v>4.8543689320388345E-3</v>
      </c>
      <c r="H224">
        <f t="shared" si="23"/>
        <v>-4.1294058459965338E-2</v>
      </c>
      <c r="I224">
        <f t="shared" si="24"/>
        <v>1.8331810816609117E-3</v>
      </c>
      <c r="J224">
        <f t="shared" si="25"/>
        <v>4.8426244757879908E-3</v>
      </c>
    </row>
    <row r="225" spans="1:10" x14ac:dyDescent="0.4">
      <c r="A225" s="2">
        <v>43558</v>
      </c>
      <c r="B225">
        <v>291500</v>
      </c>
      <c r="C225">
        <v>27100</v>
      </c>
      <c r="D225">
        <v>102500</v>
      </c>
      <c r="E225">
        <f t="shared" si="21"/>
        <v>-1.6863406408094434E-2</v>
      </c>
      <c r="F225">
        <f t="shared" si="22"/>
        <v>-7.326007326007326E-3</v>
      </c>
      <c r="G225">
        <f t="shared" si="22"/>
        <v>-9.6618357487922701E-3</v>
      </c>
      <c r="H225">
        <f t="shared" si="23"/>
        <v>-1.7007212647233112E-2</v>
      </c>
      <c r="I225">
        <f t="shared" si="24"/>
        <v>-7.352974305258806E-3</v>
      </c>
      <c r="J225">
        <f t="shared" si="25"/>
        <v>-9.7088141269609379E-3</v>
      </c>
    </row>
    <row r="226" spans="1:10" x14ac:dyDescent="0.4">
      <c r="A226" s="2">
        <v>43559</v>
      </c>
      <c r="B226">
        <v>290000</v>
      </c>
      <c r="C226">
        <v>27400</v>
      </c>
      <c r="D226">
        <v>102500</v>
      </c>
      <c r="E226">
        <f t="shared" si="21"/>
        <v>-5.1457975986277877E-3</v>
      </c>
      <c r="F226">
        <f t="shared" si="22"/>
        <v>1.107011070110701E-2</v>
      </c>
      <c r="G226">
        <f t="shared" si="22"/>
        <v>0</v>
      </c>
      <c r="H226">
        <f t="shared" si="23"/>
        <v>-5.1590828100273357E-3</v>
      </c>
      <c r="I226">
        <f t="shared" si="24"/>
        <v>1.1009285508369396E-2</v>
      </c>
      <c r="J226">
        <f t="shared" si="25"/>
        <v>0</v>
      </c>
    </row>
    <row r="227" spans="1:10" x14ac:dyDescent="0.4">
      <c r="A227" s="2">
        <v>43560</v>
      </c>
      <c r="B227">
        <v>293000</v>
      </c>
      <c r="C227">
        <v>27600</v>
      </c>
      <c r="D227">
        <v>102500</v>
      </c>
      <c r="E227">
        <f t="shared" si="21"/>
        <v>1.0344827586206896E-2</v>
      </c>
      <c r="F227">
        <f t="shared" si="22"/>
        <v>7.2992700729927005E-3</v>
      </c>
      <c r="G227">
        <f t="shared" si="22"/>
        <v>0</v>
      </c>
      <c r="H227">
        <f t="shared" si="23"/>
        <v>1.0291686036547506E-2</v>
      </c>
      <c r="I227">
        <f t="shared" si="24"/>
        <v>7.2727593290798781E-3</v>
      </c>
      <c r="J227">
        <f t="shared" si="25"/>
        <v>0</v>
      </c>
    </row>
    <row r="228" spans="1:10" x14ac:dyDescent="0.4">
      <c r="A228" s="2">
        <v>43563</v>
      </c>
      <c r="B228">
        <v>292000</v>
      </c>
      <c r="C228">
        <v>27450</v>
      </c>
      <c r="D228">
        <v>102000</v>
      </c>
      <c r="E228">
        <f t="shared" si="21"/>
        <v>-3.4129692832764505E-3</v>
      </c>
      <c r="F228">
        <f t="shared" si="22"/>
        <v>-5.434782608695652E-3</v>
      </c>
      <c r="G228">
        <f t="shared" si="22"/>
        <v>-4.8780487804878049E-3</v>
      </c>
      <c r="H228">
        <f t="shared" si="23"/>
        <v>-3.418806748785609E-3</v>
      </c>
      <c r="I228">
        <f t="shared" si="24"/>
        <v>-5.449604767564703E-3</v>
      </c>
      <c r="J228">
        <f t="shared" si="25"/>
        <v>-4.8899852941917919E-3</v>
      </c>
    </row>
    <row r="229" spans="1:10" x14ac:dyDescent="0.4">
      <c r="A229" s="2">
        <v>43564</v>
      </c>
      <c r="B229">
        <v>292000</v>
      </c>
      <c r="C229">
        <v>27200</v>
      </c>
      <c r="D229">
        <v>100500</v>
      </c>
      <c r="E229">
        <f t="shared" si="21"/>
        <v>0</v>
      </c>
      <c r="F229">
        <f t="shared" si="22"/>
        <v>-9.1074681238615673E-3</v>
      </c>
      <c r="G229">
        <f t="shared" si="22"/>
        <v>-1.4705882352941176E-2</v>
      </c>
      <c r="H229">
        <f t="shared" si="23"/>
        <v>0</v>
      </c>
      <c r="I229">
        <f t="shared" si="24"/>
        <v>-9.1491946535879765E-3</v>
      </c>
      <c r="J229">
        <f t="shared" si="25"/>
        <v>-1.4815085785140587E-2</v>
      </c>
    </row>
    <row r="230" spans="1:10" x14ac:dyDescent="0.4">
      <c r="A230" s="2">
        <v>43565</v>
      </c>
      <c r="B230">
        <v>293500</v>
      </c>
      <c r="C230">
        <v>27700</v>
      </c>
      <c r="D230">
        <v>102500</v>
      </c>
      <c r="E230">
        <f t="shared" si="21"/>
        <v>5.1369863013698627E-3</v>
      </c>
      <c r="F230">
        <f t="shared" si="22"/>
        <v>1.8382352941176471E-2</v>
      </c>
      <c r="G230">
        <f t="shared" si="22"/>
        <v>1.9900497512437811E-2</v>
      </c>
      <c r="H230">
        <f t="shared" si="23"/>
        <v>5.1238369998694664E-3</v>
      </c>
      <c r="I230">
        <f t="shared" si="24"/>
        <v>1.8215439891341119E-2</v>
      </c>
      <c r="J230">
        <f t="shared" si="25"/>
        <v>1.9705071079332337E-2</v>
      </c>
    </row>
    <row r="231" spans="1:10" x14ac:dyDescent="0.4">
      <c r="A231" s="2">
        <v>43566</v>
      </c>
      <c r="B231">
        <v>296000</v>
      </c>
      <c r="C231">
        <v>27400</v>
      </c>
      <c r="D231">
        <v>102500</v>
      </c>
      <c r="E231">
        <f t="shared" si="21"/>
        <v>8.5178875638841564E-3</v>
      </c>
      <c r="F231">
        <f t="shared" si="22"/>
        <v>-1.0830324909747292E-2</v>
      </c>
      <c r="G231">
        <f t="shared" si="22"/>
        <v>0</v>
      </c>
      <c r="H231">
        <f t="shared" si="23"/>
        <v>8.4818150559091299E-3</v>
      </c>
      <c r="I231">
        <f t="shared" si="24"/>
        <v>-1.0889399799268319E-2</v>
      </c>
      <c r="J231">
        <f t="shared" si="25"/>
        <v>0</v>
      </c>
    </row>
    <row r="232" spans="1:10" x14ac:dyDescent="0.4">
      <c r="A232" s="2">
        <v>43567</v>
      </c>
      <c r="B232">
        <v>299500</v>
      </c>
      <c r="C232">
        <v>27450</v>
      </c>
      <c r="D232">
        <v>102500</v>
      </c>
      <c r="E232">
        <f t="shared" si="21"/>
        <v>1.1824324324324325E-2</v>
      </c>
      <c r="F232">
        <f t="shared" si="22"/>
        <v>1.8248175182481751E-3</v>
      </c>
      <c r="G232">
        <f t="shared" si="22"/>
        <v>0</v>
      </c>
      <c r="H232">
        <f t="shared" si="23"/>
        <v>1.1754963231443684E-2</v>
      </c>
      <c r="I232">
        <f t="shared" si="24"/>
        <v>1.8231545615151783E-3</v>
      </c>
      <c r="J232">
        <f t="shared" si="25"/>
        <v>0</v>
      </c>
    </row>
    <row r="233" spans="1:10" x14ac:dyDescent="0.4">
      <c r="A233" s="2">
        <v>43570</v>
      </c>
      <c r="B233">
        <v>301000</v>
      </c>
      <c r="C233">
        <v>27500</v>
      </c>
      <c r="D233">
        <v>110500</v>
      </c>
      <c r="E233">
        <f t="shared" si="21"/>
        <v>5.008347245409015E-3</v>
      </c>
      <c r="F233">
        <f t="shared" si="22"/>
        <v>1.8214936247723133E-3</v>
      </c>
      <c r="G233">
        <f t="shared" si="22"/>
        <v>7.8048780487804878E-2</v>
      </c>
      <c r="H233">
        <f t="shared" si="23"/>
        <v>4.9958471933716697E-3</v>
      </c>
      <c r="I233">
        <f t="shared" si="24"/>
        <v>1.8198367169858993E-3</v>
      </c>
      <c r="J233">
        <f t="shared" si="25"/>
        <v>7.51527223793447E-2</v>
      </c>
    </row>
    <row r="234" spans="1:10" x14ac:dyDescent="0.4">
      <c r="A234" s="2">
        <v>43571</v>
      </c>
      <c r="B234">
        <v>298500</v>
      </c>
      <c r="C234">
        <v>27300</v>
      </c>
      <c r="D234">
        <v>117500</v>
      </c>
      <c r="E234">
        <f t="shared" si="21"/>
        <v>-8.3056478405315621E-3</v>
      </c>
      <c r="F234">
        <f t="shared" si="22"/>
        <v>-7.2727272727272727E-3</v>
      </c>
      <c r="G234">
        <f t="shared" si="22"/>
        <v>6.3348416289592757E-2</v>
      </c>
      <c r="H234">
        <f t="shared" si="23"/>
        <v>-8.3403319162189508E-3</v>
      </c>
      <c r="I234">
        <f t="shared" si="24"/>
        <v>-7.2993024816116079E-3</v>
      </c>
      <c r="J234">
        <f t="shared" si="25"/>
        <v>6.1422812626406142E-2</v>
      </c>
    </row>
    <row r="235" spans="1:10" x14ac:dyDescent="0.4">
      <c r="A235" s="2">
        <v>43572</v>
      </c>
      <c r="B235">
        <v>297000</v>
      </c>
      <c r="C235">
        <v>27300</v>
      </c>
      <c r="D235">
        <v>117500</v>
      </c>
      <c r="E235">
        <f t="shared" si="21"/>
        <v>-5.0251256281407036E-3</v>
      </c>
      <c r="F235">
        <f t="shared" si="22"/>
        <v>0</v>
      </c>
      <c r="G235">
        <f t="shared" si="22"/>
        <v>0</v>
      </c>
      <c r="H235">
        <f t="shared" si="23"/>
        <v>-5.0377940299571808E-3</v>
      </c>
      <c r="I235">
        <f t="shared" si="24"/>
        <v>0</v>
      </c>
      <c r="J235">
        <f t="shared" si="25"/>
        <v>0</v>
      </c>
    </row>
    <row r="236" spans="1:10" x14ac:dyDescent="0.4">
      <c r="A236" s="2">
        <v>43573</v>
      </c>
      <c r="B236">
        <v>299500</v>
      </c>
      <c r="C236">
        <v>27350</v>
      </c>
      <c r="D236">
        <v>116500</v>
      </c>
      <c r="E236">
        <f t="shared" si="21"/>
        <v>8.4175084175084174E-3</v>
      </c>
      <c r="F236">
        <f t="shared" si="22"/>
        <v>1.8315018315018315E-3</v>
      </c>
      <c r="G236">
        <f t="shared" si="22"/>
        <v>-8.5106382978723406E-3</v>
      </c>
      <c r="H236">
        <f t="shared" si="23"/>
        <v>8.3822787528044385E-3</v>
      </c>
      <c r="I236">
        <f t="shared" si="24"/>
        <v>1.8298266770761572E-3</v>
      </c>
      <c r="J236">
        <f t="shared" si="25"/>
        <v>-8.5470605784584083E-3</v>
      </c>
    </row>
    <row r="237" spans="1:10" x14ac:dyDescent="0.4">
      <c r="A237" s="2">
        <v>43574</v>
      </c>
      <c r="B237">
        <v>298500</v>
      </c>
      <c r="C237">
        <v>27600</v>
      </c>
      <c r="D237">
        <v>117000</v>
      </c>
      <c r="E237">
        <f t="shared" si="21"/>
        <v>-3.3388981636060101E-3</v>
      </c>
      <c r="F237">
        <f t="shared" si="22"/>
        <v>9.140767824497258E-3</v>
      </c>
      <c r="G237">
        <f t="shared" si="22"/>
        <v>4.2918454935622317E-3</v>
      </c>
      <c r="H237">
        <f t="shared" si="23"/>
        <v>-3.3444847228472486E-3</v>
      </c>
      <c r="I237">
        <f t="shared" si="24"/>
        <v>9.0992438551140888E-3</v>
      </c>
      <c r="J237">
        <f t="shared" si="25"/>
        <v>4.2826617920009493E-3</v>
      </c>
    </row>
    <row r="238" spans="1:10" x14ac:dyDescent="0.4">
      <c r="A238" s="2">
        <v>43577</v>
      </c>
      <c r="B238">
        <v>296000</v>
      </c>
      <c r="C238">
        <v>27500</v>
      </c>
      <c r="D238">
        <v>118000</v>
      </c>
      <c r="E238">
        <f t="shared" si="21"/>
        <v>-8.3752093802345051E-3</v>
      </c>
      <c r="F238">
        <f t="shared" si="22"/>
        <v>-3.6231884057971015E-3</v>
      </c>
      <c r="G238">
        <f t="shared" si="22"/>
        <v>8.5470085470085479E-3</v>
      </c>
      <c r="H238">
        <f t="shared" si="23"/>
        <v>-8.4104785085964036E-3</v>
      </c>
      <c r="I238">
        <f t="shared" si="24"/>
        <v>-3.6297680505787237E-3</v>
      </c>
      <c r="J238">
        <f t="shared" si="25"/>
        <v>8.5106896679086105E-3</v>
      </c>
    </row>
    <row r="239" spans="1:10" x14ac:dyDescent="0.4">
      <c r="A239" s="2">
        <v>43578</v>
      </c>
      <c r="B239">
        <v>301000</v>
      </c>
      <c r="C239">
        <v>27550</v>
      </c>
      <c r="D239">
        <v>116500</v>
      </c>
      <c r="E239">
        <f t="shared" si="21"/>
        <v>1.6891891891891893E-2</v>
      </c>
      <c r="F239">
        <f t="shared" si="22"/>
        <v>1.8181818181818182E-3</v>
      </c>
      <c r="G239">
        <f t="shared" si="22"/>
        <v>-1.2711864406779662E-2</v>
      </c>
      <c r="H239">
        <f t="shared" si="23"/>
        <v>1.6750810424815351E-2</v>
      </c>
      <c r="I239">
        <f t="shared" si="24"/>
        <v>1.8165309263977853E-3</v>
      </c>
      <c r="J239">
        <f t="shared" si="25"/>
        <v>-1.279335145990947E-2</v>
      </c>
    </row>
    <row r="240" spans="1:10" x14ac:dyDescent="0.4">
      <c r="A240" s="2">
        <v>43579</v>
      </c>
      <c r="B240">
        <v>304500</v>
      </c>
      <c r="C240">
        <v>27550</v>
      </c>
      <c r="D240">
        <v>118000</v>
      </c>
      <c r="E240">
        <f t="shared" si="21"/>
        <v>1.1627906976744186E-2</v>
      </c>
      <c r="F240">
        <f t="shared" si="22"/>
        <v>0</v>
      </c>
      <c r="G240">
        <f t="shared" si="22"/>
        <v>1.2875536480686695E-2</v>
      </c>
      <c r="H240">
        <f t="shared" si="23"/>
        <v>1.1560822401076006E-2</v>
      </c>
      <c r="I240">
        <f t="shared" si="24"/>
        <v>0</v>
      </c>
      <c r="J240">
        <f t="shared" si="25"/>
        <v>1.2793351459909542E-2</v>
      </c>
    </row>
    <row r="241" spans="1:10" x14ac:dyDescent="0.4">
      <c r="A241" s="2">
        <v>43580</v>
      </c>
      <c r="B241">
        <v>304000</v>
      </c>
      <c r="C241">
        <v>27500</v>
      </c>
      <c r="D241">
        <v>116000</v>
      </c>
      <c r="E241">
        <f t="shared" si="21"/>
        <v>-1.6420361247947454E-3</v>
      </c>
      <c r="F241">
        <f t="shared" si="22"/>
        <v>-1.8148820326678765E-3</v>
      </c>
      <c r="G241">
        <f t="shared" si="22"/>
        <v>-1.6949152542372881E-2</v>
      </c>
      <c r="H241">
        <f t="shared" si="23"/>
        <v>-1.6433857437300147E-3</v>
      </c>
      <c r="I241">
        <f t="shared" si="24"/>
        <v>-1.816530926397894E-3</v>
      </c>
      <c r="J241">
        <f t="shared" si="25"/>
        <v>-1.7094433359300068E-2</v>
      </c>
    </row>
    <row r="242" spans="1:10" x14ac:dyDescent="0.4">
      <c r="A242" s="2">
        <v>43581</v>
      </c>
      <c r="B242">
        <v>300000</v>
      </c>
      <c r="C242">
        <v>27450</v>
      </c>
      <c r="D242">
        <v>115000</v>
      </c>
      <c r="E242">
        <f t="shared" si="21"/>
        <v>-1.3157894736842105E-2</v>
      </c>
      <c r="F242">
        <f t="shared" si="22"/>
        <v>-1.8181818181818182E-3</v>
      </c>
      <c r="G242">
        <f t="shared" si="22"/>
        <v>-8.6206896551724137E-3</v>
      </c>
      <c r="H242">
        <f t="shared" si="23"/>
        <v>-1.324522675002068E-2</v>
      </c>
      <c r="I242">
        <f t="shared" si="24"/>
        <v>-1.8198367169859828E-3</v>
      </c>
      <c r="J242">
        <f t="shared" si="25"/>
        <v>-8.6580627431145415E-3</v>
      </c>
    </row>
    <row r="243" spans="1:10" x14ac:dyDescent="0.4">
      <c r="A243" s="2">
        <v>43584</v>
      </c>
      <c r="B243">
        <v>303000</v>
      </c>
      <c r="C243">
        <v>27500</v>
      </c>
      <c r="D243">
        <v>119500</v>
      </c>
      <c r="E243">
        <f t="shared" si="21"/>
        <v>0.01</v>
      </c>
      <c r="F243">
        <f t="shared" si="22"/>
        <v>1.8214936247723133E-3</v>
      </c>
      <c r="G243">
        <f t="shared" si="22"/>
        <v>3.9130434782608699E-2</v>
      </c>
      <c r="H243">
        <f t="shared" si="23"/>
        <v>9.950330853168092E-3</v>
      </c>
      <c r="I243">
        <f t="shared" si="24"/>
        <v>1.8198367169858993E-3</v>
      </c>
      <c r="J243">
        <f t="shared" si="25"/>
        <v>3.8384243008315291E-2</v>
      </c>
    </row>
    <row r="244" spans="1:10" x14ac:dyDescent="0.4">
      <c r="A244" s="2">
        <v>43585</v>
      </c>
      <c r="B244">
        <v>304000</v>
      </c>
      <c r="C244">
        <v>27350</v>
      </c>
      <c r="D244">
        <v>120000</v>
      </c>
      <c r="E244">
        <f t="shared" si="21"/>
        <v>3.3003300330033004E-3</v>
      </c>
      <c r="F244">
        <f t="shared" si="22"/>
        <v>-5.454545454545455E-3</v>
      </c>
      <c r="G244">
        <f t="shared" si="22"/>
        <v>4.1841004184100415E-3</v>
      </c>
      <c r="H244">
        <f t="shared" si="23"/>
        <v>3.2948958968524846E-3</v>
      </c>
      <c r="I244">
        <f t="shared" si="24"/>
        <v>-5.4694758045354328E-3</v>
      </c>
      <c r="J244">
        <f t="shared" si="25"/>
        <v>4.175371410480592E-3</v>
      </c>
    </row>
    <row r="245" spans="1:10" x14ac:dyDescent="0.4">
      <c r="A245" s="2">
        <v>43587</v>
      </c>
      <c r="B245">
        <v>307500</v>
      </c>
      <c r="C245">
        <v>27500</v>
      </c>
      <c r="D245">
        <v>123000</v>
      </c>
      <c r="E245">
        <f t="shared" si="21"/>
        <v>1.1513157894736841E-2</v>
      </c>
      <c r="F245">
        <f t="shared" si="22"/>
        <v>5.4844606946983544E-3</v>
      </c>
      <c r="G245">
        <f t="shared" si="22"/>
        <v>2.5000000000000001E-2</v>
      </c>
      <c r="H245">
        <f t="shared" si="23"/>
        <v>1.1447385840350967E-2</v>
      </c>
      <c r="I245">
        <f t="shared" si="24"/>
        <v>5.4694758045354761E-3</v>
      </c>
      <c r="J245">
        <f t="shared" si="25"/>
        <v>2.4692612590371414E-2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9548-9ECB-4277-9197-7F3C5177C903}">
  <dimension ref="A1:O251"/>
  <sheetViews>
    <sheetView workbookViewId="0">
      <selection activeCell="L15" sqref="L15"/>
    </sheetView>
  </sheetViews>
  <sheetFormatPr defaultRowHeight="17.399999999999999" x14ac:dyDescent="0.4"/>
  <cols>
    <col min="1" max="1" width="21.69921875" bestFit="1" customWidth="1"/>
    <col min="5" max="5" width="16.8984375" customWidth="1"/>
    <col min="6" max="6" width="14.3984375" customWidth="1"/>
    <col min="7" max="7" width="14.796875" customWidth="1"/>
    <col min="8" max="8" width="16.09765625" customWidth="1"/>
    <col min="9" max="9" width="15.19921875" customWidth="1"/>
    <col min="10" max="10" width="14.09765625" customWidth="1"/>
    <col min="11" max="12" width="17.796875" customWidth="1"/>
    <col min="13" max="13" width="18.19921875" customWidth="1"/>
    <col min="14" max="14" width="17.3984375" customWidth="1"/>
  </cols>
  <sheetData>
    <row r="1" spans="1:15" x14ac:dyDescent="0.4">
      <c r="A1" s="1" t="s">
        <v>0</v>
      </c>
      <c r="B1" s="1" t="s">
        <v>20</v>
      </c>
      <c r="C1" s="1" t="s">
        <v>21</v>
      </c>
      <c r="D1" s="1" t="s">
        <v>22</v>
      </c>
      <c r="E1" s="3" t="s">
        <v>1</v>
      </c>
      <c r="F1" s="3" t="s">
        <v>2</v>
      </c>
      <c r="G1" s="4" t="s">
        <v>3</v>
      </c>
      <c r="H1" s="3" t="s">
        <v>4</v>
      </c>
      <c r="I1" s="3" t="s">
        <v>5</v>
      </c>
      <c r="J1" s="5" t="s">
        <v>6</v>
      </c>
      <c r="K1" s="7" t="s">
        <v>23</v>
      </c>
      <c r="L1" s="7" t="s">
        <v>24</v>
      </c>
      <c r="M1" s="7" t="s">
        <v>25</v>
      </c>
      <c r="N1" s="7" t="s">
        <v>26</v>
      </c>
      <c r="O1" s="20" t="s">
        <v>38</v>
      </c>
    </row>
    <row r="2" spans="1:15" x14ac:dyDescent="0.4">
      <c r="A2" s="2">
        <v>43222</v>
      </c>
      <c r="B2">
        <v>267000</v>
      </c>
      <c r="C2">
        <v>27350</v>
      </c>
      <c r="D2">
        <v>114500</v>
      </c>
      <c r="E2" s="6">
        <v>0</v>
      </c>
      <c r="F2" s="6">
        <v>0</v>
      </c>
      <c r="G2" s="4">
        <v>0</v>
      </c>
      <c r="H2" s="6">
        <v>0</v>
      </c>
      <c r="I2" s="6">
        <v>0</v>
      </c>
      <c r="J2" s="5">
        <v>0</v>
      </c>
      <c r="K2" s="7">
        <v>1.6356908512972628</v>
      </c>
      <c r="L2" s="7">
        <f>(1-K2*5)/9</f>
        <v>-0.79760602849847928</v>
      </c>
      <c r="M2" s="7">
        <f>(8-4*K2)/9</f>
        <v>0.16191517720121654</v>
      </c>
      <c r="N2" s="7">
        <f>SUM(K2:M2)</f>
        <v>1</v>
      </c>
      <c r="O2">
        <f>K2*K4+L2*L4+M2*M4</f>
        <v>5.5334541356698882E-4</v>
      </c>
    </row>
    <row r="3" spans="1:15" x14ac:dyDescent="0.4">
      <c r="A3" s="2">
        <v>43223</v>
      </c>
      <c r="B3">
        <v>271000</v>
      </c>
      <c r="C3">
        <v>27800</v>
      </c>
      <c r="D3">
        <v>113500</v>
      </c>
      <c r="E3">
        <f>(B3-B2)/B2</f>
        <v>1.4981273408239701E-2</v>
      </c>
      <c r="F3">
        <f>(C3-C2)/C2</f>
        <v>1.6453382084095063E-2</v>
      </c>
      <c r="G3">
        <f>(D3-D2)/D2</f>
        <v>-8.7336244541484712E-3</v>
      </c>
      <c r="H3">
        <f t="shared" ref="H3:J18" si="0">LN(B3/B2)</f>
        <v>1.4870162479451407E-2</v>
      </c>
      <c r="I3">
        <f t="shared" si="0"/>
        <v>1.6319491828601186E-2</v>
      </c>
      <c r="J3">
        <f t="shared" si="0"/>
        <v>-8.7719860728369941E-3</v>
      </c>
      <c r="K3" s="8" t="s">
        <v>7</v>
      </c>
      <c r="L3" s="8" t="s">
        <v>8</v>
      </c>
      <c r="M3" s="8" t="s">
        <v>9</v>
      </c>
    </row>
    <row r="4" spans="1:15" x14ac:dyDescent="0.4">
      <c r="A4" s="2">
        <v>43224</v>
      </c>
      <c r="B4">
        <v>270000</v>
      </c>
      <c r="C4">
        <v>27700</v>
      </c>
      <c r="D4">
        <v>112000</v>
      </c>
      <c r="E4">
        <f>(B4-B3)/B3</f>
        <v>-3.6900369003690036E-3</v>
      </c>
      <c r="F4">
        <f t="shared" ref="F4:G67" si="1">(C4-C3)/C3</f>
        <v>-3.5971223021582736E-3</v>
      </c>
      <c r="G4">
        <f t="shared" si="1"/>
        <v>-1.3215859030837005E-2</v>
      </c>
      <c r="H4">
        <f t="shared" si="0"/>
        <v>-3.6968618813260916E-3</v>
      </c>
      <c r="I4">
        <f t="shared" si="0"/>
        <v>-3.6036075032985443E-3</v>
      </c>
      <c r="J4">
        <f t="shared" si="0"/>
        <v>-1.3303965626362815E-2</v>
      </c>
      <c r="K4" s="7">
        <f>AVERAGE(E4:E253)</f>
        <v>3.146501668404595E-4</v>
      </c>
      <c r="L4" s="7">
        <f>AVERAGE(F4:F253)</f>
        <v>9.7494939046332879E-5</v>
      </c>
      <c r="M4" s="7">
        <f>AVERAGE(G4:G253)</f>
        <v>7.1912693702356567E-4</v>
      </c>
    </row>
    <row r="5" spans="1:15" x14ac:dyDescent="0.4">
      <c r="A5" s="2">
        <v>43228</v>
      </c>
      <c r="B5">
        <v>271500</v>
      </c>
      <c r="C5">
        <v>27350</v>
      </c>
      <c r="D5">
        <v>112000</v>
      </c>
      <c r="E5">
        <f t="shared" ref="E5:G68" si="2">(B5-B4)/B4</f>
        <v>5.5555555555555558E-3</v>
      </c>
      <c r="F5">
        <f t="shared" si="1"/>
        <v>-1.263537906137184E-2</v>
      </c>
      <c r="G5">
        <f t="shared" si="1"/>
        <v>0</v>
      </c>
      <c r="H5">
        <f t="shared" si="0"/>
        <v>5.5401803756153509E-3</v>
      </c>
      <c r="I5">
        <f t="shared" si="0"/>
        <v>-1.2715884325302561E-2</v>
      </c>
      <c r="J5">
        <f t="shared" si="0"/>
        <v>0</v>
      </c>
      <c r="K5" s="19" t="s">
        <v>10</v>
      </c>
      <c r="L5" s="19" t="s">
        <v>11</v>
      </c>
      <c r="M5" s="19" t="s">
        <v>12</v>
      </c>
    </row>
    <row r="6" spans="1:15" x14ac:dyDescent="0.4">
      <c r="A6" s="2">
        <v>43229</v>
      </c>
      <c r="B6">
        <v>272000</v>
      </c>
      <c r="C6">
        <v>27500</v>
      </c>
      <c r="D6">
        <v>113000</v>
      </c>
      <c r="E6">
        <f t="shared" si="2"/>
        <v>1.841620626151013E-3</v>
      </c>
      <c r="F6">
        <f t="shared" si="1"/>
        <v>5.4844606946983544E-3</v>
      </c>
      <c r="G6">
        <f t="shared" si="1"/>
        <v>8.9285714285714281E-3</v>
      </c>
      <c r="H6">
        <f t="shared" si="0"/>
        <v>1.8399269220072951E-3</v>
      </c>
      <c r="I6">
        <f t="shared" si="0"/>
        <v>5.4694758045354761E-3</v>
      </c>
      <c r="J6">
        <f t="shared" si="0"/>
        <v>8.8889474172459942E-3</v>
      </c>
      <c r="K6" s="10">
        <f>VAR(E4:E253)</f>
        <v>2.1001291438617182E-4</v>
      </c>
      <c r="L6" s="17">
        <f>VAR(F4:F253)</f>
        <v>9.4376145749463841E-5</v>
      </c>
      <c r="M6" s="10">
        <f>VAR(G4:G253)</f>
        <v>4.4188265872145552E-4</v>
      </c>
    </row>
    <row r="7" spans="1:15" x14ac:dyDescent="0.4">
      <c r="A7" s="2">
        <v>43230</v>
      </c>
      <c r="B7">
        <v>269500</v>
      </c>
      <c r="C7">
        <v>27200</v>
      </c>
      <c r="D7">
        <v>117000</v>
      </c>
      <c r="E7">
        <f t="shared" si="2"/>
        <v>-9.1911764705882356E-3</v>
      </c>
      <c r="F7">
        <f t="shared" si="1"/>
        <v>-1.090909090909091E-2</v>
      </c>
      <c r="G7">
        <f t="shared" si="1"/>
        <v>3.5398230088495575E-2</v>
      </c>
      <c r="H7">
        <f t="shared" si="0"/>
        <v>-9.2336759469454407E-3</v>
      </c>
      <c r="I7">
        <f t="shared" si="0"/>
        <v>-1.0969031370573933E-2</v>
      </c>
      <c r="J7">
        <f t="shared" si="0"/>
        <v>3.4786116085415604E-2</v>
      </c>
      <c r="K7" s="7"/>
      <c r="L7" s="7" t="s">
        <v>13</v>
      </c>
      <c r="M7" s="7" t="s">
        <v>14</v>
      </c>
      <c r="N7" s="7" t="s">
        <v>15</v>
      </c>
    </row>
    <row r="8" spans="1:15" x14ac:dyDescent="0.4">
      <c r="A8" s="2">
        <v>43231</v>
      </c>
      <c r="B8">
        <v>269500</v>
      </c>
      <c r="C8">
        <v>27450</v>
      </c>
      <c r="D8">
        <v>117000</v>
      </c>
      <c r="E8">
        <f t="shared" si="2"/>
        <v>0</v>
      </c>
      <c r="F8">
        <f t="shared" si="1"/>
        <v>9.1911764705882356E-3</v>
      </c>
      <c r="G8">
        <f t="shared" si="1"/>
        <v>0</v>
      </c>
      <c r="H8">
        <f t="shared" si="0"/>
        <v>0</v>
      </c>
      <c r="I8">
        <f t="shared" si="0"/>
        <v>9.1491946535880823E-3</v>
      </c>
      <c r="J8">
        <f t="shared" si="0"/>
        <v>0</v>
      </c>
      <c r="K8" s="7" t="s">
        <v>13</v>
      </c>
      <c r="L8" s="7">
        <f>COVAR(E4:E253,E4:E253)</f>
        <v>2.0916608811848576E-4</v>
      </c>
      <c r="M8" s="11">
        <f>COVAR(E4:E253,F4:F253)</f>
        <v>3.881594224131448E-5</v>
      </c>
      <c r="N8" s="11">
        <f>COVAR(E4:E253,G4:G253)</f>
        <v>-2.1191360877148673E-6</v>
      </c>
    </row>
    <row r="9" spans="1:15" x14ac:dyDescent="0.4">
      <c r="A9" s="2">
        <v>43234</v>
      </c>
      <c r="B9">
        <v>268500</v>
      </c>
      <c r="C9">
        <v>27300</v>
      </c>
      <c r="D9">
        <v>113000</v>
      </c>
      <c r="E9">
        <f t="shared" si="2"/>
        <v>-3.7105751391465678E-3</v>
      </c>
      <c r="F9">
        <f t="shared" si="1"/>
        <v>-5.4644808743169399E-3</v>
      </c>
      <c r="G9">
        <f t="shared" si="1"/>
        <v>-3.4188034188034191E-2</v>
      </c>
      <c r="H9">
        <f t="shared" si="0"/>
        <v>-3.7174764001324202E-3</v>
      </c>
      <c r="I9">
        <f t="shared" si="0"/>
        <v>-5.4794657646255957E-3</v>
      </c>
      <c r="J9">
        <f t="shared" si="0"/>
        <v>-3.4786116085415542E-2</v>
      </c>
      <c r="K9" s="7" t="s">
        <v>14</v>
      </c>
      <c r="L9" s="11">
        <f>COVAR(F5:F253,E5:E253)</f>
        <v>3.8912947319816676E-5</v>
      </c>
      <c r="M9" s="11">
        <f>COVAR(F4:F253,F4:F253)</f>
        <v>9.3995596774667644E-5</v>
      </c>
      <c r="N9" s="11">
        <f>COVAR(F4:F253,G4:G253)</f>
        <v>5.6329041960121018E-6</v>
      </c>
    </row>
    <row r="10" spans="1:15" x14ac:dyDescent="0.4">
      <c r="A10" s="2">
        <v>43235</v>
      </c>
      <c r="B10">
        <v>265000</v>
      </c>
      <c r="C10">
        <v>27250</v>
      </c>
      <c r="D10">
        <v>114500</v>
      </c>
      <c r="E10">
        <f t="shared" si="2"/>
        <v>-1.3035381750465549E-2</v>
      </c>
      <c r="F10">
        <f t="shared" si="1"/>
        <v>-1.8315018315018315E-3</v>
      </c>
      <c r="G10">
        <f t="shared" si="1"/>
        <v>1.3274336283185841E-2</v>
      </c>
      <c r="H10">
        <f t="shared" si="0"/>
        <v>-1.3121087962697212E-2</v>
      </c>
      <c r="I10">
        <f t="shared" si="0"/>
        <v>-1.8331810816609605E-3</v>
      </c>
      <c r="J10">
        <f t="shared" si="0"/>
        <v>1.3187004281953681E-2</v>
      </c>
      <c r="K10" s="7" t="s">
        <v>15</v>
      </c>
      <c r="L10" s="11">
        <f>COVAR(E5:E253,G5:G253)</f>
        <v>-2.3545625103623603E-6</v>
      </c>
      <c r="M10" s="11">
        <f>COVAR(F5:F253,G5:G253)</f>
        <v>5.4464265674989392E-6</v>
      </c>
      <c r="N10" s="7">
        <f>COVAR(G4:G253,G4:G253)</f>
        <v>4.4010087380725606E-4</v>
      </c>
    </row>
    <row r="11" spans="1:15" x14ac:dyDescent="0.4">
      <c r="A11" s="2">
        <v>43236</v>
      </c>
      <c r="B11">
        <v>267000</v>
      </c>
      <c r="C11">
        <v>27200</v>
      </c>
      <c r="D11">
        <v>117000</v>
      </c>
      <c r="E11">
        <f t="shared" si="2"/>
        <v>7.5471698113207548E-3</v>
      </c>
      <c r="F11">
        <f t="shared" si="1"/>
        <v>-1.834862385321101E-3</v>
      </c>
      <c r="G11">
        <f t="shared" si="1"/>
        <v>2.1834061135371178E-2</v>
      </c>
      <c r="H11">
        <f t="shared" si="0"/>
        <v>7.518832414027319E-3</v>
      </c>
      <c r="I11">
        <f t="shared" si="0"/>
        <v>-1.8365478073013922E-3</v>
      </c>
      <c r="J11">
        <f t="shared" si="0"/>
        <v>2.1599111803461721E-2</v>
      </c>
      <c r="K11" s="7"/>
      <c r="L11" s="7"/>
      <c r="M11" s="7"/>
    </row>
    <row r="12" spans="1:15" x14ac:dyDescent="0.4">
      <c r="A12" s="2">
        <v>43237</v>
      </c>
      <c r="B12">
        <v>266000</v>
      </c>
      <c r="C12">
        <v>27400</v>
      </c>
      <c r="D12">
        <v>116500</v>
      </c>
      <c r="E12">
        <f t="shared" si="2"/>
        <v>-3.7453183520599251E-3</v>
      </c>
      <c r="F12">
        <f t="shared" si="1"/>
        <v>7.3529411764705881E-3</v>
      </c>
      <c r="G12">
        <f t="shared" si="1"/>
        <v>-4.2735042735042739E-3</v>
      </c>
      <c r="H12">
        <f t="shared" si="0"/>
        <v>-3.7523496185504642E-3</v>
      </c>
      <c r="I12">
        <f t="shared" si="0"/>
        <v>7.3260400920728812E-3</v>
      </c>
      <c r="J12">
        <f t="shared" si="0"/>
        <v>-4.2826617920008478E-3</v>
      </c>
      <c r="K12" s="16"/>
      <c r="L12" s="7"/>
      <c r="M12" s="7"/>
    </row>
    <row r="13" spans="1:15" x14ac:dyDescent="0.4">
      <c r="A13" s="2">
        <v>43238</v>
      </c>
      <c r="B13">
        <v>266500</v>
      </c>
      <c r="C13">
        <v>27350</v>
      </c>
      <c r="D13">
        <v>113500</v>
      </c>
      <c r="E13">
        <f t="shared" si="2"/>
        <v>1.8796992481203006E-3</v>
      </c>
      <c r="F13">
        <f t="shared" si="1"/>
        <v>-1.8248175182481751E-3</v>
      </c>
      <c r="G13">
        <f t="shared" si="1"/>
        <v>-2.575107296137339E-2</v>
      </c>
      <c r="H13">
        <f t="shared" si="0"/>
        <v>1.8779348242001143E-3</v>
      </c>
      <c r="I13">
        <f t="shared" si="0"/>
        <v>-1.8264845260342985E-3</v>
      </c>
      <c r="J13">
        <f t="shared" si="0"/>
        <v>-2.6088436084297853E-2</v>
      </c>
    </row>
    <row r="14" spans="1:15" x14ac:dyDescent="0.4">
      <c r="A14" s="2">
        <v>43241</v>
      </c>
      <c r="B14">
        <v>265000</v>
      </c>
      <c r="C14">
        <v>27350</v>
      </c>
      <c r="D14">
        <v>113500</v>
      </c>
      <c r="E14">
        <f t="shared" si="2"/>
        <v>-5.6285178236397749E-3</v>
      </c>
      <c r="F14">
        <f t="shared" si="1"/>
        <v>0</v>
      </c>
      <c r="G14">
        <f t="shared" si="1"/>
        <v>0</v>
      </c>
      <c r="H14">
        <f t="shared" si="0"/>
        <v>-5.6444176196770697E-3</v>
      </c>
      <c r="I14">
        <f t="shared" si="0"/>
        <v>0</v>
      </c>
      <c r="J14">
        <f t="shared" si="0"/>
        <v>0</v>
      </c>
    </row>
    <row r="15" spans="1:15" x14ac:dyDescent="0.4">
      <c r="A15" s="2">
        <v>43243</v>
      </c>
      <c r="B15">
        <v>262000</v>
      </c>
      <c r="C15">
        <v>27250</v>
      </c>
      <c r="D15">
        <v>112500</v>
      </c>
      <c r="E15">
        <f t="shared" si="2"/>
        <v>-1.1320754716981131E-2</v>
      </c>
      <c r="F15">
        <f t="shared" si="1"/>
        <v>-3.6563071297989031E-3</v>
      </c>
      <c r="G15">
        <f t="shared" si="1"/>
        <v>-8.8105726872246704E-3</v>
      </c>
      <c r="H15">
        <f t="shared" si="0"/>
        <v>-1.1385322225125352E-2</v>
      </c>
      <c r="I15">
        <f t="shared" si="0"/>
        <v>-3.6630077587371467E-3</v>
      </c>
      <c r="J15">
        <f t="shared" si="0"/>
        <v>-8.8496152769824993E-3</v>
      </c>
    </row>
    <row r="16" spans="1:15" x14ac:dyDescent="0.4">
      <c r="A16" s="2">
        <v>43244</v>
      </c>
      <c r="B16">
        <v>259500</v>
      </c>
      <c r="C16">
        <v>27200</v>
      </c>
      <c r="D16">
        <v>113000</v>
      </c>
      <c r="E16">
        <f t="shared" si="2"/>
        <v>-9.5419847328244278E-3</v>
      </c>
      <c r="F16">
        <f t="shared" si="1"/>
        <v>-1.834862385321101E-3</v>
      </c>
      <c r="G16">
        <f t="shared" si="1"/>
        <v>4.4444444444444444E-3</v>
      </c>
      <c r="H16">
        <f t="shared" si="0"/>
        <v>-9.5878011551535133E-3</v>
      </c>
      <c r="I16">
        <f t="shared" si="0"/>
        <v>-1.8365478073013922E-3</v>
      </c>
      <c r="J16">
        <f t="shared" si="0"/>
        <v>4.4345970678657748E-3</v>
      </c>
    </row>
    <row r="17" spans="1:10" x14ac:dyDescent="0.4">
      <c r="A17" s="2">
        <v>43245</v>
      </c>
      <c r="B17">
        <v>255500</v>
      </c>
      <c r="C17">
        <v>27150</v>
      </c>
      <c r="D17">
        <v>112000</v>
      </c>
      <c r="E17">
        <f t="shared" si="2"/>
        <v>-1.5414258188824663E-2</v>
      </c>
      <c r="F17">
        <f t="shared" si="1"/>
        <v>-1.838235294117647E-3</v>
      </c>
      <c r="G17">
        <f t="shared" si="1"/>
        <v>-8.8495575221238937E-3</v>
      </c>
      <c r="H17">
        <f t="shared" si="0"/>
        <v>-1.5534292962184233E-2</v>
      </c>
      <c r="I17">
        <f t="shared" si="0"/>
        <v>-1.8399269220071826E-3</v>
      </c>
      <c r="J17">
        <f t="shared" si="0"/>
        <v>-8.8889474172460393E-3</v>
      </c>
    </row>
    <row r="18" spans="1:10" x14ac:dyDescent="0.4">
      <c r="A18" s="2">
        <v>43248</v>
      </c>
      <c r="B18">
        <v>257000</v>
      </c>
      <c r="C18">
        <v>27250</v>
      </c>
      <c r="D18">
        <v>108000</v>
      </c>
      <c r="E18">
        <f t="shared" si="2"/>
        <v>5.8708414872798431E-3</v>
      </c>
      <c r="F18">
        <f t="shared" si="1"/>
        <v>3.6832412523020259E-3</v>
      </c>
      <c r="G18">
        <f t="shared" si="1"/>
        <v>-3.5714285714285712E-2</v>
      </c>
      <c r="H18">
        <f t="shared" si="0"/>
        <v>5.8536752514607281E-3</v>
      </c>
      <c r="I18">
        <f t="shared" si="0"/>
        <v>3.6764747293086273E-3</v>
      </c>
      <c r="J18">
        <f t="shared" si="0"/>
        <v>-3.6367644170874833E-2</v>
      </c>
    </row>
    <row r="19" spans="1:10" x14ac:dyDescent="0.4">
      <c r="A19" s="2">
        <v>43249</v>
      </c>
      <c r="B19">
        <v>255000</v>
      </c>
      <c r="C19">
        <v>27200</v>
      </c>
      <c r="D19">
        <v>108000</v>
      </c>
      <c r="E19">
        <f t="shared" si="2"/>
        <v>-7.7821011673151752E-3</v>
      </c>
      <c r="F19">
        <f t="shared" si="1"/>
        <v>-1.834862385321101E-3</v>
      </c>
      <c r="G19">
        <f t="shared" si="1"/>
        <v>0</v>
      </c>
      <c r="H19">
        <f t="shared" ref="H19:J82" si="3">LN(B19/B18)</f>
        <v>-7.8125397367936247E-3</v>
      </c>
      <c r="I19">
        <f t="shared" si="3"/>
        <v>-1.8365478073013922E-3</v>
      </c>
      <c r="J19">
        <f t="shared" si="3"/>
        <v>0</v>
      </c>
    </row>
    <row r="20" spans="1:10" x14ac:dyDescent="0.4">
      <c r="A20" s="2">
        <v>43250</v>
      </c>
      <c r="B20">
        <v>251500</v>
      </c>
      <c r="C20">
        <v>27050</v>
      </c>
      <c r="D20">
        <v>104000</v>
      </c>
      <c r="E20">
        <f t="shared" si="2"/>
        <v>-1.3725490196078431E-2</v>
      </c>
      <c r="F20">
        <f t="shared" si="1"/>
        <v>-5.5147058823529415E-3</v>
      </c>
      <c r="G20">
        <f t="shared" si="1"/>
        <v>-3.7037037037037035E-2</v>
      </c>
      <c r="H20">
        <f t="shared" si="3"/>
        <v>-1.3820555618632199E-2</v>
      </c>
      <c r="I20">
        <f t="shared" si="3"/>
        <v>-5.5299680094610861E-3</v>
      </c>
      <c r="J20">
        <f t="shared" si="3"/>
        <v>-3.7740327982847086E-2</v>
      </c>
    </row>
    <row r="21" spans="1:10" x14ac:dyDescent="0.4">
      <c r="A21" s="2">
        <v>43251</v>
      </c>
      <c r="B21">
        <v>250500</v>
      </c>
      <c r="C21">
        <v>27000</v>
      </c>
      <c r="D21">
        <v>103500</v>
      </c>
      <c r="E21">
        <f t="shared" si="2"/>
        <v>-3.9761431411530811E-3</v>
      </c>
      <c r="F21">
        <f t="shared" si="1"/>
        <v>-1.8484288354898336E-3</v>
      </c>
      <c r="G21">
        <f t="shared" si="1"/>
        <v>-4.807692307692308E-3</v>
      </c>
      <c r="H21">
        <f t="shared" si="3"/>
        <v>-3.9840690148744591E-3</v>
      </c>
      <c r="I21">
        <f t="shared" si="3"/>
        <v>-1.8501392881614773E-3</v>
      </c>
      <c r="J21">
        <f t="shared" si="3"/>
        <v>-4.8192864359488828E-3</v>
      </c>
    </row>
    <row r="22" spans="1:10" x14ac:dyDescent="0.4">
      <c r="A22" s="2">
        <v>43252</v>
      </c>
      <c r="B22">
        <v>254000</v>
      </c>
      <c r="C22">
        <v>27000</v>
      </c>
      <c r="D22">
        <v>104500</v>
      </c>
      <c r="E22">
        <f t="shared" si="2"/>
        <v>1.3972055888223553E-2</v>
      </c>
      <c r="F22">
        <f t="shared" si="1"/>
        <v>0</v>
      </c>
      <c r="G22">
        <f t="shared" si="1"/>
        <v>9.6618357487922701E-3</v>
      </c>
      <c r="H22">
        <f t="shared" si="3"/>
        <v>1.3875346493617019E-2</v>
      </c>
      <c r="I22">
        <f t="shared" si="3"/>
        <v>0</v>
      </c>
      <c r="J22">
        <f t="shared" si="3"/>
        <v>9.6154586994419734E-3</v>
      </c>
    </row>
    <row r="23" spans="1:10" x14ac:dyDescent="0.4">
      <c r="A23" s="2">
        <v>43255</v>
      </c>
      <c r="B23">
        <v>261000</v>
      </c>
      <c r="C23">
        <v>27200</v>
      </c>
      <c r="D23">
        <v>108000</v>
      </c>
      <c r="E23">
        <f t="shared" si="2"/>
        <v>2.7559055118110236E-2</v>
      </c>
      <c r="F23">
        <f t="shared" si="1"/>
        <v>7.4074074074074077E-3</v>
      </c>
      <c r="G23">
        <f t="shared" si="1"/>
        <v>3.3492822966507178E-2</v>
      </c>
      <c r="H23">
        <f t="shared" si="3"/>
        <v>2.7186140304156781E-2</v>
      </c>
      <c r="I23">
        <f t="shared" si="3"/>
        <v>7.38010729762246E-3</v>
      </c>
      <c r="J23">
        <f t="shared" si="3"/>
        <v>3.2944155719354058E-2</v>
      </c>
    </row>
    <row r="24" spans="1:10" x14ac:dyDescent="0.4">
      <c r="A24" s="2">
        <v>43256</v>
      </c>
      <c r="B24">
        <v>262000</v>
      </c>
      <c r="C24">
        <v>27350</v>
      </c>
      <c r="D24">
        <v>111500</v>
      </c>
      <c r="E24">
        <f t="shared" si="2"/>
        <v>3.8314176245210726E-3</v>
      </c>
      <c r="F24">
        <f t="shared" si="1"/>
        <v>5.5147058823529415E-3</v>
      </c>
      <c r="G24">
        <f t="shared" si="1"/>
        <v>3.2407407407407406E-2</v>
      </c>
      <c r="H24">
        <f t="shared" si="3"/>
        <v>3.8240964384034758E-3</v>
      </c>
      <c r="I24">
        <f t="shared" si="3"/>
        <v>5.4995555660386697E-3</v>
      </c>
      <c r="J24">
        <f t="shared" si="3"/>
        <v>3.1893363775953788E-2</v>
      </c>
    </row>
    <row r="25" spans="1:10" x14ac:dyDescent="0.4">
      <c r="A25" s="2">
        <v>43258</v>
      </c>
      <c r="B25">
        <v>264000</v>
      </c>
      <c r="C25">
        <v>27650</v>
      </c>
      <c r="D25">
        <v>111500</v>
      </c>
      <c r="E25">
        <f t="shared" si="2"/>
        <v>7.6335877862595417E-3</v>
      </c>
      <c r="F25">
        <f t="shared" si="1"/>
        <v>1.0968921389396709E-2</v>
      </c>
      <c r="G25">
        <f t="shared" si="1"/>
        <v>0</v>
      </c>
      <c r="H25">
        <f t="shared" si="3"/>
        <v>7.6045993852192125E-3</v>
      </c>
      <c r="I25">
        <f t="shared" si="3"/>
        <v>1.0909199100353531E-2</v>
      </c>
      <c r="J25">
        <f t="shared" si="3"/>
        <v>0</v>
      </c>
    </row>
    <row r="26" spans="1:10" x14ac:dyDescent="0.4">
      <c r="A26" s="2">
        <v>43259</v>
      </c>
      <c r="B26">
        <v>261500</v>
      </c>
      <c r="C26">
        <v>27850</v>
      </c>
      <c r="D26">
        <v>113000</v>
      </c>
      <c r="E26">
        <f t="shared" si="2"/>
        <v>-9.46969696969697E-3</v>
      </c>
      <c r="F26">
        <f t="shared" si="1"/>
        <v>7.2332730560578659E-3</v>
      </c>
      <c r="G26">
        <f t="shared" si="1"/>
        <v>1.3452914798206279E-2</v>
      </c>
      <c r="H26">
        <f t="shared" si="3"/>
        <v>-9.5148196413386201E-3</v>
      </c>
      <c r="I26">
        <f t="shared" si="3"/>
        <v>7.2072384049491666E-3</v>
      </c>
      <c r="J26">
        <f t="shared" si="3"/>
        <v>1.3363227812167158E-2</v>
      </c>
    </row>
    <row r="27" spans="1:10" x14ac:dyDescent="0.4">
      <c r="A27" s="2">
        <v>43262</v>
      </c>
      <c r="B27">
        <v>259000</v>
      </c>
      <c r="C27">
        <v>28350</v>
      </c>
      <c r="D27">
        <v>114000</v>
      </c>
      <c r="E27">
        <f t="shared" si="2"/>
        <v>-9.5602294455066923E-3</v>
      </c>
      <c r="F27">
        <f t="shared" si="1"/>
        <v>1.7953321364452424E-2</v>
      </c>
      <c r="G27">
        <f t="shared" si="1"/>
        <v>8.8495575221238937E-3</v>
      </c>
      <c r="H27">
        <f t="shared" si="3"/>
        <v>-9.6062218054398674E-3</v>
      </c>
      <c r="I27">
        <f t="shared" si="3"/>
        <v>1.7794063800468114E-2</v>
      </c>
      <c r="J27">
        <f t="shared" si="3"/>
        <v>8.8106296821549059E-3</v>
      </c>
    </row>
    <row r="28" spans="1:10" x14ac:dyDescent="0.4">
      <c r="A28" s="2">
        <v>43263</v>
      </c>
      <c r="B28">
        <v>261500</v>
      </c>
      <c r="C28">
        <v>28350</v>
      </c>
      <c r="D28">
        <v>114000</v>
      </c>
      <c r="E28">
        <f t="shared" si="2"/>
        <v>9.6525096525096523E-3</v>
      </c>
      <c r="F28">
        <f t="shared" si="1"/>
        <v>0</v>
      </c>
      <c r="G28">
        <f t="shared" si="1"/>
        <v>0</v>
      </c>
      <c r="H28">
        <f t="shared" si="3"/>
        <v>9.6062218054399334E-3</v>
      </c>
      <c r="I28">
        <f t="shared" si="3"/>
        <v>0</v>
      </c>
      <c r="J28">
        <f t="shared" si="3"/>
        <v>0</v>
      </c>
    </row>
    <row r="29" spans="1:10" x14ac:dyDescent="0.4">
      <c r="A29" s="2">
        <v>43265</v>
      </c>
      <c r="B29">
        <v>257500</v>
      </c>
      <c r="C29">
        <v>28100</v>
      </c>
      <c r="D29">
        <v>112000</v>
      </c>
      <c r="E29">
        <f t="shared" si="2"/>
        <v>-1.5296367112810707E-2</v>
      </c>
      <c r="F29">
        <f t="shared" si="1"/>
        <v>-8.8183421516754845E-3</v>
      </c>
      <c r="G29">
        <f t="shared" si="1"/>
        <v>-1.7543859649122806E-2</v>
      </c>
      <c r="H29">
        <f t="shared" si="3"/>
        <v>-1.5414563401186731E-2</v>
      </c>
      <c r="I29">
        <f t="shared" si="3"/>
        <v>-8.8574538340610524E-3</v>
      </c>
      <c r="J29">
        <f t="shared" si="3"/>
        <v>-1.7699577099400975E-2</v>
      </c>
    </row>
    <row r="30" spans="1:10" x14ac:dyDescent="0.4">
      <c r="A30" s="2">
        <v>43266</v>
      </c>
      <c r="B30">
        <v>260500</v>
      </c>
      <c r="C30">
        <v>28300</v>
      </c>
      <c r="D30">
        <v>109500</v>
      </c>
      <c r="E30">
        <f t="shared" si="2"/>
        <v>1.1650485436893204E-2</v>
      </c>
      <c r="F30">
        <f t="shared" si="1"/>
        <v>7.1174377224199285E-3</v>
      </c>
      <c r="G30">
        <f t="shared" si="1"/>
        <v>-2.2321428571428572E-2</v>
      </c>
      <c r="H30">
        <f t="shared" si="3"/>
        <v>1.1583141089630855E-2</v>
      </c>
      <c r="I30">
        <f t="shared" si="3"/>
        <v>7.0922283094918366E-3</v>
      </c>
      <c r="J30">
        <f t="shared" si="3"/>
        <v>-2.2574322038539065E-2</v>
      </c>
    </row>
    <row r="31" spans="1:10" x14ac:dyDescent="0.4">
      <c r="A31" s="2">
        <v>43269</v>
      </c>
      <c r="B31">
        <v>267500</v>
      </c>
      <c r="C31">
        <v>28550</v>
      </c>
      <c r="D31">
        <v>107500</v>
      </c>
      <c r="E31">
        <f t="shared" si="2"/>
        <v>2.6871401151631478E-2</v>
      </c>
      <c r="F31">
        <f t="shared" si="1"/>
        <v>8.8339222614840993E-3</v>
      </c>
      <c r="G31">
        <f t="shared" si="1"/>
        <v>-1.8264840182648401E-2</v>
      </c>
      <c r="H31">
        <f t="shared" si="3"/>
        <v>2.6516705142639707E-2</v>
      </c>
      <c r="I31">
        <f t="shared" si="3"/>
        <v>8.7951314528273445E-3</v>
      </c>
      <c r="J31">
        <f t="shared" si="3"/>
        <v>-1.8433701688838022E-2</v>
      </c>
    </row>
    <row r="32" spans="1:10" x14ac:dyDescent="0.4">
      <c r="A32" s="2">
        <v>43270</v>
      </c>
      <c r="B32">
        <v>273000</v>
      </c>
      <c r="C32">
        <v>28100</v>
      </c>
      <c r="D32">
        <v>106500</v>
      </c>
      <c r="E32">
        <f t="shared" si="2"/>
        <v>2.0560747663551402E-2</v>
      </c>
      <c r="F32">
        <f t="shared" si="1"/>
        <v>-1.5761821366024518E-2</v>
      </c>
      <c r="G32">
        <f t="shared" si="1"/>
        <v>-9.3023255813953487E-3</v>
      </c>
      <c r="H32">
        <f t="shared" si="3"/>
        <v>2.0352228848898517E-2</v>
      </c>
      <c r="I32">
        <f t="shared" si="3"/>
        <v>-1.5887359762319177E-2</v>
      </c>
      <c r="J32">
        <f t="shared" si="3"/>
        <v>-9.345862418237658E-3</v>
      </c>
    </row>
    <row r="33" spans="1:10" x14ac:dyDescent="0.4">
      <c r="A33" s="2">
        <v>43271</v>
      </c>
      <c r="B33">
        <v>269000</v>
      </c>
      <c r="C33">
        <v>28150</v>
      </c>
      <c r="D33">
        <v>108000</v>
      </c>
      <c r="E33">
        <f t="shared" si="2"/>
        <v>-1.4652014652014652E-2</v>
      </c>
      <c r="F33">
        <f t="shared" si="1"/>
        <v>1.7793594306049821E-3</v>
      </c>
      <c r="G33">
        <f t="shared" si="1"/>
        <v>1.4084507042253521E-2</v>
      </c>
      <c r="H33">
        <f t="shared" si="3"/>
        <v>-1.4760415583120573E-2</v>
      </c>
      <c r="I33">
        <f t="shared" si="3"/>
        <v>1.7777782459993572E-3</v>
      </c>
      <c r="J33">
        <f t="shared" si="3"/>
        <v>1.398624197473987E-2</v>
      </c>
    </row>
    <row r="34" spans="1:10" x14ac:dyDescent="0.4">
      <c r="A34" s="2">
        <v>43272</v>
      </c>
      <c r="B34">
        <v>262000</v>
      </c>
      <c r="C34">
        <v>27950</v>
      </c>
      <c r="D34">
        <v>107000</v>
      </c>
      <c r="E34">
        <f t="shared" si="2"/>
        <v>-2.6022304832713755E-2</v>
      </c>
      <c r="F34">
        <f t="shared" si="1"/>
        <v>-7.104795737122558E-3</v>
      </c>
      <c r="G34">
        <f t="shared" si="1"/>
        <v>-9.2592592592592587E-3</v>
      </c>
      <c r="H34">
        <f t="shared" si="3"/>
        <v>-2.6366875840742224E-2</v>
      </c>
      <c r="I34">
        <f t="shared" si="3"/>
        <v>-7.1301549845911912E-3</v>
      </c>
      <c r="J34">
        <f t="shared" si="3"/>
        <v>-9.3023926623135612E-3</v>
      </c>
    </row>
    <row r="35" spans="1:10" x14ac:dyDescent="0.4">
      <c r="A35" s="2">
        <v>43273</v>
      </c>
      <c r="B35">
        <v>265000</v>
      </c>
      <c r="C35">
        <v>27700</v>
      </c>
      <c r="D35">
        <v>114000</v>
      </c>
      <c r="E35">
        <f t="shared" si="2"/>
        <v>1.1450381679389313E-2</v>
      </c>
      <c r="F35">
        <f t="shared" si="1"/>
        <v>-8.9445438282647581E-3</v>
      </c>
      <c r="G35">
        <f t="shared" si="1"/>
        <v>6.5420560747663545E-2</v>
      </c>
      <c r="H35">
        <f t="shared" si="3"/>
        <v>1.1385322225125429E-2</v>
      </c>
      <c r="I35">
        <f t="shared" si="3"/>
        <v>-8.984786407815297E-3</v>
      </c>
      <c r="J35">
        <f t="shared" si="3"/>
        <v>6.3369613932589192E-2</v>
      </c>
    </row>
    <row r="36" spans="1:10" x14ac:dyDescent="0.4">
      <c r="A36" s="2">
        <v>43276</v>
      </c>
      <c r="B36">
        <v>263000</v>
      </c>
      <c r="C36">
        <v>27950</v>
      </c>
      <c r="D36">
        <v>114000</v>
      </c>
      <c r="E36">
        <f t="shared" si="2"/>
        <v>-7.5471698113207548E-3</v>
      </c>
      <c r="F36">
        <f t="shared" si="1"/>
        <v>9.0252707581227436E-3</v>
      </c>
      <c r="G36">
        <f t="shared" si="1"/>
        <v>0</v>
      </c>
      <c r="H36">
        <f t="shared" si="3"/>
        <v>-7.5757938084576558E-3</v>
      </c>
      <c r="I36">
        <f t="shared" si="3"/>
        <v>8.9847864078152571E-3</v>
      </c>
      <c r="J36">
        <f t="shared" si="3"/>
        <v>0</v>
      </c>
    </row>
    <row r="37" spans="1:10" x14ac:dyDescent="0.4">
      <c r="A37" s="2">
        <v>43277</v>
      </c>
      <c r="B37">
        <v>263000</v>
      </c>
      <c r="C37">
        <v>27700</v>
      </c>
      <c r="D37">
        <v>112000</v>
      </c>
      <c r="E37">
        <f t="shared" si="2"/>
        <v>0</v>
      </c>
      <c r="F37">
        <f t="shared" si="1"/>
        <v>-8.9445438282647581E-3</v>
      </c>
      <c r="G37">
        <f t="shared" si="1"/>
        <v>-1.7543859649122806E-2</v>
      </c>
      <c r="H37">
        <f t="shared" si="3"/>
        <v>0</v>
      </c>
      <c r="I37">
        <f t="shared" si="3"/>
        <v>-8.984786407815297E-3</v>
      </c>
      <c r="J37">
        <f t="shared" si="3"/>
        <v>-1.7699577099400975E-2</v>
      </c>
    </row>
    <row r="38" spans="1:10" x14ac:dyDescent="0.4">
      <c r="A38" s="2">
        <v>43278</v>
      </c>
      <c r="B38">
        <v>266500</v>
      </c>
      <c r="C38">
        <v>27700</v>
      </c>
      <c r="D38">
        <v>111000</v>
      </c>
      <c r="E38">
        <f t="shared" si="2"/>
        <v>1.3307984790874524E-2</v>
      </c>
      <c r="F38">
        <f t="shared" si="1"/>
        <v>0</v>
      </c>
      <c r="G38">
        <f t="shared" si="1"/>
        <v>-8.9285714285714281E-3</v>
      </c>
      <c r="H38">
        <f t="shared" si="3"/>
        <v>1.3220211428134737E-2</v>
      </c>
      <c r="I38">
        <f t="shared" si="3"/>
        <v>0</v>
      </c>
      <c r="J38">
        <f t="shared" si="3"/>
        <v>-8.9686699827603751E-3</v>
      </c>
    </row>
    <row r="39" spans="1:10" x14ac:dyDescent="0.4">
      <c r="A39" s="2">
        <v>43279</v>
      </c>
      <c r="B39">
        <v>266500</v>
      </c>
      <c r="C39">
        <v>27700</v>
      </c>
      <c r="D39">
        <v>111500</v>
      </c>
      <c r="E39">
        <f t="shared" si="2"/>
        <v>0</v>
      </c>
      <c r="F39">
        <f t="shared" si="1"/>
        <v>0</v>
      </c>
      <c r="G39">
        <f t="shared" si="1"/>
        <v>4.5045045045045045E-3</v>
      </c>
      <c r="H39">
        <f t="shared" si="3"/>
        <v>0</v>
      </c>
      <c r="I39">
        <f t="shared" si="3"/>
        <v>0</v>
      </c>
      <c r="J39">
        <f t="shared" si="3"/>
        <v>4.4943895878392674E-3</v>
      </c>
    </row>
    <row r="40" spans="1:10" x14ac:dyDescent="0.4">
      <c r="A40" s="2">
        <v>43280</v>
      </c>
      <c r="B40">
        <v>264000</v>
      </c>
      <c r="C40">
        <v>27400</v>
      </c>
      <c r="D40">
        <v>114500</v>
      </c>
      <c r="E40">
        <f t="shared" si="2"/>
        <v>-9.3808630393996256E-3</v>
      </c>
      <c r="F40">
        <f t="shared" si="1"/>
        <v>-1.0830324909747292E-2</v>
      </c>
      <c r="G40">
        <f t="shared" si="1"/>
        <v>2.6905829596412557E-2</v>
      </c>
      <c r="H40">
        <f t="shared" si="3"/>
        <v>-9.4251404595831097E-3</v>
      </c>
      <c r="I40">
        <f t="shared" si="3"/>
        <v>-1.0889399799268319E-2</v>
      </c>
      <c r="J40">
        <f t="shared" si="3"/>
        <v>2.6550232094120964E-2</v>
      </c>
    </row>
    <row r="41" spans="1:10" x14ac:dyDescent="0.4">
      <c r="A41" s="2">
        <v>43283</v>
      </c>
      <c r="B41">
        <v>259500</v>
      </c>
      <c r="C41">
        <v>27000</v>
      </c>
      <c r="D41">
        <v>111500</v>
      </c>
      <c r="E41">
        <f t="shared" si="2"/>
        <v>-1.7045454545454544E-2</v>
      </c>
      <c r="F41">
        <f t="shared" si="1"/>
        <v>-1.4598540145985401E-2</v>
      </c>
      <c r="G41">
        <f t="shared" si="1"/>
        <v>-2.6200873362445413E-2</v>
      </c>
      <c r="H41">
        <f t="shared" si="3"/>
        <v>-1.7192400540372875E-2</v>
      </c>
      <c r="I41">
        <f t="shared" si="3"/>
        <v>-1.4706147389695449E-2</v>
      </c>
      <c r="J41">
        <f t="shared" si="3"/>
        <v>-2.655023209412084E-2</v>
      </c>
    </row>
    <row r="42" spans="1:10" x14ac:dyDescent="0.4">
      <c r="A42" s="2">
        <v>43284</v>
      </c>
      <c r="B42">
        <v>265000</v>
      </c>
      <c r="C42">
        <v>26900</v>
      </c>
      <c r="D42">
        <v>114000</v>
      </c>
      <c r="E42">
        <f t="shared" si="2"/>
        <v>2.119460500963391E-2</v>
      </c>
      <c r="F42">
        <f t="shared" si="1"/>
        <v>-3.7037037037037038E-3</v>
      </c>
      <c r="G42">
        <f t="shared" si="1"/>
        <v>2.2421524663677129E-2</v>
      </c>
      <c r="H42">
        <f t="shared" si="3"/>
        <v>2.097312338027885E-2</v>
      </c>
      <c r="I42">
        <f t="shared" si="3"/>
        <v>-3.7105793965356015E-3</v>
      </c>
      <c r="J42">
        <f t="shared" si="3"/>
        <v>2.2173857494322075E-2</v>
      </c>
    </row>
    <row r="43" spans="1:10" x14ac:dyDescent="0.4">
      <c r="A43" s="2">
        <v>43285</v>
      </c>
      <c r="B43">
        <v>267500</v>
      </c>
      <c r="C43">
        <v>26900</v>
      </c>
      <c r="D43">
        <v>117000</v>
      </c>
      <c r="E43">
        <f t="shared" si="2"/>
        <v>9.433962264150943E-3</v>
      </c>
      <c r="F43">
        <f t="shared" si="1"/>
        <v>0</v>
      </c>
      <c r="G43">
        <f t="shared" si="1"/>
        <v>2.6315789473684209E-2</v>
      </c>
      <c r="H43">
        <f t="shared" si="3"/>
        <v>9.3897403498391374E-3</v>
      </c>
      <c r="I43">
        <f t="shared" si="3"/>
        <v>0</v>
      </c>
      <c r="J43">
        <f t="shared" si="3"/>
        <v>2.5975486403260736E-2</v>
      </c>
    </row>
    <row r="44" spans="1:10" x14ac:dyDescent="0.4">
      <c r="A44" s="2">
        <v>43286</v>
      </c>
      <c r="B44">
        <v>267500</v>
      </c>
      <c r="C44">
        <v>27050</v>
      </c>
      <c r="D44">
        <v>116500</v>
      </c>
      <c r="E44">
        <f t="shared" si="2"/>
        <v>0</v>
      </c>
      <c r="F44">
        <f t="shared" si="1"/>
        <v>5.5762081784386614E-3</v>
      </c>
      <c r="G44">
        <f t="shared" si="1"/>
        <v>-4.2735042735042739E-3</v>
      </c>
      <c r="H44">
        <f t="shared" si="3"/>
        <v>0</v>
      </c>
      <c r="I44">
        <f t="shared" si="3"/>
        <v>5.5607186846971792E-3</v>
      </c>
      <c r="J44">
        <f t="shared" si="3"/>
        <v>-4.2826617920008478E-3</v>
      </c>
    </row>
    <row r="45" spans="1:10" x14ac:dyDescent="0.4">
      <c r="A45" s="2">
        <v>43287</v>
      </c>
      <c r="B45">
        <v>274500</v>
      </c>
      <c r="C45">
        <v>27550</v>
      </c>
      <c r="D45">
        <v>114500</v>
      </c>
      <c r="E45">
        <f t="shared" si="2"/>
        <v>2.6168224299065422E-2</v>
      </c>
      <c r="F45">
        <f t="shared" si="1"/>
        <v>1.8484288354898338E-2</v>
      </c>
      <c r="G45">
        <f t="shared" si="1"/>
        <v>-1.7167381974248927E-2</v>
      </c>
      <c r="H45">
        <f t="shared" si="3"/>
        <v>2.5831694613524175E-2</v>
      </c>
      <c r="I45">
        <f t="shared" si="3"/>
        <v>1.8315530306432976E-2</v>
      </c>
      <c r="J45">
        <f t="shared" si="3"/>
        <v>-1.731645001146093E-2</v>
      </c>
    </row>
    <row r="46" spans="1:10" x14ac:dyDescent="0.4">
      <c r="A46" s="2">
        <v>43290</v>
      </c>
      <c r="B46">
        <v>275500</v>
      </c>
      <c r="C46">
        <v>27700</v>
      </c>
      <c r="D46">
        <v>117500</v>
      </c>
      <c r="E46">
        <f t="shared" si="2"/>
        <v>3.6429872495446266E-3</v>
      </c>
      <c r="F46">
        <f t="shared" si="1"/>
        <v>5.4446460980036296E-3</v>
      </c>
      <c r="G46">
        <f t="shared" si="1"/>
        <v>2.6200873362445413E-2</v>
      </c>
      <c r="H46">
        <f t="shared" si="3"/>
        <v>3.6363676433839335E-3</v>
      </c>
      <c r="I46">
        <f t="shared" si="3"/>
        <v>5.4298775943692401E-3</v>
      </c>
      <c r="J46">
        <f t="shared" si="3"/>
        <v>2.5863510589919373E-2</v>
      </c>
    </row>
    <row r="47" spans="1:10" x14ac:dyDescent="0.4">
      <c r="A47" s="2">
        <v>43291</v>
      </c>
      <c r="B47">
        <v>269000</v>
      </c>
      <c r="C47">
        <v>27750</v>
      </c>
      <c r="D47">
        <v>117000</v>
      </c>
      <c r="E47">
        <f t="shared" si="2"/>
        <v>-2.3593466424682397E-2</v>
      </c>
      <c r="F47">
        <f t="shared" si="1"/>
        <v>1.8050541516245488E-3</v>
      </c>
      <c r="G47">
        <f t="shared" si="1"/>
        <v>-4.2553191489361703E-3</v>
      </c>
      <c r="H47">
        <f t="shared" si="3"/>
        <v>-2.3876248991130083E-2</v>
      </c>
      <c r="I47">
        <f t="shared" si="3"/>
        <v>1.8034269991507267E-3</v>
      </c>
      <c r="J47">
        <f t="shared" si="3"/>
        <v>-4.2643987864575397E-3</v>
      </c>
    </row>
    <row r="48" spans="1:10" x14ac:dyDescent="0.4">
      <c r="A48" s="2">
        <v>43292</v>
      </c>
      <c r="B48">
        <v>266500</v>
      </c>
      <c r="C48">
        <v>27900</v>
      </c>
      <c r="D48">
        <v>116500</v>
      </c>
      <c r="E48">
        <f t="shared" si="2"/>
        <v>-9.2936802973977699E-3</v>
      </c>
      <c r="F48">
        <f t="shared" si="1"/>
        <v>5.4054054054054057E-3</v>
      </c>
      <c r="G48">
        <f t="shared" si="1"/>
        <v>-4.2735042735042739E-3</v>
      </c>
      <c r="H48">
        <f t="shared" si="3"/>
        <v>-9.3371359959398496E-3</v>
      </c>
      <c r="I48">
        <f t="shared" si="3"/>
        <v>5.390848634876373E-3</v>
      </c>
      <c r="J48">
        <f t="shared" si="3"/>
        <v>-4.2826617920008478E-3</v>
      </c>
    </row>
    <row r="49" spans="1:10" x14ac:dyDescent="0.4">
      <c r="A49" s="2">
        <v>43293</v>
      </c>
      <c r="B49">
        <v>264500</v>
      </c>
      <c r="C49">
        <v>27450</v>
      </c>
      <c r="D49">
        <v>117500</v>
      </c>
      <c r="E49">
        <f t="shared" si="2"/>
        <v>-7.5046904315196998E-3</v>
      </c>
      <c r="F49">
        <f t="shared" si="1"/>
        <v>-1.6129032258064516E-2</v>
      </c>
      <c r="G49">
        <f t="shared" si="1"/>
        <v>8.5836909871244635E-3</v>
      </c>
      <c r="H49">
        <f t="shared" si="3"/>
        <v>-7.5329923075451478E-3</v>
      </c>
      <c r="I49">
        <f t="shared" si="3"/>
        <v>-1.6260520871780291E-2</v>
      </c>
      <c r="J49">
        <f t="shared" si="3"/>
        <v>8.5470605784583476E-3</v>
      </c>
    </row>
    <row r="50" spans="1:10" x14ac:dyDescent="0.4">
      <c r="A50" s="2">
        <v>43294</v>
      </c>
      <c r="B50">
        <v>266000</v>
      </c>
      <c r="C50">
        <v>27700</v>
      </c>
      <c r="D50">
        <v>118000</v>
      </c>
      <c r="E50">
        <f t="shared" si="2"/>
        <v>5.6710775047258983E-3</v>
      </c>
      <c r="F50">
        <f t="shared" si="1"/>
        <v>9.1074681238615673E-3</v>
      </c>
      <c r="G50">
        <f t="shared" si="1"/>
        <v>4.2553191489361703E-3</v>
      </c>
      <c r="H50">
        <f t="shared" si="3"/>
        <v>5.6550574833450565E-3</v>
      </c>
      <c r="I50">
        <f t="shared" si="3"/>
        <v>9.0662452377532603E-3</v>
      </c>
      <c r="J50">
        <f t="shared" si="3"/>
        <v>4.246290881451004E-3</v>
      </c>
    </row>
    <row r="51" spans="1:10" x14ac:dyDescent="0.4">
      <c r="A51" s="2">
        <v>43297</v>
      </c>
      <c r="B51">
        <v>264000</v>
      </c>
      <c r="C51">
        <v>27900</v>
      </c>
      <c r="D51">
        <v>116500</v>
      </c>
      <c r="E51">
        <f t="shared" si="2"/>
        <v>-7.5187969924812026E-3</v>
      </c>
      <c r="F51">
        <f t="shared" si="1"/>
        <v>7.2202166064981952E-3</v>
      </c>
      <c r="G51">
        <f t="shared" si="1"/>
        <v>-1.2711864406779662E-2</v>
      </c>
      <c r="H51">
        <f t="shared" si="3"/>
        <v>-7.5472056353829663E-3</v>
      </c>
      <c r="I51">
        <f t="shared" si="3"/>
        <v>7.1942756340272309E-3</v>
      </c>
      <c r="J51">
        <f t="shared" si="3"/>
        <v>-1.279335145990947E-2</v>
      </c>
    </row>
    <row r="52" spans="1:10" x14ac:dyDescent="0.4">
      <c r="A52" s="2">
        <v>43298</v>
      </c>
      <c r="B52">
        <v>262500</v>
      </c>
      <c r="C52">
        <v>28150</v>
      </c>
      <c r="D52">
        <v>114000</v>
      </c>
      <c r="E52">
        <f t="shared" si="2"/>
        <v>-5.681818181818182E-3</v>
      </c>
      <c r="F52">
        <f t="shared" si="1"/>
        <v>8.9605734767025085E-3</v>
      </c>
      <c r="G52">
        <f t="shared" si="1"/>
        <v>-2.1459227467811159E-2</v>
      </c>
      <c r="H52">
        <f t="shared" si="3"/>
        <v>-5.6980211146377786E-3</v>
      </c>
      <c r="I52">
        <f t="shared" si="3"/>
        <v>8.9206657583793623E-3</v>
      </c>
      <c r="J52">
        <f t="shared" si="3"/>
        <v>-2.1692824611259785E-2</v>
      </c>
    </row>
    <row r="53" spans="1:10" x14ac:dyDescent="0.4">
      <c r="A53" s="2">
        <v>43299</v>
      </c>
      <c r="B53">
        <v>264500</v>
      </c>
      <c r="C53">
        <v>27750</v>
      </c>
      <c r="D53">
        <v>113000</v>
      </c>
      <c r="E53">
        <f t="shared" si="2"/>
        <v>7.619047619047619E-3</v>
      </c>
      <c r="F53">
        <f t="shared" si="1"/>
        <v>-1.4209591474245116E-2</v>
      </c>
      <c r="G53">
        <f t="shared" si="1"/>
        <v>-8.771929824561403E-3</v>
      </c>
      <c r="H53">
        <f t="shared" si="3"/>
        <v>7.5901692666756528E-3</v>
      </c>
      <c r="I53">
        <f t="shared" si="3"/>
        <v>-1.4311514393255922E-2</v>
      </c>
      <c r="J53">
        <f t="shared" si="3"/>
        <v>-8.8106296821549197E-3</v>
      </c>
    </row>
    <row r="54" spans="1:10" x14ac:dyDescent="0.4">
      <c r="A54" s="2">
        <v>43300</v>
      </c>
      <c r="B54">
        <v>263500</v>
      </c>
      <c r="C54">
        <v>27450</v>
      </c>
      <c r="D54">
        <v>114000</v>
      </c>
      <c r="E54">
        <f t="shared" si="2"/>
        <v>-3.780718336483932E-3</v>
      </c>
      <c r="F54">
        <f t="shared" si="1"/>
        <v>-1.0810810810810811E-2</v>
      </c>
      <c r="G54">
        <f t="shared" si="1"/>
        <v>8.8495575221238937E-3</v>
      </c>
      <c r="H54">
        <f t="shared" si="3"/>
        <v>-3.7878833169370917E-3</v>
      </c>
      <c r="I54">
        <f t="shared" si="3"/>
        <v>-1.0869672236903879E-2</v>
      </c>
      <c r="J54">
        <f t="shared" si="3"/>
        <v>8.8106296821549059E-3</v>
      </c>
    </row>
    <row r="55" spans="1:10" x14ac:dyDescent="0.4">
      <c r="A55" s="2">
        <v>43301</v>
      </c>
      <c r="B55">
        <v>267500</v>
      </c>
      <c r="C55">
        <v>27500</v>
      </c>
      <c r="D55">
        <v>115000</v>
      </c>
      <c r="E55">
        <f t="shared" si="2"/>
        <v>1.5180265654648957E-2</v>
      </c>
      <c r="F55">
        <f t="shared" si="1"/>
        <v>1.8214936247723133E-3</v>
      </c>
      <c r="G55">
        <f t="shared" si="1"/>
        <v>8.771929824561403E-3</v>
      </c>
      <c r="H55">
        <f t="shared" si="3"/>
        <v>1.5066198354644183E-2</v>
      </c>
      <c r="I55">
        <f t="shared" si="3"/>
        <v>1.8198367169858993E-3</v>
      </c>
      <c r="J55">
        <f t="shared" si="3"/>
        <v>8.7336799687546315E-3</v>
      </c>
    </row>
    <row r="56" spans="1:10" x14ac:dyDescent="0.4">
      <c r="A56" s="2">
        <v>43304</v>
      </c>
      <c r="B56">
        <v>273500</v>
      </c>
      <c r="C56">
        <v>27900</v>
      </c>
      <c r="D56">
        <v>115500</v>
      </c>
      <c r="E56">
        <f t="shared" si="2"/>
        <v>2.2429906542056073E-2</v>
      </c>
      <c r="F56">
        <f t="shared" si="1"/>
        <v>1.4545454545454545E-2</v>
      </c>
      <c r="G56">
        <f t="shared" si="1"/>
        <v>4.3478260869565218E-3</v>
      </c>
      <c r="H56">
        <f t="shared" si="3"/>
        <v>2.2182055525974704E-2</v>
      </c>
      <c r="I56">
        <f t="shared" si="3"/>
        <v>1.4440684154794428E-2</v>
      </c>
      <c r="J56">
        <f t="shared" si="3"/>
        <v>4.3384015985981411E-3</v>
      </c>
    </row>
    <row r="57" spans="1:10" x14ac:dyDescent="0.4">
      <c r="A57" s="2">
        <v>43305</v>
      </c>
      <c r="B57">
        <v>272000</v>
      </c>
      <c r="C57">
        <v>28000</v>
      </c>
      <c r="D57">
        <v>117000</v>
      </c>
      <c r="E57">
        <f t="shared" si="2"/>
        <v>-5.4844606946983544E-3</v>
      </c>
      <c r="F57">
        <f t="shared" si="1"/>
        <v>3.5842293906810036E-3</v>
      </c>
      <c r="G57">
        <f t="shared" si="1"/>
        <v>1.2987012987012988E-2</v>
      </c>
      <c r="H57">
        <f t="shared" si="3"/>
        <v>-5.4995555660385465E-3</v>
      </c>
      <c r="I57">
        <f t="shared" si="3"/>
        <v>3.5778213478839024E-3</v>
      </c>
      <c r="J57">
        <f t="shared" si="3"/>
        <v>1.2903404835907782E-2</v>
      </c>
    </row>
    <row r="58" spans="1:10" x14ac:dyDescent="0.4">
      <c r="A58" s="2">
        <v>43306</v>
      </c>
      <c r="B58">
        <v>271000</v>
      </c>
      <c r="C58">
        <v>28250</v>
      </c>
      <c r="D58">
        <v>118000</v>
      </c>
      <c r="E58">
        <f t="shared" si="2"/>
        <v>-3.6764705882352941E-3</v>
      </c>
      <c r="F58">
        <f t="shared" si="1"/>
        <v>8.9285714285714281E-3</v>
      </c>
      <c r="G58">
        <f t="shared" si="1"/>
        <v>8.5470085470085479E-3</v>
      </c>
      <c r="H58">
        <f t="shared" si="3"/>
        <v>-3.6832454162964048E-3</v>
      </c>
      <c r="I58">
        <f t="shared" si="3"/>
        <v>8.8889474172459942E-3</v>
      </c>
      <c r="J58">
        <f t="shared" si="3"/>
        <v>8.5106896679086105E-3</v>
      </c>
    </row>
    <row r="59" spans="1:10" x14ac:dyDescent="0.4">
      <c r="A59" s="2">
        <v>43307</v>
      </c>
      <c r="B59">
        <v>270500</v>
      </c>
      <c r="C59">
        <v>27900</v>
      </c>
      <c r="D59">
        <v>117500</v>
      </c>
      <c r="E59">
        <f t="shared" si="2"/>
        <v>-1.8450184501845018E-3</v>
      </c>
      <c r="F59">
        <f t="shared" si="1"/>
        <v>-1.2389380530973451E-2</v>
      </c>
      <c r="G59">
        <f t="shared" si="1"/>
        <v>-4.2372881355932203E-3</v>
      </c>
      <c r="H59">
        <f t="shared" si="3"/>
        <v>-1.8467225931646629E-3</v>
      </c>
      <c r="I59">
        <f t="shared" si="3"/>
        <v>-1.2466768765130047E-2</v>
      </c>
      <c r="J59">
        <f t="shared" si="3"/>
        <v>-4.2462908814510968E-3</v>
      </c>
    </row>
    <row r="60" spans="1:10" x14ac:dyDescent="0.4">
      <c r="A60" s="2">
        <v>43308</v>
      </c>
      <c r="B60">
        <v>270500</v>
      </c>
      <c r="C60">
        <v>28150</v>
      </c>
      <c r="D60">
        <v>119500</v>
      </c>
      <c r="E60">
        <f t="shared" si="2"/>
        <v>0</v>
      </c>
      <c r="F60">
        <f t="shared" si="1"/>
        <v>8.9605734767025085E-3</v>
      </c>
      <c r="G60">
        <f t="shared" si="1"/>
        <v>1.7021276595744681E-2</v>
      </c>
      <c r="H60">
        <f t="shared" si="3"/>
        <v>0</v>
      </c>
      <c r="I60">
        <f t="shared" si="3"/>
        <v>8.9206657583793623E-3</v>
      </c>
      <c r="J60">
        <f t="shared" si="3"/>
        <v>1.6878037787351731E-2</v>
      </c>
    </row>
    <row r="61" spans="1:10" x14ac:dyDescent="0.4">
      <c r="A61" s="2">
        <v>43311</v>
      </c>
      <c r="B61">
        <v>275000</v>
      </c>
      <c r="C61">
        <v>28050</v>
      </c>
      <c r="D61">
        <v>116500</v>
      </c>
      <c r="E61">
        <f t="shared" si="2"/>
        <v>1.6635859519408502E-2</v>
      </c>
      <c r="F61">
        <f t="shared" si="1"/>
        <v>-3.552397868561279E-3</v>
      </c>
      <c r="G61">
        <f t="shared" si="1"/>
        <v>-2.5104602510460251E-2</v>
      </c>
      <c r="H61">
        <f t="shared" si="3"/>
        <v>1.649899938003507E-2</v>
      </c>
      <c r="I61">
        <f t="shared" si="3"/>
        <v>-3.5587226169941063E-3</v>
      </c>
      <c r="J61">
        <f t="shared" si="3"/>
        <v>-2.5425098365810056E-2</v>
      </c>
    </row>
    <row r="62" spans="1:10" x14ac:dyDescent="0.4">
      <c r="A62" s="2">
        <v>43312</v>
      </c>
      <c r="B62">
        <v>273000</v>
      </c>
      <c r="C62">
        <v>28500</v>
      </c>
      <c r="D62">
        <v>112500</v>
      </c>
      <c r="E62">
        <f t="shared" si="2"/>
        <v>-7.2727272727272727E-3</v>
      </c>
      <c r="F62">
        <f t="shared" si="1"/>
        <v>1.6042780748663103E-2</v>
      </c>
      <c r="G62">
        <f t="shared" si="1"/>
        <v>-3.4334763948497854E-2</v>
      </c>
      <c r="H62">
        <f t="shared" si="3"/>
        <v>-7.2993024816116079E-3</v>
      </c>
      <c r="I62">
        <f t="shared" si="3"/>
        <v>1.5915455305899582E-2</v>
      </c>
      <c r="J62">
        <f t="shared" si="3"/>
        <v>-3.4938051361280462E-2</v>
      </c>
    </row>
    <row r="63" spans="1:10" x14ac:dyDescent="0.4">
      <c r="A63" s="2">
        <v>43313</v>
      </c>
      <c r="B63">
        <v>273000</v>
      </c>
      <c r="C63">
        <v>28350</v>
      </c>
      <c r="D63">
        <v>112500</v>
      </c>
      <c r="E63">
        <f t="shared" si="2"/>
        <v>0</v>
      </c>
      <c r="F63">
        <f t="shared" si="1"/>
        <v>-5.263157894736842E-3</v>
      </c>
      <c r="G63">
        <f t="shared" si="1"/>
        <v>0</v>
      </c>
      <c r="H63">
        <f t="shared" si="3"/>
        <v>0</v>
      </c>
      <c r="I63">
        <f t="shared" si="3"/>
        <v>-5.2770571008437812E-3</v>
      </c>
      <c r="J63">
        <f t="shared" si="3"/>
        <v>0</v>
      </c>
    </row>
    <row r="64" spans="1:10" x14ac:dyDescent="0.4">
      <c r="A64" s="2">
        <v>43314</v>
      </c>
      <c r="B64">
        <v>267000</v>
      </c>
      <c r="C64">
        <v>28800</v>
      </c>
      <c r="D64">
        <v>111000</v>
      </c>
      <c r="E64">
        <f t="shared" si="2"/>
        <v>-2.197802197802198E-2</v>
      </c>
      <c r="F64">
        <f t="shared" si="1"/>
        <v>1.5873015873015872E-2</v>
      </c>
      <c r="G64">
        <f t="shared" si="1"/>
        <v>-1.3333333333333334E-2</v>
      </c>
      <c r="H64">
        <f t="shared" si="3"/>
        <v>-2.2223136784710235E-2</v>
      </c>
      <c r="I64">
        <f t="shared" si="3"/>
        <v>1.5748356968139112E-2</v>
      </c>
      <c r="J64">
        <f t="shared" si="3"/>
        <v>-1.3423020332140661E-2</v>
      </c>
    </row>
    <row r="65" spans="1:10" x14ac:dyDescent="0.4">
      <c r="A65" s="2">
        <v>43315</v>
      </c>
      <c r="B65">
        <v>265500</v>
      </c>
      <c r="C65">
        <v>29250</v>
      </c>
      <c r="D65">
        <v>113000</v>
      </c>
      <c r="E65">
        <f t="shared" si="2"/>
        <v>-5.6179775280898875E-3</v>
      </c>
      <c r="F65">
        <f t="shared" si="1"/>
        <v>1.5625E-2</v>
      </c>
      <c r="G65">
        <f t="shared" si="1"/>
        <v>1.8018018018018018E-2</v>
      </c>
      <c r="H65">
        <f t="shared" si="3"/>
        <v>-5.6338177182560199E-3</v>
      </c>
      <c r="I65">
        <f t="shared" si="3"/>
        <v>1.5504186535965254E-2</v>
      </c>
      <c r="J65">
        <f t="shared" si="3"/>
        <v>1.7857617400006472E-2</v>
      </c>
    </row>
    <row r="66" spans="1:10" x14ac:dyDescent="0.4">
      <c r="A66" s="2">
        <v>43318</v>
      </c>
      <c r="B66">
        <v>276000</v>
      </c>
      <c r="C66">
        <v>29600</v>
      </c>
      <c r="D66">
        <v>113500</v>
      </c>
      <c r="E66">
        <f t="shared" si="2"/>
        <v>3.954802259887006E-2</v>
      </c>
      <c r="F66">
        <f t="shared" si="1"/>
        <v>1.1965811965811967E-2</v>
      </c>
      <c r="G66">
        <f t="shared" si="1"/>
        <v>4.4247787610619468E-3</v>
      </c>
      <c r="H66">
        <f t="shared" si="3"/>
        <v>3.8786025035156449E-2</v>
      </c>
      <c r="I66">
        <f t="shared" si="3"/>
        <v>1.1894787652149146E-2</v>
      </c>
      <c r="J66">
        <f t="shared" si="3"/>
        <v>4.4150182091166933E-3</v>
      </c>
    </row>
    <row r="67" spans="1:10" x14ac:dyDescent="0.4">
      <c r="A67" s="2">
        <v>43319</v>
      </c>
      <c r="B67">
        <v>277000</v>
      </c>
      <c r="C67">
        <v>28750</v>
      </c>
      <c r="D67">
        <v>120000</v>
      </c>
      <c r="E67">
        <f t="shared" si="2"/>
        <v>3.6231884057971015E-3</v>
      </c>
      <c r="F67">
        <f t="shared" si="1"/>
        <v>-2.8716216216216218E-2</v>
      </c>
      <c r="G67">
        <f t="shared" si="1"/>
        <v>5.7268722466960353E-2</v>
      </c>
      <c r="H67">
        <f t="shared" si="3"/>
        <v>3.6166404701885148E-3</v>
      </c>
      <c r="I67">
        <f t="shared" si="3"/>
        <v>-2.9136594086655254E-2</v>
      </c>
      <c r="J67">
        <f t="shared" si="3"/>
        <v>5.5688905860588632E-2</v>
      </c>
    </row>
    <row r="68" spans="1:10" x14ac:dyDescent="0.4">
      <c r="A68" s="2">
        <v>43320</v>
      </c>
      <c r="B68">
        <v>277000</v>
      </c>
      <c r="C68">
        <v>28700</v>
      </c>
      <c r="D68">
        <v>119000</v>
      </c>
      <c r="E68">
        <f t="shared" si="2"/>
        <v>0</v>
      </c>
      <c r="F68">
        <f t="shared" si="2"/>
        <v>-1.7391304347826088E-3</v>
      </c>
      <c r="G68">
        <f t="shared" si="2"/>
        <v>-8.3333333333333332E-3</v>
      </c>
      <c r="H68">
        <f t="shared" si="3"/>
        <v>0</v>
      </c>
      <c r="I68">
        <f t="shared" si="3"/>
        <v>-1.7406444777839894E-3</v>
      </c>
      <c r="J68">
        <f t="shared" si="3"/>
        <v>-8.3682496705165792E-3</v>
      </c>
    </row>
    <row r="69" spans="1:10" x14ac:dyDescent="0.4">
      <c r="A69" s="2">
        <v>43321</v>
      </c>
      <c r="B69">
        <v>279000</v>
      </c>
      <c r="C69">
        <v>29000</v>
      </c>
      <c r="D69">
        <v>125500</v>
      </c>
      <c r="E69">
        <f t="shared" ref="E69:G132" si="4">(B69-B68)/B68</f>
        <v>7.2202166064981952E-3</v>
      </c>
      <c r="F69">
        <f t="shared" si="4"/>
        <v>1.0452961672473868E-2</v>
      </c>
      <c r="G69">
        <f t="shared" si="4"/>
        <v>5.4621848739495799E-2</v>
      </c>
      <c r="H69">
        <f t="shared" si="3"/>
        <v>7.1942756340272309E-3</v>
      </c>
      <c r="I69">
        <f t="shared" si="3"/>
        <v>1.0398707220898517E-2</v>
      </c>
      <c r="J69">
        <f t="shared" si="3"/>
        <v>5.3182265460309221E-2</v>
      </c>
    </row>
    <row r="70" spans="1:10" x14ac:dyDescent="0.4">
      <c r="A70" s="2">
        <v>43322</v>
      </c>
      <c r="B70">
        <v>278500</v>
      </c>
      <c r="C70">
        <v>28950</v>
      </c>
      <c r="D70">
        <v>128000</v>
      </c>
      <c r="E70">
        <f t="shared" si="4"/>
        <v>-1.7921146953405018E-3</v>
      </c>
      <c r="F70">
        <f t="shared" si="4"/>
        <v>-1.7241379310344827E-3</v>
      </c>
      <c r="G70">
        <f t="shared" si="4"/>
        <v>1.9920318725099601E-2</v>
      </c>
      <c r="H70">
        <f t="shared" si="3"/>
        <v>-1.7937224540268775E-3</v>
      </c>
      <c r="I70">
        <f t="shared" si="3"/>
        <v>-1.7256259674697252E-3</v>
      </c>
      <c r="J70">
        <f t="shared" si="3"/>
        <v>1.9724505347778573E-2</v>
      </c>
    </row>
    <row r="71" spans="1:10" x14ac:dyDescent="0.4">
      <c r="A71" s="2">
        <v>43325</v>
      </c>
      <c r="B71">
        <v>274500</v>
      </c>
      <c r="C71">
        <v>28400</v>
      </c>
      <c r="D71">
        <v>124000</v>
      </c>
      <c r="E71">
        <f t="shared" si="4"/>
        <v>-1.4362657091561939E-2</v>
      </c>
      <c r="F71">
        <f t="shared" si="4"/>
        <v>-1.8998272884283247E-2</v>
      </c>
      <c r="G71">
        <f t="shared" si="4"/>
        <v>-3.125E-2</v>
      </c>
      <c r="H71">
        <f t="shared" si="3"/>
        <v>-1.4466798417753376E-2</v>
      </c>
      <c r="I71">
        <f t="shared" si="3"/>
        <v>-1.9181058851843888E-2</v>
      </c>
      <c r="J71">
        <f t="shared" si="3"/>
        <v>-3.1748698314580298E-2</v>
      </c>
    </row>
    <row r="72" spans="1:10" x14ac:dyDescent="0.4">
      <c r="A72" s="2">
        <v>43326</v>
      </c>
      <c r="B72">
        <v>272500</v>
      </c>
      <c r="C72">
        <v>28700</v>
      </c>
      <c r="D72">
        <v>127500</v>
      </c>
      <c r="E72">
        <f t="shared" si="4"/>
        <v>-7.2859744990892532E-3</v>
      </c>
      <c r="F72">
        <f t="shared" si="4"/>
        <v>1.0563380281690141E-2</v>
      </c>
      <c r="G72">
        <f t="shared" si="4"/>
        <v>2.8225806451612902E-2</v>
      </c>
      <c r="H72">
        <f t="shared" si="3"/>
        <v>-7.3126468462866023E-3</v>
      </c>
      <c r="I72">
        <f t="shared" si="3"/>
        <v>1.0507977598415165E-2</v>
      </c>
      <c r="J72">
        <f t="shared" si="3"/>
        <v>2.7834798993444057E-2</v>
      </c>
    </row>
    <row r="73" spans="1:10" x14ac:dyDescent="0.4">
      <c r="A73" s="2">
        <v>43328</v>
      </c>
      <c r="B73">
        <v>272000</v>
      </c>
      <c r="C73">
        <v>28950</v>
      </c>
      <c r="D73">
        <v>127500</v>
      </c>
      <c r="E73">
        <f t="shared" si="4"/>
        <v>-1.834862385321101E-3</v>
      </c>
      <c r="F73">
        <f t="shared" si="4"/>
        <v>8.7108013937282226E-3</v>
      </c>
      <c r="G73">
        <f t="shared" si="4"/>
        <v>0</v>
      </c>
      <c r="H73">
        <f t="shared" si="3"/>
        <v>-1.8365478073013922E-3</v>
      </c>
      <c r="I73">
        <f t="shared" si="3"/>
        <v>8.6730812534288639E-3</v>
      </c>
      <c r="J73">
        <f t="shared" si="3"/>
        <v>0</v>
      </c>
    </row>
    <row r="74" spans="1:10" x14ac:dyDescent="0.4">
      <c r="A74" s="2">
        <v>43329</v>
      </c>
      <c r="B74">
        <v>272000</v>
      </c>
      <c r="C74">
        <v>28750</v>
      </c>
      <c r="D74">
        <v>127000</v>
      </c>
      <c r="E74">
        <f t="shared" si="4"/>
        <v>0</v>
      </c>
      <c r="F74">
        <f t="shared" si="4"/>
        <v>-6.9084628670120895E-3</v>
      </c>
      <c r="G74">
        <f t="shared" si="4"/>
        <v>-3.9215686274509803E-3</v>
      </c>
      <c r="H74">
        <f t="shared" si="3"/>
        <v>0</v>
      </c>
      <c r="I74">
        <f t="shared" si="3"/>
        <v>-6.9324367756447907E-3</v>
      </c>
      <c r="J74">
        <f t="shared" si="3"/>
        <v>-3.9292781398895501E-3</v>
      </c>
    </row>
    <row r="75" spans="1:10" x14ac:dyDescent="0.4">
      <c r="A75" s="2">
        <v>43332</v>
      </c>
      <c r="B75">
        <v>272500</v>
      </c>
      <c r="C75">
        <v>28650</v>
      </c>
      <c r="D75">
        <v>124500</v>
      </c>
      <c r="E75">
        <f t="shared" si="4"/>
        <v>1.838235294117647E-3</v>
      </c>
      <c r="F75">
        <f t="shared" si="4"/>
        <v>-3.4782608695652175E-3</v>
      </c>
      <c r="G75">
        <f t="shared" si="4"/>
        <v>-1.968503937007874E-2</v>
      </c>
      <c r="H75">
        <f t="shared" si="3"/>
        <v>1.836547807301552E-3</v>
      </c>
      <c r="I75">
        <f t="shared" si="3"/>
        <v>-3.4843240826109225E-3</v>
      </c>
      <c r="J75">
        <f t="shared" si="3"/>
        <v>-1.9881370553828933E-2</v>
      </c>
    </row>
    <row r="76" spans="1:10" x14ac:dyDescent="0.4">
      <c r="A76" s="2">
        <v>43333</v>
      </c>
      <c r="B76">
        <v>270000</v>
      </c>
      <c r="C76">
        <v>28350</v>
      </c>
      <c r="D76">
        <v>124000</v>
      </c>
      <c r="E76">
        <f t="shared" si="4"/>
        <v>-9.1743119266055051E-3</v>
      </c>
      <c r="F76">
        <f t="shared" si="4"/>
        <v>-1.0471204188481676E-2</v>
      </c>
      <c r="G76">
        <f t="shared" si="4"/>
        <v>-4.0160642570281121E-3</v>
      </c>
      <c r="H76">
        <f t="shared" si="3"/>
        <v>-9.2166551049239522E-3</v>
      </c>
      <c r="I76">
        <f t="shared" si="3"/>
        <v>-1.0526412986987504E-2</v>
      </c>
      <c r="J76">
        <f t="shared" si="3"/>
        <v>-4.0241502997254907E-3</v>
      </c>
    </row>
    <row r="77" spans="1:10" x14ac:dyDescent="0.4">
      <c r="A77" s="2">
        <v>43334</v>
      </c>
      <c r="B77">
        <v>270500</v>
      </c>
      <c r="C77">
        <v>28150</v>
      </c>
      <c r="D77">
        <v>124500</v>
      </c>
      <c r="E77">
        <f t="shared" si="4"/>
        <v>1.8518518518518519E-3</v>
      </c>
      <c r="F77">
        <f t="shared" si="4"/>
        <v>-7.0546737213403876E-3</v>
      </c>
      <c r="G77">
        <f t="shared" si="4"/>
        <v>4.0322580645161289E-3</v>
      </c>
      <c r="H77">
        <f t="shared" si="3"/>
        <v>1.8501392881613734E-3</v>
      </c>
      <c r="I77">
        <f t="shared" si="3"/>
        <v>-7.0796755880616884E-3</v>
      </c>
      <c r="J77">
        <f t="shared" si="3"/>
        <v>4.024150299725548E-3</v>
      </c>
    </row>
    <row r="78" spans="1:10" x14ac:dyDescent="0.4">
      <c r="A78" s="2">
        <v>43335</v>
      </c>
      <c r="B78">
        <v>271000</v>
      </c>
      <c r="C78">
        <v>28350</v>
      </c>
      <c r="D78">
        <v>125500</v>
      </c>
      <c r="E78">
        <f t="shared" si="4"/>
        <v>1.8484288354898336E-3</v>
      </c>
      <c r="F78">
        <f t="shared" si="4"/>
        <v>7.104795737122558E-3</v>
      </c>
      <c r="G78">
        <f t="shared" si="4"/>
        <v>8.0321285140562242E-3</v>
      </c>
      <c r="H78">
        <f t="shared" si="3"/>
        <v>1.8467225931647112E-3</v>
      </c>
      <c r="I78">
        <f t="shared" si="3"/>
        <v>7.0796755880617682E-3</v>
      </c>
      <c r="J78">
        <f t="shared" si="3"/>
        <v>8.0000426670763704E-3</v>
      </c>
    </row>
    <row r="79" spans="1:10" x14ac:dyDescent="0.4">
      <c r="A79" s="2">
        <v>43336</v>
      </c>
      <c r="B79">
        <v>270000</v>
      </c>
      <c r="C79">
        <v>28800</v>
      </c>
      <c r="D79">
        <v>124000</v>
      </c>
      <c r="E79">
        <f t="shared" si="4"/>
        <v>-3.6900369003690036E-3</v>
      </c>
      <c r="F79">
        <f t="shared" si="4"/>
        <v>1.5873015873015872E-2</v>
      </c>
      <c r="G79">
        <f t="shared" si="4"/>
        <v>-1.1952191235059761E-2</v>
      </c>
      <c r="H79">
        <f t="shared" si="3"/>
        <v>-3.6968618813260916E-3</v>
      </c>
      <c r="I79">
        <f t="shared" si="3"/>
        <v>1.5748356968139112E-2</v>
      </c>
      <c r="J79">
        <f t="shared" si="3"/>
        <v>-1.2024192966801701E-2</v>
      </c>
    </row>
    <row r="80" spans="1:10" x14ac:dyDescent="0.4">
      <c r="A80" s="2">
        <v>43339</v>
      </c>
      <c r="B80">
        <v>266000</v>
      </c>
      <c r="C80">
        <v>28800</v>
      </c>
      <c r="D80">
        <v>128000</v>
      </c>
      <c r="E80">
        <f t="shared" si="4"/>
        <v>-1.4814814814814815E-2</v>
      </c>
      <c r="F80">
        <f t="shared" si="4"/>
        <v>0</v>
      </c>
      <c r="G80">
        <f t="shared" si="4"/>
        <v>3.2258064516129031E-2</v>
      </c>
      <c r="H80">
        <f t="shared" si="3"/>
        <v>-1.4925650216675706E-2</v>
      </c>
      <c r="I80">
        <f t="shared" si="3"/>
        <v>0</v>
      </c>
      <c r="J80">
        <f t="shared" si="3"/>
        <v>3.174869831458027E-2</v>
      </c>
    </row>
    <row r="81" spans="1:10" x14ac:dyDescent="0.4">
      <c r="A81" s="2">
        <v>43340</v>
      </c>
      <c r="B81">
        <v>267500</v>
      </c>
      <c r="C81">
        <v>28950</v>
      </c>
      <c r="D81">
        <v>125500</v>
      </c>
      <c r="E81">
        <f t="shared" si="4"/>
        <v>5.6390977443609019E-3</v>
      </c>
      <c r="F81">
        <f t="shared" si="4"/>
        <v>5.208333333333333E-3</v>
      </c>
      <c r="G81">
        <f t="shared" si="4"/>
        <v>-1.953125E-2</v>
      </c>
      <c r="H81">
        <f t="shared" si="3"/>
        <v>5.6232575543622605E-3</v>
      </c>
      <c r="I81">
        <f t="shared" si="3"/>
        <v>5.19481687710393E-3</v>
      </c>
      <c r="J81">
        <f t="shared" si="3"/>
        <v>-1.972450534777859E-2</v>
      </c>
    </row>
    <row r="82" spans="1:10" x14ac:dyDescent="0.4">
      <c r="A82" s="2">
        <v>43341</v>
      </c>
      <c r="B82">
        <v>266000</v>
      </c>
      <c r="C82">
        <v>28950</v>
      </c>
      <c r="D82">
        <v>126500</v>
      </c>
      <c r="E82">
        <f t="shared" si="4"/>
        <v>-5.6074766355140183E-3</v>
      </c>
      <c r="F82">
        <f t="shared" si="4"/>
        <v>0</v>
      </c>
      <c r="G82">
        <f t="shared" si="4"/>
        <v>7.9681274900398405E-3</v>
      </c>
      <c r="H82">
        <f t="shared" si="3"/>
        <v>-5.62325755436212E-3</v>
      </c>
      <c r="I82">
        <f t="shared" si="3"/>
        <v>0</v>
      </c>
      <c r="J82">
        <f t="shared" si="3"/>
        <v>7.9365495957363415E-3</v>
      </c>
    </row>
    <row r="83" spans="1:10" x14ac:dyDescent="0.4">
      <c r="A83" s="2">
        <v>43342</v>
      </c>
      <c r="B83">
        <v>261000</v>
      </c>
      <c r="C83">
        <v>28850</v>
      </c>
      <c r="D83">
        <v>126500</v>
      </c>
      <c r="E83">
        <f t="shared" si="4"/>
        <v>-1.8796992481203006E-2</v>
      </c>
      <c r="F83">
        <f t="shared" si="4"/>
        <v>-3.4542314335060447E-3</v>
      </c>
      <c r="G83">
        <f t="shared" si="4"/>
        <v>0</v>
      </c>
      <c r="H83">
        <f t="shared" ref="H83:J146" si="5">LN(B83/B82)</f>
        <v>-1.8975901459005691E-2</v>
      </c>
      <c r="I83">
        <f t="shared" si="5"/>
        <v>-3.4602110648957311E-3</v>
      </c>
      <c r="J83">
        <f t="shared" si="5"/>
        <v>0</v>
      </c>
    </row>
    <row r="84" spans="1:10" x14ac:dyDescent="0.4">
      <c r="A84" s="2">
        <v>43343</v>
      </c>
      <c r="B84">
        <v>265000</v>
      </c>
      <c r="C84">
        <v>28900</v>
      </c>
      <c r="D84">
        <v>125000</v>
      </c>
      <c r="E84">
        <f t="shared" si="4"/>
        <v>1.532567049808429E-2</v>
      </c>
      <c r="F84">
        <f t="shared" si="4"/>
        <v>1.7331022530329288E-3</v>
      </c>
      <c r="G84">
        <f t="shared" si="4"/>
        <v>-1.1857707509881422E-2</v>
      </c>
      <c r="H84">
        <f t="shared" si="5"/>
        <v>1.5209418663528708E-2</v>
      </c>
      <c r="I84">
        <f t="shared" si="5"/>
        <v>1.7316021642778939E-3</v>
      </c>
      <c r="J84">
        <f t="shared" si="5"/>
        <v>-1.1928570865273845E-2</v>
      </c>
    </row>
    <row r="85" spans="1:10" x14ac:dyDescent="0.4">
      <c r="A85" s="2">
        <v>43346</v>
      </c>
      <c r="B85">
        <v>264000</v>
      </c>
      <c r="C85">
        <v>28900</v>
      </c>
      <c r="D85">
        <v>121500</v>
      </c>
      <c r="E85">
        <f t="shared" si="4"/>
        <v>-3.7735849056603774E-3</v>
      </c>
      <c r="F85">
        <f t="shared" si="4"/>
        <v>0</v>
      </c>
      <c r="G85">
        <f t="shared" si="4"/>
        <v>-2.8000000000000001E-2</v>
      </c>
      <c r="H85">
        <f t="shared" si="5"/>
        <v>-3.7807228399060443E-3</v>
      </c>
      <c r="I85">
        <f t="shared" si="5"/>
        <v>0</v>
      </c>
      <c r="J85">
        <f t="shared" si="5"/>
        <v>-2.8399474521698002E-2</v>
      </c>
    </row>
    <row r="86" spans="1:10" x14ac:dyDescent="0.4">
      <c r="A86" s="2">
        <v>43347</v>
      </c>
      <c r="B86">
        <v>262500</v>
      </c>
      <c r="C86">
        <v>28700</v>
      </c>
      <c r="D86">
        <v>122000</v>
      </c>
      <c r="E86">
        <f t="shared" si="4"/>
        <v>-5.681818181818182E-3</v>
      </c>
      <c r="F86">
        <f t="shared" si="4"/>
        <v>-6.920415224913495E-3</v>
      </c>
      <c r="G86">
        <f t="shared" si="4"/>
        <v>4.11522633744856E-3</v>
      </c>
      <c r="H86">
        <f t="shared" si="5"/>
        <v>-5.6980211146377786E-3</v>
      </c>
      <c r="I86">
        <f t="shared" si="5"/>
        <v>-6.9444723528110461E-3</v>
      </c>
      <c r="J86">
        <f t="shared" si="5"/>
        <v>4.1067819526535024E-3</v>
      </c>
    </row>
    <row r="87" spans="1:10" x14ac:dyDescent="0.4">
      <c r="A87" s="2">
        <v>43348</v>
      </c>
      <c r="B87">
        <v>260500</v>
      </c>
      <c r="C87">
        <v>28900</v>
      </c>
      <c r="D87">
        <v>121000</v>
      </c>
      <c r="E87">
        <f t="shared" si="4"/>
        <v>-7.619047619047619E-3</v>
      </c>
      <c r="F87">
        <f t="shared" si="4"/>
        <v>6.9686411149825784E-3</v>
      </c>
      <c r="G87">
        <f t="shared" si="4"/>
        <v>-8.1967213114754103E-3</v>
      </c>
      <c r="H87">
        <f t="shared" si="5"/>
        <v>-7.6482208382568449E-3</v>
      </c>
      <c r="I87">
        <f t="shared" si="5"/>
        <v>6.944472352810995E-3</v>
      </c>
      <c r="J87">
        <f t="shared" si="5"/>
        <v>-8.23049913651548E-3</v>
      </c>
    </row>
    <row r="88" spans="1:10" x14ac:dyDescent="0.4">
      <c r="A88" s="2">
        <v>43349</v>
      </c>
      <c r="B88">
        <v>260000</v>
      </c>
      <c r="C88">
        <v>29000</v>
      </c>
      <c r="D88">
        <v>120000</v>
      </c>
      <c r="E88">
        <f t="shared" si="4"/>
        <v>-1.9193857965451055E-3</v>
      </c>
      <c r="F88">
        <f t="shared" si="4"/>
        <v>3.4602076124567475E-3</v>
      </c>
      <c r="G88">
        <f t="shared" si="4"/>
        <v>-8.2644628099173556E-3</v>
      </c>
      <c r="H88">
        <f t="shared" si="5"/>
        <v>-1.9212301778939326E-3</v>
      </c>
      <c r="I88">
        <f t="shared" si="5"/>
        <v>3.4542348680876036E-3</v>
      </c>
      <c r="J88">
        <f t="shared" si="5"/>
        <v>-8.2988028146950658E-3</v>
      </c>
    </row>
    <row r="89" spans="1:10" x14ac:dyDescent="0.4">
      <c r="A89" s="2">
        <v>43350</v>
      </c>
      <c r="B89">
        <v>267000</v>
      </c>
      <c r="C89">
        <v>28950</v>
      </c>
      <c r="D89">
        <v>120000</v>
      </c>
      <c r="E89">
        <f t="shared" si="4"/>
        <v>2.6923076923076925E-2</v>
      </c>
      <c r="F89">
        <f t="shared" si="4"/>
        <v>-1.7241379310344827E-3</v>
      </c>
      <c r="G89">
        <f t="shared" si="4"/>
        <v>0</v>
      </c>
      <c r="H89">
        <f t="shared" si="5"/>
        <v>2.6567027384721706E-2</v>
      </c>
      <c r="I89">
        <f t="shared" si="5"/>
        <v>-1.7256259674697252E-3</v>
      </c>
      <c r="J89">
        <f t="shared" si="5"/>
        <v>0</v>
      </c>
    </row>
    <row r="90" spans="1:10" x14ac:dyDescent="0.4">
      <c r="A90" s="2">
        <v>43353</v>
      </c>
      <c r="B90">
        <v>263000</v>
      </c>
      <c r="C90">
        <v>28450</v>
      </c>
      <c r="D90">
        <v>119000</v>
      </c>
      <c r="E90">
        <f t="shared" si="4"/>
        <v>-1.4981273408239701E-2</v>
      </c>
      <c r="F90">
        <f t="shared" si="4"/>
        <v>-1.7271157167530225E-2</v>
      </c>
      <c r="G90">
        <f t="shared" si="4"/>
        <v>-8.3333333333333332E-3</v>
      </c>
      <c r="H90">
        <f t="shared" si="5"/>
        <v>-1.5094626222485016E-2</v>
      </c>
      <c r="I90">
        <f t="shared" si="5"/>
        <v>-1.7422043446664346E-2</v>
      </c>
      <c r="J90">
        <f t="shared" si="5"/>
        <v>-8.3682496705165792E-3</v>
      </c>
    </row>
    <row r="91" spans="1:10" x14ac:dyDescent="0.4">
      <c r="A91" s="2">
        <v>43354</v>
      </c>
      <c r="B91">
        <v>260000</v>
      </c>
      <c r="C91">
        <v>28650</v>
      </c>
      <c r="D91">
        <v>116500</v>
      </c>
      <c r="E91">
        <f t="shared" si="4"/>
        <v>-1.1406844106463879E-2</v>
      </c>
      <c r="F91">
        <f t="shared" si="4"/>
        <v>7.0298769771528994E-3</v>
      </c>
      <c r="G91">
        <f t="shared" si="4"/>
        <v>-2.100840336134454E-2</v>
      </c>
      <c r="H91">
        <f t="shared" si="5"/>
        <v>-1.1472401162236807E-2</v>
      </c>
      <c r="I91">
        <f t="shared" si="5"/>
        <v>7.0052825884085925E-3</v>
      </c>
      <c r="J91">
        <f t="shared" si="5"/>
        <v>-2.1232220105774167E-2</v>
      </c>
    </row>
    <row r="92" spans="1:10" x14ac:dyDescent="0.4">
      <c r="A92" s="2">
        <v>43355</v>
      </c>
      <c r="B92">
        <v>261500</v>
      </c>
      <c r="C92">
        <v>29150</v>
      </c>
      <c r="D92">
        <v>120000</v>
      </c>
      <c r="E92">
        <f t="shared" si="4"/>
        <v>5.7692307692307696E-3</v>
      </c>
      <c r="F92">
        <f t="shared" si="4"/>
        <v>1.7452006980802792E-2</v>
      </c>
      <c r="G92">
        <f t="shared" si="4"/>
        <v>3.0042918454935622E-2</v>
      </c>
      <c r="H92">
        <f t="shared" si="5"/>
        <v>5.7526524894498414E-3</v>
      </c>
      <c r="I92">
        <f t="shared" si="5"/>
        <v>1.7301469635752867E-2</v>
      </c>
      <c r="J92">
        <f t="shared" si="5"/>
        <v>2.9600469776290682E-2</v>
      </c>
    </row>
    <row r="93" spans="1:10" x14ac:dyDescent="0.4">
      <c r="A93" s="2">
        <v>43356</v>
      </c>
      <c r="B93">
        <v>258000</v>
      </c>
      <c r="C93">
        <v>28850</v>
      </c>
      <c r="D93">
        <v>121000</v>
      </c>
      <c r="E93">
        <f t="shared" si="4"/>
        <v>-1.338432122370937E-2</v>
      </c>
      <c r="F93">
        <f t="shared" si="4"/>
        <v>-1.0291595197255575E-2</v>
      </c>
      <c r="G93">
        <f t="shared" si="4"/>
        <v>8.3333333333333332E-3</v>
      </c>
      <c r="H93">
        <f t="shared" si="5"/>
        <v>-1.3474698583360159E-2</v>
      </c>
      <c r="I93">
        <f t="shared" si="5"/>
        <v>-1.0344919842392773E-2</v>
      </c>
      <c r="J93">
        <f t="shared" si="5"/>
        <v>8.2988028146950641E-3</v>
      </c>
    </row>
    <row r="94" spans="1:10" x14ac:dyDescent="0.4">
      <c r="A94" s="2">
        <v>43357</v>
      </c>
      <c r="B94">
        <v>258500</v>
      </c>
      <c r="C94">
        <v>29150</v>
      </c>
      <c r="D94">
        <v>120000</v>
      </c>
      <c r="E94">
        <f t="shared" si="4"/>
        <v>1.937984496124031E-3</v>
      </c>
      <c r="F94">
        <f t="shared" si="4"/>
        <v>1.0398613518197574E-2</v>
      </c>
      <c r="G94">
        <f t="shared" si="4"/>
        <v>-8.2644628099173556E-3</v>
      </c>
      <c r="H94">
        <f t="shared" si="5"/>
        <v>1.9361090268664007E-3</v>
      </c>
      <c r="I94">
        <f t="shared" si="5"/>
        <v>1.034491984239273E-2</v>
      </c>
      <c r="J94">
        <f t="shared" si="5"/>
        <v>-8.2988028146950658E-3</v>
      </c>
    </row>
    <row r="95" spans="1:10" x14ac:dyDescent="0.4">
      <c r="A95" s="2">
        <v>43360</v>
      </c>
      <c r="B95">
        <v>258000</v>
      </c>
      <c r="C95">
        <v>29700</v>
      </c>
      <c r="D95">
        <v>121500</v>
      </c>
      <c r="E95">
        <f t="shared" si="4"/>
        <v>-1.9342359767891683E-3</v>
      </c>
      <c r="F95">
        <f t="shared" si="4"/>
        <v>1.8867924528301886E-2</v>
      </c>
      <c r="G95">
        <f t="shared" si="4"/>
        <v>1.2500000000000001E-2</v>
      </c>
      <c r="H95">
        <f t="shared" si="5"/>
        <v>-1.9361090268664404E-3</v>
      </c>
      <c r="I95">
        <f t="shared" si="5"/>
        <v>1.8692133012152546E-2</v>
      </c>
      <c r="J95">
        <f t="shared" si="5"/>
        <v>1.242251999855711E-2</v>
      </c>
    </row>
    <row r="96" spans="1:10" x14ac:dyDescent="0.4">
      <c r="A96" s="2">
        <v>43361</v>
      </c>
      <c r="B96">
        <v>257500</v>
      </c>
      <c r="C96">
        <v>29900</v>
      </c>
      <c r="D96">
        <v>120500</v>
      </c>
      <c r="E96">
        <f t="shared" si="4"/>
        <v>-1.937984496124031E-3</v>
      </c>
      <c r="F96">
        <f t="shared" si="4"/>
        <v>6.7340067340067337E-3</v>
      </c>
      <c r="G96">
        <f t="shared" si="4"/>
        <v>-8.23045267489712E-3</v>
      </c>
      <c r="H96">
        <f t="shared" si="5"/>
        <v>-1.9398648178265917E-3</v>
      </c>
      <c r="I96">
        <f t="shared" si="5"/>
        <v>6.7114345879867778E-3</v>
      </c>
      <c r="J96">
        <f t="shared" si="5"/>
        <v>-8.2645098498934245E-3</v>
      </c>
    </row>
    <row r="97" spans="1:10" x14ac:dyDescent="0.4">
      <c r="A97" s="2">
        <v>43362</v>
      </c>
      <c r="B97">
        <v>259000</v>
      </c>
      <c r="C97">
        <v>29600</v>
      </c>
      <c r="D97">
        <v>117000</v>
      </c>
      <c r="E97">
        <f t="shared" si="4"/>
        <v>5.8252427184466021E-3</v>
      </c>
      <c r="F97">
        <f t="shared" si="4"/>
        <v>-1.0033444816053512E-2</v>
      </c>
      <c r="G97">
        <f t="shared" si="4"/>
        <v>-2.9045643153526972E-2</v>
      </c>
      <c r="H97">
        <f t="shared" si="5"/>
        <v>5.8083415957469551E-3</v>
      </c>
      <c r="I97">
        <f t="shared" si="5"/>
        <v>-1.0084119066626047E-2</v>
      </c>
      <c r="J97">
        <f t="shared" si="5"/>
        <v>-2.9475818132953576E-2</v>
      </c>
    </row>
    <row r="98" spans="1:10" x14ac:dyDescent="0.4">
      <c r="A98" s="2">
        <v>43363</v>
      </c>
      <c r="B98">
        <v>258000</v>
      </c>
      <c r="C98">
        <v>29700</v>
      </c>
      <c r="D98">
        <v>117500</v>
      </c>
      <c r="E98">
        <f t="shared" si="4"/>
        <v>-3.8610038610038611E-3</v>
      </c>
      <c r="F98">
        <f t="shared" si="4"/>
        <v>3.3783783783783786E-3</v>
      </c>
      <c r="G98">
        <f t="shared" si="4"/>
        <v>4.2735042735042739E-3</v>
      </c>
      <c r="H98">
        <f t="shared" si="5"/>
        <v>-3.8684767779203176E-3</v>
      </c>
      <c r="I98">
        <f t="shared" si="5"/>
        <v>3.372684478639156E-3</v>
      </c>
      <c r="J98">
        <f t="shared" si="5"/>
        <v>4.264398786457518E-3</v>
      </c>
    </row>
    <row r="99" spans="1:10" x14ac:dyDescent="0.4">
      <c r="A99" s="2">
        <v>43364</v>
      </c>
      <c r="B99">
        <v>265000</v>
      </c>
      <c r="C99">
        <v>29200</v>
      </c>
      <c r="D99">
        <v>118500</v>
      </c>
      <c r="E99">
        <f t="shared" si="4"/>
        <v>2.7131782945736434E-2</v>
      </c>
      <c r="F99">
        <f t="shared" si="4"/>
        <v>-1.6835016835016835E-2</v>
      </c>
      <c r="G99">
        <f t="shared" si="4"/>
        <v>8.5106382978723406E-3</v>
      </c>
      <c r="H99">
        <f t="shared" si="5"/>
        <v>2.6770241064604832E-2</v>
      </c>
      <c r="I99">
        <f t="shared" si="5"/>
        <v>-1.6978336534417906E-2</v>
      </c>
      <c r="J99">
        <f t="shared" si="5"/>
        <v>8.4746269909722356E-3</v>
      </c>
    </row>
    <row r="100" spans="1:10" x14ac:dyDescent="0.4">
      <c r="A100" s="2">
        <v>43370</v>
      </c>
      <c r="B100">
        <v>272500</v>
      </c>
      <c r="C100">
        <v>29950</v>
      </c>
      <c r="D100">
        <v>120500</v>
      </c>
      <c r="E100">
        <f t="shared" si="4"/>
        <v>2.8301886792452831E-2</v>
      </c>
      <c r="F100">
        <f t="shared" si="4"/>
        <v>2.5684931506849314E-2</v>
      </c>
      <c r="G100">
        <f t="shared" si="4"/>
        <v>1.6877637130801686E-2</v>
      </c>
      <c r="H100">
        <f t="shared" si="5"/>
        <v>2.7908788117076658E-2</v>
      </c>
      <c r="I100">
        <f t="shared" si="5"/>
        <v>2.5360615287222228E-2</v>
      </c>
      <c r="J100">
        <f t="shared" si="5"/>
        <v>1.6736792355523826E-2</v>
      </c>
    </row>
    <row r="101" spans="1:10" x14ac:dyDescent="0.4">
      <c r="A101" s="2">
        <v>43371</v>
      </c>
      <c r="B101">
        <v>284000</v>
      </c>
      <c r="C101">
        <v>30150</v>
      </c>
      <c r="D101">
        <v>119000</v>
      </c>
      <c r="E101">
        <f t="shared" si="4"/>
        <v>4.2201834862385323E-2</v>
      </c>
      <c r="F101">
        <f t="shared" si="4"/>
        <v>6.6777963272120202E-3</v>
      </c>
      <c r="G101">
        <f t="shared" si="4"/>
        <v>-1.2448132780082987E-2</v>
      </c>
      <c r="H101">
        <f t="shared" si="5"/>
        <v>4.1335624057907333E-2</v>
      </c>
      <c r="I101">
        <f t="shared" si="5"/>
        <v>6.6555986117360667E-3</v>
      </c>
      <c r="J101">
        <f t="shared" si="5"/>
        <v>-1.2526259819180256E-2</v>
      </c>
    </row>
    <row r="102" spans="1:10" x14ac:dyDescent="0.4">
      <c r="A102" s="2">
        <v>43374</v>
      </c>
      <c r="B102">
        <v>284500</v>
      </c>
      <c r="C102">
        <v>30050</v>
      </c>
      <c r="D102">
        <v>119500</v>
      </c>
      <c r="E102">
        <f t="shared" si="4"/>
        <v>1.7605633802816902E-3</v>
      </c>
      <c r="F102">
        <f t="shared" si="4"/>
        <v>-3.3167495854063019E-3</v>
      </c>
      <c r="G102">
        <f t="shared" si="4"/>
        <v>4.2016806722689074E-3</v>
      </c>
      <c r="H102">
        <f t="shared" si="5"/>
        <v>1.7590154051796245E-3</v>
      </c>
      <c r="I102">
        <f t="shared" si="5"/>
        <v>-3.322262191977848E-3</v>
      </c>
      <c r="J102">
        <f t="shared" si="5"/>
        <v>4.1928782600359578E-3</v>
      </c>
    </row>
    <row r="103" spans="1:10" x14ac:dyDescent="0.4">
      <c r="A103" s="2">
        <v>43375</v>
      </c>
      <c r="B103">
        <v>285000</v>
      </c>
      <c r="C103">
        <v>29500</v>
      </c>
      <c r="D103">
        <v>115500</v>
      </c>
      <c r="E103">
        <f t="shared" si="4"/>
        <v>1.7574692442882249E-3</v>
      </c>
      <c r="F103">
        <f t="shared" si="4"/>
        <v>-1.8302828618968387E-2</v>
      </c>
      <c r="G103">
        <f t="shared" si="4"/>
        <v>-3.3472803347280332E-2</v>
      </c>
      <c r="H103">
        <f t="shared" si="5"/>
        <v>1.7559267022650125E-3</v>
      </c>
      <c r="I103">
        <f t="shared" si="5"/>
        <v>-1.8472397635442429E-2</v>
      </c>
      <c r="J103">
        <f t="shared" si="5"/>
        <v>-3.4045841409717101E-2</v>
      </c>
    </row>
    <row r="104" spans="1:10" x14ac:dyDescent="0.4">
      <c r="A104" s="2">
        <v>43377</v>
      </c>
      <c r="B104">
        <v>284500</v>
      </c>
      <c r="C104">
        <v>29800</v>
      </c>
      <c r="D104">
        <v>112000</v>
      </c>
      <c r="E104">
        <f t="shared" si="4"/>
        <v>-1.7543859649122807E-3</v>
      </c>
      <c r="F104">
        <f t="shared" si="4"/>
        <v>1.0169491525423728E-2</v>
      </c>
      <c r="G104">
        <f t="shared" si="4"/>
        <v>-3.0303030303030304E-2</v>
      </c>
      <c r="H104">
        <f t="shared" si="5"/>
        <v>-1.7559267022649199E-3</v>
      </c>
      <c r="I104">
        <f t="shared" si="5"/>
        <v>1.0118130165584686E-2</v>
      </c>
      <c r="J104">
        <f t="shared" si="5"/>
        <v>-3.077165866675366E-2</v>
      </c>
    </row>
    <row r="105" spans="1:10" x14ac:dyDescent="0.4">
      <c r="A105" s="2">
        <v>43378</v>
      </c>
      <c r="B105">
        <v>283000</v>
      </c>
      <c r="C105">
        <v>30000</v>
      </c>
      <c r="D105">
        <v>109000</v>
      </c>
      <c r="E105">
        <f t="shared" si="4"/>
        <v>-5.272407732864675E-3</v>
      </c>
      <c r="F105">
        <f t="shared" si="4"/>
        <v>6.7114093959731542E-3</v>
      </c>
      <c r="G105">
        <f t="shared" si="4"/>
        <v>-2.6785714285714284E-2</v>
      </c>
      <c r="H105">
        <f t="shared" si="5"/>
        <v>-5.2863559231479491E-3</v>
      </c>
      <c r="I105">
        <f t="shared" si="5"/>
        <v>6.6889881507967101E-3</v>
      </c>
      <c r="J105">
        <f t="shared" si="5"/>
        <v>-2.715098906595086E-2</v>
      </c>
    </row>
    <row r="106" spans="1:10" x14ac:dyDescent="0.4">
      <c r="A106" s="2">
        <v>43381</v>
      </c>
      <c r="B106">
        <v>284000</v>
      </c>
      <c r="C106">
        <v>29900</v>
      </c>
      <c r="D106">
        <v>107500</v>
      </c>
      <c r="E106">
        <f t="shared" si="4"/>
        <v>3.5335689045936395E-3</v>
      </c>
      <c r="F106">
        <f t="shared" si="4"/>
        <v>-3.3333333333333335E-3</v>
      </c>
      <c r="G106">
        <f t="shared" si="4"/>
        <v>-1.3761467889908258E-2</v>
      </c>
      <c r="H106">
        <f t="shared" si="5"/>
        <v>3.5273405179684406E-3</v>
      </c>
      <c r="I106">
        <f t="shared" si="5"/>
        <v>-3.3389012655145986E-3</v>
      </c>
      <c r="J106">
        <f t="shared" si="5"/>
        <v>-1.3857034661426241E-2</v>
      </c>
    </row>
    <row r="107" spans="1:10" x14ac:dyDescent="0.4">
      <c r="A107" s="2">
        <v>43383</v>
      </c>
      <c r="B107">
        <v>285500</v>
      </c>
      <c r="C107">
        <v>30000</v>
      </c>
      <c r="D107">
        <v>104000</v>
      </c>
      <c r="E107">
        <f t="shared" si="4"/>
        <v>5.2816901408450703E-3</v>
      </c>
      <c r="F107">
        <f t="shared" si="4"/>
        <v>3.3444816053511705E-3</v>
      </c>
      <c r="G107">
        <f t="shared" si="4"/>
        <v>-3.255813953488372E-2</v>
      </c>
      <c r="H107">
        <f t="shared" si="5"/>
        <v>5.2677909348588046E-3</v>
      </c>
      <c r="I107">
        <f t="shared" si="5"/>
        <v>3.3389012655146303E-3</v>
      </c>
      <c r="J107">
        <f t="shared" si="5"/>
        <v>-3.3099948426344838E-2</v>
      </c>
    </row>
    <row r="108" spans="1:10" x14ac:dyDescent="0.4">
      <c r="A108" s="2">
        <v>43384</v>
      </c>
      <c r="B108">
        <v>277500</v>
      </c>
      <c r="C108">
        <v>29000</v>
      </c>
      <c r="D108">
        <v>98500</v>
      </c>
      <c r="E108">
        <f t="shared" si="4"/>
        <v>-2.8021015761821366E-2</v>
      </c>
      <c r="F108">
        <f t="shared" si="4"/>
        <v>-3.3333333333333333E-2</v>
      </c>
      <c r="G108">
        <f t="shared" si="4"/>
        <v>-5.2884615384615384E-2</v>
      </c>
      <c r="H108">
        <f t="shared" si="5"/>
        <v>-2.8421095909575707E-2</v>
      </c>
      <c r="I108">
        <f t="shared" si="5"/>
        <v>-3.3901551675681339E-2</v>
      </c>
      <c r="J108">
        <f t="shared" si="5"/>
        <v>-5.4334350963329503E-2</v>
      </c>
    </row>
    <row r="109" spans="1:10" x14ac:dyDescent="0.4">
      <c r="A109" s="2">
        <v>43385</v>
      </c>
      <c r="B109">
        <v>272000</v>
      </c>
      <c r="C109">
        <v>28800</v>
      </c>
      <c r="D109">
        <v>101000</v>
      </c>
      <c r="E109">
        <f t="shared" si="4"/>
        <v>-1.9819819819819819E-2</v>
      </c>
      <c r="F109">
        <f t="shared" si="4"/>
        <v>-6.8965517241379309E-3</v>
      </c>
      <c r="G109">
        <f t="shared" si="4"/>
        <v>2.5380710659898477E-2</v>
      </c>
      <c r="H109">
        <f t="shared" si="5"/>
        <v>-2.0018866890491902E-2</v>
      </c>
      <c r="I109">
        <f t="shared" si="5"/>
        <v>-6.9204428445737952E-3</v>
      </c>
      <c r="J109">
        <f t="shared" si="5"/>
        <v>2.506396866321622E-2</v>
      </c>
    </row>
    <row r="110" spans="1:10" x14ac:dyDescent="0.4">
      <c r="A110" s="2">
        <v>43388</v>
      </c>
      <c r="B110">
        <v>274500</v>
      </c>
      <c r="C110">
        <v>29050</v>
      </c>
      <c r="D110">
        <v>99300</v>
      </c>
      <c r="E110">
        <f t="shared" si="4"/>
        <v>9.1911764705882356E-3</v>
      </c>
      <c r="F110">
        <f t="shared" si="4"/>
        <v>8.6805555555555559E-3</v>
      </c>
      <c r="G110">
        <f t="shared" si="4"/>
        <v>-1.6831683168316833E-2</v>
      </c>
      <c r="H110">
        <f t="shared" si="5"/>
        <v>9.1491946535880823E-3</v>
      </c>
      <c r="I110">
        <f t="shared" si="5"/>
        <v>8.643096156020014E-3</v>
      </c>
      <c r="J110">
        <f t="shared" si="5"/>
        <v>-1.6974945790132558E-2</v>
      </c>
    </row>
    <row r="111" spans="1:10" x14ac:dyDescent="0.4">
      <c r="A111" s="2">
        <v>43389</v>
      </c>
      <c r="B111">
        <v>273000</v>
      </c>
      <c r="C111">
        <v>29250</v>
      </c>
      <c r="D111">
        <v>100500</v>
      </c>
      <c r="E111">
        <f t="shared" si="4"/>
        <v>-5.4644808743169399E-3</v>
      </c>
      <c r="F111">
        <f t="shared" si="4"/>
        <v>6.8846815834767644E-3</v>
      </c>
      <c r="G111">
        <f t="shared" si="4"/>
        <v>1.2084592145015106E-2</v>
      </c>
      <c r="H111">
        <f t="shared" si="5"/>
        <v>-5.4794657646255957E-3</v>
      </c>
      <c r="I111">
        <f t="shared" si="5"/>
        <v>6.8610903799451606E-3</v>
      </c>
      <c r="J111">
        <f t="shared" si="5"/>
        <v>1.2012156448003434E-2</v>
      </c>
    </row>
    <row r="112" spans="1:10" x14ac:dyDescent="0.4">
      <c r="A112" s="2">
        <v>43390</v>
      </c>
      <c r="B112">
        <v>280000</v>
      </c>
      <c r="C112">
        <v>29500</v>
      </c>
      <c r="D112">
        <v>100500</v>
      </c>
      <c r="E112">
        <f t="shared" si="4"/>
        <v>2.564102564102564E-2</v>
      </c>
      <c r="F112">
        <f t="shared" si="4"/>
        <v>8.5470085470085479E-3</v>
      </c>
      <c r="G112">
        <f t="shared" si="4"/>
        <v>0</v>
      </c>
      <c r="H112">
        <f t="shared" si="5"/>
        <v>2.5317807984289786E-2</v>
      </c>
      <c r="I112">
        <f t="shared" si="5"/>
        <v>8.5106896679086105E-3</v>
      </c>
      <c r="J112">
        <f t="shared" si="5"/>
        <v>0</v>
      </c>
    </row>
    <row r="113" spans="1:10" x14ac:dyDescent="0.4">
      <c r="A113" s="2">
        <v>43391</v>
      </c>
      <c r="B113">
        <v>278000</v>
      </c>
      <c r="C113">
        <v>29900</v>
      </c>
      <c r="D113">
        <v>100500</v>
      </c>
      <c r="E113">
        <f t="shared" si="4"/>
        <v>-7.1428571428571426E-3</v>
      </c>
      <c r="F113">
        <f t="shared" si="4"/>
        <v>1.3559322033898305E-2</v>
      </c>
      <c r="G113">
        <f t="shared" si="4"/>
        <v>0</v>
      </c>
      <c r="H113">
        <f t="shared" si="5"/>
        <v>-7.168489478612516E-3</v>
      </c>
      <c r="I113">
        <f t="shared" si="5"/>
        <v>1.3468217050866611E-2</v>
      </c>
      <c r="J113">
        <f t="shared" si="5"/>
        <v>0</v>
      </c>
    </row>
    <row r="114" spans="1:10" x14ac:dyDescent="0.4">
      <c r="A114" s="2">
        <v>43392</v>
      </c>
      <c r="B114">
        <v>278500</v>
      </c>
      <c r="C114">
        <v>29900</v>
      </c>
      <c r="D114">
        <v>101000</v>
      </c>
      <c r="E114">
        <f t="shared" si="4"/>
        <v>1.7985611510791368E-3</v>
      </c>
      <c r="F114">
        <f t="shared" si="4"/>
        <v>0</v>
      </c>
      <c r="G114">
        <f t="shared" si="4"/>
        <v>4.9751243781094526E-3</v>
      </c>
      <c r="H114">
        <f t="shared" si="5"/>
        <v>1.7969456767016347E-3</v>
      </c>
      <c r="I114">
        <f t="shared" si="5"/>
        <v>0</v>
      </c>
      <c r="J114">
        <f t="shared" si="5"/>
        <v>4.9627893421290972E-3</v>
      </c>
    </row>
    <row r="115" spans="1:10" x14ac:dyDescent="0.4">
      <c r="A115" s="2">
        <v>43395</v>
      </c>
      <c r="B115">
        <v>286000</v>
      </c>
      <c r="C115">
        <v>30250</v>
      </c>
      <c r="D115">
        <v>102500</v>
      </c>
      <c r="E115">
        <f t="shared" si="4"/>
        <v>2.6929982046678635E-2</v>
      </c>
      <c r="F115">
        <f t="shared" si="4"/>
        <v>1.1705685618729096E-2</v>
      </c>
      <c r="G115">
        <f t="shared" si="4"/>
        <v>1.4851485148514851E-2</v>
      </c>
      <c r="H115">
        <f t="shared" si="5"/>
        <v>2.6573751452513866E-2</v>
      </c>
      <c r="I115">
        <f t="shared" si="5"/>
        <v>1.1637704080209829E-2</v>
      </c>
      <c r="J115">
        <f t="shared" si="5"/>
        <v>1.4742281737203431E-2</v>
      </c>
    </row>
    <row r="116" spans="1:10" x14ac:dyDescent="0.4">
      <c r="A116" s="2">
        <v>43396</v>
      </c>
      <c r="B116">
        <v>278000</v>
      </c>
      <c r="C116">
        <v>29800</v>
      </c>
      <c r="D116">
        <v>100500</v>
      </c>
      <c r="E116">
        <f t="shared" si="4"/>
        <v>-2.7972027972027972E-2</v>
      </c>
      <c r="F116">
        <f t="shared" si="4"/>
        <v>-1.487603305785124E-2</v>
      </c>
      <c r="G116">
        <f t="shared" si="4"/>
        <v>-1.9512195121951219E-2</v>
      </c>
      <c r="H116">
        <f t="shared" si="5"/>
        <v>-2.8370697129215576E-2</v>
      </c>
      <c r="I116">
        <f t="shared" si="5"/>
        <v>-1.4987790965491698E-2</v>
      </c>
      <c r="J116">
        <f t="shared" si="5"/>
        <v>-1.9705071079332444E-2</v>
      </c>
    </row>
    <row r="117" spans="1:10" x14ac:dyDescent="0.4">
      <c r="A117" s="2">
        <v>43397</v>
      </c>
      <c r="B117">
        <v>281500</v>
      </c>
      <c r="C117">
        <v>29900</v>
      </c>
      <c r="D117">
        <v>99200</v>
      </c>
      <c r="E117">
        <f t="shared" si="4"/>
        <v>1.2589928057553957E-2</v>
      </c>
      <c r="F117">
        <f t="shared" si="4"/>
        <v>3.3557046979865771E-3</v>
      </c>
      <c r="G117">
        <f t="shared" si="4"/>
        <v>-1.2935323383084577E-2</v>
      </c>
      <c r="H117">
        <f t="shared" si="5"/>
        <v>1.2511333889107929E-2</v>
      </c>
      <c r="I117">
        <f t="shared" si="5"/>
        <v>3.3500868852820269E-3</v>
      </c>
      <c r="J117">
        <f t="shared" si="5"/>
        <v>-1.3019713208303318E-2</v>
      </c>
    </row>
    <row r="118" spans="1:10" x14ac:dyDescent="0.4">
      <c r="A118" s="2">
        <v>43398</v>
      </c>
      <c r="B118">
        <v>281500</v>
      </c>
      <c r="C118">
        <v>29850</v>
      </c>
      <c r="D118">
        <v>94200</v>
      </c>
      <c r="E118">
        <f t="shared" si="4"/>
        <v>0</v>
      </c>
      <c r="F118">
        <f t="shared" si="4"/>
        <v>-1.6722408026755853E-3</v>
      </c>
      <c r="G118">
        <f t="shared" si="4"/>
        <v>-5.040322580645161E-2</v>
      </c>
      <c r="H118">
        <f t="shared" si="5"/>
        <v>0</v>
      </c>
      <c r="I118">
        <f t="shared" si="5"/>
        <v>-1.6736405580296484E-3</v>
      </c>
      <c r="J118">
        <f t="shared" si="5"/>
        <v>-5.1717832708509749E-2</v>
      </c>
    </row>
    <row r="119" spans="1:10" x14ac:dyDescent="0.4">
      <c r="A119" s="2">
        <v>43399</v>
      </c>
      <c r="B119">
        <v>281500</v>
      </c>
      <c r="C119">
        <v>29400</v>
      </c>
      <c r="D119">
        <v>90900</v>
      </c>
      <c r="E119">
        <f t="shared" si="4"/>
        <v>0</v>
      </c>
      <c r="F119">
        <f t="shared" si="4"/>
        <v>-1.507537688442211E-2</v>
      </c>
      <c r="G119">
        <f t="shared" si="4"/>
        <v>-3.5031847133757961E-2</v>
      </c>
      <c r="H119">
        <f t="shared" si="5"/>
        <v>0</v>
      </c>
      <c r="I119">
        <f t="shared" si="5"/>
        <v>-1.519016549397512E-2</v>
      </c>
      <c r="J119">
        <f t="shared" si="5"/>
        <v>-3.5660180398884217E-2</v>
      </c>
    </row>
    <row r="120" spans="1:10" x14ac:dyDescent="0.4">
      <c r="A120" s="2">
        <v>43402</v>
      </c>
      <c r="B120">
        <v>282500</v>
      </c>
      <c r="C120">
        <v>29350</v>
      </c>
      <c r="D120">
        <v>87600</v>
      </c>
      <c r="E120">
        <f t="shared" si="4"/>
        <v>3.552397868561279E-3</v>
      </c>
      <c r="F120">
        <f t="shared" si="4"/>
        <v>-1.7006802721088435E-3</v>
      </c>
      <c r="G120">
        <f t="shared" si="4"/>
        <v>-3.6303630363036306E-2</v>
      </c>
      <c r="H120">
        <f t="shared" si="5"/>
        <v>3.5461030067504905E-3</v>
      </c>
      <c r="I120">
        <f t="shared" si="5"/>
        <v>-1.7021280705304183E-3</v>
      </c>
      <c r="J120">
        <f t="shared" si="5"/>
        <v>-3.697900324108739E-2</v>
      </c>
    </row>
    <row r="121" spans="1:10" x14ac:dyDescent="0.4">
      <c r="A121" s="2">
        <v>43403</v>
      </c>
      <c r="B121">
        <v>274500</v>
      </c>
      <c r="C121">
        <v>28550</v>
      </c>
      <c r="D121">
        <v>90500</v>
      </c>
      <c r="E121">
        <f t="shared" si="4"/>
        <v>-2.831858407079646E-2</v>
      </c>
      <c r="F121">
        <f t="shared" si="4"/>
        <v>-2.7257240204429302E-2</v>
      </c>
      <c r="G121">
        <f t="shared" si="4"/>
        <v>3.3105022831050226E-2</v>
      </c>
      <c r="H121">
        <f t="shared" si="5"/>
        <v>-2.8727289636910312E-2</v>
      </c>
      <c r="I121">
        <f t="shared" si="5"/>
        <v>-2.7635610172086253E-2</v>
      </c>
      <c r="J121">
        <f t="shared" si="5"/>
        <v>3.2568852763534772E-2</v>
      </c>
    </row>
    <row r="122" spans="1:10" x14ac:dyDescent="0.4">
      <c r="A122" s="2">
        <v>43404</v>
      </c>
      <c r="B122">
        <v>278500</v>
      </c>
      <c r="C122">
        <v>28600</v>
      </c>
      <c r="D122">
        <v>91600</v>
      </c>
      <c r="E122">
        <f t="shared" si="4"/>
        <v>1.4571948998178506E-2</v>
      </c>
      <c r="F122">
        <f t="shared" si="4"/>
        <v>1.7513134851138354E-3</v>
      </c>
      <c r="G122">
        <f t="shared" si="4"/>
        <v>1.2154696132596685E-2</v>
      </c>
      <c r="H122">
        <f t="shared" si="5"/>
        <v>1.4466798417753479E-2</v>
      </c>
      <c r="I122">
        <f t="shared" si="5"/>
        <v>1.7497817237877723E-3</v>
      </c>
      <c r="J122">
        <f t="shared" si="5"/>
        <v>1.2081420974204136E-2</v>
      </c>
    </row>
    <row r="123" spans="1:10" x14ac:dyDescent="0.4">
      <c r="A123" s="2">
        <v>43405</v>
      </c>
      <c r="B123">
        <v>272500</v>
      </c>
      <c r="C123">
        <v>28650</v>
      </c>
      <c r="D123">
        <v>93100</v>
      </c>
      <c r="E123">
        <f t="shared" si="4"/>
        <v>-2.1543985637342909E-2</v>
      </c>
      <c r="F123">
        <f t="shared" si="4"/>
        <v>1.7482517482517483E-3</v>
      </c>
      <c r="G123">
        <f t="shared" si="4"/>
        <v>1.6375545851528384E-2</v>
      </c>
      <c r="H123">
        <f t="shared" si="5"/>
        <v>-2.1779445264039982E-2</v>
      </c>
      <c r="I123">
        <f t="shared" si="5"/>
        <v>1.7467253349415786E-3</v>
      </c>
      <c r="J123">
        <f t="shared" si="5"/>
        <v>1.6242912602936869E-2</v>
      </c>
    </row>
    <row r="124" spans="1:10" x14ac:dyDescent="0.4">
      <c r="A124" s="2">
        <v>43406</v>
      </c>
      <c r="B124">
        <v>277000</v>
      </c>
      <c r="C124">
        <v>28800</v>
      </c>
      <c r="D124">
        <v>98200</v>
      </c>
      <c r="E124">
        <f t="shared" si="4"/>
        <v>1.6513761467889909E-2</v>
      </c>
      <c r="F124">
        <f t="shared" si="4"/>
        <v>5.235602094240838E-3</v>
      </c>
      <c r="G124">
        <f t="shared" si="4"/>
        <v>5.4779806659505909E-2</v>
      </c>
      <c r="H124">
        <f t="shared" si="5"/>
        <v>1.6378892084039681E-2</v>
      </c>
      <c r="I124">
        <f t="shared" si="5"/>
        <v>5.2219439811516249E-3</v>
      </c>
      <c r="J124">
        <f t="shared" si="5"/>
        <v>5.3332031077398895E-2</v>
      </c>
    </row>
    <row r="125" spans="1:10" x14ac:dyDescent="0.4">
      <c r="A125" s="2">
        <v>43409</v>
      </c>
      <c r="B125">
        <v>276000</v>
      </c>
      <c r="C125">
        <v>29200</v>
      </c>
      <c r="D125">
        <v>95500</v>
      </c>
      <c r="E125">
        <f t="shared" si="4"/>
        <v>-3.6101083032490976E-3</v>
      </c>
      <c r="F125">
        <f t="shared" si="4"/>
        <v>1.3888888888888888E-2</v>
      </c>
      <c r="G125">
        <f t="shared" si="4"/>
        <v>-2.7494908350305498E-2</v>
      </c>
      <c r="H125">
        <f t="shared" si="5"/>
        <v>-3.6166404701885504E-3</v>
      </c>
      <c r="I125">
        <f t="shared" si="5"/>
        <v>1.3793322132335769E-2</v>
      </c>
      <c r="J125">
        <f t="shared" si="5"/>
        <v>-2.787996787373569E-2</v>
      </c>
    </row>
    <row r="126" spans="1:10" x14ac:dyDescent="0.4">
      <c r="A126" s="2">
        <v>43410</v>
      </c>
      <c r="B126">
        <v>278000</v>
      </c>
      <c r="C126">
        <v>29050</v>
      </c>
      <c r="D126">
        <v>96600</v>
      </c>
      <c r="E126">
        <f t="shared" si="4"/>
        <v>7.246376811594203E-3</v>
      </c>
      <c r="F126">
        <f t="shared" si="4"/>
        <v>-5.1369863013698627E-3</v>
      </c>
      <c r="G126">
        <f t="shared" si="4"/>
        <v>1.1518324607329843E-2</v>
      </c>
      <c r="H126">
        <f t="shared" si="5"/>
        <v>7.2202479734870973E-3</v>
      </c>
      <c r="I126">
        <f t="shared" si="5"/>
        <v>-5.1502259763157934E-3</v>
      </c>
      <c r="J126">
        <f t="shared" si="5"/>
        <v>1.1452493731787729E-2</v>
      </c>
    </row>
    <row r="127" spans="1:10" x14ac:dyDescent="0.4">
      <c r="A127" s="2">
        <v>43411</v>
      </c>
      <c r="B127">
        <v>279000</v>
      </c>
      <c r="C127">
        <v>29700</v>
      </c>
      <c r="D127">
        <v>95600</v>
      </c>
      <c r="E127">
        <f t="shared" si="4"/>
        <v>3.5971223021582736E-3</v>
      </c>
      <c r="F127">
        <f t="shared" si="4"/>
        <v>2.2375215146299483E-2</v>
      </c>
      <c r="G127">
        <f t="shared" si="4"/>
        <v>-1.0351966873706004E-2</v>
      </c>
      <c r="H127">
        <f t="shared" si="5"/>
        <v>3.59066813072854E-3</v>
      </c>
      <c r="I127">
        <f t="shared" si="5"/>
        <v>2.2128562510733692E-2</v>
      </c>
      <c r="J127">
        <f t="shared" si="5"/>
        <v>-1.0405921161116693E-2</v>
      </c>
    </row>
    <row r="128" spans="1:10" x14ac:dyDescent="0.4">
      <c r="A128" s="2">
        <v>43412</v>
      </c>
      <c r="B128">
        <v>276500</v>
      </c>
      <c r="C128">
        <v>29550</v>
      </c>
      <c r="D128">
        <v>100000</v>
      </c>
      <c r="E128">
        <f t="shared" si="4"/>
        <v>-8.9605734767025085E-3</v>
      </c>
      <c r="F128">
        <f t="shared" si="4"/>
        <v>-5.0505050505050509E-3</v>
      </c>
      <c r="G128">
        <f t="shared" si="4"/>
        <v>4.6025104602510462E-2</v>
      </c>
      <c r="H128">
        <f t="shared" si="5"/>
        <v>-9.0009608589761685E-3</v>
      </c>
      <c r="I128">
        <f t="shared" si="5"/>
        <v>-5.063301956546762E-3</v>
      </c>
      <c r="J128">
        <f t="shared" si="5"/>
        <v>4.4997365930735722E-2</v>
      </c>
    </row>
    <row r="129" spans="1:10" x14ac:dyDescent="0.4">
      <c r="A129" s="2">
        <v>43413</v>
      </c>
      <c r="B129">
        <v>280000</v>
      </c>
      <c r="C129">
        <v>29600</v>
      </c>
      <c r="D129">
        <v>100500</v>
      </c>
      <c r="E129">
        <f t="shared" si="4"/>
        <v>1.2658227848101266E-2</v>
      </c>
      <c r="F129">
        <f t="shared" si="4"/>
        <v>1.6920473773265651E-3</v>
      </c>
      <c r="G129">
        <f t="shared" si="4"/>
        <v>5.0000000000000001E-3</v>
      </c>
      <c r="H129">
        <f t="shared" si="5"/>
        <v>1.2578782206860185E-2</v>
      </c>
      <c r="I129">
        <f t="shared" si="5"/>
        <v>1.6906174779074521E-3</v>
      </c>
      <c r="J129">
        <f t="shared" si="5"/>
        <v>4.9875415110389679E-3</v>
      </c>
    </row>
    <row r="130" spans="1:10" x14ac:dyDescent="0.4">
      <c r="A130" s="2">
        <v>43416</v>
      </c>
      <c r="B130">
        <v>287500</v>
      </c>
      <c r="C130">
        <v>29700</v>
      </c>
      <c r="D130">
        <v>101000</v>
      </c>
      <c r="E130">
        <f t="shared" si="4"/>
        <v>2.6785714285714284E-2</v>
      </c>
      <c r="F130">
        <f t="shared" si="4"/>
        <v>3.3783783783783786E-3</v>
      </c>
      <c r="G130">
        <f t="shared" si="4"/>
        <v>4.9751243781094526E-3</v>
      </c>
      <c r="H130">
        <f t="shared" si="5"/>
        <v>2.6433257068155431E-2</v>
      </c>
      <c r="I130">
        <f t="shared" si="5"/>
        <v>3.372684478639156E-3</v>
      </c>
      <c r="J130">
        <f t="shared" si="5"/>
        <v>4.9627893421290972E-3</v>
      </c>
    </row>
    <row r="131" spans="1:10" x14ac:dyDescent="0.4">
      <c r="A131" s="2">
        <v>43417</v>
      </c>
      <c r="B131">
        <v>286000</v>
      </c>
      <c r="C131">
        <v>29650</v>
      </c>
      <c r="D131">
        <v>101500</v>
      </c>
      <c r="E131">
        <f t="shared" si="4"/>
        <v>-5.2173913043478265E-3</v>
      </c>
      <c r="F131">
        <f t="shared" si="4"/>
        <v>-1.6835016835016834E-3</v>
      </c>
      <c r="G131">
        <f t="shared" si="4"/>
        <v>4.9504950495049506E-3</v>
      </c>
      <c r="H131">
        <f t="shared" si="5"/>
        <v>-5.2310494175525557E-3</v>
      </c>
      <c r="I131">
        <f t="shared" si="5"/>
        <v>-1.6849203649195231E-3</v>
      </c>
      <c r="J131">
        <f t="shared" si="5"/>
        <v>4.9382816405825767E-3</v>
      </c>
    </row>
    <row r="132" spans="1:10" x14ac:dyDescent="0.4">
      <c r="A132" s="2">
        <v>43418</v>
      </c>
      <c r="B132">
        <v>285000</v>
      </c>
      <c r="C132">
        <v>29950</v>
      </c>
      <c r="D132">
        <v>103000</v>
      </c>
      <c r="E132">
        <f t="shared" si="4"/>
        <v>-3.4965034965034965E-3</v>
      </c>
      <c r="F132">
        <f t="shared" si="4"/>
        <v>1.0118043844856661E-2</v>
      </c>
      <c r="G132">
        <f t="shared" si="4"/>
        <v>1.4778325123152709E-2</v>
      </c>
      <c r="H132">
        <f t="shared" si="5"/>
        <v>-3.5026305512021118E-3</v>
      </c>
      <c r="I132">
        <f t="shared" si="5"/>
        <v>1.0067199117723941E-2</v>
      </c>
      <c r="J132">
        <f t="shared" si="5"/>
        <v>1.4670189747793839E-2</v>
      </c>
    </row>
    <row r="133" spans="1:10" x14ac:dyDescent="0.4">
      <c r="A133" s="2">
        <v>43419</v>
      </c>
      <c r="B133">
        <v>282000</v>
      </c>
      <c r="C133">
        <v>29900</v>
      </c>
      <c r="D133">
        <v>104000</v>
      </c>
      <c r="E133">
        <f t="shared" ref="E133:G196" si="6">(B133-B132)/B132</f>
        <v>-1.0526315789473684E-2</v>
      </c>
      <c r="F133">
        <f t="shared" si="6"/>
        <v>-1.6694490818030051E-3</v>
      </c>
      <c r="G133">
        <f t="shared" si="6"/>
        <v>9.7087378640776691E-3</v>
      </c>
      <c r="H133">
        <f t="shared" si="5"/>
        <v>-1.0582109330536972E-2</v>
      </c>
      <c r="I133">
        <f t="shared" si="5"/>
        <v>-1.6708441648176058E-3</v>
      </c>
      <c r="J133">
        <f t="shared" si="5"/>
        <v>9.6619109117368901E-3</v>
      </c>
    </row>
    <row r="134" spans="1:10" x14ac:dyDescent="0.4">
      <c r="A134" s="2">
        <v>43420</v>
      </c>
      <c r="B134">
        <v>286000</v>
      </c>
      <c r="C134">
        <v>29950</v>
      </c>
      <c r="D134">
        <v>102500</v>
      </c>
      <c r="E134">
        <f t="shared" si="6"/>
        <v>1.4184397163120567E-2</v>
      </c>
      <c r="F134">
        <f t="shared" si="6"/>
        <v>1.6722408026755853E-3</v>
      </c>
      <c r="G134">
        <f t="shared" si="6"/>
        <v>-1.4423076923076924E-2</v>
      </c>
      <c r="H134">
        <f t="shared" si="5"/>
        <v>1.4084739881739023E-2</v>
      </c>
      <c r="I134">
        <f t="shared" si="5"/>
        <v>1.6708441648177223E-3</v>
      </c>
      <c r="J134">
        <f t="shared" si="5"/>
        <v>-1.4528100562909744E-2</v>
      </c>
    </row>
    <row r="135" spans="1:10" x14ac:dyDescent="0.4">
      <c r="A135" s="2">
        <v>43423</v>
      </c>
      <c r="B135">
        <v>279500</v>
      </c>
      <c r="C135">
        <v>29600</v>
      </c>
      <c r="D135">
        <v>107000</v>
      </c>
      <c r="E135">
        <f t="shared" si="6"/>
        <v>-2.2727272727272728E-2</v>
      </c>
      <c r="F135">
        <f t="shared" si="6"/>
        <v>-1.1686143572621035E-2</v>
      </c>
      <c r="G135">
        <f t="shared" si="6"/>
        <v>4.3902439024390241E-2</v>
      </c>
      <c r="H135">
        <f t="shared" si="5"/>
        <v>-2.2989518224698718E-2</v>
      </c>
      <c r="I135">
        <f t="shared" si="5"/>
        <v>-1.175496323144362E-2</v>
      </c>
      <c r="J135">
        <f t="shared" si="5"/>
        <v>4.2966035883443339E-2</v>
      </c>
    </row>
    <row r="136" spans="1:10" x14ac:dyDescent="0.4">
      <c r="A136" s="2">
        <v>43424</v>
      </c>
      <c r="B136">
        <v>287500</v>
      </c>
      <c r="C136">
        <v>30350</v>
      </c>
      <c r="D136">
        <v>107000</v>
      </c>
      <c r="E136">
        <f t="shared" si="6"/>
        <v>2.8622540250447227E-2</v>
      </c>
      <c r="F136">
        <f t="shared" si="6"/>
        <v>2.5337837837837839E-2</v>
      </c>
      <c r="G136">
        <f t="shared" si="6"/>
        <v>0</v>
      </c>
      <c r="H136">
        <f t="shared" si="5"/>
        <v>2.8220567642251247E-2</v>
      </c>
      <c r="I136">
        <f t="shared" si="5"/>
        <v>2.502215617549268E-2</v>
      </c>
      <c r="J136">
        <f t="shared" si="5"/>
        <v>0</v>
      </c>
    </row>
    <row r="137" spans="1:10" x14ac:dyDescent="0.4">
      <c r="A137" s="2">
        <v>43425</v>
      </c>
      <c r="B137">
        <v>281500</v>
      </c>
      <c r="C137">
        <v>30550</v>
      </c>
      <c r="D137">
        <v>107500</v>
      </c>
      <c r="E137">
        <f t="shared" si="6"/>
        <v>-2.0869565217391306E-2</v>
      </c>
      <c r="F137">
        <f t="shared" si="6"/>
        <v>6.5897858319604614E-3</v>
      </c>
      <c r="G137">
        <f t="shared" si="6"/>
        <v>4.6728971962616819E-3</v>
      </c>
      <c r="H137">
        <f t="shared" si="5"/>
        <v>-2.1090412657660002E-2</v>
      </c>
      <c r="I137">
        <f t="shared" si="5"/>
        <v>6.5681681120971693E-3</v>
      </c>
      <c r="J137">
        <f t="shared" si="5"/>
        <v>4.6620131058113714E-3</v>
      </c>
    </row>
    <row r="138" spans="1:10" x14ac:dyDescent="0.4">
      <c r="A138" s="2">
        <v>43426</v>
      </c>
      <c r="B138">
        <v>283500</v>
      </c>
      <c r="C138">
        <v>30550</v>
      </c>
      <c r="D138">
        <v>106500</v>
      </c>
      <c r="E138">
        <f t="shared" si="6"/>
        <v>7.104795737122558E-3</v>
      </c>
      <c r="F138">
        <f t="shared" si="6"/>
        <v>0</v>
      </c>
      <c r="G138">
        <f t="shared" si="6"/>
        <v>-9.3023255813953487E-3</v>
      </c>
      <c r="H138">
        <f t="shared" si="5"/>
        <v>7.0796755880617682E-3</v>
      </c>
      <c r="I138">
        <f t="shared" si="5"/>
        <v>0</v>
      </c>
      <c r="J138">
        <f t="shared" si="5"/>
        <v>-9.345862418237658E-3</v>
      </c>
    </row>
    <row r="139" spans="1:10" x14ac:dyDescent="0.4">
      <c r="A139" s="2">
        <v>43427</v>
      </c>
      <c r="B139">
        <v>280500</v>
      </c>
      <c r="C139">
        <v>30200</v>
      </c>
      <c r="D139">
        <v>108000</v>
      </c>
      <c r="E139">
        <f t="shared" si="6"/>
        <v>-1.0582010582010581E-2</v>
      </c>
      <c r="F139">
        <f t="shared" si="6"/>
        <v>-1.1456628477905073E-2</v>
      </c>
      <c r="G139">
        <f t="shared" si="6"/>
        <v>1.4084507042253521E-2</v>
      </c>
      <c r="H139">
        <f t="shared" si="5"/>
        <v>-1.0638398205055754E-2</v>
      </c>
      <c r="I139">
        <f t="shared" si="5"/>
        <v>-1.1522761236780374E-2</v>
      </c>
      <c r="J139">
        <f t="shared" si="5"/>
        <v>1.398624197473987E-2</v>
      </c>
    </row>
    <row r="140" spans="1:10" x14ac:dyDescent="0.4">
      <c r="A140" s="2">
        <v>43430</v>
      </c>
      <c r="B140">
        <v>279000</v>
      </c>
      <c r="C140">
        <v>29650</v>
      </c>
      <c r="D140">
        <v>112500</v>
      </c>
      <c r="E140">
        <f t="shared" si="6"/>
        <v>-5.3475935828877002E-3</v>
      </c>
      <c r="F140">
        <f t="shared" si="6"/>
        <v>-1.8211920529801324E-2</v>
      </c>
      <c r="G140">
        <f t="shared" si="6"/>
        <v>4.1666666666666664E-2</v>
      </c>
      <c r="H140">
        <f t="shared" si="5"/>
        <v>-5.3619431413853991E-3</v>
      </c>
      <c r="I140">
        <f t="shared" si="5"/>
        <v>-1.8379798937089534E-2</v>
      </c>
      <c r="J140">
        <f t="shared" si="5"/>
        <v>4.08219945202552E-2</v>
      </c>
    </row>
    <row r="141" spans="1:10" x14ac:dyDescent="0.4">
      <c r="A141" s="2">
        <v>43431</v>
      </c>
      <c r="B141">
        <v>276500</v>
      </c>
      <c r="C141">
        <v>29700</v>
      </c>
      <c r="D141">
        <v>110500</v>
      </c>
      <c r="E141">
        <f t="shared" si="6"/>
        <v>-8.9605734767025085E-3</v>
      </c>
      <c r="F141">
        <f t="shared" si="6"/>
        <v>1.6863406408094434E-3</v>
      </c>
      <c r="G141">
        <f t="shared" si="6"/>
        <v>-1.7777777777777778E-2</v>
      </c>
      <c r="H141">
        <f t="shared" si="5"/>
        <v>-9.0009608589761685E-3</v>
      </c>
      <c r="I141">
        <f t="shared" si="5"/>
        <v>1.6849203649194455E-3</v>
      </c>
      <c r="J141">
        <f t="shared" si="5"/>
        <v>-1.7937700686667318E-2</v>
      </c>
    </row>
    <row r="142" spans="1:10" x14ac:dyDescent="0.4">
      <c r="A142" s="2">
        <v>43432</v>
      </c>
      <c r="B142">
        <v>280500</v>
      </c>
      <c r="C142">
        <v>30300</v>
      </c>
      <c r="D142">
        <v>112000</v>
      </c>
      <c r="E142">
        <f t="shared" si="6"/>
        <v>1.4466546112115732E-2</v>
      </c>
      <c r="F142">
        <f t="shared" si="6"/>
        <v>2.0202020202020204E-2</v>
      </c>
      <c r="G142">
        <f t="shared" si="6"/>
        <v>1.3574660633484163E-2</v>
      </c>
      <c r="H142">
        <f t="shared" si="5"/>
        <v>1.4362904000361623E-2</v>
      </c>
      <c r="I142">
        <f t="shared" si="5"/>
        <v>2.0000666706669435E-2</v>
      </c>
      <c r="J142">
        <f t="shared" si="5"/>
        <v>1.3483350337286988E-2</v>
      </c>
    </row>
    <row r="143" spans="1:10" x14ac:dyDescent="0.4">
      <c r="A143" s="2">
        <v>43433</v>
      </c>
      <c r="B143">
        <v>277500</v>
      </c>
      <c r="C143">
        <v>29950</v>
      </c>
      <c r="D143">
        <v>112000</v>
      </c>
      <c r="E143">
        <f t="shared" si="6"/>
        <v>-1.06951871657754E-2</v>
      </c>
      <c r="F143">
        <f t="shared" si="6"/>
        <v>-1.155115511551155E-2</v>
      </c>
      <c r="G143">
        <f t="shared" si="6"/>
        <v>0</v>
      </c>
      <c r="H143">
        <f t="shared" si="5"/>
        <v>-1.0752791776261849E-2</v>
      </c>
      <c r="I143">
        <f t="shared" si="5"/>
        <v>-1.1618387953865076E-2</v>
      </c>
      <c r="J143">
        <f t="shared" si="5"/>
        <v>0</v>
      </c>
    </row>
    <row r="144" spans="1:10" x14ac:dyDescent="0.4">
      <c r="A144" s="2">
        <v>43434</v>
      </c>
      <c r="B144">
        <v>272500</v>
      </c>
      <c r="C144">
        <v>30500</v>
      </c>
      <c r="D144">
        <v>112500</v>
      </c>
      <c r="E144">
        <f t="shared" si="6"/>
        <v>-1.8018018018018018E-2</v>
      </c>
      <c r="F144">
        <f t="shared" si="6"/>
        <v>1.8363939899833055E-2</v>
      </c>
      <c r="G144">
        <f t="shared" si="6"/>
        <v>4.464285714285714E-3</v>
      </c>
      <c r="H144">
        <f t="shared" si="5"/>
        <v>-1.8182319083190474E-2</v>
      </c>
      <c r="I144">
        <f t="shared" si="5"/>
        <v>1.8197359051907513E-2</v>
      </c>
      <c r="J144">
        <f t="shared" si="5"/>
        <v>4.4543503493803746E-3</v>
      </c>
    </row>
    <row r="145" spans="1:10" x14ac:dyDescent="0.4">
      <c r="A145" s="2">
        <v>43437</v>
      </c>
      <c r="B145">
        <v>270500</v>
      </c>
      <c r="C145">
        <v>30350</v>
      </c>
      <c r="D145">
        <v>113500</v>
      </c>
      <c r="E145">
        <f t="shared" si="6"/>
        <v>-7.3394495412844041E-3</v>
      </c>
      <c r="F145">
        <f t="shared" si="6"/>
        <v>-4.9180327868852463E-3</v>
      </c>
      <c r="G145">
        <f t="shared" si="6"/>
        <v>8.8888888888888889E-3</v>
      </c>
      <c r="H145">
        <f t="shared" si="5"/>
        <v>-7.366515816762554E-3</v>
      </c>
      <c r="I145">
        <f t="shared" si="5"/>
        <v>-4.9301661078587208E-3</v>
      </c>
      <c r="J145">
        <f t="shared" si="5"/>
        <v>8.8496152769826E-3</v>
      </c>
    </row>
    <row r="146" spans="1:10" x14ac:dyDescent="0.4">
      <c r="A146" s="2">
        <v>43438</v>
      </c>
      <c r="B146">
        <v>272000</v>
      </c>
      <c r="C146">
        <v>30050</v>
      </c>
      <c r="D146">
        <v>113500</v>
      </c>
      <c r="E146">
        <f t="shared" si="6"/>
        <v>5.5452865064695009E-3</v>
      </c>
      <c r="F146">
        <f t="shared" si="6"/>
        <v>-9.8846787479406912E-3</v>
      </c>
      <c r="G146">
        <f t="shared" si="6"/>
        <v>0</v>
      </c>
      <c r="H146">
        <f t="shared" si="5"/>
        <v>5.5299680094611755E-3</v>
      </c>
      <c r="I146">
        <f t="shared" si="5"/>
        <v>-9.9338565242907371E-3</v>
      </c>
      <c r="J146">
        <f t="shared" si="5"/>
        <v>0</v>
      </c>
    </row>
    <row r="147" spans="1:10" x14ac:dyDescent="0.4">
      <c r="A147" s="2">
        <v>43439</v>
      </c>
      <c r="B147">
        <v>274500</v>
      </c>
      <c r="C147">
        <v>30100</v>
      </c>
      <c r="D147">
        <v>114500</v>
      </c>
      <c r="E147">
        <f t="shared" si="6"/>
        <v>9.1911764705882356E-3</v>
      </c>
      <c r="F147">
        <f t="shared" si="6"/>
        <v>1.6638935108153079E-3</v>
      </c>
      <c r="G147">
        <f t="shared" si="6"/>
        <v>8.8105726872246704E-3</v>
      </c>
      <c r="H147">
        <f t="shared" ref="H147:J210" si="7">LN(B147/B146)</f>
        <v>9.1491946535880823E-3</v>
      </c>
      <c r="I147">
        <f t="shared" si="7"/>
        <v>1.6625107736134572E-3</v>
      </c>
      <c r="J147">
        <f t="shared" si="7"/>
        <v>8.7719860728370409E-3</v>
      </c>
    </row>
    <row r="148" spans="1:10" x14ac:dyDescent="0.4">
      <c r="A148" s="2">
        <v>43440</v>
      </c>
      <c r="B148">
        <v>276000</v>
      </c>
      <c r="C148">
        <v>30400</v>
      </c>
      <c r="D148">
        <v>116000</v>
      </c>
      <c r="E148">
        <f t="shared" si="6"/>
        <v>5.4644808743169399E-3</v>
      </c>
      <c r="F148">
        <f t="shared" si="6"/>
        <v>9.9667774086378731E-3</v>
      </c>
      <c r="G148">
        <f t="shared" si="6"/>
        <v>1.3100436681222707E-2</v>
      </c>
      <c r="H148">
        <f t="shared" si="7"/>
        <v>5.4496047675646848E-3</v>
      </c>
      <c r="I148">
        <f t="shared" si="7"/>
        <v>9.9174366573459242E-3</v>
      </c>
      <c r="J148">
        <f t="shared" si="7"/>
        <v>1.3015368112070227E-2</v>
      </c>
    </row>
    <row r="149" spans="1:10" x14ac:dyDescent="0.4">
      <c r="A149" s="2">
        <v>43441</v>
      </c>
      <c r="B149">
        <v>271500</v>
      </c>
      <c r="C149">
        <v>30300</v>
      </c>
      <c r="D149">
        <v>114500</v>
      </c>
      <c r="E149">
        <f t="shared" si="6"/>
        <v>-1.6304347826086956E-2</v>
      </c>
      <c r="F149">
        <f t="shared" si="6"/>
        <v>-3.2894736842105261E-3</v>
      </c>
      <c r="G149">
        <f t="shared" si="6"/>
        <v>-1.2931034482758621E-2</v>
      </c>
      <c r="H149">
        <f t="shared" si="7"/>
        <v>-1.6438726343159835E-2</v>
      </c>
      <c r="I149">
        <f t="shared" si="7"/>
        <v>-3.2948958968525379E-3</v>
      </c>
      <c r="J149">
        <f t="shared" si="7"/>
        <v>-1.3015368112070361E-2</v>
      </c>
    </row>
    <row r="150" spans="1:10" x14ac:dyDescent="0.4">
      <c r="A150" s="2">
        <v>43444</v>
      </c>
      <c r="B150">
        <v>272000</v>
      </c>
      <c r="C150">
        <v>30900</v>
      </c>
      <c r="D150">
        <v>111000</v>
      </c>
      <c r="E150">
        <f t="shared" si="6"/>
        <v>1.841620626151013E-3</v>
      </c>
      <c r="F150">
        <f t="shared" si="6"/>
        <v>1.9801980198019802E-2</v>
      </c>
      <c r="G150">
        <f t="shared" si="6"/>
        <v>-3.0567685589519649E-2</v>
      </c>
      <c r="H150">
        <f t="shared" si="7"/>
        <v>1.8399269220072951E-3</v>
      </c>
      <c r="I150">
        <f t="shared" si="7"/>
        <v>1.9608471388376337E-2</v>
      </c>
      <c r="J150">
        <f t="shared" si="7"/>
        <v>-3.1044621681960163E-2</v>
      </c>
    </row>
    <row r="151" spans="1:10" x14ac:dyDescent="0.4">
      <c r="A151" s="2">
        <v>43445</v>
      </c>
      <c r="B151">
        <v>274500</v>
      </c>
      <c r="C151">
        <v>31150</v>
      </c>
      <c r="D151">
        <v>107000</v>
      </c>
      <c r="E151">
        <f t="shared" si="6"/>
        <v>9.1911764705882356E-3</v>
      </c>
      <c r="F151">
        <f t="shared" si="6"/>
        <v>8.0906148867313909E-3</v>
      </c>
      <c r="G151">
        <f t="shared" si="6"/>
        <v>-3.6036036036036036E-2</v>
      </c>
      <c r="H151">
        <f t="shared" si="7"/>
        <v>9.1491946535880823E-3</v>
      </c>
      <c r="I151">
        <f t="shared" si="7"/>
        <v>8.0580613297624414E-3</v>
      </c>
      <c r="J151">
        <f t="shared" si="7"/>
        <v>-3.6701366850427929E-2</v>
      </c>
    </row>
    <row r="152" spans="1:10" x14ac:dyDescent="0.4">
      <c r="A152" s="2">
        <v>43446</v>
      </c>
      <c r="B152">
        <v>271500</v>
      </c>
      <c r="C152">
        <v>30800</v>
      </c>
      <c r="D152">
        <v>110000</v>
      </c>
      <c r="E152">
        <f t="shared" si="6"/>
        <v>-1.092896174863388E-2</v>
      </c>
      <c r="F152">
        <f t="shared" si="6"/>
        <v>-1.1235955056179775E-2</v>
      </c>
      <c r="G152">
        <f t="shared" si="6"/>
        <v>2.8037383177570093E-2</v>
      </c>
      <c r="H152">
        <f t="shared" si="7"/>
        <v>-1.0989121575595206E-2</v>
      </c>
      <c r="I152">
        <f t="shared" si="7"/>
        <v>-1.1299555253933394E-2</v>
      </c>
      <c r="J152">
        <f t="shared" si="7"/>
        <v>2.7651531330509949E-2</v>
      </c>
    </row>
    <row r="153" spans="1:10" x14ac:dyDescent="0.4">
      <c r="A153" s="2">
        <v>43447</v>
      </c>
      <c r="B153">
        <v>273500</v>
      </c>
      <c r="C153">
        <v>30350</v>
      </c>
      <c r="D153">
        <v>111500</v>
      </c>
      <c r="E153">
        <f t="shared" si="6"/>
        <v>7.3664825046040518E-3</v>
      </c>
      <c r="F153">
        <f t="shared" si="6"/>
        <v>-1.461038961038961E-2</v>
      </c>
      <c r="G153">
        <f t="shared" si="6"/>
        <v>1.3636363636363636E-2</v>
      </c>
      <c r="H153">
        <f t="shared" si="7"/>
        <v>7.3394824880457484E-3</v>
      </c>
      <c r="I153">
        <f t="shared" si="7"/>
        <v>-1.4718172474021534E-2</v>
      </c>
      <c r="J153">
        <f t="shared" si="7"/>
        <v>1.3544225107757253E-2</v>
      </c>
    </row>
    <row r="154" spans="1:10" x14ac:dyDescent="0.4">
      <c r="A154" s="2">
        <v>43448</v>
      </c>
      <c r="B154">
        <v>277000</v>
      </c>
      <c r="C154">
        <v>30700</v>
      </c>
      <c r="D154">
        <v>110000</v>
      </c>
      <c r="E154">
        <f t="shared" si="6"/>
        <v>1.2797074954296161E-2</v>
      </c>
      <c r="F154">
        <f t="shared" si="6"/>
        <v>1.1532125205930808E-2</v>
      </c>
      <c r="G154">
        <f t="shared" si="6"/>
        <v>-1.3452914798206279E-2</v>
      </c>
      <c r="H154">
        <f t="shared" si="7"/>
        <v>1.2715884325302495E-2</v>
      </c>
      <c r="I154">
        <f t="shared" si="7"/>
        <v>1.1466137087644225E-2</v>
      </c>
      <c r="J154">
        <f t="shared" si="7"/>
        <v>-1.354422510775726E-2</v>
      </c>
    </row>
    <row r="155" spans="1:10" x14ac:dyDescent="0.4">
      <c r="A155" s="2">
        <v>43451</v>
      </c>
      <c r="B155">
        <v>271000</v>
      </c>
      <c r="C155">
        <v>31100</v>
      </c>
      <c r="D155">
        <v>110500</v>
      </c>
      <c r="E155">
        <f t="shared" si="6"/>
        <v>-2.1660649819494584E-2</v>
      </c>
      <c r="F155">
        <f t="shared" si="6"/>
        <v>1.3029315960912053E-2</v>
      </c>
      <c r="G155">
        <f t="shared" si="6"/>
        <v>4.5454545454545452E-3</v>
      </c>
      <c r="H155">
        <f t="shared" si="7"/>
        <v>-2.1898685307637573E-2</v>
      </c>
      <c r="I155">
        <f t="shared" si="7"/>
        <v>1.2945164592036986E-2</v>
      </c>
      <c r="J155">
        <f t="shared" si="7"/>
        <v>4.5351551653913628E-3</v>
      </c>
    </row>
    <row r="156" spans="1:10" x14ac:dyDescent="0.4">
      <c r="A156" s="2">
        <v>43452</v>
      </c>
      <c r="B156">
        <v>272000</v>
      </c>
      <c r="C156">
        <v>30300</v>
      </c>
      <c r="D156">
        <v>108500</v>
      </c>
      <c r="E156">
        <f t="shared" si="6"/>
        <v>3.6900369003690036E-3</v>
      </c>
      <c r="F156">
        <f t="shared" si="6"/>
        <v>-2.5723472668810289E-2</v>
      </c>
      <c r="G156">
        <f t="shared" si="6"/>
        <v>-1.8099547511312219E-2</v>
      </c>
      <c r="H156">
        <f t="shared" si="7"/>
        <v>3.683245416296368E-3</v>
      </c>
      <c r="I156">
        <f t="shared" si="7"/>
        <v>-2.6060106669864955E-2</v>
      </c>
      <c r="J156">
        <f t="shared" si="7"/>
        <v>-1.8265347977293313E-2</v>
      </c>
    </row>
    <row r="157" spans="1:10" x14ac:dyDescent="0.4">
      <c r="A157" s="2">
        <v>43453</v>
      </c>
      <c r="B157">
        <v>281500</v>
      </c>
      <c r="C157">
        <v>30850</v>
      </c>
      <c r="D157">
        <v>108000</v>
      </c>
      <c r="E157">
        <f t="shared" si="6"/>
        <v>3.4926470588235295E-2</v>
      </c>
      <c r="F157">
        <f t="shared" si="6"/>
        <v>1.8151815181518153E-2</v>
      </c>
      <c r="G157">
        <f t="shared" si="6"/>
        <v>-4.608294930875576E-3</v>
      </c>
      <c r="H157">
        <f t="shared" si="7"/>
        <v>3.4330381283747741E-2</v>
      </c>
      <c r="I157">
        <f t="shared" si="7"/>
        <v>1.7989037836073304E-2</v>
      </c>
      <c r="J157">
        <f t="shared" si="7"/>
        <v>-4.6189458562945285E-3</v>
      </c>
    </row>
    <row r="158" spans="1:10" x14ac:dyDescent="0.4">
      <c r="A158" s="2">
        <v>43454</v>
      </c>
      <c r="B158">
        <v>278500</v>
      </c>
      <c r="C158">
        <v>30550</v>
      </c>
      <c r="D158">
        <v>103000</v>
      </c>
      <c r="E158">
        <f t="shared" si="6"/>
        <v>-1.0657193605683837E-2</v>
      </c>
      <c r="F158">
        <f t="shared" si="6"/>
        <v>-9.7244732576985422E-3</v>
      </c>
      <c r="G158">
        <f t="shared" si="6"/>
        <v>-4.6296296296296294E-2</v>
      </c>
      <c r="H158">
        <f t="shared" si="7"/>
        <v>-1.0714388212406369E-2</v>
      </c>
      <c r="I158">
        <f t="shared" si="7"/>
        <v>-9.7720647337924908E-3</v>
      </c>
      <c r="J158">
        <f t="shared" si="7"/>
        <v>-4.7402238894583906E-2</v>
      </c>
    </row>
    <row r="159" spans="1:10" x14ac:dyDescent="0.4">
      <c r="A159" s="2">
        <v>43455</v>
      </c>
      <c r="B159">
        <v>277500</v>
      </c>
      <c r="C159">
        <v>30600</v>
      </c>
      <c r="D159">
        <v>104500</v>
      </c>
      <c r="E159">
        <f t="shared" si="6"/>
        <v>-3.5906642728904849E-3</v>
      </c>
      <c r="F159">
        <f t="shared" si="6"/>
        <v>1.6366612111292963E-3</v>
      </c>
      <c r="G159">
        <f t="shared" si="6"/>
        <v>1.4563106796116505E-2</v>
      </c>
      <c r="H159">
        <f t="shared" si="7"/>
        <v>-3.5971261808494803E-3</v>
      </c>
      <c r="I159">
        <f t="shared" si="7"/>
        <v>1.635323340730838E-3</v>
      </c>
      <c r="J159">
        <f t="shared" si="7"/>
        <v>1.4458083175229917E-2</v>
      </c>
    </row>
    <row r="160" spans="1:10" x14ac:dyDescent="0.4">
      <c r="A160" s="2">
        <v>43458</v>
      </c>
      <c r="B160">
        <v>282500</v>
      </c>
      <c r="C160">
        <v>30550</v>
      </c>
      <c r="D160">
        <v>101000</v>
      </c>
      <c r="E160">
        <f t="shared" si="6"/>
        <v>1.8018018018018018E-2</v>
      </c>
      <c r="F160">
        <f t="shared" si="6"/>
        <v>-1.6339869281045752E-3</v>
      </c>
      <c r="G160">
        <f t="shared" si="6"/>
        <v>-3.3492822966507178E-2</v>
      </c>
      <c r="H160">
        <f t="shared" si="7"/>
        <v>1.7857617400006472E-2</v>
      </c>
      <c r="I160">
        <f t="shared" si="7"/>
        <v>-1.6353233407307532E-3</v>
      </c>
      <c r="J160">
        <f t="shared" si="7"/>
        <v>-3.4066554563606195E-2</v>
      </c>
    </row>
    <row r="161" spans="1:10" x14ac:dyDescent="0.4">
      <c r="A161" s="2">
        <v>43460</v>
      </c>
      <c r="B161">
        <v>278500</v>
      </c>
      <c r="C161">
        <v>30200</v>
      </c>
      <c r="D161">
        <v>98500</v>
      </c>
      <c r="E161">
        <f t="shared" si="6"/>
        <v>-1.415929203539823E-2</v>
      </c>
      <c r="F161">
        <f t="shared" si="6"/>
        <v>-1.1456628477905073E-2</v>
      </c>
      <c r="G161">
        <f t="shared" si="6"/>
        <v>-2.4752475247524754E-2</v>
      </c>
      <c r="H161">
        <f t="shared" si="7"/>
        <v>-1.4260491219156922E-2</v>
      </c>
      <c r="I161">
        <f t="shared" si="7"/>
        <v>-1.1522761236780374E-2</v>
      </c>
      <c r="J161">
        <f t="shared" si="7"/>
        <v>-2.5063968663216276E-2</v>
      </c>
    </row>
    <row r="162" spans="1:10" x14ac:dyDescent="0.4">
      <c r="A162" s="2">
        <v>43461</v>
      </c>
      <c r="B162">
        <v>268000</v>
      </c>
      <c r="C162">
        <v>29600</v>
      </c>
      <c r="D162">
        <v>101500</v>
      </c>
      <c r="E162">
        <f t="shared" si="6"/>
        <v>-3.7701974865350089E-2</v>
      </c>
      <c r="F162">
        <f t="shared" si="6"/>
        <v>-1.9867549668874173E-2</v>
      </c>
      <c r="G162">
        <f t="shared" si="6"/>
        <v>3.0456852791878174E-2</v>
      </c>
      <c r="H162">
        <f t="shared" si="7"/>
        <v>-3.8431078856482039E-2</v>
      </c>
      <c r="I162">
        <f t="shared" si="7"/>
        <v>-2.0067563050809256E-2</v>
      </c>
      <c r="J162">
        <f t="shared" si="7"/>
        <v>3.0002250303798914E-2</v>
      </c>
    </row>
    <row r="163" spans="1:10" x14ac:dyDescent="0.4">
      <c r="A163" s="2">
        <v>43462</v>
      </c>
      <c r="B163">
        <v>269000</v>
      </c>
      <c r="C163">
        <v>29800</v>
      </c>
      <c r="D163">
        <v>103000</v>
      </c>
      <c r="E163">
        <f t="shared" si="6"/>
        <v>3.7313432835820895E-3</v>
      </c>
      <c r="F163">
        <f t="shared" si="6"/>
        <v>6.7567567567567571E-3</v>
      </c>
      <c r="G163">
        <f t="shared" si="6"/>
        <v>1.4778325123152709E-2</v>
      </c>
      <c r="H163">
        <f t="shared" si="7"/>
        <v>3.7243990909824939E-3</v>
      </c>
      <c r="I163">
        <f t="shared" si="7"/>
        <v>6.7340321813441194E-3</v>
      </c>
      <c r="J163">
        <f t="shared" si="7"/>
        <v>1.4670189747793839E-2</v>
      </c>
    </row>
    <row r="164" spans="1:10" x14ac:dyDescent="0.4">
      <c r="A164" s="2">
        <v>43467</v>
      </c>
      <c r="B164">
        <v>264500</v>
      </c>
      <c r="C164">
        <v>30400</v>
      </c>
      <c r="D164">
        <v>102000</v>
      </c>
      <c r="E164">
        <f t="shared" si="6"/>
        <v>-1.6728624535315983E-2</v>
      </c>
      <c r="F164">
        <f t="shared" si="6"/>
        <v>2.0134228187919462E-2</v>
      </c>
      <c r="G164">
        <f t="shared" si="6"/>
        <v>-9.7087378640776691E-3</v>
      </c>
      <c r="H164">
        <f t="shared" si="7"/>
        <v>-1.6870128303485034E-2</v>
      </c>
      <c r="I164">
        <f t="shared" si="7"/>
        <v>1.9934214900817329E-2</v>
      </c>
      <c r="J164">
        <f t="shared" si="7"/>
        <v>-9.7561749453646852E-3</v>
      </c>
    </row>
    <row r="165" spans="1:10" x14ac:dyDescent="0.4">
      <c r="A165" s="2">
        <v>43468</v>
      </c>
      <c r="B165">
        <v>269500</v>
      </c>
      <c r="C165">
        <v>30500</v>
      </c>
      <c r="D165">
        <v>102500</v>
      </c>
      <c r="E165">
        <f t="shared" si="6"/>
        <v>1.890359168241966E-2</v>
      </c>
      <c r="F165">
        <f t="shared" si="6"/>
        <v>3.2894736842105261E-3</v>
      </c>
      <c r="G165">
        <f t="shared" si="6"/>
        <v>4.9019607843137254E-3</v>
      </c>
      <c r="H165">
        <f t="shared" si="7"/>
        <v>1.8727139050697731E-2</v>
      </c>
      <c r="I165">
        <f t="shared" si="7"/>
        <v>3.2840752011900187E-3</v>
      </c>
      <c r="J165">
        <f t="shared" si="7"/>
        <v>4.8899852941917702E-3</v>
      </c>
    </row>
    <row r="166" spans="1:10" x14ac:dyDescent="0.4">
      <c r="A166" s="2">
        <v>43469</v>
      </c>
      <c r="B166">
        <v>272000</v>
      </c>
      <c r="C166">
        <v>30600</v>
      </c>
      <c r="D166">
        <v>103500</v>
      </c>
      <c r="E166">
        <f t="shared" si="6"/>
        <v>9.2764378478664197E-3</v>
      </c>
      <c r="F166">
        <f t="shared" si="6"/>
        <v>3.2786885245901639E-3</v>
      </c>
      <c r="G166">
        <f t="shared" si="6"/>
        <v>9.7560975609756097E-3</v>
      </c>
      <c r="H166">
        <f t="shared" si="7"/>
        <v>9.2336759469455239E-3</v>
      </c>
      <c r="I166">
        <f t="shared" si="7"/>
        <v>3.2733253449691085E-3</v>
      </c>
      <c r="J166">
        <f t="shared" si="7"/>
        <v>9.7088141269609032E-3</v>
      </c>
    </row>
    <row r="167" spans="1:10" x14ac:dyDescent="0.4">
      <c r="A167" s="2">
        <v>43472</v>
      </c>
      <c r="B167">
        <v>274500</v>
      </c>
      <c r="C167">
        <v>30450</v>
      </c>
      <c r="D167">
        <v>103000</v>
      </c>
      <c r="E167">
        <f t="shared" si="6"/>
        <v>9.1911764705882356E-3</v>
      </c>
      <c r="F167">
        <f t="shared" si="6"/>
        <v>-4.9019607843137254E-3</v>
      </c>
      <c r="G167">
        <f t="shared" si="6"/>
        <v>-4.830917874396135E-3</v>
      </c>
      <c r="H167">
        <f t="shared" si="7"/>
        <v>9.1491946535880823E-3</v>
      </c>
      <c r="I167">
        <f t="shared" si="7"/>
        <v>-4.9140148024290403E-3</v>
      </c>
      <c r="J167">
        <f t="shared" si="7"/>
        <v>-4.8426244757880151E-3</v>
      </c>
    </row>
    <row r="168" spans="1:10" x14ac:dyDescent="0.4">
      <c r="A168" s="2">
        <v>43473</v>
      </c>
      <c r="B168">
        <v>270000</v>
      </c>
      <c r="C168">
        <v>30200</v>
      </c>
      <c r="D168">
        <v>99900</v>
      </c>
      <c r="E168">
        <f t="shared" si="6"/>
        <v>-1.6393442622950821E-2</v>
      </c>
      <c r="F168">
        <f t="shared" si="6"/>
        <v>-8.2101806239737278E-3</v>
      </c>
      <c r="G168">
        <f t="shared" si="6"/>
        <v>-3.0097087378640777E-2</v>
      </c>
      <c r="H168">
        <f t="shared" si="7"/>
        <v>-1.6529301951210582E-2</v>
      </c>
      <c r="I168">
        <f t="shared" si="7"/>
        <v>-8.2440697750820659E-3</v>
      </c>
      <c r="J168">
        <f t="shared" si="7"/>
        <v>-3.055930257512797E-2</v>
      </c>
    </row>
    <row r="169" spans="1:10" x14ac:dyDescent="0.4">
      <c r="A169" s="2">
        <v>43474</v>
      </c>
      <c r="B169">
        <v>270000</v>
      </c>
      <c r="C169">
        <v>29700</v>
      </c>
      <c r="D169">
        <v>102000</v>
      </c>
      <c r="E169">
        <f t="shared" si="6"/>
        <v>0</v>
      </c>
      <c r="F169">
        <f t="shared" si="6"/>
        <v>-1.6556291390728478E-2</v>
      </c>
      <c r="G169">
        <f t="shared" si="6"/>
        <v>2.1021021021021023E-2</v>
      </c>
      <c r="H169">
        <f t="shared" si="7"/>
        <v>0</v>
      </c>
      <c r="I169">
        <f t="shared" si="7"/>
        <v>-1.6694878572169992E-2</v>
      </c>
      <c r="J169">
        <f t="shared" si="7"/>
        <v>2.0803127629763326E-2</v>
      </c>
    </row>
    <row r="170" spans="1:10" x14ac:dyDescent="0.4">
      <c r="A170" s="2">
        <v>43475</v>
      </c>
      <c r="B170">
        <v>269000</v>
      </c>
      <c r="C170">
        <v>29400</v>
      </c>
      <c r="D170">
        <v>101000</v>
      </c>
      <c r="E170">
        <f t="shared" si="6"/>
        <v>-3.7037037037037038E-3</v>
      </c>
      <c r="F170">
        <f t="shared" si="6"/>
        <v>-1.0101010101010102E-2</v>
      </c>
      <c r="G170">
        <f t="shared" si="6"/>
        <v>-9.8039215686274508E-3</v>
      </c>
      <c r="H170">
        <f t="shared" si="7"/>
        <v>-3.7105793965356015E-3</v>
      </c>
      <c r="I170">
        <f t="shared" si="7"/>
        <v>-1.0152371464017962E-2</v>
      </c>
      <c r="J170">
        <f t="shared" si="7"/>
        <v>-9.8522964430115944E-3</v>
      </c>
    </row>
    <row r="171" spans="1:10" x14ac:dyDescent="0.4">
      <c r="A171" s="2">
        <v>43476</v>
      </c>
      <c r="B171">
        <v>267000</v>
      </c>
      <c r="C171">
        <v>29300</v>
      </c>
      <c r="D171">
        <v>102000</v>
      </c>
      <c r="E171">
        <f t="shared" si="6"/>
        <v>-7.4349442379182153E-3</v>
      </c>
      <c r="F171">
        <f t="shared" si="6"/>
        <v>-3.4013605442176869E-3</v>
      </c>
      <c r="G171">
        <f t="shared" si="6"/>
        <v>9.9009900990099011E-3</v>
      </c>
      <c r="H171">
        <f t="shared" si="7"/>
        <v>-7.4627212015896003E-3</v>
      </c>
      <c r="I171">
        <f t="shared" si="7"/>
        <v>-3.4071583216143089E-3</v>
      </c>
      <c r="J171">
        <f t="shared" si="7"/>
        <v>9.8522964430116395E-3</v>
      </c>
    </row>
    <row r="172" spans="1:10" x14ac:dyDescent="0.4">
      <c r="A172" s="2">
        <v>43479</v>
      </c>
      <c r="B172">
        <v>267500</v>
      </c>
      <c r="C172">
        <v>29200</v>
      </c>
      <c r="D172">
        <v>100000</v>
      </c>
      <c r="E172">
        <f t="shared" si="6"/>
        <v>1.8726591760299626E-3</v>
      </c>
      <c r="F172">
        <f t="shared" si="6"/>
        <v>-3.4129692832764505E-3</v>
      </c>
      <c r="G172">
        <f t="shared" si="6"/>
        <v>-1.9607843137254902E-2</v>
      </c>
      <c r="H172">
        <f t="shared" si="7"/>
        <v>1.8709079358116025E-3</v>
      </c>
      <c r="I172">
        <f t="shared" si="7"/>
        <v>-3.418806748785609E-3</v>
      </c>
      <c r="J172">
        <f t="shared" si="7"/>
        <v>-1.9802627296179754E-2</v>
      </c>
    </row>
    <row r="173" spans="1:10" x14ac:dyDescent="0.4">
      <c r="A173" s="2">
        <v>43480</v>
      </c>
      <c r="B173">
        <v>271500</v>
      </c>
      <c r="C173">
        <v>29300</v>
      </c>
      <c r="D173">
        <v>99900</v>
      </c>
      <c r="E173">
        <f t="shared" si="6"/>
        <v>1.4953271028037384E-2</v>
      </c>
      <c r="F173">
        <f t="shared" si="6"/>
        <v>3.4246575342465752E-3</v>
      </c>
      <c r="G173">
        <f t="shared" si="6"/>
        <v>-1E-3</v>
      </c>
      <c r="H173">
        <f t="shared" si="7"/>
        <v>1.4842573037928849E-2</v>
      </c>
      <c r="I173">
        <f t="shared" si="7"/>
        <v>3.4188067487854611E-3</v>
      </c>
      <c r="J173">
        <f t="shared" si="7"/>
        <v>-1.0005003335835344E-3</v>
      </c>
    </row>
    <row r="174" spans="1:10" x14ac:dyDescent="0.4">
      <c r="A174" s="2">
        <v>43481</v>
      </c>
      <c r="B174">
        <v>275000</v>
      </c>
      <c r="C174">
        <v>29250</v>
      </c>
      <c r="D174">
        <v>100000</v>
      </c>
      <c r="E174">
        <f t="shared" si="6"/>
        <v>1.289134438305709E-2</v>
      </c>
      <c r="F174">
        <f t="shared" si="6"/>
        <v>-1.7064846416382253E-3</v>
      </c>
      <c r="G174">
        <f t="shared" si="6"/>
        <v>1.001001001001001E-3</v>
      </c>
      <c r="H174">
        <f t="shared" si="7"/>
        <v>1.2808958292581241E-2</v>
      </c>
      <c r="I174">
        <f t="shared" si="7"/>
        <v>-1.7079423451561474E-3</v>
      </c>
      <c r="J174">
        <f t="shared" si="7"/>
        <v>1.000500333583622E-3</v>
      </c>
    </row>
    <row r="175" spans="1:10" x14ac:dyDescent="0.4">
      <c r="A175" s="2">
        <v>43482</v>
      </c>
      <c r="B175">
        <v>271500</v>
      </c>
      <c r="C175">
        <v>29200</v>
      </c>
      <c r="D175">
        <v>98500</v>
      </c>
      <c r="E175">
        <f t="shared" si="6"/>
        <v>-1.2727272727272728E-2</v>
      </c>
      <c r="F175">
        <f t="shared" si="6"/>
        <v>-1.7094017094017094E-3</v>
      </c>
      <c r="G175">
        <f t="shared" si="6"/>
        <v>-1.4999999999999999E-2</v>
      </c>
      <c r="H175">
        <f t="shared" si="7"/>
        <v>-1.2808958292581135E-2</v>
      </c>
      <c r="I175">
        <f t="shared" si="7"/>
        <v>-1.7108644036294301E-3</v>
      </c>
      <c r="J175">
        <f t="shared" si="7"/>
        <v>-1.5113637810048184E-2</v>
      </c>
    </row>
    <row r="176" spans="1:10" x14ac:dyDescent="0.4">
      <c r="A176" s="2">
        <v>43483</v>
      </c>
      <c r="B176">
        <v>270500</v>
      </c>
      <c r="C176">
        <v>29300</v>
      </c>
      <c r="D176">
        <v>99600</v>
      </c>
      <c r="E176">
        <f t="shared" si="6"/>
        <v>-3.6832412523020259E-3</v>
      </c>
      <c r="F176">
        <f t="shared" si="6"/>
        <v>3.4246575342465752E-3</v>
      </c>
      <c r="G176">
        <f t="shared" si="6"/>
        <v>1.1167512690355329E-2</v>
      </c>
      <c r="H176">
        <f t="shared" si="7"/>
        <v>-3.6900410874539072E-3</v>
      </c>
      <c r="I176">
        <f t="shared" si="7"/>
        <v>3.4188067487854611E-3</v>
      </c>
      <c r="J176">
        <f t="shared" si="7"/>
        <v>1.1105616412509451E-2</v>
      </c>
    </row>
    <row r="177" spans="1:10" x14ac:dyDescent="0.4">
      <c r="A177" s="2">
        <v>43486</v>
      </c>
      <c r="B177">
        <v>270000</v>
      </c>
      <c r="C177">
        <v>29000</v>
      </c>
      <c r="D177">
        <v>98800</v>
      </c>
      <c r="E177">
        <f t="shared" si="6"/>
        <v>-1.8484288354898336E-3</v>
      </c>
      <c r="F177">
        <f t="shared" si="6"/>
        <v>-1.0238907849829351E-2</v>
      </c>
      <c r="G177">
        <f t="shared" si="6"/>
        <v>-8.0321285140562242E-3</v>
      </c>
      <c r="H177">
        <f t="shared" si="7"/>
        <v>-1.8501392881614773E-3</v>
      </c>
      <c r="I177">
        <f t="shared" si="7"/>
        <v>-1.0291686036547636E-2</v>
      </c>
      <c r="J177">
        <f t="shared" si="7"/>
        <v>-8.0645598367304078E-3</v>
      </c>
    </row>
    <row r="178" spans="1:10" x14ac:dyDescent="0.4">
      <c r="A178" s="2">
        <v>43487</v>
      </c>
      <c r="B178">
        <v>269000</v>
      </c>
      <c r="C178">
        <v>29100</v>
      </c>
      <c r="D178">
        <v>102000</v>
      </c>
      <c r="E178">
        <f t="shared" si="6"/>
        <v>-3.7037037037037038E-3</v>
      </c>
      <c r="F178">
        <f t="shared" si="6"/>
        <v>3.4482758620689655E-3</v>
      </c>
      <c r="G178">
        <f t="shared" si="6"/>
        <v>3.2388663967611336E-2</v>
      </c>
      <c r="H178">
        <f t="shared" si="7"/>
        <v>-3.7105793965356015E-3</v>
      </c>
      <c r="I178">
        <f t="shared" si="7"/>
        <v>3.4423441909726986E-3</v>
      </c>
      <c r="J178">
        <f t="shared" si="7"/>
        <v>3.1875208530449034E-2</v>
      </c>
    </row>
    <row r="179" spans="1:10" x14ac:dyDescent="0.4">
      <c r="A179" s="2">
        <v>43488</v>
      </c>
      <c r="B179">
        <v>270500</v>
      </c>
      <c r="C179">
        <v>29400</v>
      </c>
      <c r="D179">
        <v>102500</v>
      </c>
      <c r="E179">
        <f t="shared" si="6"/>
        <v>5.5762081784386614E-3</v>
      </c>
      <c r="F179">
        <f t="shared" si="6"/>
        <v>1.0309278350515464E-2</v>
      </c>
      <c r="G179">
        <f t="shared" si="6"/>
        <v>4.9019607843137254E-3</v>
      </c>
      <c r="H179">
        <f t="shared" si="7"/>
        <v>5.5607186846971792E-3</v>
      </c>
      <c r="I179">
        <f t="shared" si="7"/>
        <v>1.0256500167189061E-2</v>
      </c>
      <c r="J179">
        <f t="shared" si="7"/>
        <v>4.8899852941917702E-3</v>
      </c>
    </row>
    <row r="180" spans="1:10" x14ac:dyDescent="0.4">
      <c r="A180" s="2">
        <v>43489</v>
      </c>
      <c r="B180">
        <v>272000</v>
      </c>
      <c r="C180">
        <v>29200</v>
      </c>
      <c r="D180">
        <v>102000</v>
      </c>
      <c r="E180">
        <f t="shared" si="6"/>
        <v>5.5452865064695009E-3</v>
      </c>
      <c r="F180">
        <f t="shared" si="6"/>
        <v>-6.8027210884353739E-3</v>
      </c>
      <c r="G180">
        <f t="shared" si="6"/>
        <v>-4.8780487804878049E-3</v>
      </c>
      <c r="H180">
        <f t="shared" si="7"/>
        <v>5.5299680094611755E-3</v>
      </c>
      <c r="I180">
        <f t="shared" si="7"/>
        <v>-6.8259650703998706E-3</v>
      </c>
      <c r="J180">
        <f t="shared" si="7"/>
        <v>-4.8899852941917919E-3</v>
      </c>
    </row>
    <row r="181" spans="1:10" x14ac:dyDescent="0.4">
      <c r="A181" s="2">
        <v>43490</v>
      </c>
      <c r="B181">
        <v>274500</v>
      </c>
      <c r="C181">
        <v>29250</v>
      </c>
      <c r="D181">
        <v>102500</v>
      </c>
      <c r="E181">
        <f t="shared" si="6"/>
        <v>9.1911764705882356E-3</v>
      </c>
      <c r="F181">
        <f t="shared" si="6"/>
        <v>1.7123287671232876E-3</v>
      </c>
      <c r="G181">
        <f t="shared" si="6"/>
        <v>4.9019607843137254E-3</v>
      </c>
      <c r="H181">
        <f t="shared" si="7"/>
        <v>9.1491946535880823E-3</v>
      </c>
      <c r="I181">
        <f t="shared" si="7"/>
        <v>1.7108644036293876E-3</v>
      </c>
      <c r="J181">
        <f t="shared" si="7"/>
        <v>4.8899852941917702E-3</v>
      </c>
    </row>
    <row r="182" spans="1:10" x14ac:dyDescent="0.4">
      <c r="A182" s="2">
        <v>43493</v>
      </c>
      <c r="B182">
        <v>271500</v>
      </c>
      <c r="C182">
        <v>29300</v>
      </c>
      <c r="D182">
        <v>102000</v>
      </c>
      <c r="E182">
        <f t="shared" si="6"/>
        <v>-1.092896174863388E-2</v>
      </c>
      <c r="F182">
        <f t="shared" si="6"/>
        <v>1.7094017094017094E-3</v>
      </c>
      <c r="G182">
        <f t="shared" si="6"/>
        <v>-4.8780487804878049E-3</v>
      </c>
      <c r="H182">
        <f t="shared" si="7"/>
        <v>-1.0989121575595206E-2</v>
      </c>
      <c r="I182">
        <f t="shared" si="7"/>
        <v>1.7079423451561158E-3</v>
      </c>
      <c r="J182">
        <f t="shared" si="7"/>
        <v>-4.8899852941917919E-3</v>
      </c>
    </row>
    <row r="183" spans="1:10" x14ac:dyDescent="0.4">
      <c r="A183" s="2">
        <v>43494</v>
      </c>
      <c r="B183">
        <v>270000</v>
      </c>
      <c r="C183">
        <v>29100</v>
      </c>
      <c r="D183">
        <v>102000</v>
      </c>
      <c r="E183">
        <f t="shared" si="6"/>
        <v>-5.5248618784530384E-3</v>
      </c>
      <c r="F183">
        <f t="shared" si="6"/>
        <v>-6.8259385665529011E-3</v>
      </c>
      <c r="G183">
        <f t="shared" si="6"/>
        <v>0</v>
      </c>
      <c r="H183">
        <f t="shared" si="7"/>
        <v>-5.5401803756153561E-3</v>
      </c>
      <c r="I183">
        <f t="shared" si="7"/>
        <v>-6.849341845574783E-3</v>
      </c>
      <c r="J183">
        <f t="shared" si="7"/>
        <v>0</v>
      </c>
    </row>
    <row r="184" spans="1:10" x14ac:dyDescent="0.4">
      <c r="A184" s="2">
        <v>43495</v>
      </c>
      <c r="B184">
        <v>273000</v>
      </c>
      <c r="C184">
        <v>28900</v>
      </c>
      <c r="D184">
        <v>99900</v>
      </c>
      <c r="E184">
        <f t="shared" si="6"/>
        <v>1.1111111111111112E-2</v>
      </c>
      <c r="F184">
        <f t="shared" si="6"/>
        <v>-6.8728522336769758E-3</v>
      </c>
      <c r="G184">
        <f t="shared" si="6"/>
        <v>-2.0588235294117647E-2</v>
      </c>
      <c r="H184">
        <f t="shared" si="7"/>
        <v>1.1049836186584935E-2</v>
      </c>
      <c r="I184">
        <f t="shared" si="7"/>
        <v>-6.8965790590603286E-3</v>
      </c>
      <c r="J184">
        <f t="shared" si="7"/>
        <v>-2.0803127629763284E-2</v>
      </c>
    </row>
    <row r="185" spans="1:10" x14ac:dyDescent="0.4">
      <c r="A185" s="2">
        <v>43496</v>
      </c>
      <c r="B185">
        <v>273000</v>
      </c>
      <c r="C185">
        <v>28600</v>
      </c>
      <c r="D185">
        <v>99300</v>
      </c>
      <c r="E185">
        <f t="shared" si="6"/>
        <v>0</v>
      </c>
      <c r="F185">
        <f t="shared" si="6"/>
        <v>-1.0380622837370242E-2</v>
      </c>
      <c r="G185">
        <f t="shared" si="6"/>
        <v>-6.006006006006006E-3</v>
      </c>
      <c r="H185">
        <f t="shared" si="7"/>
        <v>0</v>
      </c>
      <c r="I185">
        <f t="shared" si="7"/>
        <v>-1.0434877292579619E-2</v>
      </c>
      <c r="J185">
        <f t="shared" si="7"/>
        <v>-6.0241146033809022E-3</v>
      </c>
    </row>
    <row r="186" spans="1:10" x14ac:dyDescent="0.4">
      <c r="A186" s="2">
        <v>43497</v>
      </c>
      <c r="B186">
        <v>284000</v>
      </c>
      <c r="C186">
        <v>28600</v>
      </c>
      <c r="D186">
        <v>99600</v>
      </c>
      <c r="E186">
        <f t="shared" si="6"/>
        <v>4.0293040293040296E-2</v>
      </c>
      <c r="F186">
        <f t="shared" si="6"/>
        <v>0</v>
      </c>
      <c r="G186">
        <f t="shared" si="6"/>
        <v>3.0211480362537764E-3</v>
      </c>
      <c r="H186">
        <f t="shared" si="7"/>
        <v>3.9502442976246381E-2</v>
      </c>
      <c r="I186">
        <f t="shared" si="7"/>
        <v>0</v>
      </c>
      <c r="J186">
        <f t="shared" si="7"/>
        <v>3.0165935394257273E-3</v>
      </c>
    </row>
    <row r="187" spans="1:10" x14ac:dyDescent="0.4">
      <c r="A187" s="2">
        <v>43503</v>
      </c>
      <c r="B187">
        <v>282000</v>
      </c>
      <c r="C187">
        <v>28650</v>
      </c>
      <c r="D187">
        <v>99000</v>
      </c>
      <c r="E187">
        <f t="shared" si="6"/>
        <v>-7.0422535211267607E-3</v>
      </c>
      <c r="F187">
        <f t="shared" si="6"/>
        <v>1.7482517482517483E-3</v>
      </c>
      <c r="G187">
        <f t="shared" si="6"/>
        <v>-6.024096385542169E-3</v>
      </c>
      <c r="H187">
        <f t="shared" si="7"/>
        <v>-7.067167223092443E-3</v>
      </c>
      <c r="I187">
        <f t="shared" si="7"/>
        <v>1.7467253349415786E-3</v>
      </c>
      <c r="J187">
        <f t="shared" si="7"/>
        <v>-6.0423144559625863E-3</v>
      </c>
    </row>
    <row r="188" spans="1:10" x14ac:dyDescent="0.4">
      <c r="A188" s="2">
        <v>43504</v>
      </c>
      <c r="B188">
        <v>285500</v>
      </c>
      <c r="C188">
        <v>28750</v>
      </c>
      <c r="D188">
        <v>98200</v>
      </c>
      <c r="E188">
        <f t="shared" si="6"/>
        <v>1.2411347517730497E-2</v>
      </c>
      <c r="F188">
        <f t="shared" si="6"/>
        <v>3.4904013961605585E-3</v>
      </c>
      <c r="G188">
        <f t="shared" si="6"/>
        <v>-8.0808080808080808E-3</v>
      </c>
      <c r="H188">
        <f t="shared" si="7"/>
        <v>1.2334958157951366E-2</v>
      </c>
      <c r="I188">
        <f t="shared" si="7"/>
        <v>3.4843240826108427E-3</v>
      </c>
      <c r="J188">
        <f t="shared" si="7"/>
        <v>-8.1136347741697749E-3</v>
      </c>
    </row>
    <row r="189" spans="1:10" x14ac:dyDescent="0.4">
      <c r="A189" s="2">
        <v>43507</v>
      </c>
      <c r="B189">
        <v>285500</v>
      </c>
      <c r="C189">
        <v>28700</v>
      </c>
      <c r="D189">
        <v>95600</v>
      </c>
      <c r="E189">
        <f t="shared" si="6"/>
        <v>0</v>
      </c>
      <c r="F189">
        <f t="shared" si="6"/>
        <v>-1.7391304347826088E-3</v>
      </c>
      <c r="G189">
        <f t="shared" si="6"/>
        <v>-2.6476578411405296E-2</v>
      </c>
      <c r="H189">
        <f t="shared" si="7"/>
        <v>0</v>
      </c>
      <c r="I189">
        <f t="shared" si="7"/>
        <v>-1.7406444777839894E-3</v>
      </c>
      <c r="J189">
        <f t="shared" si="7"/>
        <v>-2.6833395303064576E-2</v>
      </c>
    </row>
    <row r="190" spans="1:10" x14ac:dyDescent="0.4">
      <c r="A190" s="2">
        <v>43508</v>
      </c>
      <c r="B190">
        <v>286000</v>
      </c>
      <c r="C190">
        <v>28450</v>
      </c>
      <c r="D190">
        <v>96000</v>
      </c>
      <c r="E190">
        <f t="shared" si="6"/>
        <v>1.7513134851138354E-3</v>
      </c>
      <c r="F190">
        <f t="shared" si="6"/>
        <v>-8.7108013937282226E-3</v>
      </c>
      <c r="G190">
        <f t="shared" si="6"/>
        <v>4.1841004184100415E-3</v>
      </c>
      <c r="H190">
        <f t="shared" si="7"/>
        <v>1.7497817237877723E-3</v>
      </c>
      <c r="I190">
        <f t="shared" si="7"/>
        <v>-8.7489621932355377E-3</v>
      </c>
      <c r="J190">
        <f t="shared" si="7"/>
        <v>4.175371410480592E-3</v>
      </c>
    </row>
    <row r="191" spans="1:10" x14ac:dyDescent="0.4">
      <c r="A191" s="2">
        <v>43509</v>
      </c>
      <c r="B191">
        <v>290000</v>
      </c>
      <c r="C191">
        <v>28400</v>
      </c>
      <c r="D191">
        <v>98100</v>
      </c>
      <c r="E191">
        <f t="shared" si="6"/>
        <v>1.3986013986013986E-2</v>
      </c>
      <c r="F191">
        <f t="shared" si="6"/>
        <v>-1.7574692442882249E-3</v>
      </c>
      <c r="G191">
        <f t="shared" si="6"/>
        <v>2.1874999999999999E-2</v>
      </c>
      <c r="H191">
        <f t="shared" si="7"/>
        <v>1.3889112160667093E-2</v>
      </c>
      <c r="I191">
        <f t="shared" si="7"/>
        <v>-1.7590154051795588E-3</v>
      </c>
      <c r="J191">
        <f t="shared" si="7"/>
        <v>2.1639175103481248E-2</v>
      </c>
    </row>
    <row r="192" spans="1:10" x14ac:dyDescent="0.4">
      <c r="A192" s="2">
        <v>43510</v>
      </c>
      <c r="B192">
        <v>301000</v>
      </c>
      <c r="C192">
        <v>28550</v>
      </c>
      <c r="D192">
        <v>100500</v>
      </c>
      <c r="E192">
        <f t="shared" si="6"/>
        <v>3.793103448275862E-2</v>
      </c>
      <c r="F192">
        <f t="shared" si="6"/>
        <v>5.2816901408450703E-3</v>
      </c>
      <c r="G192">
        <f t="shared" si="6"/>
        <v>2.4464831804281346E-2</v>
      </c>
      <c r="H192">
        <f t="shared" si="7"/>
        <v>3.7229341768355982E-2</v>
      </c>
      <c r="I192">
        <f t="shared" si="7"/>
        <v>5.2677909348588046E-3</v>
      </c>
      <c r="J192">
        <f t="shared" si="7"/>
        <v>2.4170360927812971E-2</v>
      </c>
    </row>
    <row r="193" spans="1:10" x14ac:dyDescent="0.4">
      <c r="A193" s="2">
        <v>43511</v>
      </c>
      <c r="B193">
        <v>289500</v>
      </c>
      <c r="C193">
        <v>28550</v>
      </c>
      <c r="D193">
        <v>101500</v>
      </c>
      <c r="E193">
        <f t="shared" si="6"/>
        <v>-3.8205980066445183E-2</v>
      </c>
      <c r="F193">
        <f t="shared" si="6"/>
        <v>0</v>
      </c>
      <c r="G193">
        <f t="shared" si="6"/>
        <v>9.9502487562189053E-3</v>
      </c>
      <c r="H193">
        <f t="shared" si="7"/>
        <v>-3.8954967735825768E-2</v>
      </c>
      <c r="I193">
        <f t="shared" si="7"/>
        <v>0</v>
      </c>
      <c r="J193">
        <f t="shared" si="7"/>
        <v>9.9010709827115368E-3</v>
      </c>
    </row>
    <row r="194" spans="1:10" x14ac:dyDescent="0.4">
      <c r="A194" s="2">
        <v>43514</v>
      </c>
      <c r="B194">
        <v>293000</v>
      </c>
      <c r="C194">
        <v>28500</v>
      </c>
      <c r="D194">
        <v>102000</v>
      </c>
      <c r="E194">
        <f t="shared" si="6"/>
        <v>1.2089810017271158E-2</v>
      </c>
      <c r="F194">
        <f t="shared" si="6"/>
        <v>-1.7513134851138354E-3</v>
      </c>
      <c r="G194">
        <f t="shared" si="6"/>
        <v>4.9261083743842365E-3</v>
      </c>
      <c r="H194">
        <f t="shared" si="7"/>
        <v>1.2017312004017268E-2</v>
      </c>
      <c r="I194">
        <f t="shared" si="7"/>
        <v>-1.7528488274143605E-3</v>
      </c>
      <c r="J194">
        <f t="shared" si="7"/>
        <v>4.9140148024291626E-3</v>
      </c>
    </row>
    <row r="195" spans="1:10" x14ac:dyDescent="0.4">
      <c r="A195" s="2">
        <v>43515</v>
      </c>
      <c r="B195">
        <v>291500</v>
      </c>
      <c r="C195">
        <v>28400</v>
      </c>
      <c r="D195">
        <v>100000</v>
      </c>
      <c r="E195">
        <f t="shared" si="6"/>
        <v>-5.1194539249146756E-3</v>
      </c>
      <c r="F195">
        <f t="shared" si="6"/>
        <v>-3.5087719298245615E-3</v>
      </c>
      <c r="G195">
        <f t="shared" si="6"/>
        <v>-1.9607843137254902E-2</v>
      </c>
      <c r="H195">
        <f t="shared" si="7"/>
        <v>-5.1326032265202022E-3</v>
      </c>
      <c r="I195">
        <f t="shared" si="7"/>
        <v>-3.5149421074444969E-3</v>
      </c>
      <c r="J195">
        <f t="shared" si="7"/>
        <v>-1.9802627296179754E-2</v>
      </c>
    </row>
    <row r="196" spans="1:10" x14ac:dyDescent="0.4">
      <c r="A196" s="2">
        <v>43516</v>
      </c>
      <c r="B196">
        <v>291000</v>
      </c>
      <c r="C196">
        <v>28350</v>
      </c>
      <c r="D196">
        <v>99700</v>
      </c>
      <c r="E196">
        <f t="shared" si="6"/>
        <v>-1.7152658662092624E-3</v>
      </c>
      <c r="F196">
        <f t="shared" si="6"/>
        <v>-1.7605633802816902E-3</v>
      </c>
      <c r="G196">
        <f t="shared" si="6"/>
        <v>-3.0000000000000001E-3</v>
      </c>
      <c r="H196">
        <f t="shared" si="7"/>
        <v>-1.7167386190545851E-3</v>
      </c>
      <c r="I196">
        <f t="shared" si="7"/>
        <v>-1.7621149933993321E-3</v>
      </c>
      <c r="J196">
        <f t="shared" si="7"/>
        <v>-3.0045090202987243E-3</v>
      </c>
    </row>
    <row r="197" spans="1:10" x14ac:dyDescent="0.4">
      <c r="A197" s="2">
        <v>43517</v>
      </c>
      <c r="B197">
        <v>301500</v>
      </c>
      <c r="C197">
        <v>28300</v>
      </c>
      <c r="D197">
        <v>98900</v>
      </c>
      <c r="E197">
        <f t="shared" ref="E197:G251" si="8">(B197-B196)/B196</f>
        <v>3.608247422680412E-2</v>
      </c>
      <c r="F197">
        <f t="shared" si="8"/>
        <v>-1.7636684303350969E-3</v>
      </c>
      <c r="G197">
        <f t="shared" si="8"/>
        <v>-8.0240722166499499E-3</v>
      </c>
      <c r="H197">
        <f t="shared" si="7"/>
        <v>3.5446748995747707E-2</v>
      </c>
      <c r="I197">
        <f t="shared" si="7"/>
        <v>-1.7652255245691922E-3</v>
      </c>
      <c r="J197">
        <f t="shared" si="7"/>
        <v>-8.0564383391261794E-3</v>
      </c>
    </row>
    <row r="198" spans="1:10" x14ac:dyDescent="0.4">
      <c r="A198" s="2">
        <v>43518</v>
      </c>
      <c r="B198">
        <v>302000</v>
      </c>
      <c r="C198">
        <v>28450</v>
      </c>
      <c r="D198">
        <v>99300</v>
      </c>
      <c r="E198">
        <f t="shared" si="8"/>
        <v>1.658374792703151E-3</v>
      </c>
      <c r="F198">
        <f t="shared" si="8"/>
        <v>5.3003533568904597E-3</v>
      </c>
      <c r="G198">
        <f t="shared" si="8"/>
        <v>4.0444893832153692E-3</v>
      </c>
      <c r="H198">
        <f t="shared" si="7"/>
        <v>1.6570012076296086E-3</v>
      </c>
      <c r="I198">
        <f t="shared" si="7"/>
        <v>5.2863559231480246E-3</v>
      </c>
      <c r="J198">
        <f t="shared" si="7"/>
        <v>4.0363324224605528E-3</v>
      </c>
    </row>
    <row r="199" spans="1:10" x14ac:dyDescent="0.4">
      <c r="A199" s="2">
        <v>43521</v>
      </c>
      <c r="B199">
        <v>307000</v>
      </c>
      <c r="C199">
        <v>28400</v>
      </c>
      <c r="D199">
        <v>98300</v>
      </c>
      <c r="E199">
        <f t="shared" si="8"/>
        <v>1.6556291390728478E-2</v>
      </c>
      <c r="F199">
        <f t="shared" si="8"/>
        <v>-1.7574692442882249E-3</v>
      </c>
      <c r="G199">
        <f t="shared" si="8"/>
        <v>-1.0070493454179255E-2</v>
      </c>
      <c r="H199">
        <f t="shared" si="7"/>
        <v>1.642073021232749E-2</v>
      </c>
      <c r="I199">
        <f t="shared" si="7"/>
        <v>-1.7590154051795588E-3</v>
      </c>
      <c r="J199">
        <f t="shared" si="7"/>
        <v>-1.0121543898005993E-2</v>
      </c>
    </row>
    <row r="200" spans="1:10" x14ac:dyDescent="0.4">
      <c r="A200" s="2">
        <v>43522</v>
      </c>
      <c r="B200">
        <v>299500</v>
      </c>
      <c r="C200">
        <v>28300</v>
      </c>
      <c r="D200">
        <v>103500</v>
      </c>
      <c r="E200">
        <f t="shared" si="8"/>
        <v>-2.4429967426710098E-2</v>
      </c>
      <c r="F200">
        <f t="shared" si="8"/>
        <v>-3.5211267605633804E-3</v>
      </c>
      <c r="G200">
        <f t="shared" si="8"/>
        <v>5.2899287894201424E-2</v>
      </c>
      <c r="H200">
        <f t="shared" si="7"/>
        <v>-2.4733330031693125E-2</v>
      </c>
      <c r="I200">
        <f t="shared" si="7"/>
        <v>-3.5273405179684107E-3</v>
      </c>
      <c r="J200">
        <f t="shared" si="7"/>
        <v>5.154758555230287E-2</v>
      </c>
    </row>
    <row r="201" spans="1:10" x14ac:dyDescent="0.4">
      <c r="A201" s="2">
        <v>43523</v>
      </c>
      <c r="B201">
        <v>300500</v>
      </c>
      <c r="C201">
        <v>28650</v>
      </c>
      <c r="D201">
        <v>105000</v>
      </c>
      <c r="E201">
        <f t="shared" si="8"/>
        <v>3.3388981636060101E-3</v>
      </c>
      <c r="F201">
        <f t="shared" si="8"/>
        <v>1.2367491166077738E-2</v>
      </c>
      <c r="G201">
        <f t="shared" si="8"/>
        <v>1.4492753623188406E-2</v>
      </c>
      <c r="H201">
        <f t="shared" si="7"/>
        <v>3.333336419758217E-3</v>
      </c>
      <c r="I201">
        <f t="shared" si="7"/>
        <v>1.2291638511556718E-2</v>
      </c>
      <c r="J201">
        <f t="shared" si="7"/>
        <v>1.4388737452099671E-2</v>
      </c>
    </row>
    <row r="202" spans="1:10" x14ac:dyDescent="0.4">
      <c r="A202" s="2">
        <v>43524</v>
      </c>
      <c r="B202">
        <v>301500</v>
      </c>
      <c r="C202">
        <v>28450</v>
      </c>
      <c r="D202">
        <v>103500</v>
      </c>
      <c r="E202">
        <f t="shared" si="8"/>
        <v>3.3277870216306157E-3</v>
      </c>
      <c r="F202">
        <f t="shared" si="8"/>
        <v>-6.9808027923211171E-3</v>
      </c>
      <c r="G202">
        <f t="shared" si="8"/>
        <v>-1.4285714285714285E-2</v>
      </c>
      <c r="H202">
        <f t="shared" si="7"/>
        <v>3.3222621919778601E-3</v>
      </c>
      <c r="I202">
        <f t="shared" si="7"/>
        <v>-7.0052825884086879E-3</v>
      </c>
      <c r="J202">
        <f t="shared" si="7"/>
        <v>-1.4388737452099556E-2</v>
      </c>
    </row>
    <row r="203" spans="1:10" x14ac:dyDescent="0.4">
      <c r="A203" s="2">
        <v>43528</v>
      </c>
      <c r="B203">
        <v>298000</v>
      </c>
      <c r="C203">
        <v>28300</v>
      </c>
      <c r="D203">
        <v>108500</v>
      </c>
      <c r="E203">
        <f t="shared" si="8"/>
        <v>-1.1608623548922056E-2</v>
      </c>
      <c r="F203">
        <f t="shared" si="8"/>
        <v>-5.272407732864675E-3</v>
      </c>
      <c r="G203">
        <f t="shared" si="8"/>
        <v>4.8309178743961352E-2</v>
      </c>
      <c r="H203">
        <f t="shared" si="7"/>
        <v>-1.1676529661835629E-2</v>
      </c>
      <c r="I203">
        <f t="shared" si="7"/>
        <v>-5.2863559231479491E-3</v>
      </c>
      <c r="J203">
        <f t="shared" si="7"/>
        <v>4.7178560275090473E-2</v>
      </c>
    </row>
    <row r="204" spans="1:10" x14ac:dyDescent="0.4">
      <c r="A204" s="2">
        <v>43529</v>
      </c>
      <c r="B204">
        <v>301000</v>
      </c>
      <c r="C204">
        <v>28150</v>
      </c>
      <c r="D204">
        <v>106500</v>
      </c>
      <c r="E204">
        <f t="shared" si="8"/>
        <v>1.0067114093959731E-2</v>
      </c>
      <c r="F204">
        <f t="shared" si="8"/>
        <v>-5.3003533568904597E-3</v>
      </c>
      <c r="G204">
        <f t="shared" si="8"/>
        <v>-1.8433179723502304E-2</v>
      </c>
      <c r="H204">
        <f t="shared" si="7"/>
        <v>1.0016778243471209E-2</v>
      </c>
      <c r="I204">
        <f t="shared" si="7"/>
        <v>-5.3144500634925897E-3</v>
      </c>
      <c r="J204">
        <f t="shared" si="7"/>
        <v>-1.8605187831034469E-2</v>
      </c>
    </row>
    <row r="205" spans="1:10" x14ac:dyDescent="0.4">
      <c r="A205" s="2">
        <v>43530</v>
      </c>
      <c r="B205">
        <v>299500</v>
      </c>
      <c r="C205">
        <v>28000</v>
      </c>
      <c r="D205">
        <v>105500</v>
      </c>
      <c r="E205">
        <f t="shared" si="8"/>
        <v>-4.9833887043189366E-3</v>
      </c>
      <c r="F205">
        <f t="shared" si="8"/>
        <v>-5.3285968028419185E-3</v>
      </c>
      <c r="G205">
        <f t="shared" si="8"/>
        <v>-9.3896713615023476E-3</v>
      </c>
      <c r="H205">
        <f t="shared" si="7"/>
        <v>-4.9958471933716662E-3</v>
      </c>
      <c r="I205">
        <f t="shared" si="7"/>
        <v>-5.3428444104954695E-3</v>
      </c>
      <c r="J205">
        <f t="shared" si="7"/>
        <v>-9.4340322333586416E-3</v>
      </c>
    </row>
    <row r="206" spans="1:10" x14ac:dyDescent="0.4">
      <c r="A206" s="2">
        <v>43531</v>
      </c>
      <c r="B206">
        <v>293000</v>
      </c>
      <c r="C206">
        <v>27900</v>
      </c>
      <c r="D206">
        <v>104500</v>
      </c>
      <c r="E206">
        <f t="shared" si="8"/>
        <v>-2.1702838063439065E-2</v>
      </c>
      <c r="F206">
        <f t="shared" si="8"/>
        <v>-3.5714285714285713E-3</v>
      </c>
      <c r="G206">
        <f t="shared" si="8"/>
        <v>-9.4786729857819912E-3</v>
      </c>
      <c r="H206">
        <f t="shared" si="7"/>
        <v>-2.1941808538436757E-2</v>
      </c>
      <c r="I206">
        <f t="shared" si="7"/>
        <v>-3.5778213478839666E-3</v>
      </c>
      <c r="J206">
        <f t="shared" si="7"/>
        <v>-9.5238815112554786E-3</v>
      </c>
    </row>
    <row r="207" spans="1:10" x14ac:dyDescent="0.4">
      <c r="A207" s="2">
        <v>43532</v>
      </c>
      <c r="B207">
        <v>287500</v>
      </c>
      <c r="C207">
        <v>27750</v>
      </c>
      <c r="D207">
        <v>107500</v>
      </c>
      <c r="E207">
        <f t="shared" si="8"/>
        <v>-1.877133105802048E-2</v>
      </c>
      <c r="F207">
        <f t="shared" si="8"/>
        <v>-5.3763440860215058E-3</v>
      </c>
      <c r="G207">
        <f t="shared" si="8"/>
        <v>2.8708133971291867E-2</v>
      </c>
      <c r="H207">
        <f t="shared" si="7"/>
        <v>-1.8949748779662122E-2</v>
      </c>
      <c r="I207">
        <f t="shared" si="7"/>
        <v>-5.3908486348764233E-3</v>
      </c>
      <c r="J207">
        <f t="shared" si="7"/>
        <v>2.8303776162851724E-2</v>
      </c>
    </row>
    <row r="208" spans="1:10" x14ac:dyDescent="0.4">
      <c r="A208" s="2">
        <v>43535</v>
      </c>
      <c r="B208">
        <v>291000</v>
      </c>
      <c r="C208">
        <v>27650</v>
      </c>
      <c r="D208">
        <v>106000</v>
      </c>
      <c r="E208">
        <f t="shared" si="8"/>
        <v>1.2173913043478261E-2</v>
      </c>
      <c r="F208">
        <f t="shared" si="8"/>
        <v>-3.6036036036036037E-3</v>
      </c>
      <c r="G208">
        <f t="shared" si="8"/>
        <v>-1.3953488372093023E-2</v>
      </c>
      <c r="H208">
        <f t="shared" si="7"/>
        <v>1.2100406934087489E-2</v>
      </c>
      <c r="I208">
        <f t="shared" si="7"/>
        <v>-3.6101122240996741E-3</v>
      </c>
      <c r="J208">
        <f t="shared" si="7"/>
        <v>-1.4051753455650302E-2</v>
      </c>
    </row>
    <row r="209" spans="1:10" x14ac:dyDescent="0.4">
      <c r="A209" s="2">
        <v>43536</v>
      </c>
      <c r="B209">
        <v>293500</v>
      </c>
      <c r="C209">
        <v>27700</v>
      </c>
      <c r="D209">
        <v>103500</v>
      </c>
      <c r="E209">
        <f t="shared" si="8"/>
        <v>8.5910652920962206E-3</v>
      </c>
      <c r="F209">
        <f t="shared" si="8"/>
        <v>1.8083182640144665E-3</v>
      </c>
      <c r="G209">
        <f t="shared" si="8"/>
        <v>-2.358490566037736E-2</v>
      </c>
      <c r="H209">
        <f t="shared" si="7"/>
        <v>8.5543720966585954E-3</v>
      </c>
      <c r="I209">
        <f t="shared" si="7"/>
        <v>1.8066852249490513E-3</v>
      </c>
      <c r="J209">
        <f t="shared" si="7"/>
        <v>-2.386748140664343E-2</v>
      </c>
    </row>
    <row r="210" spans="1:10" x14ac:dyDescent="0.4">
      <c r="A210" s="2">
        <v>43537</v>
      </c>
      <c r="B210">
        <v>294500</v>
      </c>
      <c r="C210">
        <v>27650</v>
      </c>
      <c r="D210">
        <v>104000</v>
      </c>
      <c r="E210">
        <f t="shared" si="8"/>
        <v>3.4071550255536627E-3</v>
      </c>
      <c r="F210">
        <f t="shared" si="8"/>
        <v>-1.8050541516245488E-3</v>
      </c>
      <c r="G210">
        <f t="shared" si="8"/>
        <v>4.830917874396135E-3</v>
      </c>
      <c r="H210">
        <f t="shared" si="7"/>
        <v>3.4013638234902605E-3</v>
      </c>
      <c r="I210">
        <f t="shared" si="7"/>
        <v>-1.8066852249490357E-3</v>
      </c>
      <c r="J210">
        <f t="shared" si="7"/>
        <v>4.8192864359489218E-3</v>
      </c>
    </row>
    <row r="211" spans="1:10" x14ac:dyDescent="0.4">
      <c r="A211" s="2">
        <v>43538</v>
      </c>
      <c r="B211">
        <v>296000</v>
      </c>
      <c r="C211">
        <v>27700</v>
      </c>
      <c r="D211">
        <v>106500</v>
      </c>
      <c r="E211">
        <f t="shared" si="8"/>
        <v>5.0933786078098476E-3</v>
      </c>
      <c r="F211">
        <f t="shared" si="8"/>
        <v>1.8083182640144665E-3</v>
      </c>
      <c r="G211">
        <f t="shared" si="8"/>
        <v>2.403846153846154E-2</v>
      </c>
      <c r="H211">
        <f t="shared" ref="H211:J251" si="9">LN(B211/B210)</f>
        <v>5.0804512324189137E-3</v>
      </c>
      <c r="I211">
        <f t="shared" si="9"/>
        <v>1.8066852249490513E-3</v>
      </c>
      <c r="J211">
        <f t="shared" si="9"/>
        <v>2.3754086008107057E-2</v>
      </c>
    </row>
    <row r="212" spans="1:10" x14ac:dyDescent="0.4">
      <c r="A212" s="2">
        <v>43539</v>
      </c>
      <c r="B212">
        <v>303500</v>
      </c>
      <c r="C212">
        <v>27950</v>
      </c>
      <c r="D212">
        <v>107500</v>
      </c>
      <c r="E212">
        <f t="shared" si="8"/>
        <v>2.5337837837837839E-2</v>
      </c>
      <c r="F212">
        <f t="shared" si="8"/>
        <v>9.0252707581227436E-3</v>
      </c>
      <c r="G212">
        <f t="shared" si="8"/>
        <v>9.3896713615023476E-3</v>
      </c>
      <c r="H212">
        <f t="shared" si="9"/>
        <v>2.502215617549268E-2</v>
      </c>
      <c r="I212">
        <f t="shared" si="9"/>
        <v>8.9847864078152571E-3</v>
      </c>
      <c r="J212">
        <f t="shared" si="9"/>
        <v>9.345862418237599E-3</v>
      </c>
    </row>
    <row r="213" spans="1:10" x14ac:dyDescent="0.4">
      <c r="A213" s="2">
        <v>43542</v>
      </c>
      <c r="B213">
        <v>308000</v>
      </c>
      <c r="C213">
        <v>28200</v>
      </c>
      <c r="D213">
        <v>107500</v>
      </c>
      <c r="E213">
        <f t="shared" si="8"/>
        <v>1.4827018121911038E-2</v>
      </c>
      <c r="F213">
        <f t="shared" si="8"/>
        <v>8.9445438282647581E-3</v>
      </c>
      <c r="G213">
        <f t="shared" si="8"/>
        <v>0</v>
      </c>
      <c r="H213">
        <f t="shared" si="9"/>
        <v>1.4718172474021485E-2</v>
      </c>
      <c r="I213">
        <f t="shared" si="9"/>
        <v>8.9047783429596853E-3</v>
      </c>
      <c r="J213">
        <f t="shared" si="9"/>
        <v>0</v>
      </c>
    </row>
    <row r="214" spans="1:10" x14ac:dyDescent="0.4">
      <c r="A214" s="2">
        <v>43543</v>
      </c>
      <c r="B214">
        <v>308500</v>
      </c>
      <c r="C214">
        <v>28250</v>
      </c>
      <c r="D214">
        <v>102500</v>
      </c>
      <c r="E214">
        <f t="shared" si="8"/>
        <v>1.6233766233766235E-3</v>
      </c>
      <c r="F214">
        <f t="shared" si="8"/>
        <v>1.7730496453900709E-3</v>
      </c>
      <c r="G214">
        <f t="shared" si="8"/>
        <v>-4.6511627906976744E-2</v>
      </c>
      <c r="H214">
        <f t="shared" si="9"/>
        <v>1.6220603718680509E-3</v>
      </c>
      <c r="I214">
        <f t="shared" si="9"/>
        <v>1.7714796483820209E-3</v>
      </c>
      <c r="J214">
        <f t="shared" si="9"/>
        <v>-4.7628048989254587E-2</v>
      </c>
    </row>
    <row r="215" spans="1:10" x14ac:dyDescent="0.4">
      <c r="A215" s="2">
        <v>43544</v>
      </c>
      <c r="B215">
        <v>308500</v>
      </c>
      <c r="C215">
        <v>28150</v>
      </c>
      <c r="D215">
        <v>102000</v>
      </c>
      <c r="E215">
        <f t="shared" si="8"/>
        <v>0</v>
      </c>
      <c r="F215">
        <f t="shared" si="8"/>
        <v>-3.5398230088495575E-3</v>
      </c>
      <c r="G215">
        <f t="shared" si="8"/>
        <v>-4.8780487804878049E-3</v>
      </c>
      <c r="H215">
        <f t="shared" si="9"/>
        <v>0</v>
      </c>
      <c r="I215">
        <f t="shared" si="9"/>
        <v>-3.5461030067505889E-3</v>
      </c>
      <c r="J215">
        <f t="shared" si="9"/>
        <v>-4.8899852941917919E-3</v>
      </c>
    </row>
    <row r="216" spans="1:10" x14ac:dyDescent="0.4">
      <c r="A216" s="2">
        <v>43545</v>
      </c>
      <c r="B216">
        <v>297000</v>
      </c>
      <c r="C216">
        <v>27950</v>
      </c>
      <c r="D216">
        <v>102500</v>
      </c>
      <c r="E216">
        <f t="shared" si="8"/>
        <v>-3.7277147487844407E-2</v>
      </c>
      <c r="F216">
        <f t="shared" si="8"/>
        <v>-7.104795737122558E-3</v>
      </c>
      <c r="G216">
        <f t="shared" si="8"/>
        <v>4.9019607843137254E-3</v>
      </c>
      <c r="H216">
        <f t="shared" si="9"/>
        <v>-3.7989704542742864E-2</v>
      </c>
      <c r="I216">
        <f t="shared" si="9"/>
        <v>-7.1301549845911912E-3</v>
      </c>
      <c r="J216">
        <f t="shared" si="9"/>
        <v>4.8899852941917702E-3</v>
      </c>
    </row>
    <row r="217" spans="1:10" x14ac:dyDescent="0.4">
      <c r="A217" s="2">
        <v>43546</v>
      </c>
      <c r="B217">
        <v>300500</v>
      </c>
      <c r="C217">
        <v>27950</v>
      </c>
      <c r="D217">
        <v>104000</v>
      </c>
      <c r="E217">
        <f t="shared" si="8"/>
        <v>1.1784511784511785E-2</v>
      </c>
      <c r="F217">
        <f t="shared" si="8"/>
        <v>0</v>
      </c>
      <c r="G217">
        <f t="shared" si="8"/>
        <v>1.4634146341463415E-2</v>
      </c>
      <c r="H217">
        <f t="shared" si="9"/>
        <v>1.1715615172562545E-2</v>
      </c>
      <c r="I217">
        <f t="shared" si="9"/>
        <v>0</v>
      </c>
      <c r="J217">
        <f t="shared" si="9"/>
        <v>1.4528100562909808E-2</v>
      </c>
    </row>
    <row r="218" spans="1:10" x14ac:dyDescent="0.4">
      <c r="A218" s="2">
        <v>43549</v>
      </c>
      <c r="B218">
        <v>302000</v>
      </c>
      <c r="C218">
        <v>27850</v>
      </c>
      <c r="D218">
        <v>102000</v>
      </c>
      <c r="E218">
        <f t="shared" si="8"/>
        <v>4.9916805324459234E-3</v>
      </c>
      <c r="F218">
        <f t="shared" si="8"/>
        <v>-3.5778175313059034E-3</v>
      </c>
      <c r="G218">
        <f t="shared" si="8"/>
        <v>-1.9230769230769232E-2</v>
      </c>
      <c r="H218">
        <f t="shared" si="9"/>
        <v>4.979263399607364E-3</v>
      </c>
      <c r="I218">
        <f t="shared" si="9"/>
        <v>-3.5842332278151613E-3</v>
      </c>
      <c r="J218">
        <f t="shared" si="9"/>
        <v>-1.9418085857101627E-2</v>
      </c>
    </row>
    <row r="219" spans="1:10" x14ac:dyDescent="0.4">
      <c r="A219" s="2">
        <v>43550</v>
      </c>
      <c r="B219">
        <v>307000</v>
      </c>
      <c r="C219">
        <v>27600</v>
      </c>
      <c r="D219">
        <v>104000</v>
      </c>
      <c r="E219">
        <f t="shared" si="8"/>
        <v>1.6556291390728478E-2</v>
      </c>
      <c r="F219">
        <f t="shared" si="8"/>
        <v>-8.9766606822262122E-3</v>
      </c>
      <c r="G219">
        <f t="shared" si="8"/>
        <v>1.9607843137254902E-2</v>
      </c>
      <c r="H219">
        <f t="shared" si="9"/>
        <v>1.642073021232749E-2</v>
      </c>
      <c r="I219">
        <f t="shared" si="9"/>
        <v>-9.0171936501887446E-3</v>
      </c>
      <c r="J219">
        <f t="shared" si="9"/>
        <v>1.9418085857101516E-2</v>
      </c>
    </row>
    <row r="220" spans="1:10" x14ac:dyDescent="0.4">
      <c r="A220" s="2">
        <v>43551</v>
      </c>
      <c r="B220">
        <v>309000</v>
      </c>
      <c r="C220">
        <v>27700</v>
      </c>
      <c r="D220">
        <v>102500</v>
      </c>
      <c r="E220">
        <f t="shared" si="8"/>
        <v>6.5146579804560263E-3</v>
      </c>
      <c r="F220">
        <f t="shared" si="8"/>
        <v>3.6231884057971015E-3</v>
      </c>
      <c r="G220">
        <f t="shared" si="8"/>
        <v>-1.4423076923076924E-2</v>
      </c>
      <c r="H220">
        <f t="shared" si="9"/>
        <v>6.4935293105483115E-3</v>
      </c>
      <c r="I220">
        <f t="shared" si="9"/>
        <v>3.6166404701885148E-3</v>
      </c>
      <c r="J220">
        <f t="shared" si="9"/>
        <v>-1.4528100562909744E-2</v>
      </c>
    </row>
    <row r="221" spans="1:10" x14ac:dyDescent="0.4">
      <c r="A221" s="2">
        <v>43552</v>
      </c>
      <c r="B221">
        <v>308000</v>
      </c>
      <c r="C221">
        <v>27800</v>
      </c>
      <c r="D221">
        <v>102500</v>
      </c>
      <c r="E221">
        <f t="shared" si="8"/>
        <v>-3.2362459546925568E-3</v>
      </c>
      <c r="F221">
        <f t="shared" si="8"/>
        <v>3.6101083032490976E-3</v>
      </c>
      <c r="G221">
        <f t="shared" si="8"/>
        <v>0</v>
      </c>
      <c r="H221">
        <f t="shared" si="9"/>
        <v>-3.2414939241709557E-3</v>
      </c>
      <c r="I221">
        <f t="shared" si="9"/>
        <v>3.6036075032986181E-3</v>
      </c>
      <c r="J221">
        <f t="shared" si="9"/>
        <v>0</v>
      </c>
    </row>
    <row r="222" spans="1:10" x14ac:dyDescent="0.4">
      <c r="A222" s="2">
        <v>43553</v>
      </c>
      <c r="B222">
        <v>301000</v>
      </c>
      <c r="C222">
        <v>27400</v>
      </c>
      <c r="D222">
        <v>103500</v>
      </c>
      <c r="E222">
        <f t="shared" si="8"/>
        <v>-2.2727272727272728E-2</v>
      </c>
      <c r="F222">
        <f t="shared" si="8"/>
        <v>-1.4388489208633094E-2</v>
      </c>
      <c r="G222">
        <f t="shared" si="8"/>
        <v>9.7560975609756097E-3</v>
      </c>
      <c r="H222">
        <f t="shared" si="9"/>
        <v>-2.2989518224698718E-2</v>
      </c>
      <c r="I222">
        <f t="shared" si="9"/>
        <v>-1.4493007302566864E-2</v>
      </c>
      <c r="J222">
        <f t="shared" si="9"/>
        <v>9.7088141269609032E-3</v>
      </c>
    </row>
    <row r="223" spans="1:10" x14ac:dyDescent="0.4">
      <c r="A223" s="2">
        <v>43556</v>
      </c>
      <c r="B223">
        <v>309000</v>
      </c>
      <c r="C223">
        <v>27250</v>
      </c>
      <c r="D223">
        <v>103000</v>
      </c>
      <c r="E223">
        <f t="shared" si="8"/>
        <v>2.6578073089700997E-2</v>
      </c>
      <c r="F223">
        <f t="shared" si="8"/>
        <v>-5.4744525547445258E-3</v>
      </c>
      <c r="G223">
        <f t="shared" si="8"/>
        <v>-4.830917874396135E-3</v>
      </c>
      <c r="H223">
        <f t="shared" si="9"/>
        <v>2.6231012148869685E-2</v>
      </c>
      <c r="I223">
        <f t="shared" si="9"/>
        <v>-5.4894922847714802E-3</v>
      </c>
      <c r="J223">
        <f t="shared" si="9"/>
        <v>-4.8426244757880151E-3</v>
      </c>
    </row>
    <row r="224" spans="1:10" x14ac:dyDescent="0.4">
      <c r="A224" s="2">
        <v>43557</v>
      </c>
      <c r="B224">
        <v>296500</v>
      </c>
      <c r="C224">
        <v>27300</v>
      </c>
      <c r="D224">
        <v>103500</v>
      </c>
      <c r="E224">
        <f t="shared" si="8"/>
        <v>-4.0453074433656956E-2</v>
      </c>
      <c r="F224">
        <f t="shared" si="8"/>
        <v>1.834862385321101E-3</v>
      </c>
      <c r="G224">
        <f t="shared" si="8"/>
        <v>4.8543689320388345E-3</v>
      </c>
      <c r="H224">
        <f t="shared" si="9"/>
        <v>-4.1294058459965338E-2</v>
      </c>
      <c r="I224">
        <f t="shared" si="9"/>
        <v>1.8331810816609117E-3</v>
      </c>
      <c r="J224">
        <f t="shared" si="9"/>
        <v>4.8426244757879908E-3</v>
      </c>
    </row>
    <row r="225" spans="1:10" x14ac:dyDescent="0.4">
      <c r="A225" s="2">
        <v>43558</v>
      </c>
      <c r="B225">
        <v>291500</v>
      </c>
      <c r="C225">
        <v>27100</v>
      </c>
      <c r="D225">
        <v>102500</v>
      </c>
      <c r="E225">
        <f t="shared" si="8"/>
        <v>-1.6863406408094434E-2</v>
      </c>
      <c r="F225">
        <f t="shared" si="8"/>
        <v>-7.326007326007326E-3</v>
      </c>
      <c r="G225">
        <f t="shared" si="8"/>
        <v>-9.6618357487922701E-3</v>
      </c>
      <c r="H225">
        <f t="shared" si="9"/>
        <v>-1.7007212647233112E-2</v>
      </c>
      <c r="I225">
        <f t="shared" si="9"/>
        <v>-7.352974305258806E-3</v>
      </c>
      <c r="J225">
        <f t="shared" si="9"/>
        <v>-9.7088141269609379E-3</v>
      </c>
    </row>
    <row r="226" spans="1:10" x14ac:dyDescent="0.4">
      <c r="A226" s="2">
        <v>43559</v>
      </c>
      <c r="B226">
        <v>290000</v>
      </c>
      <c r="C226">
        <v>27400</v>
      </c>
      <c r="D226">
        <v>102500</v>
      </c>
      <c r="E226">
        <f t="shared" si="8"/>
        <v>-5.1457975986277877E-3</v>
      </c>
      <c r="F226">
        <f t="shared" si="8"/>
        <v>1.107011070110701E-2</v>
      </c>
      <c r="G226">
        <f t="shared" si="8"/>
        <v>0</v>
      </c>
      <c r="H226">
        <f t="shared" si="9"/>
        <v>-5.1590828100273357E-3</v>
      </c>
      <c r="I226">
        <f t="shared" si="9"/>
        <v>1.1009285508369396E-2</v>
      </c>
      <c r="J226">
        <f t="shared" si="9"/>
        <v>0</v>
      </c>
    </row>
    <row r="227" spans="1:10" x14ac:dyDescent="0.4">
      <c r="A227" s="2">
        <v>43560</v>
      </c>
      <c r="B227">
        <v>293000</v>
      </c>
      <c r="C227">
        <v>27600</v>
      </c>
      <c r="D227">
        <v>102500</v>
      </c>
      <c r="E227">
        <f t="shared" si="8"/>
        <v>1.0344827586206896E-2</v>
      </c>
      <c r="F227">
        <f t="shared" si="8"/>
        <v>7.2992700729927005E-3</v>
      </c>
      <c r="G227">
        <f t="shared" si="8"/>
        <v>0</v>
      </c>
      <c r="H227">
        <f t="shared" si="9"/>
        <v>1.0291686036547506E-2</v>
      </c>
      <c r="I227">
        <f t="shared" si="9"/>
        <v>7.2727593290798781E-3</v>
      </c>
      <c r="J227">
        <f t="shared" si="9"/>
        <v>0</v>
      </c>
    </row>
    <row r="228" spans="1:10" x14ac:dyDescent="0.4">
      <c r="A228" s="2">
        <v>43563</v>
      </c>
      <c r="B228">
        <v>292000</v>
      </c>
      <c r="C228">
        <v>27450</v>
      </c>
      <c r="D228">
        <v>102000</v>
      </c>
      <c r="E228">
        <f t="shared" si="8"/>
        <v>-3.4129692832764505E-3</v>
      </c>
      <c r="F228">
        <f t="shared" si="8"/>
        <v>-5.434782608695652E-3</v>
      </c>
      <c r="G228">
        <f t="shared" si="8"/>
        <v>-4.8780487804878049E-3</v>
      </c>
      <c r="H228">
        <f t="shared" si="9"/>
        <v>-3.418806748785609E-3</v>
      </c>
      <c r="I228">
        <f t="shared" si="9"/>
        <v>-5.449604767564703E-3</v>
      </c>
      <c r="J228">
        <f t="shared" si="9"/>
        <v>-4.8899852941917919E-3</v>
      </c>
    </row>
    <row r="229" spans="1:10" x14ac:dyDescent="0.4">
      <c r="A229" s="2">
        <v>43564</v>
      </c>
      <c r="B229">
        <v>292000</v>
      </c>
      <c r="C229">
        <v>27200</v>
      </c>
      <c r="D229">
        <v>100500</v>
      </c>
      <c r="E229">
        <f t="shared" si="8"/>
        <v>0</v>
      </c>
      <c r="F229">
        <f t="shared" si="8"/>
        <v>-9.1074681238615673E-3</v>
      </c>
      <c r="G229">
        <f t="shared" si="8"/>
        <v>-1.4705882352941176E-2</v>
      </c>
      <c r="H229">
        <f t="shared" si="9"/>
        <v>0</v>
      </c>
      <c r="I229">
        <f t="shared" si="9"/>
        <v>-9.1491946535879765E-3</v>
      </c>
      <c r="J229">
        <f t="shared" si="9"/>
        <v>-1.4815085785140587E-2</v>
      </c>
    </row>
    <row r="230" spans="1:10" x14ac:dyDescent="0.4">
      <c r="A230" s="2">
        <v>43565</v>
      </c>
      <c r="B230">
        <v>293500</v>
      </c>
      <c r="C230">
        <v>27700</v>
      </c>
      <c r="D230">
        <v>102500</v>
      </c>
      <c r="E230">
        <f t="shared" si="8"/>
        <v>5.1369863013698627E-3</v>
      </c>
      <c r="F230">
        <f t="shared" si="8"/>
        <v>1.8382352941176471E-2</v>
      </c>
      <c r="G230">
        <f t="shared" si="8"/>
        <v>1.9900497512437811E-2</v>
      </c>
      <c r="H230">
        <f t="shared" si="9"/>
        <v>5.1238369998694664E-3</v>
      </c>
      <c r="I230">
        <f t="shared" si="9"/>
        <v>1.8215439891341119E-2</v>
      </c>
      <c r="J230">
        <f t="shared" si="9"/>
        <v>1.9705071079332337E-2</v>
      </c>
    </row>
    <row r="231" spans="1:10" x14ac:dyDescent="0.4">
      <c r="A231" s="2">
        <v>43566</v>
      </c>
      <c r="B231">
        <v>296000</v>
      </c>
      <c r="C231">
        <v>27400</v>
      </c>
      <c r="D231">
        <v>102500</v>
      </c>
      <c r="E231">
        <f t="shared" si="8"/>
        <v>8.5178875638841564E-3</v>
      </c>
      <c r="F231">
        <f t="shared" si="8"/>
        <v>-1.0830324909747292E-2</v>
      </c>
      <c r="G231">
        <f t="shared" si="8"/>
        <v>0</v>
      </c>
      <c r="H231">
        <f t="shared" si="9"/>
        <v>8.4818150559091299E-3</v>
      </c>
      <c r="I231">
        <f t="shared" si="9"/>
        <v>-1.0889399799268319E-2</v>
      </c>
      <c r="J231">
        <f t="shared" si="9"/>
        <v>0</v>
      </c>
    </row>
    <row r="232" spans="1:10" x14ac:dyDescent="0.4">
      <c r="A232" s="2">
        <v>43567</v>
      </c>
      <c r="B232">
        <v>299500</v>
      </c>
      <c r="C232">
        <v>27450</v>
      </c>
      <c r="D232">
        <v>102500</v>
      </c>
      <c r="E232">
        <f t="shared" si="8"/>
        <v>1.1824324324324325E-2</v>
      </c>
      <c r="F232">
        <f t="shared" si="8"/>
        <v>1.8248175182481751E-3</v>
      </c>
      <c r="G232">
        <f t="shared" si="8"/>
        <v>0</v>
      </c>
      <c r="H232">
        <f t="shared" si="9"/>
        <v>1.1754963231443684E-2</v>
      </c>
      <c r="I232">
        <f t="shared" si="9"/>
        <v>1.8231545615151783E-3</v>
      </c>
      <c r="J232">
        <f t="shared" si="9"/>
        <v>0</v>
      </c>
    </row>
    <row r="233" spans="1:10" x14ac:dyDescent="0.4">
      <c r="A233" s="2">
        <v>43570</v>
      </c>
      <c r="B233">
        <v>301000</v>
      </c>
      <c r="C233">
        <v>27500</v>
      </c>
      <c r="D233">
        <v>110500</v>
      </c>
      <c r="E233">
        <f t="shared" si="8"/>
        <v>5.008347245409015E-3</v>
      </c>
      <c r="F233">
        <f t="shared" si="8"/>
        <v>1.8214936247723133E-3</v>
      </c>
      <c r="G233">
        <f t="shared" si="8"/>
        <v>7.8048780487804878E-2</v>
      </c>
      <c r="H233">
        <f t="shared" si="9"/>
        <v>4.9958471933716697E-3</v>
      </c>
      <c r="I233">
        <f t="shared" si="9"/>
        <v>1.8198367169858993E-3</v>
      </c>
      <c r="J233">
        <f t="shared" si="9"/>
        <v>7.51527223793447E-2</v>
      </c>
    </row>
    <row r="234" spans="1:10" x14ac:dyDescent="0.4">
      <c r="A234" s="2">
        <v>43571</v>
      </c>
      <c r="B234">
        <v>298500</v>
      </c>
      <c r="C234">
        <v>27300</v>
      </c>
      <c r="D234">
        <v>117500</v>
      </c>
      <c r="E234">
        <f t="shared" si="8"/>
        <v>-8.3056478405315621E-3</v>
      </c>
      <c r="F234">
        <f t="shared" si="8"/>
        <v>-7.2727272727272727E-3</v>
      </c>
      <c r="G234">
        <f t="shared" si="8"/>
        <v>6.3348416289592757E-2</v>
      </c>
      <c r="H234">
        <f t="shared" si="9"/>
        <v>-8.3403319162189508E-3</v>
      </c>
      <c r="I234">
        <f t="shared" si="9"/>
        <v>-7.2993024816116079E-3</v>
      </c>
      <c r="J234">
        <f t="shared" si="9"/>
        <v>6.1422812626406142E-2</v>
      </c>
    </row>
    <row r="235" spans="1:10" x14ac:dyDescent="0.4">
      <c r="A235" s="2">
        <v>43572</v>
      </c>
      <c r="B235">
        <v>297000</v>
      </c>
      <c r="C235">
        <v>27300</v>
      </c>
      <c r="D235">
        <v>117500</v>
      </c>
      <c r="E235">
        <f t="shared" si="8"/>
        <v>-5.0251256281407036E-3</v>
      </c>
      <c r="F235">
        <f t="shared" si="8"/>
        <v>0</v>
      </c>
      <c r="G235">
        <f t="shared" si="8"/>
        <v>0</v>
      </c>
      <c r="H235">
        <f t="shared" si="9"/>
        <v>-5.0377940299571808E-3</v>
      </c>
      <c r="I235">
        <f t="shared" si="9"/>
        <v>0</v>
      </c>
      <c r="J235">
        <f t="shared" si="9"/>
        <v>0</v>
      </c>
    </row>
    <row r="236" spans="1:10" x14ac:dyDescent="0.4">
      <c r="A236" s="2">
        <v>43573</v>
      </c>
      <c r="B236">
        <v>299500</v>
      </c>
      <c r="C236">
        <v>27350</v>
      </c>
      <c r="D236">
        <v>116500</v>
      </c>
      <c r="E236">
        <f t="shared" si="8"/>
        <v>8.4175084175084174E-3</v>
      </c>
      <c r="F236">
        <f t="shared" si="8"/>
        <v>1.8315018315018315E-3</v>
      </c>
      <c r="G236">
        <f t="shared" si="8"/>
        <v>-8.5106382978723406E-3</v>
      </c>
      <c r="H236">
        <f t="shared" si="9"/>
        <v>8.3822787528044385E-3</v>
      </c>
      <c r="I236">
        <f t="shared" si="9"/>
        <v>1.8298266770761572E-3</v>
      </c>
      <c r="J236">
        <f t="shared" si="9"/>
        <v>-8.5470605784584083E-3</v>
      </c>
    </row>
    <row r="237" spans="1:10" x14ac:dyDescent="0.4">
      <c r="A237" s="2">
        <v>43574</v>
      </c>
      <c r="B237">
        <v>298500</v>
      </c>
      <c r="C237">
        <v>27600</v>
      </c>
      <c r="D237">
        <v>117000</v>
      </c>
      <c r="E237">
        <f t="shared" si="8"/>
        <v>-3.3388981636060101E-3</v>
      </c>
      <c r="F237">
        <f t="shared" si="8"/>
        <v>9.140767824497258E-3</v>
      </c>
      <c r="G237">
        <f t="shared" si="8"/>
        <v>4.2918454935622317E-3</v>
      </c>
      <c r="H237">
        <f t="shared" si="9"/>
        <v>-3.3444847228472486E-3</v>
      </c>
      <c r="I237">
        <f t="shared" si="9"/>
        <v>9.0992438551140888E-3</v>
      </c>
      <c r="J237">
        <f t="shared" si="9"/>
        <v>4.2826617920009493E-3</v>
      </c>
    </row>
    <row r="238" spans="1:10" x14ac:dyDescent="0.4">
      <c r="A238" s="2">
        <v>43577</v>
      </c>
      <c r="B238">
        <v>296000</v>
      </c>
      <c r="C238">
        <v>27500</v>
      </c>
      <c r="D238">
        <v>118000</v>
      </c>
      <c r="E238">
        <f t="shared" si="8"/>
        <v>-8.3752093802345051E-3</v>
      </c>
      <c r="F238">
        <f t="shared" si="8"/>
        <v>-3.6231884057971015E-3</v>
      </c>
      <c r="G238">
        <f t="shared" si="8"/>
        <v>8.5470085470085479E-3</v>
      </c>
      <c r="H238">
        <f t="shared" si="9"/>
        <v>-8.4104785085964036E-3</v>
      </c>
      <c r="I238">
        <f t="shared" si="9"/>
        <v>-3.6297680505787237E-3</v>
      </c>
      <c r="J238">
        <f t="shared" si="9"/>
        <v>8.5106896679086105E-3</v>
      </c>
    </row>
    <row r="239" spans="1:10" x14ac:dyDescent="0.4">
      <c r="A239" s="2">
        <v>43578</v>
      </c>
      <c r="B239">
        <v>301000</v>
      </c>
      <c r="C239">
        <v>27550</v>
      </c>
      <c r="D239">
        <v>116500</v>
      </c>
      <c r="E239">
        <f t="shared" si="8"/>
        <v>1.6891891891891893E-2</v>
      </c>
      <c r="F239">
        <f t="shared" si="8"/>
        <v>1.8181818181818182E-3</v>
      </c>
      <c r="G239">
        <f t="shared" si="8"/>
        <v>-1.2711864406779662E-2</v>
      </c>
      <c r="H239">
        <f t="shared" si="9"/>
        <v>1.6750810424815351E-2</v>
      </c>
      <c r="I239">
        <f t="shared" si="9"/>
        <v>1.8165309263977853E-3</v>
      </c>
      <c r="J239">
        <f t="shared" si="9"/>
        <v>-1.279335145990947E-2</v>
      </c>
    </row>
    <row r="240" spans="1:10" x14ac:dyDescent="0.4">
      <c r="A240" s="2">
        <v>43579</v>
      </c>
      <c r="B240">
        <v>304500</v>
      </c>
      <c r="C240">
        <v>27550</v>
      </c>
      <c r="D240">
        <v>118000</v>
      </c>
      <c r="E240">
        <f t="shared" si="8"/>
        <v>1.1627906976744186E-2</v>
      </c>
      <c r="F240">
        <f t="shared" si="8"/>
        <v>0</v>
      </c>
      <c r="G240">
        <f t="shared" si="8"/>
        <v>1.2875536480686695E-2</v>
      </c>
      <c r="H240">
        <f t="shared" si="9"/>
        <v>1.1560822401076006E-2</v>
      </c>
      <c r="I240">
        <f t="shared" si="9"/>
        <v>0</v>
      </c>
      <c r="J240">
        <f t="shared" si="9"/>
        <v>1.2793351459909542E-2</v>
      </c>
    </row>
    <row r="241" spans="1:10" x14ac:dyDescent="0.4">
      <c r="A241" s="2">
        <v>43580</v>
      </c>
      <c r="B241">
        <v>304000</v>
      </c>
      <c r="C241">
        <v>27500</v>
      </c>
      <c r="D241">
        <v>116000</v>
      </c>
      <c r="E241">
        <f t="shared" si="8"/>
        <v>-1.6420361247947454E-3</v>
      </c>
      <c r="F241">
        <f t="shared" si="8"/>
        <v>-1.8148820326678765E-3</v>
      </c>
      <c r="G241">
        <f t="shared" si="8"/>
        <v>-1.6949152542372881E-2</v>
      </c>
      <c r="H241">
        <f t="shared" si="9"/>
        <v>-1.6433857437300147E-3</v>
      </c>
      <c r="I241">
        <f t="shared" si="9"/>
        <v>-1.816530926397894E-3</v>
      </c>
      <c r="J241">
        <f t="shared" si="9"/>
        <v>-1.7094433359300068E-2</v>
      </c>
    </row>
    <row r="242" spans="1:10" x14ac:dyDescent="0.4">
      <c r="A242" s="2">
        <v>43581</v>
      </c>
      <c r="B242">
        <v>300000</v>
      </c>
      <c r="C242">
        <v>27450</v>
      </c>
      <c r="D242">
        <v>115000</v>
      </c>
      <c r="E242">
        <f t="shared" si="8"/>
        <v>-1.3157894736842105E-2</v>
      </c>
      <c r="F242">
        <f t="shared" si="8"/>
        <v>-1.8181818181818182E-3</v>
      </c>
      <c r="G242">
        <f t="shared" si="8"/>
        <v>-8.6206896551724137E-3</v>
      </c>
      <c r="H242">
        <f t="shared" si="9"/>
        <v>-1.324522675002068E-2</v>
      </c>
      <c r="I242">
        <f t="shared" si="9"/>
        <v>-1.8198367169859828E-3</v>
      </c>
      <c r="J242">
        <f t="shared" si="9"/>
        <v>-8.6580627431145415E-3</v>
      </c>
    </row>
    <row r="243" spans="1:10" x14ac:dyDescent="0.4">
      <c r="A243" s="2">
        <v>43584</v>
      </c>
      <c r="B243">
        <v>303000</v>
      </c>
      <c r="C243">
        <v>27500</v>
      </c>
      <c r="D243">
        <v>119500</v>
      </c>
      <c r="E243">
        <f t="shared" si="8"/>
        <v>0.01</v>
      </c>
      <c r="F243">
        <f t="shared" si="8"/>
        <v>1.8214936247723133E-3</v>
      </c>
      <c r="G243">
        <f t="shared" si="8"/>
        <v>3.9130434782608699E-2</v>
      </c>
      <c r="H243">
        <f t="shared" si="9"/>
        <v>9.950330853168092E-3</v>
      </c>
      <c r="I243">
        <f t="shared" si="9"/>
        <v>1.8198367169858993E-3</v>
      </c>
      <c r="J243">
        <f t="shared" si="9"/>
        <v>3.8384243008315291E-2</v>
      </c>
    </row>
    <row r="244" spans="1:10" x14ac:dyDescent="0.4">
      <c r="A244" s="2">
        <v>43585</v>
      </c>
      <c r="B244">
        <v>304000</v>
      </c>
      <c r="C244">
        <v>27350</v>
      </c>
      <c r="D244">
        <v>120000</v>
      </c>
      <c r="E244">
        <f t="shared" si="8"/>
        <v>3.3003300330033004E-3</v>
      </c>
      <c r="F244">
        <f t="shared" si="8"/>
        <v>-5.454545454545455E-3</v>
      </c>
      <c r="G244">
        <f t="shared" si="8"/>
        <v>4.1841004184100415E-3</v>
      </c>
      <c r="H244">
        <f t="shared" si="9"/>
        <v>3.2948958968524846E-3</v>
      </c>
      <c r="I244">
        <f t="shared" si="9"/>
        <v>-5.4694758045354328E-3</v>
      </c>
      <c r="J244">
        <f t="shared" si="9"/>
        <v>4.175371410480592E-3</v>
      </c>
    </row>
    <row r="245" spans="1:10" x14ac:dyDescent="0.4">
      <c r="A245" s="2">
        <v>43587</v>
      </c>
      <c r="B245">
        <v>307500</v>
      </c>
      <c r="C245">
        <v>27500</v>
      </c>
      <c r="D245">
        <v>123000</v>
      </c>
      <c r="E245">
        <f t="shared" si="8"/>
        <v>1.1513157894736841E-2</v>
      </c>
      <c r="F245">
        <f t="shared" si="8"/>
        <v>5.4844606946983544E-3</v>
      </c>
      <c r="G245">
        <f t="shared" si="8"/>
        <v>2.5000000000000001E-2</v>
      </c>
      <c r="H245">
        <f t="shared" si="9"/>
        <v>1.1447385840350967E-2</v>
      </c>
      <c r="I245">
        <f t="shared" si="9"/>
        <v>5.4694758045354761E-3</v>
      </c>
      <c r="J245">
        <f t="shared" si="9"/>
        <v>2.4692612590371414E-2</v>
      </c>
    </row>
    <row r="246" spans="1:10" x14ac:dyDescent="0.4">
      <c r="A246" s="2">
        <v>43588</v>
      </c>
      <c r="B246">
        <v>300000</v>
      </c>
      <c r="C246">
        <v>27650</v>
      </c>
      <c r="D246">
        <v>128000</v>
      </c>
      <c r="E246">
        <f t="shared" si="8"/>
        <v>-2.4390243902439025E-2</v>
      </c>
      <c r="F246">
        <f t="shared" si="8"/>
        <v>5.454545454545455E-3</v>
      </c>
      <c r="G246">
        <f t="shared" si="8"/>
        <v>4.065040650406504E-2</v>
      </c>
      <c r="H246">
        <f t="shared" si="9"/>
        <v>-2.4692612590371522E-2</v>
      </c>
      <c r="I246">
        <f t="shared" si="9"/>
        <v>5.4397232958181213E-3</v>
      </c>
      <c r="J246">
        <f t="shared" si="9"/>
        <v>3.9845908547199778E-2</v>
      </c>
    </row>
    <row r="247" spans="1:10" x14ac:dyDescent="0.4">
      <c r="A247" s="2">
        <v>43592</v>
      </c>
      <c r="B247">
        <v>305000</v>
      </c>
      <c r="C247">
        <v>27900</v>
      </c>
      <c r="D247">
        <v>127500</v>
      </c>
      <c r="E247">
        <f t="shared" si="8"/>
        <v>1.6666666666666666E-2</v>
      </c>
      <c r="F247">
        <f t="shared" si="8"/>
        <v>9.0415913200723331E-3</v>
      </c>
      <c r="G247">
        <f t="shared" si="8"/>
        <v>-3.90625E-3</v>
      </c>
      <c r="H247">
        <f t="shared" si="9"/>
        <v>1.6529301951210506E-2</v>
      </c>
      <c r="I247">
        <f t="shared" si="9"/>
        <v>9.0009608589761234E-3</v>
      </c>
      <c r="J247">
        <f t="shared" si="9"/>
        <v>-3.9138993211363287E-3</v>
      </c>
    </row>
    <row r="248" spans="1:10" x14ac:dyDescent="0.4">
      <c r="A248" s="2">
        <v>43593</v>
      </c>
      <c r="B248">
        <v>301000</v>
      </c>
      <c r="C248">
        <v>28450</v>
      </c>
      <c r="D248">
        <v>128500</v>
      </c>
      <c r="E248">
        <f t="shared" si="8"/>
        <v>-1.3114754098360656E-2</v>
      </c>
      <c r="F248">
        <f t="shared" si="8"/>
        <v>1.9713261648745518E-2</v>
      </c>
      <c r="G248">
        <f t="shared" si="8"/>
        <v>7.8431372549019607E-3</v>
      </c>
      <c r="H248">
        <f t="shared" si="9"/>
        <v>-1.3201511858535842E-2</v>
      </c>
      <c r="I248">
        <f t="shared" si="9"/>
        <v>1.9521471745019892E-2</v>
      </c>
      <c r="J248">
        <f t="shared" si="9"/>
        <v>7.8125397367936247E-3</v>
      </c>
    </row>
    <row r="249" spans="1:10" x14ac:dyDescent="0.4">
      <c r="A249" s="2">
        <v>43594</v>
      </c>
      <c r="B249">
        <v>292500</v>
      </c>
      <c r="C249">
        <v>28000</v>
      </c>
      <c r="D249">
        <v>126500</v>
      </c>
      <c r="E249">
        <f t="shared" si="8"/>
        <v>-2.823920265780731E-2</v>
      </c>
      <c r="F249">
        <f t="shared" si="8"/>
        <v>-1.5817223198594025E-2</v>
      </c>
      <c r="G249">
        <f t="shared" si="8"/>
        <v>-1.556420233463035E-2</v>
      </c>
      <c r="H249">
        <f t="shared" si="9"/>
        <v>-2.8645598076964564E-2</v>
      </c>
      <c r="I249">
        <f t="shared" si="9"/>
        <v>-1.5943650397136001E-2</v>
      </c>
      <c r="J249">
        <f t="shared" si="9"/>
        <v>-1.5686596167699508E-2</v>
      </c>
    </row>
    <row r="250" spans="1:10" x14ac:dyDescent="0.4">
      <c r="A250" s="2">
        <v>43595</v>
      </c>
      <c r="B250">
        <v>292500</v>
      </c>
      <c r="C250">
        <v>28150</v>
      </c>
      <c r="D250">
        <v>130000</v>
      </c>
      <c r="E250">
        <f t="shared" si="8"/>
        <v>0</v>
      </c>
      <c r="F250">
        <f t="shared" si="8"/>
        <v>5.3571428571428572E-3</v>
      </c>
      <c r="G250">
        <f t="shared" si="8"/>
        <v>2.766798418972332E-2</v>
      </c>
      <c r="H250">
        <f t="shared" si="9"/>
        <v>0</v>
      </c>
      <c r="I250">
        <f t="shared" si="9"/>
        <v>5.342844410495446E-3</v>
      </c>
      <c r="J250">
        <f t="shared" si="9"/>
        <v>2.7292142288007554E-2</v>
      </c>
    </row>
    <row r="251" spans="1:10" x14ac:dyDescent="0.4">
      <c r="A251" s="2">
        <v>43598</v>
      </c>
      <c r="B251">
        <v>285500</v>
      </c>
      <c r="C251">
        <v>28150</v>
      </c>
      <c r="D251">
        <v>128500</v>
      </c>
      <c r="E251">
        <f t="shared" si="8"/>
        <v>-2.3931623931623933E-2</v>
      </c>
      <c r="F251">
        <f t="shared" si="8"/>
        <v>0</v>
      </c>
      <c r="G251">
        <f t="shared" si="8"/>
        <v>-1.1538461538461539E-2</v>
      </c>
      <c r="H251">
        <f t="shared" si="9"/>
        <v>-2.4222637575846303E-2</v>
      </c>
      <c r="I251">
        <f t="shared" si="9"/>
        <v>0</v>
      </c>
      <c r="J251">
        <f t="shared" si="9"/>
        <v>-1.160554612030789E-2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2차 과제</vt:lpstr>
      <vt:lpstr>3차 과제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정혜선</dc:creator>
  <cp:lastModifiedBy>정혜선♥</cp:lastModifiedBy>
  <dcterms:created xsi:type="dcterms:W3CDTF">2019-05-13T12:54:53Z</dcterms:created>
  <dcterms:modified xsi:type="dcterms:W3CDTF">2019-05-27T07:22:53Z</dcterms:modified>
</cp:coreProperties>
</file>