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3791\Desktop\19-1학기 과제\"/>
    </mc:Choice>
  </mc:AlternateContent>
  <xr:revisionPtr revIDLastSave="0" documentId="13_ncr:1_{AE4C32B7-BEFB-440E-AAB1-82EBBD3DF97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(비)체계적위험" sheetId="3" r:id="rId3"/>
  </sheets>
  <definedNames>
    <definedName name="solver_adj" localSheetId="0" hidden="1">Sheet1!$T$34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Sheet1!$V$36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Sheet1!$S$36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M248" i="2" l="1"/>
  <c r="AM249" i="2"/>
  <c r="X46" i="1"/>
  <c r="X50" i="1"/>
  <c r="AG36" i="1"/>
  <c r="AB257" i="2"/>
  <c r="W256" i="2"/>
  <c r="X256" i="2"/>
  <c r="Y256" i="2"/>
  <c r="W257" i="2"/>
  <c r="X257" i="2"/>
  <c r="Y257" i="2"/>
  <c r="AJ259" i="2" l="1"/>
  <c r="T29" i="1"/>
  <c r="T27" i="1"/>
  <c r="AJ255" i="2"/>
  <c r="AJ251" i="2"/>
  <c r="W25" i="1"/>
  <c r="U81" i="1"/>
  <c r="AK251" i="2"/>
  <c r="AJ249" i="2"/>
  <c r="AJ247" i="2"/>
  <c r="X252" i="2" s="1"/>
  <c r="W252" i="2"/>
  <c r="AM2" i="2"/>
  <c r="V252" i="2"/>
  <c r="AG3" i="2"/>
  <c r="AD2" i="2"/>
  <c r="O249" i="2"/>
  <c r="P4" i="2"/>
  <c r="U29" i="1" l="1"/>
  <c r="W29" i="1" s="1"/>
  <c r="AL259" i="2"/>
  <c r="AL249" i="2"/>
  <c r="AK259" i="2"/>
  <c r="AK249" i="2"/>
  <c r="AL257" i="2"/>
  <c r="AK256" i="2"/>
  <c r="AJ256" i="2"/>
  <c r="AJ257" i="2"/>
  <c r="AK257" i="2"/>
  <c r="AL256" i="2"/>
  <c r="AL252" i="2"/>
  <c r="AL255" i="2"/>
  <c r="AL251" i="2"/>
  <c r="AK255" i="2"/>
  <c r="U27" i="1"/>
  <c r="W27" i="1" s="1"/>
  <c r="T25" i="1"/>
  <c r="U83" i="1"/>
  <c r="T83" i="1"/>
  <c r="T82" i="1"/>
  <c r="V82" i="1"/>
  <c r="V81" i="1"/>
  <c r="V83" i="1"/>
  <c r="U82" i="1"/>
  <c r="T81" i="1"/>
  <c r="S25" i="1"/>
  <c r="T41" i="1"/>
  <c r="C246" i="2"/>
  <c r="AM154" i="2" s="1"/>
  <c r="U25" i="1" l="1"/>
  <c r="AM30" i="2"/>
  <c r="AM230" i="2"/>
  <c r="AM198" i="2"/>
  <c r="AM11" i="2"/>
  <c r="AM19" i="2"/>
  <c r="AM27" i="2"/>
  <c r="AM35" i="2"/>
  <c r="AM43" i="2"/>
  <c r="AM51" i="2"/>
  <c r="AM59" i="2"/>
  <c r="AM67" i="2"/>
  <c r="AM75" i="2"/>
  <c r="AM83" i="2"/>
  <c r="AM91" i="2"/>
  <c r="AM99" i="2"/>
  <c r="AM107" i="2"/>
  <c r="AM115" i="2"/>
  <c r="AM123" i="2"/>
  <c r="AM131" i="2"/>
  <c r="AM139" i="2"/>
  <c r="AM147" i="2"/>
  <c r="AM155" i="2"/>
  <c r="AM163" i="2"/>
  <c r="AM13" i="2"/>
  <c r="AM21" i="2"/>
  <c r="AM29" i="2"/>
  <c r="AM37" i="2"/>
  <c r="AM45" i="2"/>
  <c r="AM53" i="2"/>
  <c r="AM61" i="2"/>
  <c r="AM69" i="2"/>
  <c r="AM77" i="2"/>
  <c r="AM85" i="2"/>
  <c r="AM93" i="2"/>
  <c r="AM101" i="2"/>
  <c r="AM109" i="2"/>
  <c r="AM117" i="2"/>
  <c r="AM125" i="2"/>
  <c r="AM133" i="2"/>
  <c r="AM141" i="2"/>
  <c r="AM149" i="2"/>
  <c r="AM157" i="2"/>
  <c r="AM165" i="2"/>
  <c r="AM173" i="2"/>
  <c r="AM181" i="2"/>
  <c r="AM189" i="2"/>
  <c r="AM197" i="2"/>
  <c r="AM7" i="2"/>
  <c r="AM15" i="2"/>
  <c r="AM23" i="2"/>
  <c r="AM31" i="2"/>
  <c r="AM39" i="2"/>
  <c r="AM47" i="2"/>
  <c r="AM55" i="2"/>
  <c r="AM63" i="2"/>
  <c r="AM71" i="2"/>
  <c r="AM79" i="2"/>
  <c r="AM87" i="2"/>
  <c r="AM95" i="2"/>
  <c r="AM103" i="2"/>
  <c r="AM111" i="2"/>
  <c r="AM119" i="2"/>
  <c r="AM127" i="2"/>
  <c r="AM135" i="2"/>
  <c r="AM8" i="2"/>
  <c r="AM16" i="2"/>
  <c r="AM24" i="2"/>
  <c r="AM32" i="2"/>
  <c r="AM40" i="2"/>
  <c r="AM48" i="2"/>
  <c r="AM56" i="2"/>
  <c r="AM64" i="2"/>
  <c r="AM72" i="2"/>
  <c r="AM80" i="2"/>
  <c r="AM88" i="2"/>
  <c r="AM96" i="2"/>
  <c r="AM104" i="2"/>
  <c r="AM112" i="2"/>
  <c r="AM120" i="2"/>
  <c r="AM128" i="2"/>
  <c r="AM136" i="2"/>
  <c r="AM144" i="2"/>
  <c r="AM152" i="2"/>
  <c r="AM160" i="2"/>
  <c r="AM168" i="2"/>
  <c r="AM176" i="2"/>
  <c r="AM184" i="2"/>
  <c r="AM17" i="2"/>
  <c r="AM33" i="2"/>
  <c r="AM49" i="2"/>
  <c r="AM65" i="2"/>
  <c r="AM81" i="2"/>
  <c r="AM97" i="2"/>
  <c r="AM113" i="2"/>
  <c r="AM129" i="2"/>
  <c r="AM143" i="2"/>
  <c r="AM156" i="2"/>
  <c r="AM169" i="2"/>
  <c r="AM179" i="2"/>
  <c r="AM190" i="2"/>
  <c r="AM199" i="2"/>
  <c r="AM207" i="2"/>
  <c r="AM215" i="2"/>
  <c r="AM223" i="2"/>
  <c r="AM231" i="2"/>
  <c r="AM239" i="2"/>
  <c r="AM4" i="2"/>
  <c r="AM18" i="2"/>
  <c r="AM34" i="2"/>
  <c r="AM50" i="2"/>
  <c r="AM66" i="2"/>
  <c r="AM82" i="2"/>
  <c r="AM98" i="2"/>
  <c r="AM114" i="2"/>
  <c r="AM130" i="2"/>
  <c r="AM145" i="2"/>
  <c r="AM158" i="2"/>
  <c r="AM170" i="2"/>
  <c r="AM180" i="2"/>
  <c r="AM191" i="2"/>
  <c r="AM200" i="2"/>
  <c r="AM208" i="2"/>
  <c r="AM216" i="2"/>
  <c r="AM224" i="2"/>
  <c r="AM232" i="2"/>
  <c r="AM240" i="2"/>
  <c r="AM5" i="2"/>
  <c r="AM20" i="2"/>
  <c r="AM36" i="2"/>
  <c r="AM52" i="2"/>
  <c r="AM68" i="2"/>
  <c r="AM84" i="2"/>
  <c r="AM100" i="2"/>
  <c r="AM116" i="2"/>
  <c r="AM132" i="2"/>
  <c r="AM146" i="2"/>
  <c r="AM159" i="2"/>
  <c r="AM171" i="2"/>
  <c r="AM182" i="2"/>
  <c r="AM192" i="2"/>
  <c r="AM201" i="2"/>
  <c r="AM209" i="2"/>
  <c r="AM217" i="2"/>
  <c r="AM225" i="2"/>
  <c r="AM233" i="2"/>
  <c r="AM241" i="2"/>
  <c r="AM6" i="2"/>
  <c r="AM22" i="2"/>
  <c r="AM38" i="2"/>
  <c r="AM54" i="2"/>
  <c r="AM70" i="2"/>
  <c r="AM86" i="2"/>
  <c r="AM102" i="2"/>
  <c r="AM118" i="2"/>
  <c r="AM134" i="2"/>
  <c r="AM148" i="2"/>
  <c r="AM161" i="2"/>
  <c r="AM172" i="2"/>
  <c r="AM183" i="2"/>
  <c r="AM193" i="2"/>
  <c r="AM202" i="2"/>
  <c r="AM210" i="2"/>
  <c r="AM218" i="2"/>
  <c r="AM226" i="2"/>
  <c r="AM234" i="2"/>
  <c r="AM242" i="2"/>
  <c r="AM9" i="2"/>
  <c r="AM25" i="2"/>
  <c r="AM41" i="2"/>
  <c r="AM57" i="2"/>
  <c r="AM73" i="2"/>
  <c r="AM89" i="2"/>
  <c r="AM105" i="2"/>
  <c r="AM121" i="2"/>
  <c r="AM137" i="2"/>
  <c r="AM150" i="2"/>
  <c r="AM162" i="2"/>
  <c r="AM174" i="2"/>
  <c r="AM185" i="2"/>
  <c r="AM194" i="2"/>
  <c r="AM203" i="2"/>
  <c r="AM211" i="2"/>
  <c r="AM219" i="2"/>
  <c r="AM227" i="2"/>
  <c r="AM235" i="2"/>
  <c r="AM243" i="2"/>
  <c r="AM10" i="2"/>
  <c r="AM26" i="2"/>
  <c r="AM42" i="2"/>
  <c r="AM58" i="2"/>
  <c r="AM74" i="2"/>
  <c r="AM90" i="2"/>
  <c r="AM106" i="2"/>
  <c r="AM122" i="2"/>
  <c r="AM138" i="2"/>
  <c r="AM151" i="2"/>
  <c r="AM164" i="2"/>
  <c r="AM175" i="2"/>
  <c r="AM186" i="2"/>
  <c r="AM195" i="2"/>
  <c r="AM204" i="2"/>
  <c r="AM212" i="2"/>
  <c r="AM220" i="2"/>
  <c r="AM228" i="2"/>
  <c r="AM236" i="2"/>
  <c r="AM244" i="2"/>
  <c r="AM44" i="2"/>
  <c r="AM108" i="2"/>
  <c r="AM166" i="2"/>
  <c r="AM205" i="2"/>
  <c r="AM237" i="2"/>
  <c r="AM46" i="2"/>
  <c r="AM110" i="2"/>
  <c r="AM167" i="2"/>
  <c r="AM206" i="2"/>
  <c r="AM238" i="2"/>
  <c r="AM60" i="2"/>
  <c r="AM124" i="2"/>
  <c r="AM177" i="2"/>
  <c r="AM213" i="2"/>
  <c r="AM245" i="2"/>
  <c r="AM62" i="2"/>
  <c r="AM126" i="2"/>
  <c r="AM178" i="2"/>
  <c r="AM214" i="2"/>
  <c r="AM3" i="2"/>
  <c r="AM12" i="2"/>
  <c r="AM76" i="2"/>
  <c r="AM140" i="2"/>
  <c r="AM187" i="2"/>
  <c r="AM221" i="2"/>
  <c r="AM14" i="2"/>
  <c r="AM78" i="2"/>
  <c r="AM142" i="2"/>
  <c r="AM188" i="2"/>
  <c r="AM222" i="2"/>
  <c r="AM28" i="2"/>
  <c r="AM92" i="2"/>
  <c r="AM153" i="2"/>
  <c r="AM196" i="2"/>
  <c r="AM229" i="2"/>
  <c r="AM94" i="2"/>
  <c r="G1" i="3"/>
  <c r="H1" i="3"/>
  <c r="I1" i="3"/>
  <c r="AM247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3" i="2"/>
  <c r="F3" i="1"/>
  <c r="G246" i="2" l="1"/>
  <c r="M2" i="2" s="1"/>
  <c r="F2" i="3" s="1"/>
  <c r="M3" i="3" s="1"/>
  <c r="N3" i="1"/>
  <c r="L3" i="1"/>
  <c r="M242" i="2" l="1"/>
  <c r="F242" i="3" s="1"/>
  <c r="T73" i="1"/>
  <c r="X44" i="1"/>
  <c r="Y29" i="1"/>
  <c r="M222" i="2"/>
  <c r="E246" i="2"/>
  <c r="K87" i="2" s="1"/>
  <c r="D246" i="2"/>
  <c r="I237" i="2"/>
  <c r="M223" i="2"/>
  <c r="I215" i="2"/>
  <c r="M214" i="2"/>
  <c r="I214" i="2"/>
  <c r="O214" i="2" s="1"/>
  <c r="I211" i="2"/>
  <c r="M210" i="2"/>
  <c r="M207" i="2"/>
  <c r="M204" i="2"/>
  <c r="M202" i="2"/>
  <c r="I202" i="2"/>
  <c r="O202" i="2" s="1"/>
  <c r="M201" i="2"/>
  <c r="M199" i="2"/>
  <c r="M198" i="2"/>
  <c r="M196" i="2"/>
  <c r="I196" i="2"/>
  <c r="M195" i="2"/>
  <c r="M194" i="2"/>
  <c r="M193" i="2"/>
  <c r="M191" i="2"/>
  <c r="M190" i="2"/>
  <c r="M188" i="2"/>
  <c r="I188" i="2"/>
  <c r="O188" i="2" s="1"/>
  <c r="M187" i="2"/>
  <c r="M185" i="2"/>
  <c r="I185" i="2"/>
  <c r="M184" i="2"/>
  <c r="M182" i="2"/>
  <c r="I182" i="2"/>
  <c r="O182" i="2" s="1"/>
  <c r="M181" i="2"/>
  <c r="M179" i="2"/>
  <c r="I177" i="2"/>
  <c r="M176" i="2"/>
  <c r="I176" i="2"/>
  <c r="I175" i="2"/>
  <c r="M174" i="2"/>
  <c r="M173" i="2"/>
  <c r="M172" i="2"/>
  <c r="I172" i="2"/>
  <c r="O172" i="2" s="1"/>
  <c r="M171" i="2"/>
  <c r="I170" i="2"/>
  <c r="M169" i="2"/>
  <c r="I169" i="2"/>
  <c r="O169" i="2" s="1"/>
  <c r="M167" i="2"/>
  <c r="M165" i="2"/>
  <c r="M164" i="2"/>
  <c r="I164" i="2"/>
  <c r="O164" i="2" s="1"/>
  <c r="M163" i="2"/>
  <c r="M161" i="2"/>
  <c r="M159" i="2"/>
  <c r="I159" i="2"/>
  <c r="O159" i="2" s="1"/>
  <c r="M158" i="2"/>
  <c r="M156" i="2"/>
  <c r="I156" i="2"/>
  <c r="M155" i="2"/>
  <c r="M154" i="2"/>
  <c r="M152" i="2"/>
  <c r="I152" i="2"/>
  <c r="I151" i="2"/>
  <c r="M150" i="2"/>
  <c r="I150" i="2"/>
  <c r="O150" i="2" s="1"/>
  <c r="M149" i="2"/>
  <c r="M147" i="2"/>
  <c r="I147" i="2"/>
  <c r="M145" i="2"/>
  <c r="I145" i="2"/>
  <c r="M144" i="2"/>
  <c r="M143" i="2"/>
  <c r="M142" i="2"/>
  <c r="M141" i="2"/>
  <c r="I141" i="2"/>
  <c r="O141" i="2" s="1"/>
  <c r="M140" i="2"/>
  <c r="I140" i="2"/>
  <c r="O140" i="2" s="1"/>
  <c r="M138" i="2"/>
  <c r="I138" i="2"/>
  <c r="O138" i="2" s="1"/>
  <c r="M137" i="2"/>
  <c r="M136" i="2"/>
  <c r="M135" i="2"/>
  <c r="M134" i="2"/>
  <c r="I134" i="2"/>
  <c r="O134" i="2" s="1"/>
  <c r="M133" i="2"/>
  <c r="J133" i="2"/>
  <c r="M132" i="2"/>
  <c r="M131" i="2"/>
  <c r="I131" i="2"/>
  <c r="O131" i="2" s="1"/>
  <c r="M130" i="2"/>
  <c r="M129" i="2"/>
  <c r="I129" i="2"/>
  <c r="O129" i="2" s="1"/>
  <c r="M128" i="2"/>
  <c r="M127" i="2"/>
  <c r="M126" i="2"/>
  <c r="M125" i="2"/>
  <c r="M124" i="2"/>
  <c r="I124" i="2"/>
  <c r="M123" i="2"/>
  <c r="M122" i="2"/>
  <c r="M121" i="2"/>
  <c r="M120" i="2"/>
  <c r="M119" i="2"/>
  <c r="I119" i="2"/>
  <c r="M118" i="2"/>
  <c r="M117" i="2"/>
  <c r="I117" i="2"/>
  <c r="O117" i="2" s="1"/>
  <c r="M116" i="2"/>
  <c r="M115" i="2"/>
  <c r="M114" i="2"/>
  <c r="I114" i="2"/>
  <c r="O114" i="2" s="1"/>
  <c r="M113" i="2"/>
  <c r="M112" i="2"/>
  <c r="I112" i="2"/>
  <c r="M111" i="2"/>
  <c r="I111" i="2"/>
  <c r="O111" i="2" s="1"/>
  <c r="M110" i="2"/>
  <c r="I110" i="2"/>
  <c r="M109" i="2"/>
  <c r="I109" i="2"/>
  <c r="M108" i="2"/>
  <c r="M107" i="2"/>
  <c r="M106" i="2"/>
  <c r="M105" i="2"/>
  <c r="M104" i="2"/>
  <c r="I104" i="2"/>
  <c r="M103" i="2"/>
  <c r="I103" i="2"/>
  <c r="M102" i="2"/>
  <c r="M101" i="2"/>
  <c r="M100" i="2"/>
  <c r="I100" i="2"/>
  <c r="O100" i="2" s="1"/>
  <c r="M99" i="2"/>
  <c r="I99" i="2"/>
  <c r="M98" i="2"/>
  <c r="I98" i="2"/>
  <c r="M97" i="2"/>
  <c r="I97" i="2"/>
  <c r="M96" i="2"/>
  <c r="I96" i="2"/>
  <c r="O96" i="2" s="1"/>
  <c r="M95" i="2"/>
  <c r="I95" i="2"/>
  <c r="M94" i="2"/>
  <c r="I94" i="2"/>
  <c r="M93" i="2"/>
  <c r="I93" i="2"/>
  <c r="M92" i="2"/>
  <c r="I92" i="2"/>
  <c r="O92" i="2" s="1"/>
  <c r="M91" i="2"/>
  <c r="I91" i="2"/>
  <c r="M90" i="2"/>
  <c r="I90" i="2"/>
  <c r="M89" i="2"/>
  <c r="I89" i="2"/>
  <c r="M88" i="2"/>
  <c r="I88" i="2"/>
  <c r="O88" i="2" s="1"/>
  <c r="M87" i="2"/>
  <c r="I87" i="2"/>
  <c r="M86" i="2"/>
  <c r="I86" i="2"/>
  <c r="M85" i="2"/>
  <c r="I85" i="2"/>
  <c r="M84" i="2"/>
  <c r="I84" i="2"/>
  <c r="O84" i="2" s="1"/>
  <c r="M83" i="2"/>
  <c r="I83" i="2"/>
  <c r="M82" i="2"/>
  <c r="I82" i="2"/>
  <c r="M81" i="2"/>
  <c r="I81" i="2"/>
  <c r="M80" i="2"/>
  <c r="I80" i="2"/>
  <c r="O80" i="2" s="1"/>
  <c r="M79" i="2"/>
  <c r="I79" i="2"/>
  <c r="M78" i="2"/>
  <c r="I78" i="2"/>
  <c r="M77" i="2"/>
  <c r="I77" i="2"/>
  <c r="M76" i="2"/>
  <c r="I76" i="2"/>
  <c r="O76" i="2" s="1"/>
  <c r="M75" i="2"/>
  <c r="I75" i="2"/>
  <c r="M74" i="2"/>
  <c r="I74" i="2"/>
  <c r="M73" i="2"/>
  <c r="I73" i="2"/>
  <c r="M72" i="2"/>
  <c r="I72" i="2"/>
  <c r="O72" i="2" s="1"/>
  <c r="M71" i="2"/>
  <c r="I71" i="2"/>
  <c r="M70" i="2"/>
  <c r="I70" i="2"/>
  <c r="M69" i="2"/>
  <c r="I69" i="2"/>
  <c r="M68" i="2"/>
  <c r="I68" i="2"/>
  <c r="O68" i="2" s="1"/>
  <c r="M67" i="2"/>
  <c r="I67" i="2"/>
  <c r="M66" i="2"/>
  <c r="I66" i="2"/>
  <c r="M65" i="2"/>
  <c r="I65" i="2"/>
  <c r="M64" i="2"/>
  <c r="I64" i="2"/>
  <c r="O64" i="2" s="1"/>
  <c r="M63" i="2"/>
  <c r="I63" i="2"/>
  <c r="M62" i="2"/>
  <c r="I62" i="2"/>
  <c r="M61" i="2"/>
  <c r="I61" i="2"/>
  <c r="M60" i="2"/>
  <c r="I60" i="2"/>
  <c r="O60" i="2" s="1"/>
  <c r="M59" i="2"/>
  <c r="I59" i="2"/>
  <c r="M58" i="2"/>
  <c r="I58" i="2"/>
  <c r="M57" i="2"/>
  <c r="I57" i="2"/>
  <c r="M56" i="2"/>
  <c r="J56" i="2"/>
  <c r="P56" i="2" s="1"/>
  <c r="I56" i="2"/>
  <c r="O56" i="2" s="1"/>
  <c r="M55" i="2"/>
  <c r="I55" i="2"/>
  <c r="O55" i="2" s="1"/>
  <c r="M54" i="2"/>
  <c r="I54" i="2"/>
  <c r="O54" i="2" s="1"/>
  <c r="M53" i="2"/>
  <c r="I53" i="2"/>
  <c r="O53" i="2" s="1"/>
  <c r="M52" i="2"/>
  <c r="I52" i="2"/>
  <c r="O52" i="2" s="1"/>
  <c r="M51" i="2"/>
  <c r="I51" i="2"/>
  <c r="O51" i="2" s="1"/>
  <c r="M50" i="2"/>
  <c r="I50" i="2"/>
  <c r="O50" i="2" s="1"/>
  <c r="M49" i="2"/>
  <c r="I49" i="2"/>
  <c r="O49" i="2" s="1"/>
  <c r="M48" i="2"/>
  <c r="I48" i="2"/>
  <c r="O48" i="2" s="1"/>
  <c r="M47" i="2"/>
  <c r="I47" i="2"/>
  <c r="O47" i="2" s="1"/>
  <c r="M46" i="2"/>
  <c r="I46" i="2"/>
  <c r="O46" i="2" s="1"/>
  <c r="M45" i="2"/>
  <c r="I45" i="2"/>
  <c r="O45" i="2" s="1"/>
  <c r="M44" i="2"/>
  <c r="I44" i="2"/>
  <c r="O44" i="2" s="1"/>
  <c r="M43" i="2"/>
  <c r="I43" i="2"/>
  <c r="O43" i="2" s="1"/>
  <c r="M42" i="2"/>
  <c r="I42" i="2"/>
  <c r="O42" i="2" s="1"/>
  <c r="M41" i="2"/>
  <c r="I41" i="2"/>
  <c r="O41" i="2" s="1"/>
  <c r="M40" i="2"/>
  <c r="I40" i="2"/>
  <c r="O40" i="2" s="1"/>
  <c r="M39" i="2"/>
  <c r="I39" i="2"/>
  <c r="O39" i="2" s="1"/>
  <c r="M38" i="2"/>
  <c r="I38" i="2"/>
  <c r="O38" i="2" s="1"/>
  <c r="M37" i="2"/>
  <c r="I37" i="2"/>
  <c r="O37" i="2" s="1"/>
  <c r="M36" i="2"/>
  <c r="I36" i="2"/>
  <c r="O36" i="2" s="1"/>
  <c r="M35" i="2"/>
  <c r="I35" i="2"/>
  <c r="O35" i="2" s="1"/>
  <c r="M34" i="2"/>
  <c r="I34" i="2"/>
  <c r="O34" i="2" s="1"/>
  <c r="M33" i="2"/>
  <c r="I33" i="2"/>
  <c r="O33" i="2" s="1"/>
  <c r="M32" i="2"/>
  <c r="I32" i="2"/>
  <c r="O32" i="2" s="1"/>
  <c r="M31" i="2"/>
  <c r="I31" i="2"/>
  <c r="O31" i="2" s="1"/>
  <c r="M30" i="2"/>
  <c r="I30" i="2"/>
  <c r="O30" i="2" s="1"/>
  <c r="M29" i="2"/>
  <c r="I29" i="2"/>
  <c r="O29" i="2" s="1"/>
  <c r="M28" i="2"/>
  <c r="I28" i="2"/>
  <c r="O28" i="2" s="1"/>
  <c r="M27" i="2"/>
  <c r="I27" i="2"/>
  <c r="O27" i="2" s="1"/>
  <c r="M26" i="2"/>
  <c r="I26" i="2"/>
  <c r="O26" i="2" s="1"/>
  <c r="M25" i="2"/>
  <c r="I25" i="2"/>
  <c r="O25" i="2" s="1"/>
  <c r="M24" i="2"/>
  <c r="I24" i="2"/>
  <c r="O24" i="2" s="1"/>
  <c r="M23" i="2"/>
  <c r="I23" i="2"/>
  <c r="O23" i="2" s="1"/>
  <c r="M22" i="2"/>
  <c r="I22" i="2"/>
  <c r="O22" i="2" s="1"/>
  <c r="M21" i="2"/>
  <c r="I21" i="2"/>
  <c r="O21" i="2" s="1"/>
  <c r="M20" i="2"/>
  <c r="I20" i="2"/>
  <c r="O20" i="2" s="1"/>
  <c r="M19" i="2"/>
  <c r="I19" i="2"/>
  <c r="O19" i="2" s="1"/>
  <c r="M18" i="2"/>
  <c r="I18" i="2"/>
  <c r="O18" i="2" s="1"/>
  <c r="M17" i="2"/>
  <c r="J17" i="2"/>
  <c r="P17" i="2" s="1"/>
  <c r="I17" i="2"/>
  <c r="O17" i="2" s="1"/>
  <c r="M16" i="2"/>
  <c r="I16" i="2"/>
  <c r="M15" i="2"/>
  <c r="I15" i="2"/>
  <c r="M14" i="2"/>
  <c r="I14" i="2"/>
  <c r="M13" i="2"/>
  <c r="I13" i="2"/>
  <c r="O13" i="2" s="1"/>
  <c r="M12" i="2"/>
  <c r="I12" i="2"/>
  <c r="M11" i="2"/>
  <c r="I11" i="2"/>
  <c r="M10" i="2"/>
  <c r="I10" i="2"/>
  <c r="M9" i="2"/>
  <c r="I9" i="2"/>
  <c r="O9" i="2" s="1"/>
  <c r="M8" i="2"/>
  <c r="I8" i="2"/>
  <c r="M7" i="2"/>
  <c r="I7" i="2"/>
  <c r="M6" i="2"/>
  <c r="I6" i="2"/>
  <c r="M5" i="2"/>
  <c r="I5" i="2"/>
  <c r="O5" i="2" s="1"/>
  <c r="M4" i="2"/>
  <c r="S4" i="2" s="1"/>
  <c r="I4" i="2"/>
  <c r="M3" i="2"/>
  <c r="I3" i="2"/>
  <c r="I2" i="2"/>
  <c r="O2" i="2" s="1"/>
  <c r="AA68" i="1"/>
  <c r="Z68" i="1"/>
  <c r="U73" i="1"/>
  <c r="AB68" i="1" s="1"/>
  <c r="T64" i="1"/>
  <c r="V63" i="1"/>
  <c r="U63" i="1"/>
  <c r="T63" i="1"/>
  <c r="T62" i="1"/>
  <c r="V61" i="1"/>
  <c r="U61" i="1"/>
  <c r="T61" i="1"/>
  <c r="T60" i="1"/>
  <c r="V59" i="1"/>
  <c r="U59" i="1"/>
  <c r="T59" i="1"/>
  <c r="O147" i="2" l="1"/>
  <c r="O196" i="2"/>
  <c r="Q87" i="2"/>
  <c r="O6" i="2"/>
  <c r="O10" i="2"/>
  <c r="O14" i="2"/>
  <c r="O57" i="2"/>
  <c r="O61" i="2"/>
  <c r="O65" i="2"/>
  <c r="O69" i="2"/>
  <c r="O73" i="2"/>
  <c r="O77" i="2"/>
  <c r="O81" i="2"/>
  <c r="O85" i="2"/>
  <c r="O89" i="2"/>
  <c r="O93" i="2"/>
  <c r="O97" i="2"/>
  <c r="O112" i="2"/>
  <c r="O124" i="2"/>
  <c r="O156" i="2"/>
  <c r="O3" i="2"/>
  <c r="O7" i="2"/>
  <c r="O11" i="2"/>
  <c r="O15" i="2"/>
  <c r="O58" i="2"/>
  <c r="O62" i="2"/>
  <c r="O66" i="2"/>
  <c r="O70" i="2"/>
  <c r="O74" i="2"/>
  <c r="O78" i="2"/>
  <c r="O82" i="2"/>
  <c r="O86" i="2"/>
  <c r="O90" i="2"/>
  <c r="O94" i="2"/>
  <c r="O98" i="2"/>
  <c r="O103" i="2"/>
  <c r="O109" i="2"/>
  <c r="O119" i="2"/>
  <c r="O4" i="2"/>
  <c r="O8" i="2"/>
  <c r="O12" i="2"/>
  <c r="O16" i="2"/>
  <c r="O59" i="2"/>
  <c r="O63" i="2"/>
  <c r="O67" i="2"/>
  <c r="O71" i="2"/>
  <c r="O75" i="2"/>
  <c r="O79" i="2"/>
  <c r="O83" i="2"/>
  <c r="O87" i="2"/>
  <c r="O91" i="2"/>
  <c r="O95" i="2"/>
  <c r="O99" i="2"/>
  <c r="O104" i="2"/>
  <c r="O110" i="2"/>
  <c r="P133" i="2"/>
  <c r="O145" i="2"/>
  <c r="O152" i="2"/>
  <c r="O176" i="2"/>
  <c r="O185" i="2"/>
  <c r="K26" i="2"/>
  <c r="Q26" i="2" s="1"/>
  <c r="K33" i="2"/>
  <c r="Q33" i="2" s="1"/>
  <c r="K31" i="2"/>
  <c r="Q31" i="2" s="1"/>
  <c r="K38" i="2"/>
  <c r="Q38" i="2" s="1"/>
  <c r="K2" i="2"/>
  <c r="Q2" i="2" s="1"/>
  <c r="J232" i="2"/>
  <c r="AN12" i="2"/>
  <c r="AN20" i="2"/>
  <c r="AN28" i="2"/>
  <c r="AN36" i="2"/>
  <c r="AN44" i="2"/>
  <c r="AN52" i="2"/>
  <c r="AN60" i="2"/>
  <c r="AN68" i="2"/>
  <c r="AN76" i="2"/>
  <c r="AN84" i="2"/>
  <c r="AN92" i="2"/>
  <c r="AN100" i="2"/>
  <c r="AN108" i="2"/>
  <c r="AN116" i="2"/>
  <c r="AN124" i="2"/>
  <c r="AN132" i="2"/>
  <c r="AN140" i="2"/>
  <c r="AN148" i="2"/>
  <c r="AN156" i="2"/>
  <c r="AN164" i="2"/>
  <c r="AN172" i="2"/>
  <c r="AN180" i="2"/>
  <c r="AN188" i="2"/>
  <c r="AN196" i="2"/>
  <c r="AN204" i="2"/>
  <c r="AN212" i="2"/>
  <c r="AN220" i="2"/>
  <c r="AN228" i="2"/>
  <c r="AN236" i="2"/>
  <c r="AN244" i="2"/>
  <c r="AN6" i="2"/>
  <c r="AN14" i="2"/>
  <c r="AN22" i="2"/>
  <c r="AN30" i="2"/>
  <c r="AN38" i="2"/>
  <c r="AN46" i="2"/>
  <c r="AN54" i="2"/>
  <c r="AN62" i="2"/>
  <c r="AN70" i="2"/>
  <c r="AN78" i="2"/>
  <c r="AN86" i="2"/>
  <c r="AN94" i="2"/>
  <c r="AN102" i="2"/>
  <c r="AN110" i="2"/>
  <c r="AN118" i="2"/>
  <c r="AN126" i="2"/>
  <c r="AN134" i="2"/>
  <c r="AN142" i="2"/>
  <c r="AN150" i="2"/>
  <c r="AN158" i="2"/>
  <c r="AN166" i="2"/>
  <c r="AN174" i="2"/>
  <c r="AN182" i="2"/>
  <c r="AN190" i="2"/>
  <c r="AN198" i="2"/>
  <c r="AN206" i="2"/>
  <c r="AN214" i="2"/>
  <c r="AN222" i="2"/>
  <c r="AN230" i="2"/>
  <c r="AN238" i="2"/>
  <c r="AN3" i="2"/>
  <c r="AN8" i="2"/>
  <c r="AN16" i="2"/>
  <c r="AN24" i="2"/>
  <c r="AN32" i="2"/>
  <c r="AN40" i="2"/>
  <c r="AN48" i="2"/>
  <c r="AN56" i="2"/>
  <c r="AN64" i="2"/>
  <c r="AN72" i="2"/>
  <c r="AN80" i="2"/>
  <c r="AN88" i="2"/>
  <c r="AN96" i="2"/>
  <c r="AN104" i="2"/>
  <c r="AN112" i="2"/>
  <c r="AN120" i="2"/>
  <c r="AN128" i="2"/>
  <c r="AN136" i="2"/>
  <c r="AN144" i="2"/>
  <c r="AN152" i="2"/>
  <c r="AN160" i="2"/>
  <c r="AN168" i="2"/>
  <c r="AN176" i="2"/>
  <c r="AN184" i="2"/>
  <c r="AN192" i="2"/>
  <c r="AN200" i="2"/>
  <c r="AN208" i="2"/>
  <c r="AN216" i="2"/>
  <c r="AN224" i="2"/>
  <c r="AN232" i="2"/>
  <c r="AN240" i="2"/>
  <c r="AN9" i="2"/>
  <c r="AN17" i="2"/>
  <c r="AN25" i="2"/>
  <c r="AN33" i="2"/>
  <c r="AN41" i="2"/>
  <c r="AN49" i="2"/>
  <c r="AN57" i="2"/>
  <c r="AN65" i="2"/>
  <c r="AN73" i="2"/>
  <c r="AN81" i="2"/>
  <c r="AN89" i="2"/>
  <c r="AN97" i="2"/>
  <c r="AN105" i="2"/>
  <c r="AN113" i="2"/>
  <c r="AN121" i="2"/>
  <c r="AN129" i="2"/>
  <c r="AN137" i="2"/>
  <c r="AN145" i="2"/>
  <c r="AN153" i="2"/>
  <c r="AN161" i="2"/>
  <c r="AN169" i="2"/>
  <c r="AN177" i="2"/>
  <c r="AN185" i="2"/>
  <c r="AN193" i="2"/>
  <c r="AN201" i="2"/>
  <c r="AN209" i="2"/>
  <c r="AN217" i="2"/>
  <c r="AN225" i="2"/>
  <c r="AN233" i="2"/>
  <c r="AN241" i="2"/>
  <c r="AN18" i="2"/>
  <c r="AN34" i="2"/>
  <c r="AN50" i="2"/>
  <c r="AN66" i="2"/>
  <c r="AN82" i="2"/>
  <c r="AN98" i="2"/>
  <c r="AN114" i="2"/>
  <c r="AN130" i="2"/>
  <c r="AN146" i="2"/>
  <c r="AN162" i="2"/>
  <c r="AN178" i="2"/>
  <c r="AN194" i="2"/>
  <c r="AN210" i="2"/>
  <c r="AN226" i="2"/>
  <c r="AN242" i="2"/>
  <c r="AN19" i="2"/>
  <c r="AN35" i="2"/>
  <c r="AN51" i="2"/>
  <c r="AN67" i="2"/>
  <c r="AN83" i="2"/>
  <c r="AN99" i="2"/>
  <c r="AN115" i="2"/>
  <c r="AN131" i="2"/>
  <c r="AN147" i="2"/>
  <c r="AN163" i="2"/>
  <c r="AN179" i="2"/>
  <c r="AN195" i="2"/>
  <c r="AN211" i="2"/>
  <c r="AN227" i="2"/>
  <c r="AN243" i="2"/>
  <c r="AN5" i="2"/>
  <c r="AN21" i="2"/>
  <c r="AN37" i="2"/>
  <c r="AN53" i="2"/>
  <c r="AN69" i="2"/>
  <c r="AN85" i="2"/>
  <c r="AN101" i="2"/>
  <c r="AN117" i="2"/>
  <c r="AN133" i="2"/>
  <c r="AN149" i="2"/>
  <c r="AN165" i="2"/>
  <c r="AN181" i="2"/>
  <c r="AN197" i="2"/>
  <c r="AN213" i="2"/>
  <c r="AN229" i="2"/>
  <c r="AN245" i="2"/>
  <c r="AN7" i="2"/>
  <c r="AN23" i="2"/>
  <c r="AN39" i="2"/>
  <c r="AN55" i="2"/>
  <c r="AN71" i="2"/>
  <c r="AN87" i="2"/>
  <c r="AN103" i="2"/>
  <c r="AN119" i="2"/>
  <c r="AN135" i="2"/>
  <c r="AN151" i="2"/>
  <c r="AN167" i="2"/>
  <c r="AN183" i="2"/>
  <c r="AN199" i="2"/>
  <c r="AN215" i="2"/>
  <c r="AN231" i="2"/>
  <c r="AN4" i="2"/>
  <c r="AN2" i="2"/>
  <c r="AN10" i="2"/>
  <c r="AN26" i="2"/>
  <c r="AN42" i="2"/>
  <c r="AN58" i="2"/>
  <c r="AN74" i="2"/>
  <c r="AN90" i="2"/>
  <c r="AN106" i="2"/>
  <c r="AN122" i="2"/>
  <c r="AN138" i="2"/>
  <c r="AN154" i="2"/>
  <c r="AN170" i="2"/>
  <c r="AN186" i="2"/>
  <c r="AN202" i="2"/>
  <c r="AN218" i="2"/>
  <c r="AN234" i="2"/>
  <c r="AN11" i="2"/>
  <c r="AN27" i="2"/>
  <c r="AN43" i="2"/>
  <c r="AN59" i="2"/>
  <c r="AN75" i="2"/>
  <c r="AN91" i="2"/>
  <c r="AN107" i="2"/>
  <c r="AN123" i="2"/>
  <c r="AN139" i="2"/>
  <c r="AN155" i="2"/>
  <c r="AN171" i="2"/>
  <c r="AN187" i="2"/>
  <c r="AN203" i="2"/>
  <c r="AN219" i="2"/>
  <c r="AN235" i="2"/>
  <c r="AN29" i="2"/>
  <c r="AN93" i="2"/>
  <c r="AN157" i="2"/>
  <c r="AN221" i="2"/>
  <c r="AN31" i="2"/>
  <c r="AN95" i="2"/>
  <c r="AN159" i="2"/>
  <c r="AN223" i="2"/>
  <c r="AN45" i="2"/>
  <c r="AN109" i="2"/>
  <c r="AN173" i="2"/>
  <c r="AN237" i="2"/>
  <c r="AN47" i="2"/>
  <c r="AN111" i="2"/>
  <c r="AN175" i="2"/>
  <c r="AN239" i="2"/>
  <c r="AN61" i="2"/>
  <c r="AN125" i="2"/>
  <c r="AN189" i="2"/>
  <c r="AN63" i="2"/>
  <c r="AN127" i="2"/>
  <c r="AN191" i="2"/>
  <c r="AN13" i="2"/>
  <c r="AN77" i="2"/>
  <c r="AN141" i="2"/>
  <c r="AN205" i="2"/>
  <c r="AN15" i="2"/>
  <c r="AN79" i="2"/>
  <c r="AN143" i="2"/>
  <c r="AN207" i="2"/>
  <c r="K238" i="2"/>
  <c r="Q238" i="2" s="1"/>
  <c r="AO9" i="2"/>
  <c r="AO17" i="2"/>
  <c r="AO25" i="2"/>
  <c r="AO33" i="2"/>
  <c r="AO41" i="2"/>
  <c r="AO49" i="2"/>
  <c r="AO57" i="2"/>
  <c r="AO65" i="2"/>
  <c r="AO73" i="2"/>
  <c r="AO81" i="2"/>
  <c r="AO89" i="2"/>
  <c r="AO97" i="2"/>
  <c r="AO105" i="2"/>
  <c r="AO113" i="2"/>
  <c r="AO121" i="2"/>
  <c r="AO129" i="2"/>
  <c r="AO137" i="2"/>
  <c r="AO145" i="2"/>
  <c r="AO153" i="2"/>
  <c r="AO161" i="2"/>
  <c r="AO169" i="2"/>
  <c r="AO177" i="2"/>
  <c r="AO185" i="2"/>
  <c r="AO193" i="2"/>
  <c r="AO201" i="2"/>
  <c r="AO209" i="2"/>
  <c r="AO217" i="2"/>
  <c r="AO225" i="2"/>
  <c r="AO233" i="2"/>
  <c r="AO241" i="2"/>
  <c r="AO6" i="2"/>
  <c r="AO11" i="2"/>
  <c r="AO19" i="2"/>
  <c r="AO27" i="2"/>
  <c r="AO35" i="2"/>
  <c r="AO43" i="2"/>
  <c r="AO51" i="2"/>
  <c r="AO59" i="2"/>
  <c r="AO67" i="2"/>
  <c r="AO75" i="2"/>
  <c r="AO83" i="2"/>
  <c r="AO91" i="2"/>
  <c r="AO99" i="2"/>
  <c r="AO107" i="2"/>
  <c r="AO115" i="2"/>
  <c r="AO123" i="2"/>
  <c r="AO131" i="2"/>
  <c r="AO139" i="2"/>
  <c r="AO147" i="2"/>
  <c r="AO155" i="2"/>
  <c r="AO163" i="2"/>
  <c r="AO171" i="2"/>
  <c r="AO179" i="2"/>
  <c r="AO187" i="2"/>
  <c r="AO195" i="2"/>
  <c r="AO203" i="2"/>
  <c r="AO211" i="2"/>
  <c r="AO219" i="2"/>
  <c r="AO227" i="2"/>
  <c r="AO235" i="2"/>
  <c r="AO243" i="2"/>
  <c r="AO13" i="2"/>
  <c r="AO21" i="2"/>
  <c r="AO29" i="2"/>
  <c r="AO37" i="2"/>
  <c r="AO45" i="2"/>
  <c r="AO53" i="2"/>
  <c r="AO61" i="2"/>
  <c r="AO69" i="2"/>
  <c r="AO77" i="2"/>
  <c r="AO85" i="2"/>
  <c r="AO93" i="2"/>
  <c r="AO101" i="2"/>
  <c r="AO109" i="2"/>
  <c r="AO117" i="2"/>
  <c r="AO125" i="2"/>
  <c r="AO133" i="2"/>
  <c r="AO141" i="2"/>
  <c r="AO149" i="2"/>
  <c r="AO157" i="2"/>
  <c r="AO165" i="2"/>
  <c r="AO173" i="2"/>
  <c r="AO181" i="2"/>
  <c r="AO189" i="2"/>
  <c r="AO197" i="2"/>
  <c r="AO205" i="2"/>
  <c r="AO213" i="2"/>
  <c r="AO221" i="2"/>
  <c r="AO229" i="2"/>
  <c r="AO237" i="2"/>
  <c r="AO245" i="2"/>
  <c r="AO14" i="2"/>
  <c r="AO22" i="2"/>
  <c r="AO30" i="2"/>
  <c r="AO38" i="2"/>
  <c r="AO46" i="2"/>
  <c r="AO54" i="2"/>
  <c r="AO62" i="2"/>
  <c r="AO70" i="2"/>
  <c r="AO78" i="2"/>
  <c r="AO86" i="2"/>
  <c r="AO94" i="2"/>
  <c r="AO102" i="2"/>
  <c r="AO110" i="2"/>
  <c r="AO118" i="2"/>
  <c r="AO126" i="2"/>
  <c r="AO134" i="2"/>
  <c r="AO142" i="2"/>
  <c r="AO150" i="2"/>
  <c r="AO158" i="2"/>
  <c r="AO166" i="2"/>
  <c r="AO174" i="2"/>
  <c r="AO182" i="2"/>
  <c r="AO190" i="2"/>
  <c r="AO198" i="2"/>
  <c r="AO206" i="2"/>
  <c r="AO214" i="2"/>
  <c r="AO222" i="2"/>
  <c r="AO230" i="2"/>
  <c r="AO238" i="2"/>
  <c r="AO3" i="2"/>
  <c r="AO7" i="2"/>
  <c r="AO23" i="2"/>
  <c r="AO39" i="2"/>
  <c r="AO55" i="2"/>
  <c r="AO71" i="2"/>
  <c r="AO87" i="2"/>
  <c r="AO103" i="2"/>
  <c r="AO119" i="2"/>
  <c r="AO135" i="2"/>
  <c r="AO151" i="2"/>
  <c r="AO167" i="2"/>
  <c r="AO183" i="2"/>
  <c r="AO199" i="2"/>
  <c r="AO215" i="2"/>
  <c r="AO231" i="2"/>
  <c r="AO4" i="2"/>
  <c r="AO8" i="2"/>
  <c r="AO24" i="2"/>
  <c r="AO40" i="2"/>
  <c r="AO56" i="2"/>
  <c r="AO72" i="2"/>
  <c r="AO88" i="2"/>
  <c r="AO104" i="2"/>
  <c r="AO120" i="2"/>
  <c r="AO136" i="2"/>
  <c r="AO152" i="2"/>
  <c r="AO168" i="2"/>
  <c r="AO184" i="2"/>
  <c r="AO200" i="2"/>
  <c r="AO216" i="2"/>
  <c r="AO232" i="2"/>
  <c r="AO5" i="2"/>
  <c r="AO10" i="2"/>
  <c r="AO26" i="2"/>
  <c r="AO42" i="2"/>
  <c r="AO58" i="2"/>
  <c r="AO74" i="2"/>
  <c r="AO90" i="2"/>
  <c r="AO106" i="2"/>
  <c r="AO122" i="2"/>
  <c r="AO138" i="2"/>
  <c r="AO154" i="2"/>
  <c r="AO170" i="2"/>
  <c r="AO186" i="2"/>
  <c r="AO202" i="2"/>
  <c r="AO218" i="2"/>
  <c r="AO234" i="2"/>
  <c r="AO12" i="2"/>
  <c r="AO28" i="2"/>
  <c r="AO44" i="2"/>
  <c r="AO60" i="2"/>
  <c r="AO76" i="2"/>
  <c r="AO92" i="2"/>
  <c r="AO108" i="2"/>
  <c r="AO124" i="2"/>
  <c r="AO140" i="2"/>
  <c r="AO156" i="2"/>
  <c r="AO172" i="2"/>
  <c r="AO188" i="2"/>
  <c r="AO204" i="2"/>
  <c r="AO220" i="2"/>
  <c r="AO236" i="2"/>
  <c r="AO15" i="2"/>
  <c r="AO31" i="2"/>
  <c r="AO47" i="2"/>
  <c r="AO63" i="2"/>
  <c r="AO79" i="2"/>
  <c r="AO95" i="2"/>
  <c r="AO111" i="2"/>
  <c r="AO127" i="2"/>
  <c r="AO143" i="2"/>
  <c r="AO159" i="2"/>
  <c r="AO175" i="2"/>
  <c r="AO191" i="2"/>
  <c r="AO207" i="2"/>
  <c r="AO223" i="2"/>
  <c r="AO239" i="2"/>
  <c r="AO2" i="2"/>
  <c r="AO16" i="2"/>
  <c r="AO32" i="2"/>
  <c r="AO48" i="2"/>
  <c r="AO64" i="2"/>
  <c r="AO80" i="2"/>
  <c r="AO96" i="2"/>
  <c r="AO112" i="2"/>
  <c r="AO128" i="2"/>
  <c r="AO144" i="2"/>
  <c r="AO160" i="2"/>
  <c r="AO176" i="2"/>
  <c r="AO192" i="2"/>
  <c r="AO208" i="2"/>
  <c r="AO224" i="2"/>
  <c r="AO240" i="2"/>
  <c r="AO18" i="2"/>
  <c r="AO82" i="2"/>
  <c r="AO146" i="2"/>
  <c r="AO210" i="2"/>
  <c r="AO20" i="2"/>
  <c r="AO84" i="2"/>
  <c r="AO148" i="2"/>
  <c r="AO212" i="2"/>
  <c r="AO34" i="2"/>
  <c r="AO98" i="2"/>
  <c r="AO162" i="2"/>
  <c r="AO226" i="2"/>
  <c r="AO36" i="2"/>
  <c r="AO100" i="2"/>
  <c r="AO164" i="2"/>
  <c r="AO228" i="2"/>
  <c r="AO50" i="2"/>
  <c r="AO114" i="2"/>
  <c r="AO178" i="2"/>
  <c r="AO242" i="2"/>
  <c r="AO52" i="2"/>
  <c r="AO116" i="2"/>
  <c r="AO180" i="2"/>
  <c r="AO244" i="2"/>
  <c r="AO66" i="2"/>
  <c r="AO130" i="2"/>
  <c r="AO194" i="2"/>
  <c r="AO68" i="2"/>
  <c r="AO132" i="2"/>
  <c r="AO196" i="2"/>
  <c r="S114" i="2"/>
  <c r="F114" i="3"/>
  <c r="S152" i="2"/>
  <c r="F152" i="3"/>
  <c r="S204" i="2"/>
  <c r="F204" i="3"/>
  <c r="S165" i="2"/>
  <c r="F165" i="3"/>
  <c r="S105" i="2"/>
  <c r="F105" i="3"/>
  <c r="S23" i="2"/>
  <c r="F23" i="3"/>
  <c r="S41" i="2"/>
  <c r="F41" i="3"/>
  <c r="S45" i="2"/>
  <c r="F45" i="3"/>
  <c r="S49" i="2"/>
  <c r="F49" i="3"/>
  <c r="S53" i="2"/>
  <c r="F53" i="3"/>
  <c r="S88" i="2"/>
  <c r="F88" i="3"/>
  <c r="S92" i="2"/>
  <c r="F92" i="3"/>
  <c r="S96" i="2"/>
  <c r="F96" i="3"/>
  <c r="S100" i="2"/>
  <c r="F100" i="3"/>
  <c r="S19" i="2"/>
  <c r="F19" i="3"/>
  <c r="S135" i="2"/>
  <c r="F135" i="3"/>
  <c r="S198" i="2"/>
  <c r="F198" i="3"/>
  <c r="S222" i="2"/>
  <c r="F222" i="3"/>
  <c r="S125" i="2"/>
  <c r="F125" i="3"/>
  <c r="S191" i="2"/>
  <c r="F191" i="3"/>
  <c r="S119" i="2"/>
  <c r="F119" i="3"/>
  <c r="F4" i="3"/>
  <c r="S8" i="2"/>
  <c r="F8" i="3"/>
  <c r="S12" i="2"/>
  <c r="F12" i="3"/>
  <c r="S16" i="2"/>
  <c r="F16" i="3"/>
  <c r="S27" i="2"/>
  <c r="F27" i="3"/>
  <c r="S34" i="2"/>
  <c r="F34" i="3"/>
  <c r="S57" i="2"/>
  <c r="F57" i="3"/>
  <c r="S61" i="2"/>
  <c r="F61" i="3"/>
  <c r="S65" i="2"/>
  <c r="F65" i="3"/>
  <c r="S69" i="2"/>
  <c r="F69" i="3"/>
  <c r="S73" i="2"/>
  <c r="F73" i="3"/>
  <c r="S77" i="2"/>
  <c r="F77" i="3"/>
  <c r="S81" i="2"/>
  <c r="F81" i="3"/>
  <c r="S85" i="2"/>
  <c r="F85" i="3"/>
  <c r="I101" i="2"/>
  <c r="O101" i="2" s="1"/>
  <c r="I106" i="2"/>
  <c r="O106" i="2" s="1"/>
  <c r="S110" i="2"/>
  <c r="F110" i="3"/>
  <c r="I115" i="2"/>
  <c r="O115" i="2" s="1"/>
  <c r="S120" i="2"/>
  <c r="F120" i="3"/>
  <c r="S126" i="2"/>
  <c r="F126" i="3"/>
  <c r="S131" i="2"/>
  <c r="F131" i="3"/>
  <c r="S136" i="2"/>
  <c r="F136" i="3"/>
  <c r="S141" i="2"/>
  <c r="F141" i="3"/>
  <c r="S147" i="2"/>
  <c r="F147" i="3"/>
  <c r="I153" i="2"/>
  <c r="S159" i="2"/>
  <c r="F159" i="3"/>
  <c r="I167" i="2"/>
  <c r="O167" i="2" s="1"/>
  <c r="S172" i="2"/>
  <c r="F172" i="3"/>
  <c r="I179" i="2"/>
  <c r="O179" i="2" s="1"/>
  <c r="S185" i="2"/>
  <c r="F185" i="3"/>
  <c r="I193" i="2"/>
  <c r="O193" i="2" s="1"/>
  <c r="I199" i="2"/>
  <c r="O199" i="2" s="1"/>
  <c r="I205" i="2"/>
  <c r="I221" i="2"/>
  <c r="S20" i="2"/>
  <c r="F20" i="3"/>
  <c r="S24" i="2"/>
  <c r="F24" i="3"/>
  <c r="S31" i="2"/>
  <c r="F31" i="3"/>
  <c r="S38" i="2"/>
  <c r="F38" i="3"/>
  <c r="S42" i="2"/>
  <c r="F42" i="3"/>
  <c r="S46" i="2"/>
  <c r="F46" i="3"/>
  <c r="S50" i="2"/>
  <c r="F50" i="3"/>
  <c r="S54" i="2"/>
  <c r="F54" i="3"/>
  <c r="S89" i="2"/>
  <c r="F89" i="3"/>
  <c r="S93" i="2"/>
  <c r="F93" i="3"/>
  <c r="S97" i="2"/>
  <c r="F97" i="3"/>
  <c r="S101" i="2"/>
  <c r="F101" i="3"/>
  <c r="S106" i="2"/>
  <c r="F106" i="3"/>
  <c r="S115" i="2"/>
  <c r="F115" i="3"/>
  <c r="S121" i="2"/>
  <c r="F121" i="3"/>
  <c r="I127" i="2"/>
  <c r="O127" i="2" s="1"/>
  <c r="I132" i="2"/>
  <c r="O132" i="2" s="1"/>
  <c r="I137" i="2"/>
  <c r="O137" i="2" s="1"/>
  <c r="S142" i="2"/>
  <c r="F142" i="3"/>
  <c r="I148" i="2"/>
  <c r="S154" i="2"/>
  <c r="F154" i="3"/>
  <c r="I161" i="2"/>
  <c r="O161" i="2" s="1"/>
  <c r="S167" i="2"/>
  <c r="F167" i="3"/>
  <c r="S173" i="2"/>
  <c r="F173" i="3"/>
  <c r="S179" i="2"/>
  <c r="F179" i="3"/>
  <c r="I186" i="2"/>
  <c r="S193" i="2"/>
  <c r="F193" i="3"/>
  <c r="S199" i="2"/>
  <c r="F199" i="3"/>
  <c r="I207" i="2"/>
  <c r="O207" i="2" s="1"/>
  <c r="S223" i="2"/>
  <c r="F223" i="3"/>
  <c r="S5" i="2"/>
  <c r="F5" i="3"/>
  <c r="S9" i="2"/>
  <c r="F9" i="3"/>
  <c r="S13" i="2"/>
  <c r="F13" i="3"/>
  <c r="S28" i="2"/>
  <c r="F28" i="3"/>
  <c r="S35" i="2"/>
  <c r="F35" i="3"/>
  <c r="S58" i="2"/>
  <c r="F58" i="3"/>
  <c r="S62" i="2"/>
  <c r="F62" i="3"/>
  <c r="S66" i="2"/>
  <c r="F66" i="3"/>
  <c r="S70" i="2"/>
  <c r="F70" i="3"/>
  <c r="S74" i="2"/>
  <c r="F74" i="3"/>
  <c r="S78" i="2"/>
  <c r="F78" i="3"/>
  <c r="S82" i="2"/>
  <c r="F82" i="3"/>
  <c r="S86" i="2"/>
  <c r="F86" i="3"/>
  <c r="S102" i="2"/>
  <c r="F102" i="3"/>
  <c r="I107" i="2"/>
  <c r="O107" i="2" s="1"/>
  <c r="S111" i="2"/>
  <c r="F111" i="3"/>
  <c r="S116" i="2"/>
  <c r="F116" i="3"/>
  <c r="I122" i="2"/>
  <c r="O122" i="2" s="1"/>
  <c r="S127" i="2"/>
  <c r="F127" i="3"/>
  <c r="S132" i="2"/>
  <c r="F132" i="3"/>
  <c r="S137" i="2"/>
  <c r="F137" i="3"/>
  <c r="I143" i="2"/>
  <c r="O143" i="2" s="1"/>
  <c r="S149" i="2"/>
  <c r="F149" i="3"/>
  <c r="I155" i="2"/>
  <c r="O155" i="2" s="1"/>
  <c r="S161" i="2"/>
  <c r="F161" i="3"/>
  <c r="I168" i="2"/>
  <c r="I174" i="2"/>
  <c r="O174" i="2" s="1"/>
  <c r="I180" i="2"/>
  <c r="S187" i="2"/>
  <c r="F187" i="3"/>
  <c r="I194" i="2"/>
  <c r="O194" i="2" s="1"/>
  <c r="I201" i="2"/>
  <c r="O201" i="2" s="1"/>
  <c r="S207" i="2"/>
  <c r="F207" i="3"/>
  <c r="I231" i="2"/>
  <c r="O231" i="2" s="1"/>
  <c r="S32" i="2"/>
  <c r="F32" i="3"/>
  <c r="S47" i="2"/>
  <c r="F47" i="3"/>
  <c r="S51" i="2"/>
  <c r="F51" i="3"/>
  <c r="S55" i="2"/>
  <c r="F55" i="3"/>
  <c r="S90" i="2"/>
  <c r="F90" i="3"/>
  <c r="S94" i="2"/>
  <c r="F94" i="3"/>
  <c r="S98" i="2"/>
  <c r="F98" i="3"/>
  <c r="S107" i="2"/>
  <c r="F107" i="3"/>
  <c r="S122" i="2"/>
  <c r="F122" i="3"/>
  <c r="S128" i="2"/>
  <c r="F128" i="3"/>
  <c r="S143" i="2"/>
  <c r="F143" i="3"/>
  <c r="S155" i="2"/>
  <c r="F155" i="3"/>
  <c r="S163" i="2"/>
  <c r="F163" i="3"/>
  <c r="S174" i="2"/>
  <c r="F174" i="3"/>
  <c r="S181" i="2"/>
  <c r="F181" i="3"/>
  <c r="S194" i="2"/>
  <c r="F194" i="3"/>
  <c r="S201" i="2"/>
  <c r="F201" i="3"/>
  <c r="S210" i="2"/>
  <c r="F210" i="3"/>
  <c r="I235" i="2"/>
  <c r="S17" i="2"/>
  <c r="F17" i="3"/>
  <c r="S39" i="2"/>
  <c r="F39" i="3"/>
  <c r="S6" i="2"/>
  <c r="F6" i="3"/>
  <c r="S10" i="2"/>
  <c r="F10" i="3"/>
  <c r="S14" i="2"/>
  <c r="F14" i="3"/>
  <c r="S29" i="2"/>
  <c r="F29" i="3"/>
  <c r="S36" i="2"/>
  <c r="F36" i="3"/>
  <c r="S59" i="2"/>
  <c r="F59" i="3"/>
  <c r="S63" i="2"/>
  <c r="F63" i="3"/>
  <c r="S67" i="2"/>
  <c r="F67" i="3"/>
  <c r="S71" i="2"/>
  <c r="F71" i="3"/>
  <c r="S75" i="2"/>
  <c r="F75" i="3"/>
  <c r="S79" i="2"/>
  <c r="F79" i="3"/>
  <c r="S83" i="2"/>
  <c r="F83" i="3"/>
  <c r="S103" i="2"/>
  <c r="F103" i="3"/>
  <c r="S108" i="2"/>
  <c r="F108" i="3"/>
  <c r="S112" i="2"/>
  <c r="F112" i="3"/>
  <c r="S117" i="2"/>
  <c r="F117" i="3"/>
  <c r="S123" i="2"/>
  <c r="F123" i="3"/>
  <c r="S133" i="2"/>
  <c r="F133" i="3"/>
  <c r="S138" i="2"/>
  <c r="F138" i="3"/>
  <c r="S144" i="2"/>
  <c r="F144" i="3"/>
  <c r="S150" i="2"/>
  <c r="F150" i="3"/>
  <c r="S169" i="2"/>
  <c r="F169" i="3"/>
  <c r="S188" i="2"/>
  <c r="F188" i="3"/>
  <c r="S195" i="2"/>
  <c r="F195" i="3"/>
  <c r="S21" i="2"/>
  <c r="F21" i="3"/>
  <c r="S25" i="2"/>
  <c r="F25" i="3"/>
  <c r="S43" i="2"/>
  <c r="F43" i="3"/>
  <c r="S18" i="2"/>
  <c r="F18" i="3"/>
  <c r="S44" i="2"/>
  <c r="F44" i="3"/>
  <c r="S52" i="2"/>
  <c r="F52" i="3"/>
  <c r="S87" i="2"/>
  <c r="F87" i="3"/>
  <c r="S91" i="2"/>
  <c r="F91" i="3"/>
  <c r="S95" i="2"/>
  <c r="F95" i="3"/>
  <c r="S99" i="2"/>
  <c r="F99" i="3"/>
  <c r="S113" i="2"/>
  <c r="F113" i="3"/>
  <c r="S118" i="2"/>
  <c r="F118" i="3"/>
  <c r="S129" i="2"/>
  <c r="F129" i="3"/>
  <c r="S156" i="2"/>
  <c r="F156" i="3"/>
  <c r="S164" i="2"/>
  <c r="F164" i="3"/>
  <c r="S182" i="2"/>
  <c r="F182" i="3"/>
  <c r="S190" i="2"/>
  <c r="F190" i="3"/>
  <c r="S202" i="2"/>
  <c r="F202" i="3"/>
  <c r="S22" i="2"/>
  <c r="F22" i="3"/>
  <c r="S40" i="2"/>
  <c r="F40" i="3"/>
  <c r="S48" i="2"/>
  <c r="F48" i="3"/>
  <c r="S3" i="2"/>
  <c r="F3" i="3"/>
  <c r="M4" i="3" s="1"/>
  <c r="S7" i="2"/>
  <c r="F7" i="3"/>
  <c r="S11" i="2"/>
  <c r="F11" i="3"/>
  <c r="S15" i="2"/>
  <c r="F15" i="3"/>
  <c r="S26" i="2"/>
  <c r="F26" i="3"/>
  <c r="S30" i="2"/>
  <c r="F30" i="3"/>
  <c r="S33" i="2"/>
  <c r="F33" i="3"/>
  <c r="S37" i="2"/>
  <c r="F37" i="3"/>
  <c r="S56" i="2"/>
  <c r="F56" i="3"/>
  <c r="S60" i="2"/>
  <c r="F60" i="3"/>
  <c r="S64" i="2"/>
  <c r="F64" i="3"/>
  <c r="S68" i="2"/>
  <c r="F68" i="3"/>
  <c r="S72" i="2"/>
  <c r="F72" i="3"/>
  <c r="S76" i="2"/>
  <c r="F76" i="3"/>
  <c r="S80" i="2"/>
  <c r="F80" i="3"/>
  <c r="S84" i="2"/>
  <c r="F84" i="3"/>
  <c r="S104" i="2"/>
  <c r="F104" i="3"/>
  <c r="S109" i="2"/>
  <c r="F109" i="3"/>
  <c r="S124" i="2"/>
  <c r="F124" i="3"/>
  <c r="S130" i="2"/>
  <c r="F130" i="3"/>
  <c r="S134" i="2"/>
  <c r="F134" i="3"/>
  <c r="S140" i="2"/>
  <c r="F140" i="3"/>
  <c r="S145" i="2"/>
  <c r="F145" i="3"/>
  <c r="S158" i="2"/>
  <c r="F158" i="3"/>
  <c r="I165" i="2"/>
  <c r="O165" i="2" s="1"/>
  <c r="S171" i="2"/>
  <c r="F171" i="3"/>
  <c r="S176" i="2"/>
  <c r="F176" i="3"/>
  <c r="S184" i="2"/>
  <c r="F184" i="3"/>
  <c r="I191" i="2"/>
  <c r="O191" i="2" s="1"/>
  <c r="S196" i="2"/>
  <c r="F196" i="3"/>
  <c r="I204" i="2"/>
  <c r="O204" i="2" s="1"/>
  <c r="S214" i="2"/>
  <c r="F214" i="3"/>
  <c r="J40" i="2"/>
  <c r="P40" i="2" s="1"/>
  <c r="J47" i="2"/>
  <c r="P47" i="2" s="1"/>
  <c r="J94" i="2"/>
  <c r="P94" i="2" s="1"/>
  <c r="J85" i="2"/>
  <c r="P85" i="2" s="1"/>
  <c r="J101" i="2"/>
  <c r="P101" i="2" s="1"/>
  <c r="J126" i="2"/>
  <c r="P126" i="2" s="1"/>
  <c r="J8" i="2"/>
  <c r="P8" i="2" s="1"/>
  <c r="K70" i="2"/>
  <c r="Q70" i="2" s="1"/>
  <c r="J117" i="2"/>
  <c r="P117" i="2" s="1"/>
  <c r="J161" i="2"/>
  <c r="P161" i="2" s="1"/>
  <c r="J170" i="2"/>
  <c r="K83" i="2"/>
  <c r="Q83" i="2" s="1"/>
  <c r="J110" i="2"/>
  <c r="P110" i="2" s="1"/>
  <c r="J80" i="2"/>
  <c r="P80" i="2" s="1"/>
  <c r="K96" i="2"/>
  <c r="Q96" i="2" s="1"/>
  <c r="K107" i="2"/>
  <c r="Q107" i="2" s="1"/>
  <c r="J147" i="2"/>
  <c r="P147" i="2" s="1"/>
  <c r="J61" i="2"/>
  <c r="P61" i="2" s="1"/>
  <c r="J177" i="2"/>
  <c r="K8" i="2"/>
  <c r="Q8" i="2" s="1"/>
  <c r="K13" i="2"/>
  <c r="Q13" i="2" s="1"/>
  <c r="K17" i="2"/>
  <c r="Q17" i="2" s="1"/>
  <c r="K35" i="2"/>
  <c r="Q35" i="2" s="1"/>
  <c r="K44" i="2"/>
  <c r="Q44" i="2" s="1"/>
  <c r="K48" i="2"/>
  <c r="Q48" i="2" s="1"/>
  <c r="K53" i="2"/>
  <c r="Q53" i="2" s="1"/>
  <c r="K61" i="2"/>
  <c r="Q61" i="2" s="1"/>
  <c r="K72" i="2"/>
  <c r="Q72" i="2" s="1"/>
  <c r="K114" i="2"/>
  <c r="Q114" i="2" s="1"/>
  <c r="K124" i="2"/>
  <c r="Q124" i="2" s="1"/>
  <c r="K147" i="2"/>
  <c r="Q147" i="2" s="1"/>
  <c r="K161" i="2"/>
  <c r="Q161" i="2" s="1"/>
  <c r="K207" i="2"/>
  <c r="Q207" i="2" s="1"/>
  <c r="I222" i="2"/>
  <c r="O222" i="2" s="1"/>
  <c r="K232" i="2"/>
  <c r="K40" i="2"/>
  <c r="Q40" i="2" s="1"/>
  <c r="K51" i="2"/>
  <c r="Q51" i="2" s="1"/>
  <c r="K66" i="2"/>
  <c r="Q66" i="2" s="1"/>
  <c r="K68" i="2"/>
  <c r="Q68" i="2" s="1"/>
  <c r="K79" i="2"/>
  <c r="Q79" i="2" s="1"/>
  <c r="K81" i="2"/>
  <c r="Q81" i="2" s="1"/>
  <c r="K85" i="2"/>
  <c r="Q85" i="2" s="1"/>
  <c r="K92" i="2"/>
  <c r="Q92" i="2" s="1"/>
  <c r="K94" i="2"/>
  <c r="Q94" i="2" s="1"/>
  <c r="K101" i="2"/>
  <c r="Q101" i="2" s="1"/>
  <c r="K122" i="2"/>
  <c r="Q122" i="2" s="1"/>
  <c r="K170" i="2"/>
  <c r="K177" i="2"/>
  <c r="K205" i="2"/>
  <c r="I208" i="2"/>
  <c r="K211" i="2"/>
  <c r="I216" i="2"/>
  <c r="I236" i="2"/>
  <c r="K24" i="2"/>
  <c r="Q24" i="2" s="1"/>
  <c r="K29" i="2"/>
  <c r="Q29" i="2" s="1"/>
  <c r="K5" i="2"/>
  <c r="Q5" i="2" s="1"/>
  <c r="K7" i="2"/>
  <c r="Q7" i="2" s="1"/>
  <c r="K14" i="2"/>
  <c r="Q14" i="2" s="1"/>
  <c r="K20" i="2"/>
  <c r="Q20" i="2" s="1"/>
  <c r="K36" i="2"/>
  <c r="Q36" i="2" s="1"/>
  <c r="K49" i="2"/>
  <c r="Q49" i="2" s="1"/>
  <c r="K54" i="2"/>
  <c r="Q54" i="2" s="1"/>
  <c r="K58" i="2"/>
  <c r="Q58" i="2" s="1"/>
  <c r="K60" i="2"/>
  <c r="Q60" i="2" s="1"/>
  <c r="K62" i="2"/>
  <c r="Q62" i="2" s="1"/>
  <c r="K64" i="2"/>
  <c r="Q64" i="2" s="1"/>
  <c r="K73" i="2"/>
  <c r="Q73" i="2" s="1"/>
  <c r="K75" i="2"/>
  <c r="Q75" i="2" s="1"/>
  <c r="K77" i="2"/>
  <c r="Q77" i="2" s="1"/>
  <c r="K90" i="2"/>
  <c r="Q90" i="2" s="1"/>
  <c r="I105" i="2"/>
  <c r="O105" i="2" s="1"/>
  <c r="K115" i="2"/>
  <c r="Q115" i="2" s="1"/>
  <c r="K117" i="2"/>
  <c r="Q117" i="2" s="1"/>
  <c r="I120" i="2"/>
  <c r="O120" i="2" s="1"/>
  <c r="I125" i="2"/>
  <c r="O125" i="2" s="1"/>
  <c r="I130" i="2"/>
  <c r="O130" i="2" s="1"/>
  <c r="I135" i="2"/>
  <c r="O135" i="2" s="1"/>
  <c r="I139" i="2"/>
  <c r="O139" i="2" s="1"/>
  <c r="M148" i="2"/>
  <c r="K151" i="2"/>
  <c r="M153" i="2"/>
  <c r="I157" i="2"/>
  <c r="I160" i="2"/>
  <c r="I162" i="2"/>
  <c r="O162" i="2" s="1"/>
  <c r="K168" i="2"/>
  <c r="M170" i="2"/>
  <c r="O170" i="2" s="1"/>
  <c r="J175" i="2"/>
  <c r="M177" i="2"/>
  <c r="O177" i="2" s="1"/>
  <c r="M180" i="2"/>
  <c r="I183" i="2"/>
  <c r="K186" i="2"/>
  <c r="I189" i="2"/>
  <c r="O189" i="2" s="1"/>
  <c r="I197" i="2"/>
  <c r="I200" i="2"/>
  <c r="O200" i="2" s="1"/>
  <c r="M205" i="2"/>
  <c r="I209" i="2"/>
  <c r="I212" i="2"/>
  <c r="K216" i="2"/>
  <c r="K225" i="2"/>
  <c r="K237" i="2"/>
  <c r="K182" i="2"/>
  <c r="Q182" i="2" s="1"/>
  <c r="K196" i="2"/>
  <c r="Q196" i="2" s="1"/>
  <c r="K11" i="2"/>
  <c r="Q11" i="2" s="1"/>
  <c r="K22" i="2"/>
  <c r="Q22" i="2" s="1"/>
  <c r="K42" i="2"/>
  <c r="Q42" i="2" s="1"/>
  <c r="K3" i="2"/>
  <c r="Q3" i="2" s="1"/>
  <c r="K9" i="2"/>
  <c r="Q9" i="2" s="1"/>
  <c r="K16" i="2"/>
  <c r="Q16" i="2" s="1"/>
  <c r="K18" i="2"/>
  <c r="Q18" i="2" s="1"/>
  <c r="K27" i="2"/>
  <c r="Q27" i="2" s="1"/>
  <c r="K45" i="2"/>
  <c r="Q45" i="2" s="1"/>
  <c r="K47" i="2"/>
  <c r="Q47" i="2" s="1"/>
  <c r="K56" i="2"/>
  <c r="Q56" i="2" s="1"/>
  <c r="K71" i="2"/>
  <c r="Q71" i="2" s="1"/>
  <c r="K88" i="2"/>
  <c r="Q88" i="2" s="1"/>
  <c r="I102" i="2"/>
  <c r="O102" i="2" s="1"/>
  <c r="I108" i="2"/>
  <c r="O108" i="2" s="1"/>
  <c r="K110" i="2"/>
  <c r="Q110" i="2" s="1"/>
  <c r="I113" i="2"/>
  <c r="O113" i="2" s="1"/>
  <c r="I123" i="2"/>
  <c r="O123" i="2" s="1"/>
  <c r="K130" i="2"/>
  <c r="Q130" i="2" s="1"/>
  <c r="I133" i="2"/>
  <c r="O133" i="2" s="1"/>
  <c r="M139" i="2"/>
  <c r="I142" i="2"/>
  <c r="O142" i="2" s="1"/>
  <c r="I144" i="2"/>
  <c r="O144" i="2" s="1"/>
  <c r="I146" i="2"/>
  <c r="O146" i="2" s="1"/>
  <c r="M151" i="2"/>
  <c r="O151" i="2" s="1"/>
  <c r="M157" i="2"/>
  <c r="M160" i="2"/>
  <c r="M162" i="2"/>
  <c r="I166" i="2"/>
  <c r="M168" i="2"/>
  <c r="I173" i="2"/>
  <c r="O173" i="2" s="1"/>
  <c r="K175" i="2"/>
  <c r="Q175" i="2" s="1"/>
  <c r="I178" i="2"/>
  <c r="O178" i="2" s="1"/>
  <c r="M183" i="2"/>
  <c r="M186" i="2"/>
  <c r="M189" i="2"/>
  <c r="I192" i="2"/>
  <c r="I195" i="2"/>
  <c r="O195" i="2" s="1"/>
  <c r="M197" i="2"/>
  <c r="K200" i="2"/>
  <c r="Q200" i="2" s="1"/>
  <c r="I203" i="2"/>
  <c r="I206" i="2"/>
  <c r="K209" i="2"/>
  <c r="Q209" i="2" s="1"/>
  <c r="K212" i="2"/>
  <c r="I217" i="2"/>
  <c r="M226" i="2"/>
  <c r="I239" i="2"/>
  <c r="K145" i="2"/>
  <c r="Q145" i="2" s="1"/>
  <c r="K172" i="2"/>
  <c r="Q172" i="2" s="1"/>
  <c r="K191" i="2"/>
  <c r="Q191" i="2" s="1"/>
  <c r="K223" i="2"/>
  <c r="Q223" i="2" s="1"/>
  <c r="K12" i="2"/>
  <c r="Q12" i="2" s="1"/>
  <c r="K25" i="2"/>
  <c r="Q25" i="2" s="1"/>
  <c r="K30" i="2"/>
  <c r="Q30" i="2" s="1"/>
  <c r="K32" i="2"/>
  <c r="Q32" i="2" s="1"/>
  <c r="K34" i="2"/>
  <c r="Q34" i="2" s="1"/>
  <c r="K39" i="2"/>
  <c r="Q39" i="2" s="1"/>
  <c r="K43" i="2"/>
  <c r="Q43" i="2" s="1"/>
  <c r="K52" i="2"/>
  <c r="Q52" i="2" s="1"/>
  <c r="K84" i="2"/>
  <c r="Q84" i="2" s="1"/>
  <c r="K86" i="2"/>
  <c r="Q86" i="2" s="1"/>
  <c r="K100" i="2"/>
  <c r="Q100" i="2" s="1"/>
  <c r="K108" i="2"/>
  <c r="Q108" i="2" s="1"/>
  <c r="I116" i="2"/>
  <c r="O116" i="2" s="1"/>
  <c r="I118" i="2"/>
  <c r="O118" i="2" s="1"/>
  <c r="I121" i="2"/>
  <c r="O121" i="2" s="1"/>
  <c r="K123" i="2"/>
  <c r="Q123" i="2" s="1"/>
  <c r="I126" i="2"/>
  <c r="O126" i="2" s="1"/>
  <c r="I128" i="2"/>
  <c r="O128" i="2" s="1"/>
  <c r="I136" i="2"/>
  <c r="O136" i="2" s="1"/>
  <c r="J142" i="2"/>
  <c r="P142" i="2" s="1"/>
  <c r="K144" i="2"/>
  <c r="Q144" i="2" s="1"/>
  <c r="M146" i="2"/>
  <c r="I149" i="2"/>
  <c r="O149" i="2" s="1"/>
  <c r="I154" i="2"/>
  <c r="O154" i="2" s="1"/>
  <c r="I158" i="2"/>
  <c r="O158" i="2" s="1"/>
  <c r="I163" i="2"/>
  <c r="O163" i="2" s="1"/>
  <c r="M166" i="2"/>
  <c r="I171" i="2"/>
  <c r="O171" i="2" s="1"/>
  <c r="K173" i="2"/>
  <c r="Q173" i="2" s="1"/>
  <c r="M175" i="2"/>
  <c r="O175" i="2" s="1"/>
  <c r="M178" i="2"/>
  <c r="I181" i="2"/>
  <c r="O181" i="2" s="1"/>
  <c r="I184" i="2"/>
  <c r="O184" i="2" s="1"/>
  <c r="M192" i="2"/>
  <c r="K195" i="2"/>
  <c r="Q195" i="2" s="1"/>
  <c r="M200" i="2"/>
  <c r="M203" i="2"/>
  <c r="M206" i="2"/>
  <c r="I210" i="2"/>
  <c r="O210" i="2" s="1"/>
  <c r="M212" i="2"/>
  <c r="I218" i="2"/>
  <c r="I227" i="2"/>
  <c r="K240" i="2"/>
  <c r="Q240" i="2" s="1"/>
  <c r="K23" i="2"/>
  <c r="Q23" i="2" s="1"/>
  <c r="K37" i="2"/>
  <c r="Q37" i="2" s="1"/>
  <c r="K41" i="2"/>
  <c r="Q41" i="2" s="1"/>
  <c r="K65" i="2"/>
  <c r="Q65" i="2" s="1"/>
  <c r="K67" i="2"/>
  <c r="Q67" i="2" s="1"/>
  <c r="K69" i="2"/>
  <c r="Q69" i="2" s="1"/>
  <c r="K78" i="2"/>
  <c r="Q78" i="2" s="1"/>
  <c r="K80" i="2"/>
  <c r="Q80" i="2" s="1"/>
  <c r="K82" i="2"/>
  <c r="Q82" i="2" s="1"/>
  <c r="K91" i="2"/>
  <c r="Q91" i="2" s="1"/>
  <c r="K93" i="2"/>
  <c r="Q93" i="2" s="1"/>
  <c r="K95" i="2"/>
  <c r="Q95" i="2" s="1"/>
  <c r="K116" i="2"/>
  <c r="Q116" i="2" s="1"/>
  <c r="K121" i="2"/>
  <c r="Q121" i="2" s="1"/>
  <c r="K128" i="2"/>
  <c r="Q128" i="2" s="1"/>
  <c r="K133" i="2"/>
  <c r="Q133" i="2" s="1"/>
  <c r="K142" i="2"/>
  <c r="Q142" i="2" s="1"/>
  <c r="K184" i="2"/>
  <c r="Q184" i="2" s="1"/>
  <c r="I187" i="2"/>
  <c r="O187" i="2" s="1"/>
  <c r="I190" i="2"/>
  <c r="O190" i="2" s="1"/>
  <c r="I198" i="2"/>
  <c r="O198" i="2" s="1"/>
  <c r="K210" i="2"/>
  <c r="Q210" i="2" s="1"/>
  <c r="I213" i="2"/>
  <c r="I220" i="2"/>
  <c r="O220" i="2" s="1"/>
  <c r="I230" i="2"/>
  <c r="I245" i="2"/>
  <c r="O245" i="2" s="1"/>
  <c r="K4" i="2"/>
  <c r="Q4" i="2" s="1"/>
  <c r="K6" i="2"/>
  <c r="Q6" i="2" s="1"/>
  <c r="K10" i="2"/>
  <c r="Q10" i="2" s="1"/>
  <c r="K15" i="2"/>
  <c r="Q15" i="2" s="1"/>
  <c r="K19" i="2"/>
  <c r="Q19" i="2" s="1"/>
  <c r="K21" i="2"/>
  <c r="Q21" i="2" s="1"/>
  <c r="K28" i="2"/>
  <c r="Q28" i="2" s="1"/>
  <c r="K46" i="2"/>
  <c r="Q46" i="2" s="1"/>
  <c r="K50" i="2"/>
  <c r="Q50" i="2" s="1"/>
  <c r="K55" i="2"/>
  <c r="Q55" i="2" s="1"/>
  <c r="K57" i="2"/>
  <c r="Q57" i="2" s="1"/>
  <c r="K59" i="2"/>
  <c r="Q59" i="2" s="1"/>
  <c r="K63" i="2"/>
  <c r="Q63" i="2" s="1"/>
  <c r="K74" i="2"/>
  <c r="Q74" i="2" s="1"/>
  <c r="K76" i="2"/>
  <c r="Q76" i="2" s="1"/>
  <c r="K89" i="2"/>
  <c r="Q89" i="2" s="1"/>
  <c r="K98" i="2"/>
  <c r="Q98" i="2" s="1"/>
  <c r="K126" i="2"/>
  <c r="Q126" i="2" s="1"/>
  <c r="K131" i="2"/>
  <c r="Q131" i="2" s="1"/>
  <c r="K152" i="2"/>
  <c r="Q152" i="2" s="1"/>
  <c r="K167" i="2"/>
  <c r="Q167" i="2" s="1"/>
  <c r="K198" i="2"/>
  <c r="Q198" i="2" s="1"/>
  <c r="J198" i="2"/>
  <c r="P198" i="2" s="1"/>
  <c r="J207" i="2"/>
  <c r="P207" i="2" s="1"/>
  <c r="J49" i="2"/>
  <c r="P49" i="2" s="1"/>
  <c r="J87" i="2"/>
  <c r="P87" i="2" s="1"/>
  <c r="J96" i="2"/>
  <c r="P96" i="2" s="1"/>
  <c r="J103" i="2"/>
  <c r="P103" i="2" s="1"/>
  <c r="J105" i="2"/>
  <c r="P105" i="2" s="1"/>
  <c r="J112" i="2"/>
  <c r="P112" i="2" s="1"/>
  <c r="J119" i="2"/>
  <c r="P119" i="2" s="1"/>
  <c r="J135" i="2"/>
  <c r="P135" i="2" s="1"/>
  <c r="J137" i="2"/>
  <c r="P137" i="2" s="1"/>
  <c r="J139" i="2"/>
  <c r="P139" i="2" s="1"/>
  <c r="J149" i="2"/>
  <c r="P149" i="2" s="1"/>
  <c r="J154" i="2"/>
  <c r="P154" i="2" s="1"/>
  <c r="J156" i="2"/>
  <c r="P156" i="2" s="1"/>
  <c r="J158" i="2"/>
  <c r="P158" i="2" s="1"/>
  <c r="J163" i="2"/>
  <c r="P163" i="2" s="1"/>
  <c r="J165" i="2"/>
  <c r="P165" i="2" s="1"/>
  <c r="J179" i="2"/>
  <c r="P179" i="2" s="1"/>
  <c r="J188" i="2"/>
  <c r="P188" i="2" s="1"/>
  <c r="J193" i="2"/>
  <c r="P193" i="2" s="1"/>
  <c r="J202" i="2"/>
  <c r="P202" i="2" s="1"/>
  <c r="J214" i="2"/>
  <c r="P214" i="2" s="1"/>
  <c r="J220" i="2"/>
  <c r="P220" i="2" s="1"/>
  <c r="J231" i="2"/>
  <c r="J5" i="2"/>
  <c r="P5" i="2" s="1"/>
  <c r="J10" i="2"/>
  <c r="P10" i="2" s="1"/>
  <c r="J12" i="2"/>
  <c r="P12" i="2" s="1"/>
  <c r="J14" i="2"/>
  <c r="P14" i="2" s="1"/>
  <c r="J19" i="2"/>
  <c r="P19" i="2" s="1"/>
  <c r="J24" i="2"/>
  <c r="P24" i="2" s="1"/>
  <c r="J33" i="2"/>
  <c r="P33" i="2" s="1"/>
  <c r="J58" i="2"/>
  <c r="P58" i="2" s="1"/>
  <c r="J63" i="2"/>
  <c r="P63" i="2" s="1"/>
  <c r="J68" i="2"/>
  <c r="P68" i="2" s="1"/>
  <c r="J75" i="2"/>
  <c r="P75" i="2" s="1"/>
  <c r="J89" i="2"/>
  <c r="P89" i="2" s="1"/>
  <c r="J26" i="2"/>
  <c r="P26" i="2" s="1"/>
  <c r="J28" i="2"/>
  <c r="P28" i="2" s="1"/>
  <c r="J30" i="2"/>
  <c r="P30" i="2" s="1"/>
  <c r="J35" i="2"/>
  <c r="P35" i="2" s="1"/>
  <c r="J37" i="2"/>
  <c r="P37" i="2" s="1"/>
  <c r="J42" i="2"/>
  <c r="P42" i="2" s="1"/>
  <c r="J44" i="2"/>
  <c r="P44" i="2" s="1"/>
  <c r="J51" i="2"/>
  <c r="P51" i="2" s="1"/>
  <c r="J53" i="2"/>
  <c r="P53" i="2" s="1"/>
  <c r="J65" i="2"/>
  <c r="P65" i="2" s="1"/>
  <c r="J70" i="2"/>
  <c r="P70" i="2" s="1"/>
  <c r="J82" i="2"/>
  <c r="P82" i="2" s="1"/>
  <c r="J91" i="2"/>
  <c r="P91" i="2" s="1"/>
  <c r="J98" i="2"/>
  <c r="P98" i="2" s="1"/>
  <c r="K103" i="2"/>
  <c r="Q103" i="2" s="1"/>
  <c r="K105" i="2"/>
  <c r="Q105" i="2" s="1"/>
  <c r="J107" i="2"/>
  <c r="P107" i="2" s="1"/>
  <c r="K112" i="2"/>
  <c r="Q112" i="2" s="1"/>
  <c r="K119" i="2"/>
  <c r="Q119" i="2" s="1"/>
  <c r="J121" i="2"/>
  <c r="P121" i="2" s="1"/>
  <c r="J128" i="2"/>
  <c r="P128" i="2" s="1"/>
  <c r="K135" i="2"/>
  <c r="Q135" i="2" s="1"/>
  <c r="K137" i="2"/>
  <c r="Q137" i="2" s="1"/>
  <c r="K139" i="2"/>
  <c r="Q139" i="2" s="1"/>
  <c r="J144" i="2"/>
  <c r="P144" i="2" s="1"/>
  <c r="K149" i="2"/>
  <c r="Q149" i="2" s="1"/>
  <c r="J151" i="2"/>
  <c r="K154" i="2"/>
  <c r="Q154" i="2" s="1"/>
  <c r="K156" i="2"/>
  <c r="Q156" i="2" s="1"/>
  <c r="K158" i="2"/>
  <c r="Q158" i="2" s="1"/>
  <c r="K163" i="2"/>
  <c r="Q163" i="2" s="1"/>
  <c r="K165" i="2"/>
  <c r="Q165" i="2" s="1"/>
  <c r="J167" i="2"/>
  <c r="P167" i="2" s="1"/>
  <c r="J172" i="2"/>
  <c r="P172" i="2" s="1"/>
  <c r="K179" i="2"/>
  <c r="Q179" i="2" s="1"/>
  <c r="K188" i="2"/>
  <c r="Q188" i="2" s="1"/>
  <c r="K193" i="2"/>
  <c r="Q193" i="2" s="1"/>
  <c r="J195" i="2"/>
  <c r="P195" i="2" s="1"/>
  <c r="K202" i="2"/>
  <c r="Q202" i="2" s="1"/>
  <c r="J210" i="2"/>
  <c r="P210" i="2" s="1"/>
  <c r="J212" i="2"/>
  <c r="K214" i="2"/>
  <c r="Q214" i="2" s="1"/>
  <c r="J224" i="2"/>
  <c r="K231" i="2"/>
  <c r="J240" i="2"/>
  <c r="P240" i="2" s="1"/>
  <c r="J216" i="2"/>
  <c r="J141" i="2"/>
  <c r="P141" i="2" s="1"/>
  <c r="J221" i="2"/>
  <c r="J16" i="2"/>
  <c r="P16" i="2" s="1"/>
  <c r="J23" i="2"/>
  <c r="P23" i="2" s="1"/>
  <c r="J57" i="2"/>
  <c r="P57" i="2" s="1"/>
  <c r="J62" i="2"/>
  <c r="P62" i="2" s="1"/>
  <c r="J67" i="2"/>
  <c r="P67" i="2" s="1"/>
  <c r="J74" i="2"/>
  <c r="P74" i="2" s="1"/>
  <c r="J79" i="2"/>
  <c r="P79" i="2" s="1"/>
  <c r="J86" i="2"/>
  <c r="P86" i="2" s="1"/>
  <c r="J93" i="2"/>
  <c r="P93" i="2" s="1"/>
  <c r="J102" i="2"/>
  <c r="P102" i="2" s="1"/>
  <c r="J109" i="2"/>
  <c r="P109" i="2" s="1"/>
  <c r="J118" i="2"/>
  <c r="P118" i="2" s="1"/>
  <c r="J125" i="2"/>
  <c r="P125" i="2" s="1"/>
  <c r="K132" i="2"/>
  <c r="Q132" i="2" s="1"/>
  <c r="J134" i="2"/>
  <c r="P134" i="2" s="1"/>
  <c r="K141" i="2"/>
  <c r="Q141" i="2" s="1"/>
  <c r="J146" i="2"/>
  <c r="J148" i="2"/>
  <c r="J153" i="2"/>
  <c r="K160" i="2"/>
  <c r="J169" i="2"/>
  <c r="P169" i="2" s="1"/>
  <c r="J174" i="2"/>
  <c r="P174" i="2" s="1"/>
  <c r="J176" i="2"/>
  <c r="P176" i="2" s="1"/>
  <c r="J178" i="2"/>
  <c r="P178" i="2" s="1"/>
  <c r="K181" i="2"/>
  <c r="Q181" i="2" s="1"/>
  <c r="J183" i="2"/>
  <c r="J185" i="2"/>
  <c r="P185" i="2" s="1"/>
  <c r="K190" i="2"/>
  <c r="Q190" i="2" s="1"/>
  <c r="J192" i="2"/>
  <c r="P192" i="2" s="1"/>
  <c r="K197" i="2"/>
  <c r="Q197" i="2" s="1"/>
  <c r="J199" i="2"/>
  <c r="P199" i="2" s="1"/>
  <c r="K204" i="2"/>
  <c r="Q204" i="2" s="1"/>
  <c r="K206" i="2"/>
  <c r="J208" i="2"/>
  <c r="K217" i="2"/>
  <c r="Q217" i="2" s="1"/>
  <c r="K221" i="2"/>
  <c r="K241" i="2"/>
  <c r="J184" i="2"/>
  <c r="P184" i="2" s="1"/>
  <c r="J4" i="2"/>
  <c r="J55" i="2"/>
  <c r="P55" i="2" s="1"/>
  <c r="J60" i="2"/>
  <c r="P60" i="2" s="1"/>
  <c r="J72" i="2"/>
  <c r="P72" i="2" s="1"/>
  <c r="J116" i="2"/>
  <c r="P116" i="2" s="1"/>
  <c r="J132" i="2"/>
  <c r="P132" i="2" s="1"/>
  <c r="J160" i="2"/>
  <c r="P160" i="2" s="1"/>
  <c r="J181" i="2"/>
  <c r="P181" i="2" s="1"/>
  <c r="J206" i="2"/>
  <c r="P206" i="2" s="1"/>
  <c r="J9" i="2"/>
  <c r="P9" i="2" s="1"/>
  <c r="J11" i="2"/>
  <c r="P11" i="2" s="1"/>
  <c r="J13" i="2"/>
  <c r="P13" i="2" s="1"/>
  <c r="J18" i="2"/>
  <c r="P18" i="2" s="1"/>
  <c r="J25" i="2"/>
  <c r="P25" i="2" s="1"/>
  <c r="J41" i="2"/>
  <c r="P41" i="2" s="1"/>
  <c r="J48" i="2"/>
  <c r="P48" i="2" s="1"/>
  <c r="J81" i="2"/>
  <c r="P81" i="2" s="1"/>
  <c r="J88" i="2"/>
  <c r="P88" i="2" s="1"/>
  <c r="J95" i="2"/>
  <c r="P95" i="2" s="1"/>
  <c r="J97" i="2"/>
  <c r="P97" i="2" s="1"/>
  <c r="K102" i="2"/>
  <c r="Q102" i="2" s="1"/>
  <c r="J104" i="2"/>
  <c r="P104" i="2" s="1"/>
  <c r="K109" i="2"/>
  <c r="Q109" i="2" s="1"/>
  <c r="J111" i="2"/>
  <c r="P111" i="2" s="1"/>
  <c r="K118" i="2"/>
  <c r="Q118" i="2" s="1"/>
  <c r="K125" i="2"/>
  <c r="Q125" i="2" s="1"/>
  <c r="J127" i="2"/>
  <c r="P127" i="2" s="1"/>
  <c r="K134" i="2"/>
  <c r="Q134" i="2" s="1"/>
  <c r="J136" i="2"/>
  <c r="P136" i="2" s="1"/>
  <c r="J138" i="2"/>
  <c r="P138" i="2" s="1"/>
  <c r="J143" i="2"/>
  <c r="P143" i="2" s="1"/>
  <c r="K146" i="2"/>
  <c r="Q146" i="2" s="1"/>
  <c r="K148" i="2"/>
  <c r="Q148" i="2" s="1"/>
  <c r="J150" i="2"/>
  <c r="P150" i="2" s="1"/>
  <c r="K153" i="2"/>
  <c r="J155" i="2"/>
  <c r="P155" i="2" s="1"/>
  <c r="J157" i="2"/>
  <c r="J162" i="2"/>
  <c r="P162" i="2" s="1"/>
  <c r="J164" i="2"/>
  <c r="P164" i="2" s="1"/>
  <c r="K169" i="2"/>
  <c r="Q169" i="2" s="1"/>
  <c r="J171" i="2"/>
  <c r="P171" i="2" s="1"/>
  <c r="K174" i="2"/>
  <c r="Q174" i="2" s="1"/>
  <c r="K176" i="2"/>
  <c r="Q176" i="2" s="1"/>
  <c r="K178" i="2"/>
  <c r="K183" i="2"/>
  <c r="K185" i="2"/>
  <c r="Q185" i="2" s="1"/>
  <c r="J187" i="2"/>
  <c r="P187" i="2" s="1"/>
  <c r="K192" i="2"/>
  <c r="Q192" i="2" s="1"/>
  <c r="J194" i="2"/>
  <c r="P194" i="2" s="1"/>
  <c r="K199" i="2"/>
  <c r="Q199" i="2" s="1"/>
  <c r="J201" i="2"/>
  <c r="P201" i="2" s="1"/>
  <c r="K208" i="2"/>
  <c r="J215" i="2"/>
  <c r="J7" i="2"/>
  <c r="P7" i="2" s="1"/>
  <c r="J100" i="2"/>
  <c r="P100" i="2" s="1"/>
  <c r="J123" i="2"/>
  <c r="P123" i="2" s="1"/>
  <c r="J204" i="2"/>
  <c r="P204" i="2" s="1"/>
  <c r="J32" i="2"/>
  <c r="P32" i="2" s="1"/>
  <c r="J6" i="2"/>
  <c r="P6" i="2" s="1"/>
  <c r="J15" i="2"/>
  <c r="P15" i="2" s="1"/>
  <c r="J20" i="2"/>
  <c r="P20" i="2" s="1"/>
  <c r="J27" i="2"/>
  <c r="P27" i="2" s="1"/>
  <c r="J29" i="2"/>
  <c r="P29" i="2" s="1"/>
  <c r="J34" i="2"/>
  <c r="P34" i="2" s="1"/>
  <c r="J36" i="2"/>
  <c r="P36" i="2" s="1"/>
  <c r="J38" i="2"/>
  <c r="P38" i="2" s="1"/>
  <c r="J43" i="2"/>
  <c r="P43" i="2" s="1"/>
  <c r="J50" i="2"/>
  <c r="P50" i="2" s="1"/>
  <c r="J52" i="2"/>
  <c r="P52" i="2" s="1"/>
  <c r="J54" i="2"/>
  <c r="P54" i="2" s="1"/>
  <c r="J59" i="2"/>
  <c r="P59" i="2" s="1"/>
  <c r="J64" i="2"/>
  <c r="P64" i="2" s="1"/>
  <c r="J69" i="2"/>
  <c r="P69" i="2" s="1"/>
  <c r="J71" i="2"/>
  <c r="P71" i="2" s="1"/>
  <c r="J76" i="2"/>
  <c r="P76" i="2" s="1"/>
  <c r="J83" i="2"/>
  <c r="P83" i="2" s="1"/>
  <c r="J90" i="2"/>
  <c r="P90" i="2" s="1"/>
  <c r="K97" i="2"/>
  <c r="Q97" i="2" s="1"/>
  <c r="J99" i="2"/>
  <c r="P99" i="2" s="1"/>
  <c r="K104" i="2"/>
  <c r="Q104" i="2" s="1"/>
  <c r="J106" i="2"/>
  <c r="P106" i="2" s="1"/>
  <c r="K111" i="2"/>
  <c r="Q111" i="2" s="1"/>
  <c r="J113" i="2"/>
  <c r="P113" i="2" s="1"/>
  <c r="J120" i="2"/>
  <c r="P120" i="2" s="1"/>
  <c r="K127" i="2"/>
  <c r="Q127" i="2" s="1"/>
  <c r="J129" i="2"/>
  <c r="P129" i="2" s="1"/>
  <c r="K136" i="2"/>
  <c r="Q136" i="2" s="1"/>
  <c r="K138" i="2"/>
  <c r="Q138" i="2" s="1"/>
  <c r="J140" i="2"/>
  <c r="P140" i="2" s="1"/>
  <c r="K143" i="2"/>
  <c r="Q143" i="2" s="1"/>
  <c r="K150" i="2"/>
  <c r="Q150" i="2" s="1"/>
  <c r="K155" i="2"/>
  <c r="Q155" i="2" s="1"/>
  <c r="K157" i="2"/>
  <c r="J159" i="2"/>
  <c r="P159" i="2" s="1"/>
  <c r="K162" i="2"/>
  <c r="Q162" i="2" s="1"/>
  <c r="K164" i="2"/>
  <c r="Q164" i="2" s="1"/>
  <c r="J166" i="2"/>
  <c r="P166" i="2" s="1"/>
  <c r="K171" i="2"/>
  <c r="Q171" i="2" s="1"/>
  <c r="J180" i="2"/>
  <c r="K187" i="2"/>
  <c r="Q187" i="2" s="1"/>
  <c r="J189" i="2"/>
  <c r="P189" i="2" s="1"/>
  <c r="K194" i="2"/>
  <c r="Q194" i="2" s="1"/>
  <c r="K201" i="2"/>
  <c r="Q201" i="2" s="1"/>
  <c r="J203" i="2"/>
  <c r="P203" i="2" s="1"/>
  <c r="J213" i="2"/>
  <c r="K215" i="2"/>
  <c r="Q215" i="2" s="1"/>
  <c r="J218" i="2"/>
  <c r="J222" i="2"/>
  <c r="P222" i="2" s="1"/>
  <c r="J236" i="2"/>
  <c r="J245" i="2"/>
  <c r="J182" i="2"/>
  <c r="P182" i="2" s="1"/>
  <c r="J186" i="2"/>
  <c r="P186" i="2" s="1"/>
  <c r="J200" i="2"/>
  <c r="P200" i="2" s="1"/>
  <c r="J2" i="2"/>
  <c r="P2" i="2" s="1"/>
  <c r="J21" i="2"/>
  <c r="P21" i="2" s="1"/>
  <c r="J39" i="2"/>
  <c r="P39" i="2" s="1"/>
  <c r="J46" i="2"/>
  <c r="P46" i="2" s="1"/>
  <c r="J77" i="2"/>
  <c r="P77" i="2" s="1"/>
  <c r="J84" i="2"/>
  <c r="P84" i="2" s="1"/>
  <c r="J114" i="2"/>
  <c r="P114" i="2" s="1"/>
  <c r="J130" i="2"/>
  <c r="P130" i="2" s="1"/>
  <c r="J190" i="2"/>
  <c r="P190" i="2" s="1"/>
  <c r="J197" i="2"/>
  <c r="P197" i="2" s="1"/>
  <c r="J217" i="2"/>
  <c r="J3" i="2"/>
  <c r="P3" i="2" s="1"/>
  <c r="J22" i="2"/>
  <c r="P22" i="2" s="1"/>
  <c r="J31" i="2"/>
  <c r="P31" i="2" s="1"/>
  <c r="J45" i="2"/>
  <c r="P45" i="2" s="1"/>
  <c r="J66" i="2"/>
  <c r="P66" i="2" s="1"/>
  <c r="J73" i="2"/>
  <c r="P73" i="2" s="1"/>
  <c r="J78" i="2"/>
  <c r="P78" i="2" s="1"/>
  <c r="J92" i="2"/>
  <c r="P92" i="2" s="1"/>
  <c r="K99" i="2"/>
  <c r="Q99" i="2" s="1"/>
  <c r="K106" i="2"/>
  <c r="Q106" i="2" s="1"/>
  <c r="J108" i="2"/>
  <c r="P108" i="2" s="1"/>
  <c r="K113" i="2"/>
  <c r="Q113" i="2" s="1"/>
  <c r="J115" i="2"/>
  <c r="P115" i="2" s="1"/>
  <c r="K120" i="2"/>
  <c r="Q120" i="2" s="1"/>
  <c r="J122" i="2"/>
  <c r="P122" i="2" s="1"/>
  <c r="J124" i="2"/>
  <c r="P124" i="2" s="1"/>
  <c r="K129" i="2"/>
  <c r="Q129" i="2" s="1"/>
  <c r="J131" i="2"/>
  <c r="P131" i="2" s="1"/>
  <c r="K140" i="2"/>
  <c r="Q140" i="2" s="1"/>
  <c r="J145" i="2"/>
  <c r="P145" i="2" s="1"/>
  <c r="J152" i="2"/>
  <c r="P152" i="2" s="1"/>
  <c r="K159" i="2"/>
  <c r="Q159" i="2" s="1"/>
  <c r="K166" i="2"/>
  <c r="J168" i="2"/>
  <c r="J173" i="2"/>
  <c r="P173" i="2" s="1"/>
  <c r="K180" i="2"/>
  <c r="K189" i="2"/>
  <c r="Q189" i="2" s="1"/>
  <c r="J191" i="2"/>
  <c r="P191" i="2" s="1"/>
  <c r="J196" i="2"/>
  <c r="P196" i="2" s="1"/>
  <c r="K203" i="2"/>
  <c r="Q203" i="2" s="1"/>
  <c r="J205" i="2"/>
  <c r="J209" i="2"/>
  <c r="J211" i="2"/>
  <c r="K213" i="2"/>
  <c r="K218" i="2"/>
  <c r="K222" i="2"/>
  <c r="Q222" i="2" s="1"/>
  <c r="J230" i="2"/>
  <c r="P230" i="2" s="1"/>
  <c r="J237" i="2"/>
  <c r="P237" i="2" s="1"/>
  <c r="S2" i="2"/>
  <c r="M243" i="2"/>
  <c r="M235" i="2"/>
  <c r="M227" i="2"/>
  <c r="M219" i="2"/>
  <c r="M244" i="2"/>
  <c r="M236" i="2"/>
  <c r="M228" i="2"/>
  <c r="M220" i="2"/>
  <c r="M245" i="2"/>
  <c r="M237" i="2"/>
  <c r="O237" i="2" s="1"/>
  <c r="M229" i="2"/>
  <c r="M221" i="2"/>
  <c r="M241" i="2"/>
  <c r="M232" i="2"/>
  <c r="S242" i="2"/>
  <c r="M238" i="2"/>
  <c r="M233" i="2"/>
  <c r="M215" i="2"/>
  <c r="O215" i="2" s="1"/>
  <c r="M239" i="2"/>
  <c r="M224" i="2"/>
  <c r="M216" i="2"/>
  <c r="M208" i="2"/>
  <c r="M234" i="2"/>
  <c r="M230" i="2"/>
  <c r="M217" i="2"/>
  <c r="M209" i="2"/>
  <c r="M240" i="2"/>
  <c r="M225" i="2"/>
  <c r="M218" i="2"/>
  <c r="M213" i="2"/>
  <c r="M211" i="2"/>
  <c r="O211" i="2" s="1"/>
  <c r="M231" i="2"/>
  <c r="I229" i="2"/>
  <c r="O229" i="2" s="1"/>
  <c r="K230" i="2"/>
  <c r="Q230" i="2" s="1"/>
  <c r="J239" i="2"/>
  <c r="P239" i="2" s="1"/>
  <c r="I244" i="2"/>
  <c r="K245" i="2"/>
  <c r="Q245" i="2" s="1"/>
  <c r="I219" i="2"/>
  <c r="O219" i="2" s="1"/>
  <c r="I223" i="2"/>
  <c r="O223" i="2" s="1"/>
  <c r="K224" i="2"/>
  <c r="J229" i="2"/>
  <c r="P229" i="2" s="1"/>
  <c r="I238" i="2"/>
  <c r="O238" i="2" s="1"/>
  <c r="K239" i="2"/>
  <c r="Q239" i="2" s="1"/>
  <c r="J244" i="2"/>
  <c r="J223" i="2"/>
  <c r="P223" i="2" s="1"/>
  <c r="I228" i="2"/>
  <c r="O228" i="2" s="1"/>
  <c r="K229" i="2"/>
  <c r="Q229" i="2" s="1"/>
  <c r="K233" i="2"/>
  <c r="J238" i="2"/>
  <c r="P238" i="2" s="1"/>
  <c r="I243" i="2"/>
  <c r="O243" i="2" s="1"/>
  <c r="J228" i="2"/>
  <c r="I240" i="2"/>
  <c r="O240" i="2" s="1"/>
  <c r="I232" i="2"/>
  <c r="I224" i="2"/>
  <c r="O224" i="2" s="1"/>
  <c r="I241" i="2"/>
  <c r="O241" i="2" s="1"/>
  <c r="I233" i="2"/>
  <c r="I225" i="2"/>
  <c r="I242" i="2"/>
  <c r="O242" i="2" s="1"/>
  <c r="I234" i="2"/>
  <c r="I226" i="2"/>
  <c r="O226" i="2" s="1"/>
  <c r="J241" i="2"/>
  <c r="P241" i="2" s="1"/>
  <c r="J233" i="2"/>
  <c r="P233" i="2" s="1"/>
  <c r="J225" i="2"/>
  <c r="P225" i="2" s="1"/>
  <c r="J242" i="2"/>
  <c r="P242" i="2" s="1"/>
  <c r="J234" i="2"/>
  <c r="J226" i="2"/>
  <c r="P226" i="2" s="1"/>
  <c r="J243" i="2"/>
  <c r="J235" i="2"/>
  <c r="P235" i="2" s="1"/>
  <c r="J227" i="2"/>
  <c r="P227" i="2" s="1"/>
  <c r="J219" i="2"/>
  <c r="P219" i="2" s="1"/>
  <c r="K242" i="2"/>
  <c r="Q242" i="2" s="1"/>
  <c r="K234" i="2"/>
  <c r="K226" i="2"/>
  <c r="K243" i="2"/>
  <c r="Q243" i="2" s="1"/>
  <c r="K235" i="2"/>
  <c r="K227" i="2"/>
  <c r="Q227" i="2" s="1"/>
  <c r="K219" i="2"/>
  <c r="Q219" i="2" s="1"/>
  <c r="K244" i="2"/>
  <c r="Q244" i="2" s="1"/>
  <c r="K236" i="2"/>
  <c r="Q236" i="2" s="1"/>
  <c r="K228" i="2"/>
  <c r="K220" i="2"/>
  <c r="Q220" i="2" s="1"/>
  <c r="X52" i="1"/>
  <c r="S38" i="1"/>
  <c r="O244" i="2" l="1"/>
  <c r="Q235" i="2"/>
  <c r="P243" i="2"/>
  <c r="O234" i="2"/>
  <c r="P228" i="2"/>
  <c r="Q213" i="2"/>
  <c r="Q180" i="2"/>
  <c r="P245" i="2"/>
  <c r="Q221" i="2"/>
  <c r="Q160" i="2"/>
  <c r="Q231" i="2"/>
  <c r="P231" i="2"/>
  <c r="O230" i="2"/>
  <c r="O239" i="2"/>
  <c r="O197" i="2"/>
  <c r="Q168" i="2"/>
  <c r="O236" i="2"/>
  <c r="O235" i="2"/>
  <c r="Q157" i="2"/>
  <c r="Q183" i="2"/>
  <c r="Q237" i="2"/>
  <c r="P215" i="2"/>
  <c r="P153" i="2"/>
  <c r="P224" i="2"/>
  <c r="P151" i="2"/>
  <c r="O216" i="2"/>
  <c r="P234" i="2"/>
  <c r="P217" i="2"/>
  <c r="Q208" i="2"/>
  <c r="Q178" i="2"/>
  <c r="P208" i="2"/>
  <c r="P183" i="2"/>
  <c r="P148" i="2"/>
  <c r="O213" i="2"/>
  <c r="O227" i="2"/>
  <c r="O217" i="2"/>
  <c r="O192" i="2"/>
  <c r="O166" i="2"/>
  <c r="Q225" i="2"/>
  <c r="Q186" i="2"/>
  <c r="O160" i="2"/>
  <c r="Q211" i="2"/>
  <c r="Q232" i="2"/>
  <c r="P177" i="2"/>
  <c r="P170" i="2"/>
  <c r="O221" i="2"/>
  <c r="O232" i="2"/>
  <c r="P244" i="2"/>
  <c r="Q218" i="2"/>
  <c r="Q241" i="2"/>
  <c r="P211" i="2"/>
  <c r="P236" i="2"/>
  <c r="P157" i="2"/>
  <c r="Q226" i="2"/>
  <c r="O225" i="2"/>
  <c r="P209" i="2"/>
  <c r="P168" i="2"/>
  <c r="Q228" i="2"/>
  <c r="Q234" i="2"/>
  <c r="O233" i="2"/>
  <c r="Q233" i="2"/>
  <c r="Q224" i="2"/>
  <c r="P205" i="2"/>
  <c r="Q166" i="2"/>
  <c r="P218" i="2"/>
  <c r="P180" i="2"/>
  <c r="Q153" i="2"/>
  <c r="Q206" i="2"/>
  <c r="P146" i="2"/>
  <c r="P212" i="2"/>
  <c r="O218" i="2"/>
  <c r="Q212" i="2"/>
  <c r="Q216" i="2"/>
  <c r="O183" i="2"/>
  <c r="O157" i="2"/>
  <c r="O208" i="2"/>
  <c r="O205" i="2"/>
  <c r="P221" i="2"/>
  <c r="O212" i="2"/>
  <c r="Q205" i="2"/>
  <c r="O180" i="2"/>
  <c r="O186" i="2"/>
  <c r="P213" i="2"/>
  <c r="O206" i="2"/>
  <c r="O209" i="2"/>
  <c r="Q151" i="2"/>
  <c r="Q246" i="2" s="1"/>
  <c r="Q177" i="2"/>
  <c r="P216" i="2"/>
  <c r="O203" i="2"/>
  <c r="P175" i="2"/>
  <c r="Q170" i="2"/>
  <c r="O168" i="2"/>
  <c r="O148" i="2"/>
  <c r="O153" i="2"/>
  <c r="O246" i="2" s="1"/>
  <c r="AN247" i="2"/>
  <c r="V253" i="2" s="1"/>
  <c r="P232" i="2"/>
  <c r="AO247" i="2"/>
  <c r="V254" i="2" s="1"/>
  <c r="S213" i="2"/>
  <c r="F213" i="3"/>
  <c r="S232" i="2"/>
  <c r="F232" i="3"/>
  <c r="S178" i="2"/>
  <c r="F178" i="3"/>
  <c r="S183" i="2"/>
  <c r="F183" i="3"/>
  <c r="S157" i="2"/>
  <c r="F157" i="3"/>
  <c r="S180" i="2"/>
  <c r="F180" i="3"/>
  <c r="S153" i="2"/>
  <c r="F153" i="3"/>
  <c r="S234" i="2"/>
  <c r="F234" i="3"/>
  <c r="S212" i="2"/>
  <c r="F212" i="3"/>
  <c r="S208" i="2"/>
  <c r="F208" i="3"/>
  <c r="S236" i="2"/>
  <c r="F236" i="3"/>
  <c r="S218" i="2"/>
  <c r="F218" i="3"/>
  <c r="S216" i="2"/>
  <c r="F216" i="3"/>
  <c r="S241" i="2"/>
  <c r="F241" i="3"/>
  <c r="F244" i="3"/>
  <c r="S244" i="2"/>
  <c r="S206" i="2"/>
  <c r="F206" i="3"/>
  <c r="S175" i="2"/>
  <c r="F175" i="3"/>
  <c r="S146" i="2"/>
  <c r="F146" i="3"/>
  <c r="S151" i="2"/>
  <c r="F151" i="3"/>
  <c r="S177" i="2"/>
  <c r="F177" i="3"/>
  <c r="S160" i="2"/>
  <c r="F160" i="3"/>
  <c r="S231" i="2"/>
  <c r="F231" i="3"/>
  <c r="S225" i="2"/>
  <c r="F225" i="3"/>
  <c r="S224" i="2"/>
  <c r="F224" i="3"/>
  <c r="S221" i="2"/>
  <c r="F221" i="3"/>
  <c r="S219" i="2"/>
  <c r="F219" i="3"/>
  <c r="S203" i="2"/>
  <c r="F203" i="3"/>
  <c r="S205" i="2"/>
  <c r="F205" i="3"/>
  <c r="S148" i="2"/>
  <c r="F148" i="3"/>
  <c r="S228" i="2"/>
  <c r="F228" i="3"/>
  <c r="S239" i="2"/>
  <c r="F239" i="3"/>
  <c r="S200" i="2"/>
  <c r="F200" i="3"/>
  <c r="S197" i="2"/>
  <c r="F197" i="3"/>
  <c r="S170" i="2"/>
  <c r="F170" i="3"/>
  <c r="S227" i="2"/>
  <c r="F227" i="3"/>
  <c r="S209" i="2"/>
  <c r="F209" i="3"/>
  <c r="S215" i="2"/>
  <c r="F215" i="3"/>
  <c r="S237" i="2"/>
  <c r="F237" i="3"/>
  <c r="S235" i="2"/>
  <c r="F235" i="3"/>
  <c r="S166" i="2"/>
  <c r="F166" i="3"/>
  <c r="S226" i="2"/>
  <c r="F226" i="3"/>
  <c r="S168" i="2"/>
  <c r="F168" i="3"/>
  <c r="S240" i="2"/>
  <c r="F240" i="3"/>
  <c r="S217" i="2"/>
  <c r="F217" i="3"/>
  <c r="S245" i="2"/>
  <c r="F245" i="3"/>
  <c r="S192" i="2"/>
  <c r="F192" i="3"/>
  <c r="S139" i="2"/>
  <c r="F139" i="3"/>
  <c r="S186" i="2"/>
  <c r="F186" i="3"/>
  <c r="S229" i="2"/>
  <c r="F229" i="3"/>
  <c r="S211" i="2"/>
  <c r="F211" i="3"/>
  <c r="S233" i="2"/>
  <c r="F233" i="3"/>
  <c r="S243" i="2"/>
  <c r="F243" i="3"/>
  <c r="S230" i="2"/>
  <c r="F230" i="3"/>
  <c r="S238" i="2"/>
  <c r="F238" i="3"/>
  <c r="S220" i="2"/>
  <c r="F220" i="3"/>
  <c r="S189" i="2"/>
  <c r="F189" i="3"/>
  <c r="S162" i="2"/>
  <c r="F162" i="3"/>
  <c r="M246" i="2"/>
  <c r="P246" i="2"/>
  <c r="AG33" i="1"/>
  <c r="S246" i="2" l="1"/>
  <c r="AG32" i="1"/>
  <c r="AH32" i="1"/>
  <c r="AI32" i="1"/>
  <c r="Q249" i="2" l="1"/>
  <c r="AH251" i="2" s="1"/>
  <c r="AF253" i="2" s="1"/>
  <c r="P249" i="2"/>
  <c r="AG251" i="2" s="1"/>
  <c r="AF252" i="2" s="1"/>
  <c r="O251" i="2"/>
  <c r="AA58" i="2" s="1"/>
  <c r="AF251" i="2"/>
  <c r="AG38" i="1"/>
  <c r="AH38" i="1"/>
  <c r="AI38" i="1"/>
  <c r="AG44" i="1"/>
  <c r="AH44" i="1"/>
  <c r="AI44" i="1"/>
  <c r="AG41" i="1"/>
  <c r="AH41" i="1"/>
  <c r="AI41" i="1"/>
  <c r="AH33" i="1"/>
  <c r="AH36" i="1" s="1"/>
  <c r="S69" i="1"/>
  <c r="T69" i="1"/>
  <c r="U69" i="1"/>
  <c r="S66" i="1"/>
  <c r="T66" i="1"/>
  <c r="U66" i="1"/>
  <c r="Q251" i="2" l="1"/>
  <c r="AC224" i="2" s="1"/>
  <c r="AF224" i="2" s="1"/>
  <c r="AI224" i="2" s="1"/>
  <c r="AH253" i="2"/>
  <c r="AG252" i="2"/>
  <c r="P251" i="2"/>
  <c r="V244" i="2" s="1"/>
  <c r="Y244" i="2" s="1"/>
  <c r="AA14" i="2"/>
  <c r="AJ14" i="2" s="1"/>
  <c r="AA53" i="2"/>
  <c r="AD53" i="2" s="1"/>
  <c r="AG53" i="2" s="1"/>
  <c r="AA73" i="2"/>
  <c r="AA48" i="2"/>
  <c r="AD48" i="2" s="1"/>
  <c r="V201" i="2"/>
  <c r="Y201" i="2" s="1"/>
  <c r="AA85" i="2"/>
  <c r="AD85" i="2" s="1"/>
  <c r="AG85" i="2" s="1"/>
  <c r="U117" i="2"/>
  <c r="X117" i="2" s="1"/>
  <c r="U90" i="2"/>
  <c r="X90" i="2" s="1"/>
  <c r="U179" i="2"/>
  <c r="X179" i="2" s="1"/>
  <c r="V140" i="2"/>
  <c r="Y140" i="2" s="1"/>
  <c r="AB34" i="2"/>
  <c r="AE34" i="2" s="1"/>
  <c r="U207" i="2"/>
  <c r="X207" i="2" s="1"/>
  <c r="V120" i="2"/>
  <c r="Y120" i="2" s="1"/>
  <c r="AH252" i="2"/>
  <c r="AG253" i="2" s="1"/>
  <c r="V4" i="2"/>
  <c r="Y4" i="2" s="1"/>
  <c r="AA143" i="2"/>
  <c r="AD143" i="2" s="1"/>
  <c r="AG143" i="2" s="1"/>
  <c r="V38" i="2"/>
  <c r="Y38" i="2" s="1"/>
  <c r="AA36" i="2"/>
  <c r="AD36" i="2" s="1"/>
  <c r="AG36" i="2" s="1"/>
  <c r="V88" i="2"/>
  <c r="Y88" i="2" s="1"/>
  <c r="AA54" i="2"/>
  <c r="AD54" i="2" s="1"/>
  <c r="G54" i="3" s="1"/>
  <c r="V59" i="2"/>
  <c r="Y59" i="2" s="1"/>
  <c r="AD14" i="2"/>
  <c r="AG14" i="2" s="1"/>
  <c r="V172" i="2"/>
  <c r="Y172" i="2" s="1"/>
  <c r="AB240" i="2"/>
  <c r="AA238" i="2"/>
  <c r="AA2" i="2"/>
  <c r="AJ2" i="2" s="1"/>
  <c r="AD73" i="2"/>
  <c r="AG73" i="2" s="1"/>
  <c r="AJ73" i="2"/>
  <c r="AD58" i="2"/>
  <c r="AG58" i="2" s="1"/>
  <c r="AJ58" i="2"/>
  <c r="AB62" i="2"/>
  <c r="U17" i="2"/>
  <c r="X17" i="2" s="1"/>
  <c r="U79" i="2"/>
  <c r="X79" i="2" s="1"/>
  <c r="U21" i="2"/>
  <c r="X21" i="2" s="1"/>
  <c r="U66" i="2"/>
  <c r="X66" i="2" s="1"/>
  <c r="U78" i="2"/>
  <c r="X78" i="2" s="1"/>
  <c r="AA167" i="2"/>
  <c r="AA29" i="2"/>
  <c r="U25" i="2"/>
  <c r="X25" i="2" s="1"/>
  <c r="U47" i="2"/>
  <c r="X47" i="2" s="1"/>
  <c r="AA19" i="2"/>
  <c r="AA24" i="2"/>
  <c r="AA78" i="2"/>
  <c r="U27" i="2"/>
  <c r="X27" i="2" s="1"/>
  <c r="U81" i="2"/>
  <c r="X81" i="2" s="1"/>
  <c r="AA94" i="2"/>
  <c r="AA123" i="2"/>
  <c r="AA154" i="2"/>
  <c r="AA181" i="2"/>
  <c r="AA233" i="2"/>
  <c r="U55" i="2"/>
  <c r="X55" i="2" s="1"/>
  <c r="U54" i="2"/>
  <c r="X54" i="2" s="1"/>
  <c r="AA12" i="2"/>
  <c r="U112" i="2"/>
  <c r="X112" i="2" s="1"/>
  <c r="AA218" i="2"/>
  <c r="AA5" i="2"/>
  <c r="AA35" i="2"/>
  <c r="U37" i="2"/>
  <c r="X37" i="2" s="1"/>
  <c r="AA8" i="2"/>
  <c r="U29" i="2"/>
  <c r="X29" i="2" s="1"/>
  <c r="AA30" i="2"/>
  <c r="U20" i="2"/>
  <c r="X20" i="2" s="1"/>
  <c r="U51" i="2"/>
  <c r="X51" i="2" s="1"/>
  <c r="AA82" i="2"/>
  <c r="AA109" i="2"/>
  <c r="AA114" i="2"/>
  <c r="U147" i="2"/>
  <c r="X147" i="2" s="1"/>
  <c r="U228" i="2"/>
  <c r="X228" i="2" s="1"/>
  <c r="AA241" i="2"/>
  <c r="AA22" i="2"/>
  <c r="AA21" i="2"/>
  <c r="AA23" i="2"/>
  <c r="U40" i="2"/>
  <c r="X40" i="2" s="1"/>
  <c r="U49" i="2"/>
  <c r="X49" i="2" s="1"/>
  <c r="AA37" i="2"/>
  <c r="AA20" i="2"/>
  <c r="U28" i="2"/>
  <c r="X28" i="2" s="1"/>
  <c r="U61" i="2"/>
  <c r="X61" i="2" s="1"/>
  <c r="U108" i="2"/>
  <c r="X108" i="2" s="1"/>
  <c r="AA100" i="2"/>
  <c r="U136" i="2"/>
  <c r="X136" i="2" s="1"/>
  <c r="U174" i="2"/>
  <c r="X174" i="2" s="1"/>
  <c r="U205" i="2"/>
  <c r="X205" i="2" s="1"/>
  <c r="AA223" i="2"/>
  <c r="U10" i="2"/>
  <c r="X10" i="2" s="1"/>
  <c r="U71" i="2"/>
  <c r="X71" i="2" s="1"/>
  <c r="U26" i="2"/>
  <c r="X26" i="2" s="1"/>
  <c r="AA38" i="2"/>
  <c r="AA25" i="2"/>
  <c r="U126" i="2"/>
  <c r="X126" i="2" s="1"/>
  <c r="AA189" i="2"/>
  <c r="AA39" i="2"/>
  <c r="U41" i="2"/>
  <c r="X41" i="2" s="1"/>
  <c r="AA64" i="2"/>
  <c r="AA7" i="2"/>
  <c r="U53" i="2"/>
  <c r="X53" i="2" s="1"/>
  <c r="AA43" i="2"/>
  <c r="U30" i="2"/>
  <c r="X30" i="2" s="1"/>
  <c r="U52" i="2"/>
  <c r="X52" i="2" s="1"/>
  <c r="AA40" i="2"/>
  <c r="U57" i="2"/>
  <c r="X57" i="2" s="1"/>
  <c r="U93" i="2"/>
  <c r="X93" i="2" s="1"/>
  <c r="AA121" i="2"/>
  <c r="AA188" i="2"/>
  <c r="U216" i="2"/>
  <c r="X216" i="2" s="1"/>
  <c r="AA222" i="2"/>
  <c r="AA67" i="2"/>
  <c r="U99" i="2"/>
  <c r="X99" i="2" s="1"/>
  <c r="AA117" i="2"/>
  <c r="U151" i="2"/>
  <c r="X151" i="2" s="1"/>
  <c r="AA187" i="2"/>
  <c r="U202" i="2"/>
  <c r="X202" i="2" s="1"/>
  <c r="AA104" i="2"/>
  <c r="AA11" i="2"/>
  <c r="U24" i="2"/>
  <c r="X24" i="2" s="1"/>
  <c r="U15" i="2"/>
  <c r="X15" i="2" s="1"/>
  <c r="AA16" i="2"/>
  <c r="U56" i="2"/>
  <c r="X56" i="2" s="1"/>
  <c r="AA74" i="2"/>
  <c r="U82" i="2"/>
  <c r="X82" i="2" s="1"/>
  <c r="U137" i="2"/>
  <c r="X137" i="2" s="1"/>
  <c r="AA141" i="2"/>
  <c r="AA156" i="2"/>
  <c r="AA183" i="2"/>
  <c r="U237" i="2"/>
  <c r="X237" i="2" s="1"/>
  <c r="U130" i="2"/>
  <c r="X130" i="2" s="1"/>
  <c r="AA90" i="2"/>
  <c r="AA87" i="2"/>
  <c r="AA102" i="2"/>
  <c r="U102" i="2"/>
  <c r="X102" i="2" s="1"/>
  <c r="U113" i="2"/>
  <c r="X113" i="2" s="1"/>
  <c r="U142" i="2"/>
  <c r="X142" i="2" s="1"/>
  <c r="U125" i="2"/>
  <c r="X125" i="2" s="1"/>
  <c r="AA140" i="2"/>
  <c r="AA151" i="2"/>
  <c r="U158" i="2"/>
  <c r="X158" i="2" s="1"/>
  <c r="U156" i="2"/>
  <c r="X156" i="2" s="1"/>
  <c r="U180" i="2"/>
  <c r="X180" i="2" s="1"/>
  <c r="U196" i="2"/>
  <c r="X196" i="2" s="1"/>
  <c r="U192" i="2"/>
  <c r="X192" i="2" s="1"/>
  <c r="U183" i="2"/>
  <c r="X183" i="2" s="1"/>
  <c r="AA208" i="2"/>
  <c r="AA210" i="2"/>
  <c r="U206" i="2"/>
  <c r="X206" i="2" s="1"/>
  <c r="AA237" i="2"/>
  <c r="U225" i="2"/>
  <c r="X225" i="2" s="1"/>
  <c r="U46" i="2"/>
  <c r="X46" i="2" s="1"/>
  <c r="AA185" i="2"/>
  <c r="U60" i="2"/>
  <c r="X60" i="2" s="1"/>
  <c r="AA33" i="2"/>
  <c r="U50" i="2"/>
  <c r="X50" i="2" s="1"/>
  <c r="U84" i="2"/>
  <c r="X84" i="2" s="1"/>
  <c r="U74" i="2"/>
  <c r="X74" i="2" s="1"/>
  <c r="AA172" i="2"/>
  <c r="U89" i="2"/>
  <c r="X89" i="2" s="1"/>
  <c r="U104" i="2"/>
  <c r="X104" i="2" s="1"/>
  <c r="AA108" i="2"/>
  <c r="U121" i="2"/>
  <c r="X121" i="2" s="1"/>
  <c r="U144" i="2"/>
  <c r="X144" i="2" s="1"/>
  <c r="AA131" i="2"/>
  <c r="U141" i="2"/>
  <c r="X141" i="2" s="1"/>
  <c r="U153" i="2"/>
  <c r="X153" i="2" s="1"/>
  <c r="U165" i="2"/>
  <c r="X165" i="2" s="1"/>
  <c r="AA162" i="2"/>
  <c r="U182" i="2"/>
  <c r="X182" i="2" s="1"/>
  <c r="U201" i="2"/>
  <c r="X201" i="2" s="1"/>
  <c r="AA194" i="2"/>
  <c r="U209" i="2"/>
  <c r="X209" i="2" s="1"/>
  <c r="U218" i="2"/>
  <c r="X218" i="2" s="1"/>
  <c r="U229" i="2"/>
  <c r="X229" i="2" s="1"/>
  <c r="AA212" i="2"/>
  <c r="U245" i="2"/>
  <c r="X245" i="2" s="1"/>
  <c r="U233" i="2"/>
  <c r="X233" i="2" s="1"/>
  <c r="AA52" i="2"/>
  <c r="AA18" i="2"/>
  <c r="U67" i="2"/>
  <c r="X67" i="2" s="1"/>
  <c r="AA49" i="2"/>
  <c r="U68" i="2"/>
  <c r="X68" i="2" s="1"/>
  <c r="U77" i="2"/>
  <c r="X77" i="2" s="1"/>
  <c r="U122" i="2"/>
  <c r="X122" i="2" s="1"/>
  <c r="U91" i="2"/>
  <c r="X91" i="2" s="1"/>
  <c r="U105" i="2"/>
  <c r="X105" i="2" s="1"/>
  <c r="U95" i="2"/>
  <c r="X95" i="2" s="1"/>
  <c r="U85" i="2"/>
  <c r="X85" i="2" s="1"/>
  <c r="AA139" i="2"/>
  <c r="U118" i="2"/>
  <c r="X118" i="2" s="1"/>
  <c r="U160" i="2"/>
  <c r="X160" i="2" s="1"/>
  <c r="AA160" i="2"/>
  <c r="AA169" i="2"/>
  <c r="AA155" i="2"/>
  <c r="U139" i="2"/>
  <c r="X139" i="2" s="1"/>
  <c r="AA179" i="2"/>
  <c r="U178" i="2"/>
  <c r="X178" i="2" s="1"/>
  <c r="AA182" i="2"/>
  <c r="AA205" i="2"/>
  <c r="U197" i="2"/>
  <c r="X197" i="2" s="1"/>
  <c r="AA192" i="2"/>
  <c r="U231" i="2"/>
  <c r="X231" i="2" s="1"/>
  <c r="U244" i="2"/>
  <c r="X244" i="2" s="1"/>
  <c r="U224" i="2"/>
  <c r="X224" i="2" s="1"/>
  <c r="AA80" i="2"/>
  <c r="AA180" i="2"/>
  <c r="AA97" i="2"/>
  <c r="AA111" i="2"/>
  <c r="U103" i="2"/>
  <c r="X103" i="2" s="1"/>
  <c r="AA91" i="2"/>
  <c r="U140" i="2"/>
  <c r="X140" i="2" s="1"/>
  <c r="AA124" i="2"/>
  <c r="U162" i="2"/>
  <c r="X162" i="2" s="1"/>
  <c r="U115" i="2"/>
  <c r="X115" i="2" s="1"/>
  <c r="AA149" i="2"/>
  <c r="U157" i="2"/>
  <c r="X157" i="2" s="1"/>
  <c r="AA145" i="2"/>
  <c r="U181" i="2"/>
  <c r="X181" i="2" s="1"/>
  <c r="U185" i="2"/>
  <c r="X185" i="2" s="1"/>
  <c r="U184" i="2"/>
  <c r="X184" i="2" s="1"/>
  <c r="U210" i="2"/>
  <c r="X210" i="2" s="1"/>
  <c r="AA209" i="2"/>
  <c r="U194" i="2"/>
  <c r="X194" i="2" s="1"/>
  <c r="AA211" i="2"/>
  <c r="U238" i="2"/>
  <c r="X238" i="2" s="1"/>
  <c r="AA230" i="2"/>
  <c r="AA4" i="2"/>
  <c r="AA88" i="2"/>
  <c r="AA45" i="2"/>
  <c r="U75" i="2"/>
  <c r="X75" i="2" s="1"/>
  <c r="U31" i="2"/>
  <c r="X31" i="2" s="1"/>
  <c r="AA56" i="2"/>
  <c r="U22" i="2"/>
  <c r="X22" i="2" s="1"/>
  <c r="U59" i="2"/>
  <c r="X59" i="2" s="1"/>
  <c r="AA34" i="2"/>
  <c r="U120" i="2"/>
  <c r="X120" i="2" s="1"/>
  <c r="U76" i="2"/>
  <c r="X76" i="2" s="1"/>
  <c r="AA60" i="2"/>
  <c r="U87" i="2"/>
  <c r="X87" i="2" s="1"/>
  <c r="AA63" i="2"/>
  <c r="AA105" i="2"/>
  <c r="AA120" i="2"/>
  <c r="U111" i="2"/>
  <c r="X111" i="2" s="1"/>
  <c r="AA99" i="2"/>
  <c r="U119" i="2"/>
  <c r="X119" i="2" s="1"/>
  <c r="AA132" i="2"/>
  <c r="AA122" i="2"/>
  <c r="U123" i="2"/>
  <c r="X123" i="2" s="1"/>
  <c r="AA157" i="2"/>
  <c r="AA170" i="2"/>
  <c r="AA153" i="2"/>
  <c r="AA197" i="2"/>
  <c r="U188" i="2"/>
  <c r="X188" i="2" s="1"/>
  <c r="AA191" i="2"/>
  <c r="U211" i="2"/>
  <c r="X211" i="2" s="1"/>
  <c r="U219" i="2"/>
  <c r="X219" i="2" s="1"/>
  <c r="AA213" i="2"/>
  <c r="U221" i="2"/>
  <c r="X221" i="2" s="1"/>
  <c r="AA224" i="2"/>
  <c r="V78" i="2"/>
  <c r="Y78" i="2" s="1"/>
  <c r="AB98" i="2"/>
  <c r="AB145" i="2"/>
  <c r="AB150" i="2"/>
  <c r="AB178" i="2"/>
  <c r="U14" i="2"/>
  <c r="X14" i="2" s="1"/>
  <c r="U6" i="2"/>
  <c r="X6" i="2" s="1"/>
  <c r="U58" i="2"/>
  <c r="X58" i="2" s="1"/>
  <c r="U5" i="2"/>
  <c r="X5" i="2" s="1"/>
  <c r="U2" i="2"/>
  <c r="X2" i="2" s="1"/>
  <c r="AA69" i="2"/>
  <c r="AA28" i="2"/>
  <c r="U63" i="2"/>
  <c r="X63" i="2" s="1"/>
  <c r="U44" i="2"/>
  <c r="X44" i="2" s="1"/>
  <c r="U19" i="2"/>
  <c r="X19" i="2" s="1"/>
  <c r="U34" i="2"/>
  <c r="X34" i="2" s="1"/>
  <c r="AA76" i="2"/>
  <c r="AA106" i="2"/>
  <c r="U73" i="2"/>
  <c r="X73" i="2" s="1"/>
  <c r="U135" i="2"/>
  <c r="X135" i="2" s="1"/>
  <c r="U88" i="2"/>
  <c r="X88" i="2" s="1"/>
  <c r="U94" i="2"/>
  <c r="X94" i="2" s="1"/>
  <c r="AA112" i="2"/>
  <c r="AA133" i="2"/>
  <c r="U146" i="2"/>
  <c r="X146" i="2" s="1"/>
  <c r="U132" i="2"/>
  <c r="X132" i="2" s="1"/>
  <c r="AA142" i="2"/>
  <c r="U150" i="2"/>
  <c r="X150" i="2" s="1"/>
  <c r="AA146" i="2"/>
  <c r="U172" i="2"/>
  <c r="X172" i="2" s="1"/>
  <c r="AA177" i="2"/>
  <c r="U177" i="2"/>
  <c r="X177" i="2" s="1"/>
  <c r="U175" i="2"/>
  <c r="X175" i="2" s="1"/>
  <c r="U198" i="2"/>
  <c r="X198" i="2" s="1"/>
  <c r="U204" i="2"/>
  <c r="X204" i="2" s="1"/>
  <c r="AA229" i="2"/>
  <c r="U230" i="2"/>
  <c r="X230" i="2" s="1"/>
  <c r="AA240" i="2"/>
  <c r="V98" i="2"/>
  <c r="Y98" i="2" s="1"/>
  <c r="AB93" i="2"/>
  <c r="V147" i="2"/>
  <c r="Y147" i="2" s="1"/>
  <c r="AB210" i="2"/>
  <c r="V178" i="2"/>
  <c r="Y178" i="2" s="1"/>
  <c r="V215" i="2"/>
  <c r="Y215" i="2" s="1"/>
  <c r="AB6" i="2"/>
  <c r="V115" i="2"/>
  <c r="Y115" i="2" s="1"/>
  <c r="AB39" i="2"/>
  <c r="V22" i="2"/>
  <c r="Y22" i="2" s="1"/>
  <c r="AB40" i="2"/>
  <c r="V62" i="2"/>
  <c r="Y62" i="2" s="1"/>
  <c r="AB11" i="2"/>
  <c r="AA10" i="2"/>
  <c r="U36" i="2"/>
  <c r="X36" i="2" s="1"/>
  <c r="AA62" i="2"/>
  <c r="AA9" i="2"/>
  <c r="AA41" i="2"/>
  <c r="U128" i="2"/>
  <c r="X128" i="2" s="1"/>
  <c r="AA59" i="2"/>
  <c r="U62" i="2"/>
  <c r="X62" i="2" s="1"/>
  <c r="U98" i="2"/>
  <c r="X98" i="2" s="1"/>
  <c r="AA98" i="2"/>
  <c r="U80" i="2"/>
  <c r="X80" i="2" s="1"/>
  <c r="U65" i="2"/>
  <c r="X65" i="2" s="1"/>
  <c r="AA81" i="2"/>
  <c r="U107" i="2"/>
  <c r="X107" i="2" s="1"/>
  <c r="U97" i="2"/>
  <c r="X97" i="2" s="1"/>
  <c r="AA128" i="2"/>
  <c r="AA110" i="2"/>
  <c r="AA84" i="2"/>
  <c r="U110" i="2"/>
  <c r="X110" i="2" s="1"/>
  <c r="AA107" i="2"/>
  <c r="AA127" i="2"/>
  <c r="AA125" i="2"/>
  <c r="AA150" i="2"/>
  <c r="U134" i="2"/>
  <c r="X134" i="2" s="1"/>
  <c r="U152" i="2"/>
  <c r="X152" i="2" s="1"/>
  <c r="U124" i="2"/>
  <c r="X124" i="2" s="1"/>
  <c r="AA144" i="2"/>
  <c r="AA129" i="2"/>
  <c r="AA159" i="2"/>
  <c r="AA166" i="2"/>
  <c r="AA147" i="2"/>
  <c r="AA178" i="2"/>
  <c r="U164" i="2"/>
  <c r="X164" i="2" s="1"/>
  <c r="U155" i="2"/>
  <c r="X155" i="2" s="1"/>
  <c r="AA171" i="2"/>
  <c r="AA198" i="2"/>
  <c r="AA168" i="2"/>
  <c r="U203" i="2"/>
  <c r="X203" i="2" s="1"/>
  <c r="U199" i="2"/>
  <c r="X199" i="2" s="1"/>
  <c r="U167" i="2"/>
  <c r="X167" i="2" s="1"/>
  <c r="AA235" i="2"/>
  <c r="AA217" i="2"/>
  <c r="U220" i="2"/>
  <c r="X220" i="2" s="1"/>
  <c r="AA221" i="2"/>
  <c r="AA220" i="2"/>
  <c r="U215" i="2"/>
  <c r="X215" i="2" s="1"/>
  <c r="AA219" i="2"/>
  <c r="AA228" i="2"/>
  <c r="U235" i="2"/>
  <c r="X235" i="2" s="1"/>
  <c r="AA232" i="2"/>
  <c r="AA239" i="2"/>
  <c r="AB5" i="2"/>
  <c r="V65" i="2"/>
  <c r="Y65" i="2" s="1"/>
  <c r="V18" i="2"/>
  <c r="Y18" i="2" s="1"/>
  <c r="AB52" i="2"/>
  <c r="V24" i="2"/>
  <c r="Y24" i="2" s="1"/>
  <c r="AB4" i="2"/>
  <c r="AB66" i="2"/>
  <c r="AB53" i="2"/>
  <c r="AB19" i="2"/>
  <c r="AB78" i="2"/>
  <c r="AB74" i="2"/>
  <c r="V57" i="2"/>
  <c r="Y57" i="2" s="1"/>
  <c r="AB105" i="2"/>
  <c r="V74" i="2"/>
  <c r="Y74" i="2" s="1"/>
  <c r="AB106" i="2"/>
  <c r="V89" i="2"/>
  <c r="Y89" i="2" s="1"/>
  <c r="AB143" i="2"/>
  <c r="V114" i="2"/>
  <c r="Y114" i="2" s="1"/>
  <c r="AB115" i="2"/>
  <c r="AB153" i="2"/>
  <c r="AB186" i="2"/>
  <c r="AB155" i="2"/>
  <c r="AB168" i="2"/>
  <c r="AB194" i="2"/>
  <c r="V220" i="2"/>
  <c r="Y220" i="2" s="1"/>
  <c r="V228" i="2"/>
  <c r="Y228" i="2" s="1"/>
  <c r="AB236" i="2"/>
  <c r="U45" i="2"/>
  <c r="X45" i="2" s="1"/>
  <c r="AA13" i="2"/>
  <c r="U9" i="2"/>
  <c r="X9" i="2" s="1"/>
  <c r="U16" i="2"/>
  <c r="X16" i="2" s="1"/>
  <c r="AA51" i="2"/>
  <c r="AA27" i="2"/>
  <c r="U23" i="2"/>
  <c r="X23" i="2" s="1"/>
  <c r="U18" i="2"/>
  <c r="X18" i="2" s="1"/>
  <c r="U32" i="2"/>
  <c r="X32" i="2" s="1"/>
  <c r="AA70" i="2"/>
  <c r="U39" i="2"/>
  <c r="X39" i="2" s="1"/>
  <c r="AA44" i="2"/>
  <c r="AA61" i="2"/>
  <c r="U12" i="2"/>
  <c r="X12" i="2" s="1"/>
  <c r="AA42" i="2"/>
  <c r="U64" i="2"/>
  <c r="X64" i="2" s="1"/>
  <c r="AA17" i="2"/>
  <c r="U43" i="2"/>
  <c r="X43" i="2" s="1"/>
  <c r="AA32" i="2"/>
  <c r="AA66" i="2"/>
  <c r="AA68" i="2"/>
  <c r="AA75" i="2"/>
  <c r="U100" i="2"/>
  <c r="X100" i="2" s="1"/>
  <c r="U114" i="2"/>
  <c r="X114" i="2" s="1"/>
  <c r="AA71" i="2"/>
  <c r="U83" i="2"/>
  <c r="X83" i="2" s="1"/>
  <c r="AA134" i="2"/>
  <c r="AA103" i="2"/>
  <c r="AA86" i="2"/>
  <c r="AA93" i="2"/>
  <c r="U86" i="2"/>
  <c r="X86" i="2" s="1"/>
  <c r="AA83" i="2"/>
  <c r="U109" i="2"/>
  <c r="X109" i="2" s="1"/>
  <c r="U129" i="2"/>
  <c r="X129" i="2" s="1"/>
  <c r="U127" i="2"/>
  <c r="X127" i="2" s="1"/>
  <c r="AA158" i="2"/>
  <c r="U143" i="2"/>
  <c r="X143" i="2" s="1"/>
  <c r="U154" i="2"/>
  <c r="X154" i="2" s="1"/>
  <c r="AA130" i="2"/>
  <c r="AA152" i="2"/>
  <c r="U131" i="2"/>
  <c r="X131" i="2" s="1"/>
  <c r="AA165" i="2"/>
  <c r="AA148" i="2"/>
  <c r="U149" i="2"/>
  <c r="X149" i="2" s="1"/>
  <c r="AA190" i="2"/>
  <c r="U166" i="2"/>
  <c r="X166" i="2" s="1"/>
  <c r="U163" i="2"/>
  <c r="X163" i="2" s="1"/>
  <c r="U173" i="2"/>
  <c r="X173" i="2" s="1"/>
  <c r="U171" i="2"/>
  <c r="X171" i="2" s="1"/>
  <c r="U170" i="2"/>
  <c r="X170" i="2" s="1"/>
  <c r="U169" i="2"/>
  <c r="X169" i="2" s="1"/>
  <c r="AA174" i="2"/>
  <c r="AA173" i="2"/>
  <c r="U200" i="2"/>
  <c r="X200" i="2" s="1"/>
  <c r="AA196" i="2"/>
  <c r="U223" i="2"/>
  <c r="X223" i="2" s="1"/>
  <c r="AA202" i="2"/>
  <c r="U186" i="2"/>
  <c r="X186" i="2" s="1"/>
  <c r="U222" i="2"/>
  <c r="X222" i="2" s="1"/>
  <c r="U227" i="2"/>
  <c r="X227" i="2" s="1"/>
  <c r="U236" i="2"/>
  <c r="X236" i="2" s="1"/>
  <c r="AA236" i="2"/>
  <c r="U234" i="2"/>
  <c r="X234" i="2" s="1"/>
  <c r="AB16" i="2"/>
  <c r="V7" i="2"/>
  <c r="Y7" i="2" s="1"/>
  <c r="V26" i="2"/>
  <c r="Y26" i="2" s="1"/>
  <c r="AB28" i="2"/>
  <c r="AB2" i="2"/>
  <c r="V91" i="2"/>
  <c r="Y91" i="2" s="1"/>
  <c r="AB31" i="2"/>
  <c r="AB13" i="2"/>
  <c r="AB15" i="2"/>
  <c r="AB70" i="2"/>
  <c r="AB68" i="2"/>
  <c r="V21" i="2"/>
  <c r="Y21" i="2" s="1"/>
  <c r="AB10" i="2"/>
  <c r="V44" i="2"/>
  <c r="Y44" i="2" s="1"/>
  <c r="AB80" i="2"/>
  <c r="V61" i="2"/>
  <c r="Y61" i="2" s="1"/>
  <c r="AB76" i="2"/>
  <c r="V109" i="2"/>
  <c r="Y109" i="2" s="1"/>
  <c r="V83" i="2"/>
  <c r="Y83" i="2" s="1"/>
  <c r="V82" i="2"/>
  <c r="Y82" i="2" s="1"/>
  <c r="AB95" i="2"/>
  <c r="AB165" i="2"/>
  <c r="AB84" i="2"/>
  <c r="AB120" i="2"/>
  <c r="AB141" i="2"/>
  <c r="AB123" i="2"/>
  <c r="V173" i="2"/>
  <c r="Y173" i="2" s="1"/>
  <c r="AB149" i="2"/>
  <c r="AB167" i="2"/>
  <c r="V183" i="2"/>
  <c r="Y183" i="2" s="1"/>
  <c r="AB176" i="2"/>
  <c r="V168" i="2"/>
  <c r="Y168" i="2" s="1"/>
  <c r="AB197" i="2"/>
  <c r="AB222" i="2"/>
  <c r="AB205" i="2"/>
  <c r="AB239" i="2"/>
  <c r="V234" i="2"/>
  <c r="Y234" i="2" s="1"/>
  <c r="V221" i="2"/>
  <c r="Y221" i="2" s="1"/>
  <c r="AB213" i="2"/>
  <c r="AB193" i="2"/>
  <c r="AB203" i="2"/>
  <c r="AB227" i="2"/>
  <c r="AB207" i="2"/>
  <c r="AB191" i="2"/>
  <c r="V190" i="2"/>
  <c r="Y190" i="2" s="1"/>
  <c r="V185" i="2"/>
  <c r="Y185" i="2" s="1"/>
  <c r="AB177" i="2"/>
  <c r="V182" i="2"/>
  <c r="Y182" i="2" s="1"/>
  <c r="AB162" i="2"/>
  <c r="V157" i="2"/>
  <c r="Y157" i="2" s="1"/>
  <c r="V150" i="2"/>
  <c r="Y150" i="2" s="1"/>
  <c r="V208" i="2"/>
  <c r="Y208" i="2" s="1"/>
  <c r="V162" i="2"/>
  <c r="Y162" i="2" s="1"/>
  <c r="AB140" i="2"/>
  <c r="V153" i="2"/>
  <c r="Y153" i="2" s="1"/>
  <c r="AB159" i="2"/>
  <c r="V142" i="2"/>
  <c r="Y142" i="2" s="1"/>
  <c r="V137" i="2"/>
  <c r="Y137" i="2" s="1"/>
  <c r="AB128" i="2"/>
  <c r="V102" i="2"/>
  <c r="Y102" i="2" s="1"/>
  <c r="V111" i="2"/>
  <c r="Y111" i="2" s="1"/>
  <c r="AB110" i="2"/>
  <c r="AB129" i="2"/>
  <c r="V105" i="2"/>
  <c r="Y105" i="2" s="1"/>
  <c r="V129" i="2"/>
  <c r="Y129" i="2" s="1"/>
  <c r="V90" i="2"/>
  <c r="Y90" i="2" s="1"/>
  <c r="V92" i="2"/>
  <c r="Y92" i="2" s="1"/>
  <c r="V80" i="2"/>
  <c r="Y80" i="2" s="1"/>
  <c r="AB56" i="2"/>
  <c r="V107" i="2"/>
  <c r="Y107" i="2" s="1"/>
  <c r="AB91" i="2"/>
  <c r="V71" i="2"/>
  <c r="Y71" i="2" s="1"/>
  <c r="AB113" i="2"/>
  <c r="AB49" i="2"/>
  <c r="AB107" i="2"/>
  <c r="V64" i="2"/>
  <c r="Y64" i="2" s="1"/>
  <c r="AB50" i="2"/>
  <c r="AB26" i="2"/>
  <c r="V73" i="2"/>
  <c r="Y73" i="2" s="1"/>
  <c r="V37" i="2"/>
  <c r="Y37" i="2" s="1"/>
  <c r="V13" i="2"/>
  <c r="Y13" i="2" s="1"/>
  <c r="AB89" i="2"/>
  <c r="V39" i="2"/>
  <c r="Y39" i="2" s="1"/>
  <c r="AB135" i="2"/>
  <c r="AB47" i="2"/>
  <c r="AB12" i="2"/>
  <c r="V2" i="2"/>
  <c r="Y2" i="2" s="1"/>
  <c r="AB60" i="2"/>
  <c r="V30" i="2"/>
  <c r="Y30" i="2" s="1"/>
  <c r="V3" i="2"/>
  <c r="Y3" i="2" s="1"/>
  <c r="V25" i="2"/>
  <c r="Y25" i="2" s="1"/>
  <c r="V50" i="2"/>
  <c r="Y50" i="2" s="1"/>
  <c r="AB48" i="2"/>
  <c r="AB3" i="2"/>
  <c r="AB59" i="2"/>
  <c r="V14" i="2"/>
  <c r="Y14" i="2" s="1"/>
  <c r="AB36" i="2"/>
  <c r="AB233" i="2"/>
  <c r="AB238" i="2"/>
  <c r="AB214" i="2"/>
  <c r="AB226" i="2"/>
  <c r="AB196" i="2"/>
  <c r="AB245" i="2"/>
  <c r="AB182" i="2"/>
  <c r="V169" i="2"/>
  <c r="Y169" i="2" s="1"/>
  <c r="AB200" i="2"/>
  <c r="V194" i="2"/>
  <c r="Y194" i="2" s="1"/>
  <c r="AB154" i="2"/>
  <c r="AB147" i="2"/>
  <c r="V159" i="2"/>
  <c r="Y159" i="2" s="1"/>
  <c r="AB181" i="2"/>
  <c r="AB144" i="2"/>
  <c r="V133" i="2"/>
  <c r="Y133" i="2" s="1"/>
  <c r="V134" i="2"/>
  <c r="Y134" i="2" s="1"/>
  <c r="V127" i="2"/>
  <c r="Y127" i="2" s="1"/>
  <c r="V186" i="2"/>
  <c r="Y186" i="2" s="1"/>
  <c r="V110" i="2"/>
  <c r="Y110" i="2" s="1"/>
  <c r="V103" i="2"/>
  <c r="Y103" i="2" s="1"/>
  <c r="V96" i="2"/>
  <c r="Y96" i="2" s="1"/>
  <c r="V113" i="2"/>
  <c r="Y113" i="2" s="1"/>
  <c r="AB87" i="2"/>
  <c r="AB96" i="2"/>
  <c r="AB90" i="2"/>
  <c r="AB72" i="2"/>
  <c r="AB73" i="2"/>
  <c r="AB97" i="2"/>
  <c r="AB77" i="2"/>
  <c r="V76" i="2"/>
  <c r="Y76" i="2" s="1"/>
  <c r="AB41" i="2"/>
  <c r="V70" i="2"/>
  <c r="Y70" i="2" s="1"/>
  <c r="AB55" i="2"/>
  <c r="V28" i="2"/>
  <c r="Y28" i="2" s="1"/>
  <c r="V72" i="2"/>
  <c r="Y72" i="2" s="1"/>
  <c r="V29" i="2"/>
  <c r="Y29" i="2" s="1"/>
  <c r="AB83" i="2"/>
  <c r="V47" i="2"/>
  <c r="Y47" i="2" s="1"/>
  <c r="AB21" i="2"/>
  <c r="V46" i="2"/>
  <c r="Y46" i="2" s="1"/>
  <c r="V49" i="2"/>
  <c r="Y49" i="2" s="1"/>
  <c r="V6" i="2"/>
  <c r="Y6" i="2" s="1"/>
  <c r="AB38" i="2"/>
  <c r="AB7" i="2"/>
  <c r="V16" i="2"/>
  <c r="Y16" i="2" s="1"/>
  <c r="AB30" i="2"/>
  <c r="V15" i="2"/>
  <c r="Y15" i="2" s="1"/>
  <c r="V8" i="2"/>
  <c r="Y8" i="2" s="1"/>
  <c r="AB22" i="2"/>
  <c r="V34" i="2"/>
  <c r="Y34" i="2" s="1"/>
  <c r="AB225" i="2"/>
  <c r="AB219" i="2"/>
  <c r="AB206" i="2"/>
  <c r="AB209" i="2"/>
  <c r="V224" i="2"/>
  <c r="Y224" i="2" s="1"/>
  <c r="V217" i="2"/>
  <c r="Y217" i="2" s="1"/>
  <c r="AB174" i="2"/>
  <c r="V197" i="2"/>
  <c r="Y197" i="2" s="1"/>
  <c r="V196" i="2"/>
  <c r="Y196" i="2" s="1"/>
  <c r="V174" i="2"/>
  <c r="Y174" i="2" s="1"/>
  <c r="V148" i="2"/>
  <c r="Y148" i="2" s="1"/>
  <c r="AB188" i="2"/>
  <c r="V151" i="2"/>
  <c r="Y151" i="2" s="1"/>
  <c r="V167" i="2"/>
  <c r="Y167" i="2" s="1"/>
  <c r="V136" i="2"/>
  <c r="Y136" i="2" s="1"/>
  <c r="V125" i="2"/>
  <c r="Y125" i="2" s="1"/>
  <c r="V126" i="2"/>
  <c r="Y126" i="2" s="1"/>
  <c r="AB125" i="2"/>
  <c r="V181" i="2"/>
  <c r="Y181" i="2" s="1"/>
  <c r="V94" i="2"/>
  <c r="Y94" i="2" s="1"/>
  <c r="AB101" i="2"/>
  <c r="AB94" i="2"/>
  <c r="V112" i="2"/>
  <c r="Y112" i="2" s="1"/>
  <c r="V81" i="2"/>
  <c r="Y81" i="2" s="1"/>
  <c r="AB88" i="2"/>
  <c r="V84" i="2"/>
  <c r="Y84" i="2" s="1"/>
  <c r="V66" i="2"/>
  <c r="Y66" i="2" s="1"/>
  <c r="V123" i="2"/>
  <c r="Y123" i="2" s="1"/>
  <c r="V93" i="2"/>
  <c r="Y93" i="2" s="1"/>
  <c r="AB69" i="2"/>
  <c r="V69" i="2"/>
  <c r="Y69" i="2" s="1"/>
  <c r="V35" i="2"/>
  <c r="Y35" i="2" s="1"/>
  <c r="V67" i="2"/>
  <c r="Y67" i="2" s="1"/>
  <c r="V52" i="2"/>
  <c r="Y52" i="2" s="1"/>
  <c r="V20" i="2"/>
  <c r="Y20" i="2" s="1"/>
  <c r="V53" i="2"/>
  <c r="Y53" i="2" s="1"/>
  <c r="AB27" i="2"/>
  <c r="V77" i="2"/>
  <c r="Y77" i="2" s="1"/>
  <c r="AB45" i="2"/>
  <c r="AB71" i="2"/>
  <c r="V32" i="2"/>
  <c r="Y32" i="2" s="1"/>
  <c r="V40" i="2"/>
  <c r="Y40" i="2" s="1"/>
  <c r="AB37" i="2"/>
  <c r="AB51" i="2"/>
  <c r="V36" i="2"/>
  <c r="Y36" i="2" s="1"/>
  <c r="AB65" i="2"/>
  <c r="V51" i="2"/>
  <c r="Y51" i="2" s="1"/>
  <c r="V63" i="2"/>
  <c r="Y63" i="2" s="1"/>
  <c r="V101" i="2"/>
  <c r="Y101" i="2" s="1"/>
  <c r="V100" i="2"/>
  <c r="Y100" i="2" s="1"/>
  <c r="AB127" i="2"/>
  <c r="AB121" i="2"/>
  <c r="V95" i="2"/>
  <c r="Y95" i="2" s="1"/>
  <c r="AB112" i="2"/>
  <c r="AB117" i="2"/>
  <c r="V163" i="2"/>
  <c r="Y163" i="2" s="1"/>
  <c r="V132" i="2"/>
  <c r="Y132" i="2" s="1"/>
  <c r="AB158" i="2"/>
  <c r="AB164" i="2"/>
  <c r="AB171" i="2"/>
  <c r="V171" i="2"/>
  <c r="Y171" i="2" s="1"/>
  <c r="AB183" i="2"/>
  <c r="V209" i="2"/>
  <c r="Y209" i="2" s="1"/>
  <c r="V205" i="2"/>
  <c r="Y205" i="2" s="1"/>
  <c r="AB201" i="2"/>
  <c r="V236" i="2"/>
  <c r="Y236" i="2" s="1"/>
  <c r="U7" i="2"/>
  <c r="X7" i="2" s="1"/>
  <c r="U240" i="2"/>
  <c r="X240" i="2" s="1"/>
  <c r="U241" i="2"/>
  <c r="X241" i="2" s="1"/>
  <c r="U242" i="2"/>
  <c r="X242" i="2" s="1"/>
  <c r="AA245" i="2"/>
  <c r="U239" i="2"/>
  <c r="X239" i="2" s="1"/>
  <c r="U212" i="2"/>
  <c r="X212" i="2" s="1"/>
  <c r="U213" i="2"/>
  <c r="X213" i="2" s="1"/>
  <c r="U214" i="2"/>
  <c r="X214" i="2" s="1"/>
  <c r="AA225" i="2"/>
  <c r="AA200" i="2"/>
  <c r="AA206" i="2"/>
  <c r="U243" i="2"/>
  <c r="X243" i="2" s="1"/>
  <c r="AA203" i="2"/>
  <c r="AA214" i="2"/>
  <c r="AA227" i="2"/>
  <c r="AA207" i="2"/>
  <c r="AA186" i="2"/>
  <c r="U217" i="2"/>
  <c r="X217" i="2" s="1"/>
  <c r="U176" i="2"/>
  <c r="X176" i="2" s="1"/>
  <c r="U190" i="2"/>
  <c r="X190" i="2" s="1"/>
  <c r="AA201" i="2"/>
  <c r="AA176" i="2"/>
  <c r="AA193" i="2"/>
  <c r="U191" i="2"/>
  <c r="X191" i="2" s="1"/>
  <c r="U232" i="2"/>
  <c r="X232" i="2" s="1"/>
  <c r="AA231" i="2"/>
  <c r="U226" i="2"/>
  <c r="X226" i="2" s="1"/>
  <c r="AA242" i="2"/>
  <c r="AA243" i="2"/>
  <c r="AA234" i="2"/>
  <c r="AA244" i="2"/>
  <c r="U208" i="2"/>
  <c r="X208" i="2" s="1"/>
  <c r="AA216" i="2"/>
  <c r="AA226" i="2"/>
  <c r="AA195" i="2"/>
  <c r="AA204" i="2"/>
  <c r="AA215" i="2"/>
  <c r="U187" i="2"/>
  <c r="X187" i="2" s="1"/>
  <c r="U193" i="2"/>
  <c r="X193" i="2" s="1"/>
  <c r="U168" i="2"/>
  <c r="X168" i="2" s="1"/>
  <c r="AA175" i="2"/>
  <c r="AA184" i="2"/>
  <c r="U195" i="2"/>
  <c r="X195" i="2" s="1"/>
  <c r="U189" i="2"/>
  <c r="X189" i="2" s="1"/>
  <c r="AA199" i="2"/>
  <c r="AA161" i="2"/>
  <c r="AA137" i="2"/>
  <c r="U148" i="2"/>
  <c r="X148" i="2" s="1"/>
  <c r="AA163" i="2"/>
  <c r="AA164" i="2"/>
  <c r="U159" i="2"/>
  <c r="X159" i="2" s="1"/>
  <c r="U161" i="2"/>
  <c r="X161" i="2" s="1"/>
  <c r="AA135" i="2"/>
  <c r="AA113" i="2"/>
  <c r="U138" i="2"/>
  <c r="X138" i="2" s="1"/>
  <c r="U116" i="2"/>
  <c r="X116" i="2" s="1"/>
  <c r="U133" i="2"/>
  <c r="X133" i="2" s="1"/>
  <c r="AA138" i="2"/>
  <c r="AA116" i="2"/>
  <c r="AA136" i="2"/>
  <c r="U145" i="2"/>
  <c r="X145" i="2" s="1"/>
  <c r="AA119" i="2"/>
  <c r="U101" i="2"/>
  <c r="X101" i="2" s="1"/>
  <c r="AA118" i="2"/>
  <c r="AA92" i="2"/>
  <c r="AA101" i="2"/>
  <c r="U96" i="2"/>
  <c r="X96" i="2" s="1"/>
  <c r="AA115" i="2"/>
  <c r="AA95" i="2"/>
  <c r="AA126" i="2"/>
  <c r="AA89" i="2"/>
  <c r="AA79" i="2"/>
  <c r="AA55" i="2"/>
  <c r="AA72" i="2"/>
  <c r="U92" i="2"/>
  <c r="X92" i="2" s="1"/>
  <c r="U106" i="2"/>
  <c r="X106" i="2" s="1"/>
  <c r="U70" i="2"/>
  <c r="X70" i="2" s="1"/>
  <c r="AA77" i="2"/>
  <c r="U42" i="2"/>
  <c r="X42" i="2" s="1"/>
  <c r="U69" i="2"/>
  <c r="X69" i="2" s="1"/>
  <c r="U35" i="2"/>
  <c r="X35" i="2" s="1"/>
  <c r="U11" i="2"/>
  <c r="X11" i="2" s="1"/>
  <c r="AA65" i="2"/>
  <c r="AA50" i="2"/>
  <c r="AA26" i="2"/>
  <c r="AA96" i="2"/>
  <c r="AA57" i="2"/>
  <c r="U38" i="2"/>
  <c r="X38" i="2" s="1"/>
  <c r="U72" i="2"/>
  <c r="X72" i="2" s="1"/>
  <c r="AA6" i="2"/>
  <c r="AA47" i="2"/>
  <c r="AA15" i="2"/>
  <c r="AA3" i="2"/>
  <c r="U13" i="2"/>
  <c r="X13" i="2" s="1"/>
  <c r="AA31" i="2"/>
  <c r="U3" i="2"/>
  <c r="X3" i="2" s="1"/>
  <c r="U33" i="2"/>
  <c r="X33" i="2" s="1"/>
  <c r="U4" i="2"/>
  <c r="X4" i="2" s="1"/>
  <c r="AA46" i="2"/>
  <c r="U8" i="2"/>
  <c r="X8" i="2" s="1"/>
  <c r="U48" i="2"/>
  <c r="X48" i="2" s="1"/>
  <c r="V240" i="2"/>
  <c r="Y240" i="2" s="1"/>
  <c r="V235" i="2"/>
  <c r="Y235" i="2" s="1"/>
  <c r="V233" i="2"/>
  <c r="Y233" i="2" s="1"/>
  <c r="AB235" i="2"/>
  <c r="V231" i="2"/>
  <c r="Y231" i="2" s="1"/>
  <c r="V239" i="2"/>
  <c r="Y239" i="2" s="1"/>
  <c r="V218" i="2"/>
  <c r="Y218" i="2" s="1"/>
  <c r="AB211" i="2"/>
  <c r="AB244" i="2"/>
  <c r="V245" i="2"/>
  <c r="Y245" i="2" s="1"/>
  <c r="V226" i="2"/>
  <c r="Y226" i="2" s="1"/>
  <c r="AC17" i="2"/>
  <c r="AC138" i="2"/>
  <c r="AC39" i="2"/>
  <c r="W92" i="2"/>
  <c r="Z92" i="2" s="1"/>
  <c r="AC199" i="2"/>
  <c r="W35" i="2"/>
  <c r="Z35" i="2" s="1"/>
  <c r="W66" i="2"/>
  <c r="Z66" i="2" s="1"/>
  <c r="V216" i="2"/>
  <c r="Y216" i="2" s="1"/>
  <c r="AB212" i="2"/>
  <c r="V230" i="2"/>
  <c r="Y230" i="2" s="1"/>
  <c r="V243" i="2"/>
  <c r="Y243" i="2" s="1"/>
  <c r="V241" i="2"/>
  <c r="Y241" i="2" s="1"/>
  <c r="AC61" i="2"/>
  <c r="AC228" i="2"/>
  <c r="W58" i="2"/>
  <c r="Z58" i="2" s="1"/>
  <c r="W57" i="2"/>
  <c r="Z57" i="2" s="1"/>
  <c r="W63" i="2"/>
  <c r="Z63" i="2" s="1"/>
  <c r="AC71" i="2"/>
  <c r="W12" i="2"/>
  <c r="Z12" i="2" s="1"/>
  <c r="W4" i="2"/>
  <c r="Z4" i="2" s="1"/>
  <c r="W55" i="2"/>
  <c r="Z55" i="2" s="1"/>
  <c r="AC14" i="2"/>
  <c r="AC41" i="2"/>
  <c r="AC26" i="2"/>
  <c r="AC80" i="2"/>
  <c r="AC84" i="2"/>
  <c r="W89" i="2"/>
  <c r="Z89" i="2" s="1"/>
  <c r="AC92" i="2"/>
  <c r="W110" i="2"/>
  <c r="Z110" i="2" s="1"/>
  <c r="W101" i="2"/>
  <c r="Z101" i="2" s="1"/>
  <c r="W33" i="2"/>
  <c r="Z33" i="2" s="1"/>
  <c r="AC33" i="2"/>
  <c r="W116" i="2"/>
  <c r="Z116" i="2" s="1"/>
  <c r="W64" i="2"/>
  <c r="Z64" i="2" s="1"/>
  <c r="W241" i="2"/>
  <c r="Z241" i="2" s="1"/>
  <c r="W228" i="2"/>
  <c r="Z228" i="2" s="1"/>
  <c r="AC27" i="2"/>
  <c r="AC158" i="2"/>
  <c r="AC47" i="2"/>
  <c r="W16" i="2"/>
  <c r="Z16" i="2" s="1"/>
  <c r="AC64" i="2"/>
  <c r="W71" i="2"/>
  <c r="Z71" i="2" s="1"/>
  <c r="W183" i="2"/>
  <c r="Z183" i="2" s="1"/>
  <c r="W28" i="2"/>
  <c r="Z28" i="2" s="1"/>
  <c r="AC177" i="2"/>
  <c r="AB118" i="2"/>
  <c r="V119" i="2"/>
  <c r="Y119" i="2" s="1"/>
  <c r="V144" i="2"/>
  <c r="Y144" i="2" s="1"/>
  <c r="V155" i="2"/>
  <c r="Y155" i="2" s="1"/>
  <c r="AB131" i="2"/>
  <c r="AB130" i="2"/>
  <c r="AB161" i="2"/>
  <c r="AB173" i="2"/>
  <c r="V143" i="2"/>
  <c r="Y143" i="2" s="1"/>
  <c r="AB148" i="2"/>
  <c r="V149" i="2"/>
  <c r="Y149" i="2" s="1"/>
  <c r="AB146" i="2"/>
  <c r="V175" i="2"/>
  <c r="Y175" i="2" s="1"/>
  <c r="AB170" i="2"/>
  <c r="V179" i="2"/>
  <c r="Y179" i="2" s="1"/>
  <c r="AB184" i="2"/>
  <c r="V177" i="2"/>
  <c r="Y177" i="2" s="1"/>
  <c r="V176" i="2"/>
  <c r="Y176" i="2" s="1"/>
  <c r="V206" i="2"/>
  <c r="Y206" i="2" s="1"/>
  <c r="AB215" i="2"/>
  <c r="AB230" i="2"/>
  <c r="V223" i="2"/>
  <c r="Y223" i="2" s="1"/>
  <c r="AB185" i="2"/>
  <c r="AB216" i="2"/>
  <c r="V207" i="2"/>
  <c r="Y207" i="2" s="1"/>
  <c r="V214" i="2"/>
  <c r="Y214" i="2" s="1"/>
  <c r="AB228" i="2"/>
  <c r="AB242" i="2"/>
  <c r="AB241" i="2"/>
  <c r="V242" i="2"/>
  <c r="Y242" i="2" s="1"/>
  <c r="V104" i="2"/>
  <c r="Y104" i="2" s="1"/>
  <c r="AB109" i="2"/>
  <c r="AB100" i="2"/>
  <c r="V122" i="2"/>
  <c r="Y122" i="2" s="1"/>
  <c r="V128" i="2"/>
  <c r="Y128" i="2" s="1"/>
  <c r="AB133" i="2"/>
  <c r="AB124" i="2"/>
  <c r="AB198" i="2"/>
  <c r="V161" i="2"/>
  <c r="Y161" i="2" s="1"/>
  <c r="V138" i="2"/>
  <c r="Y138" i="2" s="1"/>
  <c r="AB152" i="2"/>
  <c r="V152" i="2"/>
  <c r="Y152" i="2" s="1"/>
  <c r="AB157" i="2"/>
  <c r="V158" i="2"/>
  <c r="Y158" i="2" s="1"/>
  <c r="AB163" i="2"/>
  <c r="V156" i="2"/>
  <c r="Y156" i="2" s="1"/>
  <c r="AB172" i="2"/>
  <c r="V180" i="2"/>
  <c r="Y180" i="2" s="1"/>
  <c r="V202" i="2"/>
  <c r="Y202" i="2" s="1"/>
  <c r="V188" i="2"/>
  <c r="Y188" i="2" s="1"/>
  <c r="V192" i="2"/>
  <c r="Y192" i="2" s="1"/>
  <c r="AB189" i="2"/>
  <c r="V238" i="2"/>
  <c r="Y238" i="2" s="1"/>
  <c r="V211" i="2"/>
  <c r="Y211" i="2" s="1"/>
  <c r="AB204" i="2"/>
  <c r="AB221" i="2"/>
  <c r="V195" i="2"/>
  <c r="Y195" i="2" s="1"/>
  <c r="AB220" i="2"/>
  <c r="V222" i="2"/>
  <c r="Y222" i="2" s="1"/>
  <c r="AB234" i="2"/>
  <c r="AB243" i="2"/>
  <c r="V219" i="2"/>
  <c r="Y219" i="2" s="1"/>
  <c r="AB224" i="2"/>
  <c r="AB231" i="2"/>
  <c r="W79" i="2"/>
  <c r="Z79" i="2" s="1"/>
  <c r="AC101" i="2"/>
  <c r="W172" i="2"/>
  <c r="Z172" i="2" s="1"/>
  <c r="AB119" i="2"/>
  <c r="V108" i="2"/>
  <c r="Y108" i="2" s="1"/>
  <c r="V121" i="2"/>
  <c r="Y121" i="2" s="1"/>
  <c r="AB103" i="2"/>
  <c r="AB139" i="2"/>
  <c r="AB85" i="2"/>
  <c r="AB142" i="2"/>
  <c r="AB108" i="2"/>
  <c r="V130" i="2"/>
  <c r="Y130" i="2" s="1"/>
  <c r="V135" i="2"/>
  <c r="Y135" i="2" s="1"/>
  <c r="V139" i="2"/>
  <c r="Y139" i="2" s="1"/>
  <c r="AB132" i="2"/>
  <c r="V117" i="2"/>
  <c r="Y117" i="2" s="1"/>
  <c r="V116" i="2"/>
  <c r="Y116" i="2" s="1"/>
  <c r="V141" i="2"/>
  <c r="Y141" i="2" s="1"/>
  <c r="AB160" i="2"/>
  <c r="V160" i="2"/>
  <c r="Y160" i="2" s="1"/>
  <c r="V189" i="2"/>
  <c r="Y189" i="2" s="1"/>
  <c r="V165" i="2"/>
  <c r="Y165" i="2" s="1"/>
  <c r="AB192" i="2"/>
  <c r="V164" i="2"/>
  <c r="Y164" i="2" s="1"/>
  <c r="AB180" i="2"/>
  <c r="AB169" i="2"/>
  <c r="V170" i="2"/>
  <c r="Y170" i="2" s="1"/>
  <c r="AB202" i="2"/>
  <c r="AB166" i="2"/>
  <c r="V193" i="2"/>
  <c r="Y193" i="2" s="1"/>
  <c r="V200" i="2"/>
  <c r="Y200" i="2" s="1"/>
  <c r="AB217" i="2"/>
  <c r="AB208" i="2"/>
  <c r="V204" i="2"/>
  <c r="Y204" i="2" s="1"/>
  <c r="V203" i="2"/>
  <c r="Y203" i="2" s="1"/>
  <c r="V232" i="2"/>
  <c r="Y232" i="2" s="1"/>
  <c r="V237" i="2"/>
  <c r="Y237" i="2" s="1"/>
  <c r="V213" i="2"/>
  <c r="Y213" i="2" s="1"/>
  <c r="AB237" i="2"/>
  <c r="V227" i="2"/>
  <c r="Y227" i="2" s="1"/>
  <c r="AB232" i="2"/>
  <c r="W34" i="2"/>
  <c r="Z34" i="2" s="1"/>
  <c r="W9" i="2"/>
  <c r="Z9" i="2" s="1"/>
  <c r="AC59" i="2"/>
  <c r="AC8" i="2"/>
  <c r="W74" i="2"/>
  <c r="Z74" i="2" s="1"/>
  <c r="W45" i="2"/>
  <c r="Z45" i="2" s="1"/>
  <c r="W119" i="2"/>
  <c r="Z119" i="2" s="1"/>
  <c r="W134" i="2"/>
  <c r="Z134" i="2" s="1"/>
  <c r="AC175" i="2"/>
  <c r="AC44" i="2"/>
  <c r="AC42" i="2"/>
  <c r="AC65" i="2"/>
  <c r="AC129" i="2"/>
  <c r="AC189" i="2"/>
  <c r="W233" i="2"/>
  <c r="Z233" i="2" s="1"/>
  <c r="AC54" i="2"/>
  <c r="W54" i="2"/>
  <c r="Z54" i="2" s="1"/>
  <c r="AC58" i="2"/>
  <c r="W85" i="2"/>
  <c r="Z85" i="2" s="1"/>
  <c r="W128" i="2"/>
  <c r="Z128" i="2" s="1"/>
  <c r="AC147" i="2"/>
  <c r="W204" i="2"/>
  <c r="Z204" i="2" s="1"/>
  <c r="AC245" i="2"/>
  <c r="AC15" i="2"/>
  <c r="W62" i="2"/>
  <c r="Z62" i="2" s="1"/>
  <c r="AC24" i="2"/>
  <c r="W6" i="2"/>
  <c r="Z6" i="2" s="1"/>
  <c r="W43" i="2"/>
  <c r="Z43" i="2" s="1"/>
  <c r="W15" i="2"/>
  <c r="Z15" i="2" s="1"/>
  <c r="W69" i="2"/>
  <c r="Z69" i="2" s="1"/>
  <c r="W47" i="2"/>
  <c r="Z47" i="2" s="1"/>
  <c r="W3" i="2"/>
  <c r="Z3" i="2" s="1"/>
  <c r="W42" i="2"/>
  <c r="Z42" i="2" s="1"/>
  <c r="AC29" i="2"/>
  <c r="W49" i="2"/>
  <c r="Z49" i="2" s="1"/>
  <c r="W32" i="2"/>
  <c r="Z32" i="2" s="1"/>
  <c r="AC67" i="2"/>
  <c r="W14" i="2"/>
  <c r="Z14" i="2" s="1"/>
  <c r="W46" i="2"/>
  <c r="Z46" i="2" s="1"/>
  <c r="AC19" i="2"/>
  <c r="AC51" i="2"/>
  <c r="AC34" i="2"/>
  <c r="W60" i="2"/>
  <c r="Z60" i="2" s="1"/>
  <c r="W56" i="2"/>
  <c r="Z56" i="2" s="1"/>
  <c r="W81" i="2"/>
  <c r="Z81" i="2" s="1"/>
  <c r="AC57" i="2"/>
  <c r="AC91" i="2"/>
  <c r="AC105" i="2"/>
  <c r="W105" i="2"/>
  <c r="Z105" i="2" s="1"/>
  <c r="AC109" i="2"/>
  <c r="AC134" i="2"/>
  <c r="W162" i="2"/>
  <c r="Z162" i="2" s="1"/>
  <c r="AC161" i="2"/>
  <c r="W160" i="2"/>
  <c r="Z160" i="2" s="1"/>
  <c r="AC173" i="2"/>
  <c r="W180" i="2"/>
  <c r="Z180" i="2" s="1"/>
  <c r="W177" i="2"/>
  <c r="Z177" i="2" s="1"/>
  <c r="W218" i="2"/>
  <c r="Z218" i="2" s="1"/>
  <c r="W229" i="2"/>
  <c r="Z229" i="2" s="1"/>
  <c r="AC244" i="2"/>
  <c r="W219" i="2"/>
  <c r="Z219" i="2" s="1"/>
  <c r="AC9" i="2"/>
  <c r="AC66" i="2"/>
  <c r="W27" i="2"/>
  <c r="Z27" i="2" s="1"/>
  <c r="W8" i="2"/>
  <c r="Z8" i="2" s="1"/>
  <c r="W50" i="2"/>
  <c r="Z50" i="2" s="1"/>
  <c r="W18" i="2"/>
  <c r="Z18" i="2" s="1"/>
  <c r="W78" i="2"/>
  <c r="Z78" i="2" s="1"/>
  <c r="AC5" i="2"/>
  <c r="AC7" i="2"/>
  <c r="AC63" i="2"/>
  <c r="W2" i="2"/>
  <c r="Z2" i="2" s="1"/>
  <c r="AC56" i="2"/>
  <c r="AC38" i="2"/>
  <c r="AC69" i="2"/>
  <c r="AC20" i="2"/>
  <c r="AC52" i="2"/>
  <c r="W21" i="2"/>
  <c r="Z21" i="2" s="1"/>
  <c r="W53" i="2"/>
  <c r="Z53" i="2" s="1"/>
  <c r="W36" i="2"/>
  <c r="Z36" i="2" s="1"/>
  <c r="W70" i="2"/>
  <c r="Z70" i="2" s="1"/>
  <c r="AC62" i="2"/>
  <c r="W84" i="2"/>
  <c r="Z84" i="2" s="1"/>
  <c r="W59" i="2"/>
  <c r="Z59" i="2" s="1"/>
  <c r="W93" i="2"/>
  <c r="Z93" i="2" s="1"/>
  <c r="W114" i="2"/>
  <c r="Z114" i="2" s="1"/>
  <c r="AC111" i="2"/>
  <c r="W123" i="2"/>
  <c r="Z123" i="2" s="1"/>
  <c r="W137" i="2"/>
  <c r="Z137" i="2" s="1"/>
  <c r="W164" i="2"/>
  <c r="Z164" i="2" s="1"/>
  <c r="AC182" i="2"/>
  <c r="AC216" i="2"/>
  <c r="W175" i="2"/>
  <c r="Z175" i="2" s="1"/>
  <c r="W171" i="2"/>
  <c r="Z171" i="2" s="1"/>
  <c r="W190" i="2"/>
  <c r="Z190" i="2" s="1"/>
  <c r="W224" i="2"/>
  <c r="Z224" i="2" s="1"/>
  <c r="W238" i="2"/>
  <c r="Z238" i="2" s="1"/>
  <c r="W214" i="2"/>
  <c r="Z214" i="2" s="1"/>
  <c r="AC225" i="2"/>
  <c r="AC25" i="2"/>
  <c r="AC98" i="2"/>
  <c r="AC49" i="2"/>
  <c r="W19" i="2"/>
  <c r="Z19" i="2" s="1"/>
  <c r="W7" i="2"/>
  <c r="Z7" i="2" s="1"/>
  <c r="AC45" i="2"/>
  <c r="AC2" i="2"/>
  <c r="AC32" i="2"/>
  <c r="W17" i="2"/>
  <c r="Z17" i="2" s="1"/>
  <c r="AC68" i="2"/>
  <c r="W11" i="2"/>
  <c r="Z11" i="2" s="1"/>
  <c r="AC75" i="2"/>
  <c r="AC46" i="2"/>
  <c r="AC79" i="2"/>
  <c r="AC28" i="2"/>
  <c r="W77" i="2"/>
  <c r="Z77" i="2" s="1"/>
  <c r="W29" i="2"/>
  <c r="Z29" i="2" s="1"/>
  <c r="W73" i="2"/>
  <c r="Z73" i="2" s="1"/>
  <c r="W44" i="2"/>
  <c r="Z44" i="2" s="1"/>
  <c r="W100" i="2"/>
  <c r="Z100" i="2" s="1"/>
  <c r="AC70" i="2"/>
  <c r="W68" i="2"/>
  <c r="Z68" i="2" s="1"/>
  <c r="W67" i="2"/>
  <c r="Z67" i="2" s="1"/>
  <c r="AC107" i="2"/>
  <c r="W90" i="2"/>
  <c r="Z90" i="2" s="1"/>
  <c r="W96" i="2"/>
  <c r="Z96" i="2" s="1"/>
  <c r="AC135" i="2"/>
  <c r="W139" i="2"/>
  <c r="Z139" i="2" s="1"/>
  <c r="AC152" i="2"/>
  <c r="AC151" i="2"/>
  <c r="AC191" i="2"/>
  <c r="W181" i="2"/>
  <c r="Z181" i="2" s="1"/>
  <c r="AC201" i="2"/>
  <c r="W201" i="2"/>
  <c r="Z201" i="2" s="1"/>
  <c r="AC222" i="2"/>
  <c r="W208" i="2"/>
  <c r="Z208" i="2" s="1"/>
  <c r="W240" i="2"/>
  <c r="Z240" i="2" s="1"/>
  <c r="W226" i="2"/>
  <c r="Z226" i="2" s="1"/>
  <c r="W39" i="2"/>
  <c r="Z39" i="2" s="1"/>
  <c r="AC6" i="2"/>
  <c r="AC53" i="2"/>
  <c r="W20" i="2"/>
  <c r="Z20" i="2" s="1"/>
  <c r="AC23" i="2"/>
  <c r="AC48" i="2"/>
  <c r="W10" i="2"/>
  <c r="Z10" i="2" s="1"/>
  <c r="W41" i="2"/>
  <c r="Z41" i="2" s="1"/>
  <c r="W23" i="2"/>
  <c r="Z23" i="2" s="1"/>
  <c r="AC82" i="2"/>
  <c r="AC18" i="2"/>
  <c r="AC76" i="2"/>
  <c r="W48" i="2"/>
  <c r="Z48" i="2" s="1"/>
  <c r="W80" i="2"/>
  <c r="Z80" i="2" s="1"/>
  <c r="W30" i="2"/>
  <c r="Z30" i="2" s="1"/>
  <c r="W108" i="2"/>
  <c r="Z108" i="2" s="1"/>
  <c r="AC35" i="2"/>
  <c r="W94" i="2"/>
  <c r="Z94" i="2" s="1"/>
  <c r="AC50" i="2"/>
  <c r="AC106" i="2"/>
  <c r="W72" i="2"/>
  <c r="Z72" i="2" s="1"/>
  <c r="AC74" i="2"/>
  <c r="AC73" i="2"/>
  <c r="W109" i="2"/>
  <c r="Z109" i="2" s="1"/>
  <c r="W98" i="2"/>
  <c r="Z98" i="2" s="1"/>
  <c r="AC102" i="2"/>
  <c r="W121" i="2"/>
  <c r="Z121" i="2" s="1"/>
  <c r="W143" i="2"/>
  <c r="Z143" i="2" s="1"/>
  <c r="AC154" i="2"/>
  <c r="W168" i="2"/>
  <c r="Z168" i="2" s="1"/>
  <c r="AC148" i="2"/>
  <c r="AC185" i="2"/>
  <c r="W178" i="2"/>
  <c r="Z178" i="2" s="1"/>
  <c r="W206" i="2"/>
  <c r="Z206" i="2" s="1"/>
  <c r="AC203" i="2"/>
  <c r="AC235" i="2"/>
  <c r="W230" i="2"/>
  <c r="Z230" i="2" s="1"/>
  <c r="AC232" i="2"/>
  <c r="W37" i="2"/>
  <c r="Z37" i="2" s="1"/>
  <c r="AC108" i="2"/>
  <c r="W52" i="2"/>
  <c r="Z52" i="2" s="1"/>
  <c r="AC100" i="2"/>
  <c r="AC78" i="2"/>
  <c r="W76" i="2"/>
  <c r="Z76" i="2" s="1"/>
  <c r="W75" i="2"/>
  <c r="Z75" i="2" s="1"/>
  <c r="AC81" i="2"/>
  <c r="W124" i="2"/>
  <c r="Z124" i="2" s="1"/>
  <c r="AC110" i="2"/>
  <c r="AC127" i="2"/>
  <c r="AC124" i="2"/>
  <c r="AC162" i="2"/>
  <c r="W193" i="2"/>
  <c r="Z193" i="2" s="1"/>
  <c r="W165" i="2"/>
  <c r="Z165" i="2" s="1"/>
  <c r="AC188" i="2"/>
  <c r="AC184" i="2"/>
  <c r="AC207" i="2"/>
  <c r="AC221" i="2"/>
  <c r="AC239" i="2"/>
  <c r="AC218" i="2"/>
  <c r="AC240" i="2"/>
  <c r="W51" i="2"/>
  <c r="Z51" i="2" s="1"/>
  <c r="AC16" i="2"/>
  <c r="AC72" i="2"/>
  <c r="W31" i="2"/>
  <c r="Z31" i="2" s="1"/>
  <c r="W5" i="2"/>
  <c r="Z5" i="2" s="1"/>
  <c r="W61" i="2"/>
  <c r="Z61" i="2" s="1"/>
  <c r="W25" i="2"/>
  <c r="Z25" i="2" s="1"/>
  <c r="W65" i="2"/>
  <c r="Z65" i="2" s="1"/>
  <c r="AC31" i="2"/>
  <c r="AC90" i="2"/>
  <c r="AC37" i="2"/>
  <c r="W24" i="2"/>
  <c r="Z24" i="2" s="1"/>
  <c r="AC60" i="2"/>
  <c r="W102" i="2"/>
  <c r="Z102" i="2" s="1"/>
  <c r="W38" i="2"/>
  <c r="Z38" i="2" s="1"/>
  <c r="AC11" i="2"/>
  <c r="AC43" i="2"/>
  <c r="W136" i="2"/>
  <c r="Z136" i="2" s="1"/>
  <c r="AC55" i="2"/>
  <c r="AC112" i="2"/>
  <c r="AC77" i="2"/>
  <c r="AC87" i="2"/>
  <c r="AC83" i="2"/>
  <c r="AC89" i="2"/>
  <c r="AC128" i="2"/>
  <c r="W95" i="2"/>
  <c r="Z95" i="2" s="1"/>
  <c r="W184" i="2"/>
  <c r="Z184" i="2" s="1"/>
  <c r="W126" i="2"/>
  <c r="Z126" i="2" s="1"/>
  <c r="W147" i="2"/>
  <c r="Z147" i="2" s="1"/>
  <c r="AC196" i="2"/>
  <c r="AC139" i="2"/>
  <c r="AC170" i="2"/>
  <c r="AC187" i="2"/>
  <c r="W210" i="2"/>
  <c r="Z210" i="2" s="1"/>
  <c r="AC202" i="2"/>
  <c r="AC213" i="2"/>
  <c r="W220" i="2"/>
  <c r="Z220" i="2" s="1"/>
  <c r="W107" i="2"/>
  <c r="Z107" i="2" s="1"/>
  <c r="AC96" i="2"/>
  <c r="AC130" i="2"/>
  <c r="W113" i="2"/>
  <c r="Z113" i="2" s="1"/>
  <c r="W104" i="2"/>
  <c r="Z104" i="2" s="1"/>
  <c r="W103" i="2"/>
  <c r="Z103" i="2" s="1"/>
  <c r="W131" i="2"/>
  <c r="Z131" i="2" s="1"/>
  <c r="W129" i="2"/>
  <c r="Z129" i="2" s="1"/>
  <c r="W135" i="2"/>
  <c r="Z135" i="2" s="1"/>
  <c r="AC141" i="2"/>
  <c r="AC132" i="2"/>
  <c r="AC115" i="2"/>
  <c r="AC160" i="2"/>
  <c r="W155" i="2"/>
  <c r="Z155" i="2" s="1"/>
  <c r="W145" i="2"/>
  <c r="Z145" i="2" s="1"/>
  <c r="W194" i="2"/>
  <c r="Z194" i="2" s="1"/>
  <c r="AC166" i="2"/>
  <c r="W142" i="2"/>
  <c r="Z142" i="2" s="1"/>
  <c r="W141" i="2"/>
  <c r="Z141" i="2" s="1"/>
  <c r="AC181" i="2"/>
  <c r="W186" i="2"/>
  <c r="Z186" i="2" s="1"/>
  <c r="AC178" i="2"/>
  <c r="W179" i="2"/>
  <c r="Z179" i="2" s="1"/>
  <c r="W185" i="2"/>
  <c r="Z185" i="2" s="1"/>
  <c r="AC183" i="2"/>
  <c r="AC205" i="2"/>
  <c r="W221" i="2"/>
  <c r="Z221" i="2" s="1"/>
  <c r="AC227" i="2"/>
  <c r="AC209" i="2"/>
  <c r="AC210" i="2"/>
  <c r="AC206" i="2"/>
  <c r="W207" i="2"/>
  <c r="Z207" i="2" s="1"/>
  <c r="AC212" i="2"/>
  <c r="AC243" i="2"/>
  <c r="AC226" i="2"/>
  <c r="W227" i="2"/>
  <c r="Z227" i="2" s="1"/>
  <c r="W234" i="2"/>
  <c r="Z234" i="2" s="1"/>
  <c r="W83" i="2"/>
  <c r="Z83" i="2" s="1"/>
  <c r="W122" i="2"/>
  <c r="Z122" i="2" s="1"/>
  <c r="AC104" i="2"/>
  <c r="AC140" i="2"/>
  <c r="AC144" i="2"/>
  <c r="AC114" i="2"/>
  <c r="W111" i="2"/>
  <c r="Z111" i="2" s="1"/>
  <c r="AC137" i="2"/>
  <c r="W112" i="2"/>
  <c r="Z112" i="2" s="1"/>
  <c r="AC125" i="2"/>
  <c r="W146" i="2"/>
  <c r="Z146" i="2" s="1"/>
  <c r="AC146" i="2"/>
  <c r="AC123" i="2"/>
  <c r="W166" i="2"/>
  <c r="Z166" i="2" s="1"/>
  <c r="W163" i="2"/>
  <c r="Z163" i="2" s="1"/>
  <c r="W153" i="2"/>
  <c r="Z153" i="2" s="1"/>
  <c r="AC142" i="2"/>
  <c r="AC149" i="2"/>
  <c r="W150" i="2"/>
  <c r="Z150" i="2" s="1"/>
  <c r="W149" i="2"/>
  <c r="Z149" i="2" s="1"/>
  <c r="AC195" i="2"/>
  <c r="W189" i="2"/>
  <c r="Z189" i="2" s="1"/>
  <c r="AC190" i="2"/>
  <c r="W203" i="2"/>
  <c r="Z203" i="2" s="1"/>
  <c r="W197" i="2"/>
  <c r="Z197" i="2" s="1"/>
  <c r="W192" i="2"/>
  <c r="Z192" i="2" s="1"/>
  <c r="W209" i="2"/>
  <c r="Z209" i="2" s="1"/>
  <c r="W199" i="2"/>
  <c r="Z199" i="2" s="1"/>
  <c r="AC236" i="2"/>
  <c r="AC186" i="2"/>
  <c r="AC215" i="2"/>
  <c r="AC214" i="2"/>
  <c r="W215" i="2"/>
  <c r="Z215" i="2" s="1"/>
  <c r="AC219" i="2"/>
  <c r="AC237" i="2"/>
  <c r="AC234" i="2"/>
  <c r="W235" i="2"/>
  <c r="Z235" i="2" s="1"/>
  <c r="W242" i="2"/>
  <c r="Z242" i="2" s="1"/>
  <c r="W130" i="2"/>
  <c r="Z130" i="2" s="1"/>
  <c r="W106" i="2"/>
  <c r="Z106" i="2" s="1"/>
  <c r="AC95" i="2"/>
  <c r="AC86" i="2"/>
  <c r="AC85" i="2"/>
  <c r="AC113" i="2"/>
  <c r="AC143" i="2"/>
  <c r="AC118" i="2"/>
  <c r="W127" i="2"/>
  <c r="Z127" i="2" s="1"/>
  <c r="W174" i="2"/>
  <c r="Z174" i="2" s="1"/>
  <c r="W148" i="2"/>
  <c r="Z148" i="2" s="1"/>
  <c r="W125" i="2"/>
  <c r="Z125" i="2" s="1"/>
  <c r="W167" i="2"/>
  <c r="Z167" i="2" s="1"/>
  <c r="AC172" i="2"/>
  <c r="AC159" i="2"/>
  <c r="W144" i="2"/>
  <c r="Z144" i="2" s="1"/>
  <c r="W151" i="2"/>
  <c r="Z151" i="2" s="1"/>
  <c r="AC156" i="2"/>
  <c r="AC155" i="2"/>
  <c r="AC171" i="2"/>
  <c r="W191" i="2"/>
  <c r="Z191" i="2" s="1"/>
  <c r="AC193" i="2"/>
  <c r="AC168" i="2"/>
  <c r="W198" i="2"/>
  <c r="Z198" i="2" s="1"/>
  <c r="AC200" i="2"/>
  <c r="W225" i="2"/>
  <c r="Z225" i="2" s="1"/>
  <c r="W211" i="2"/>
  <c r="Z211" i="2" s="1"/>
  <c r="AC204" i="2"/>
  <c r="W188" i="2"/>
  <c r="Z188" i="2" s="1"/>
  <c r="W217" i="2"/>
  <c r="Z217" i="2" s="1"/>
  <c r="W216" i="2"/>
  <c r="Z216" i="2" s="1"/>
  <c r="W222" i="2"/>
  <c r="Z222" i="2" s="1"/>
  <c r="AC223" i="2"/>
  <c r="W245" i="2"/>
  <c r="Z245" i="2" s="1"/>
  <c r="W236" i="2"/>
  <c r="Z236" i="2" s="1"/>
  <c r="AC241" i="2"/>
  <c r="W91" i="2"/>
  <c r="Z91" i="2" s="1"/>
  <c r="W140" i="2"/>
  <c r="Z140" i="2" s="1"/>
  <c r="AC120" i="2"/>
  <c r="W97" i="2"/>
  <c r="Z97" i="2" s="1"/>
  <c r="W88" i="2"/>
  <c r="Z88" i="2" s="1"/>
  <c r="W87" i="2"/>
  <c r="Z87" i="2" s="1"/>
  <c r="W115" i="2"/>
  <c r="Z115" i="2" s="1"/>
  <c r="W176" i="2"/>
  <c r="Z176" i="2" s="1"/>
  <c r="W120" i="2"/>
  <c r="Z120" i="2" s="1"/>
  <c r="AC133" i="2"/>
  <c r="AC116" i="2"/>
  <c r="W154" i="2"/>
  <c r="Z154" i="2" s="1"/>
  <c r="AC131" i="2"/>
  <c r="W182" i="2"/>
  <c r="Z182" i="2" s="1"/>
  <c r="AC174" i="2"/>
  <c r="W161" i="2"/>
  <c r="Z161" i="2" s="1"/>
  <c r="AC150" i="2"/>
  <c r="AC157" i="2"/>
  <c r="W158" i="2"/>
  <c r="Z158" i="2" s="1"/>
  <c r="W157" i="2"/>
  <c r="Z157" i="2" s="1"/>
  <c r="W173" i="2"/>
  <c r="Z173" i="2" s="1"/>
  <c r="AC192" i="2"/>
  <c r="W195" i="2"/>
  <c r="Z195" i="2" s="1"/>
  <c r="W170" i="2"/>
  <c r="Z170" i="2" s="1"/>
  <c r="AC167" i="2"/>
  <c r="W202" i="2"/>
  <c r="Z202" i="2" s="1"/>
  <c r="AC198" i="2"/>
  <c r="W212" i="2"/>
  <c r="Z212" i="2" s="1"/>
  <c r="W205" i="2"/>
  <c r="Z205" i="2" s="1"/>
  <c r="AC194" i="2"/>
  <c r="W223" i="2"/>
  <c r="Z223" i="2" s="1"/>
  <c r="AC220" i="2"/>
  <c r="AC229" i="2"/>
  <c r="W231" i="2"/>
  <c r="Z231" i="2" s="1"/>
  <c r="AC231" i="2"/>
  <c r="AC242" i="2"/>
  <c r="W243" i="2"/>
  <c r="Z243" i="2" s="1"/>
  <c r="AC99" i="2"/>
  <c r="AC97" i="2"/>
  <c r="W82" i="2"/>
  <c r="Z82" i="2" s="1"/>
  <c r="AC122" i="2"/>
  <c r="AC103" i="2"/>
  <c r="AC94" i="2"/>
  <c r="AC93" i="2"/>
  <c r="AC121" i="2"/>
  <c r="AC119" i="2"/>
  <c r="AC126" i="2"/>
  <c r="AC136" i="2"/>
  <c r="W118" i="2"/>
  <c r="Z118" i="2" s="1"/>
  <c r="W156" i="2"/>
  <c r="Z156" i="2" s="1"/>
  <c r="W133" i="2"/>
  <c r="Z133" i="2" s="1"/>
  <c r="AC145" i="2"/>
  <c r="AC180" i="2"/>
  <c r="AC165" i="2"/>
  <c r="W152" i="2"/>
  <c r="Z152" i="2" s="1"/>
  <c r="W159" i="2"/>
  <c r="Z159" i="2" s="1"/>
  <c r="AC164" i="2"/>
  <c r="AC163" i="2"/>
  <c r="AC179" i="2"/>
  <c r="AC211" i="2"/>
  <c r="AC169" i="2"/>
  <c r="AC176" i="2"/>
  <c r="W169" i="2"/>
  <c r="Z169" i="2" s="1"/>
  <c r="W213" i="2"/>
  <c r="Z213" i="2" s="1"/>
  <c r="W200" i="2"/>
  <c r="Z200" i="2" s="1"/>
  <c r="AC217" i="2"/>
  <c r="AC208" i="2"/>
  <c r="W196" i="2"/>
  <c r="Z196" i="2" s="1"/>
  <c r="AC230" i="2"/>
  <c r="W232" i="2"/>
  <c r="Z232" i="2" s="1"/>
  <c r="W237" i="2"/>
  <c r="Z237" i="2" s="1"/>
  <c r="AC238" i="2"/>
  <c r="W239" i="2"/>
  <c r="Z239" i="2" s="1"/>
  <c r="W244" i="2"/>
  <c r="Z244" i="2" s="1"/>
  <c r="U38" i="1"/>
  <c r="AI33" i="1"/>
  <c r="AI36" i="1" s="1"/>
  <c r="AJ36" i="1" s="1"/>
  <c r="V73" i="1"/>
  <c r="T38" i="1"/>
  <c r="Z29" i="1"/>
  <c r="AA29" i="1"/>
  <c r="AJ85" i="2" l="1"/>
  <c r="AB175" i="2"/>
  <c r="AK175" i="2" s="1"/>
  <c r="V27" i="2"/>
  <c r="Y27" i="2" s="1"/>
  <c r="V11" i="2"/>
  <c r="Y11" i="2" s="1"/>
  <c r="AB114" i="2"/>
  <c r="AE114" i="2" s="1"/>
  <c r="V229" i="2"/>
  <c r="Y229" i="2" s="1"/>
  <c r="AB156" i="2"/>
  <c r="AB43" i="2"/>
  <c r="AK43" i="2" s="1"/>
  <c r="V99" i="2"/>
  <c r="Y99" i="2" s="1"/>
  <c r="AB229" i="2"/>
  <c r="AE229" i="2" s="1"/>
  <c r="H229" i="3" s="1"/>
  <c r="AB35" i="2"/>
  <c r="V97" i="2"/>
  <c r="Y97" i="2" s="1"/>
  <c r="AB24" i="2"/>
  <c r="AE24" i="2" s="1"/>
  <c r="V154" i="2"/>
  <c r="Y154" i="2" s="1"/>
  <c r="V23" i="2"/>
  <c r="Y23" i="2" s="1"/>
  <c r="AB99" i="2"/>
  <c r="V56" i="2"/>
  <c r="Y56" i="2" s="1"/>
  <c r="AB116" i="2"/>
  <c r="AE116" i="2" s="1"/>
  <c r="AH116" i="2" s="1"/>
  <c r="V55" i="2"/>
  <c r="Y55" i="2" s="1"/>
  <c r="G2" i="3"/>
  <c r="G48" i="3"/>
  <c r="AG48" i="2"/>
  <c r="AC233" i="2"/>
  <c r="AC88" i="2"/>
  <c r="AL88" i="2" s="1"/>
  <c r="W99" i="2"/>
  <c r="Z99" i="2" s="1"/>
  <c r="W22" i="2"/>
  <c r="Z22" i="2" s="1"/>
  <c r="AC4" i="2"/>
  <c r="AF4" i="2" s="1"/>
  <c r="AI4" i="2" s="1"/>
  <c r="AC117" i="2"/>
  <c r="AF117" i="2" s="1"/>
  <c r="W13" i="2"/>
  <c r="Z13" i="2" s="1"/>
  <c r="AC40" i="2"/>
  <c r="AC3" i="2"/>
  <c r="AC22" i="2"/>
  <c r="AF22" i="2" s="1"/>
  <c r="AI22" i="2" s="1"/>
  <c r="AJ53" i="2"/>
  <c r="W86" i="2"/>
  <c r="Z86" i="2" s="1"/>
  <c r="W187" i="2"/>
  <c r="Z187" i="2" s="1"/>
  <c r="AC13" i="2"/>
  <c r="AF13" i="2" s="1"/>
  <c r="AC197" i="2"/>
  <c r="AC36" i="2"/>
  <c r="AF36" i="2" s="1"/>
  <c r="AI36" i="2" s="1"/>
  <c r="W40" i="2"/>
  <c r="Z40" i="2" s="1"/>
  <c r="AC153" i="2"/>
  <c r="AF153" i="2" s="1"/>
  <c r="AI153" i="2" s="1"/>
  <c r="G14" i="3"/>
  <c r="AJ48" i="2"/>
  <c r="W132" i="2"/>
  <c r="Z132" i="2" s="1"/>
  <c r="W26" i="2"/>
  <c r="Z26" i="2" s="1"/>
  <c r="W117" i="2"/>
  <c r="Z117" i="2" s="1"/>
  <c r="AC12" i="2"/>
  <c r="AC30" i="2"/>
  <c r="AF30" i="2" s="1"/>
  <c r="I30" i="3" s="1"/>
  <c r="W138" i="2"/>
  <c r="Z138" i="2" s="1"/>
  <c r="AC21" i="2"/>
  <c r="AF21" i="2" s="1"/>
  <c r="AI21" i="2" s="1"/>
  <c r="AC10" i="2"/>
  <c r="AF10" i="2" s="1"/>
  <c r="AI10" i="2" s="1"/>
  <c r="AJ36" i="2"/>
  <c r="AJ54" i="2"/>
  <c r="AB14" i="2"/>
  <c r="V58" i="2"/>
  <c r="Y58" i="2" s="1"/>
  <c r="AB75" i="2"/>
  <c r="AB44" i="2"/>
  <c r="AE44" i="2" s="1"/>
  <c r="H44" i="3" s="1"/>
  <c r="AL224" i="2"/>
  <c r="AB179" i="2"/>
  <c r="AE179" i="2" s="1"/>
  <c r="AH179" i="2" s="1"/>
  <c r="V145" i="2"/>
  <c r="Y145" i="2" s="1"/>
  <c r="AB42" i="2"/>
  <c r="V54" i="2"/>
  <c r="Y54" i="2" s="1"/>
  <c r="V9" i="2"/>
  <c r="Y9" i="2" s="1"/>
  <c r="AB190" i="2"/>
  <c r="AE190" i="2" s="1"/>
  <c r="V225" i="2"/>
  <c r="Y225" i="2" s="1"/>
  <c r="AB111" i="2"/>
  <c r="AE111" i="2" s="1"/>
  <c r="AB195" i="2"/>
  <c r="AB92" i="2"/>
  <c r="AE92" i="2" s="1"/>
  <c r="V17" i="2"/>
  <c r="Y17" i="2" s="1"/>
  <c r="AB187" i="2"/>
  <c r="AB79" i="2"/>
  <c r="V118" i="2"/>
  <c r="Y118" i="2" s="1"/>
  <c r="V33" i="2"/>
  <c r="Y33" i="2" s="1"/>
  <c r="AB32" i="2"/>
  <c r="V85" i="2"/>
  <c r="Y85" i="2" s="1"/>
  <c r="V43" i="2"/>
  <c r="Y43" i="2" s="1"/>
  <c r="AB64" i="2"/>
  <c r="V48" i="2"/>
  <c r="Y48" i="2" s="1"/>
  <c r="V191" i="2"/>
  <c r="Y191" i="2" s="1"/>
  <c r="V198" i="2"/>
  <c r="Y198" i="2" s="1"/>
  <c r="V75" i="2"/>
  <c r="Y75" i="2" s="1"/>
  <c r="AB126" i="2"/>
  <c r="AE126" i="2" s="1"/>
  <c r="AB82" i="2"/>
  <c r="AB57" i="2"/>
  <c r="AE57" i="2" s="1"/>
  <c r="AH57" i="2" s="1"/>
  <c r="AB151" i="2"/>
  <c r="AE151" i="2" s="1"/>
  <c r="AB138" i="2"/>
  <c r="AE138" i="2" s="1"/>
  <c r="AH138" i="2" s="1"/>
  <c r="V166" i="2"/>
  <c r="Y166" i="2" s="1"/>
  <c r="AB218" i="2"/>
  <c r="AE218" i="2" s="1"/>
  <c r="AH218" i="2" s="1"/>
  <c r="AB46" i="2"/>
  <c r="AK46" i="2" s="1"/>
  <c r="AB122" i="2"/>
  <c r="AE122" i="2" s="1"/>
  <c r="H122" i="3" s="1"/>
  <c r="V12" i="2"/>
  <c r="Y12" i="2" s="1"/>
  <c r="AB23" i="2"/>
  <c r="AE23" i="2" s="1"/>
  <c r="AH23" i="2" s="1"/>
  <c r="AB223" i="2"/>
  <c r="AB104" i="2"/>
  <c r="V131" i="2"/>
  <c r="Y131" i="2" s="1"/>
  <c r="V60" i="2"/>
  <c r="Y60" i="2" s="1"/>
  <c r="V31" i="2"/>
  <c r="Y31" i="2" s="1"/>
  <c r="AB81" i="2"/>
  <c r="V86" i="2"/>
  <c r="Y86" i="2" s="1"/>
  <c r="AB54" i="2"/>
  <c r="V45" i="2"/>
  <c r="Y45" i="2" s="1"/>
  <c r="V210" i="2"/>
  <c r="Y210" i="2" s="1"/>
  <c r="AB136" i="2"/>
  <c r="AE136" i="2" s="1"/>
  <c r="V79" i="2"/>
  <c r="Y79" i="2" s="1"/>
  <c r="AB9" i="2"/>
  <c r="AE9" i="2" s="1"/>
  <c r="AH9" i="2" s="1"/>
  <c r="AB17" i="2"/>
  <c r="AK17" i="2" s="1"/>
  <c r="AB63" i="2"/>
  <c r="V199" i="2"/>
  <c r="Y199" i="2" s="1"/>
  <c r="AB86" i="2"/>
  <c r="V87" i="2"/>
  <c r="Y87" i="2" s="1"/>
  <c r="AB199" i="2"/>
  <c r="AE199" i="2" s="1"/>
  <c r="V187" i="2"/>
  <c r="Y187" i="2" s="1"/>
  <c r="AB33" i="2"/>
  <c r="AE33" i="2" s="1"/>
  <c r="H33" i="3" s="1"/>
  <c r="AB102" i="2"/>
  <c r="AE102" i="2" s="1"/>
  <c r="AH102" i="2" s="1"/>
  <c r="AB20" i="2"/>
  <c r="AK20" i="2" s="1"/>
  <c r="AB61" i="2"/>
  <c r="AE61" i="2" s="1"/>
  <c r="AH61" i="2" s="1"/>
  <c r="AB137" i="2"/>
  <c r="AE137" i="2" s="1"/>
  <c r="V41" i="2"/>
  <c r="Y41" i="2" s="1"/>
  <c r="AB58" i="2"/>
  <c r="V10" i="2"/>
  <c r="Y10" i="2" s="1"/>
  <c r="V42" i="2"/>
  <c r="Y42" i="2" s="1"/>
  <c r="V106" i="2"/>
  <c r="Y106" i="2" s="1"/>
  <c r="AB134" i="2"/>
  <c r="V184" i="2"/>
  <c r="Y184" i="2" s="1"/>
  <c r="V124" i="2"/>
  <c r="Y124" i="2" s="1"/>
  <c r="AB25" i="2"/>
  <c r="V212" i="2"/>
  <c r="Y212" i="2" s="1"/>
  <c r="V5" i="2"/>
  <c r="Y5" i="2" s="1"/>
  <c r="V146" i="2"/>
  <c r="Y146" i="2" s="1"/>
  <c r="V19" i="2"/>
  <c r="Y19" i="2" s="1"/>
  <c r="AB29" i="2"/>
  <c r="AB8" i="2"/>
  <c r="AK8" i="2" s="1"/>
  <c r="AB18" i="2"/>
  <c r="AB67" i="2"/>
  <c r="V68" i="2"/>
  <c r="Y68" i="2" s="1"/>
  <c r="AK114" i="2"/>
  <c r="AK137" i="2"/>
  <c r="G85" i="3"/>
  <c r="H116" i="3"/>
  <c r="AK116" i="2"/>
  <c r="AJ143" i="2"/>
  <c r="G58" i="3"/>
  <c r="H57" i="3"/>
  <c r="AH151" i="2"/>
  <c r="H151" i="3"/>
  <c r="AH229" i="2"/>
  <c r="AH114" i="2"/>
  <c r="H114" i="3"/>
  <c r="AH24" i="2"/>
  <c r="H24" i="3"/>
  <c r="AH34" i="2"/>
  <c r="H34" i="3"/>
  <c r="H61" i="3"/>
  <c r="H137" i="3"/>
  <c r="AH137" i="2"/>
  <c r="H23" i="3"/>
  <c r="AK61" i="2"/>
  <c r="AG54" i="2"/>
  <c r="AK138" i="2"/>
  <c r="G53" i="3"/>
  <c r="AK218" i="2"/>
  <c r="AK229" i="2"/>
  <c r="AK34" i="2"/>
  <c r="G143" i="3"/>
  <c r="AK151" i="2"/>
  <c r="AK24" i="2"/>
  <c r="AF211" i="2"/>
  <c r="AI211" i="2" s="1"/>
  <c r="AL211" i="2"/>
  <c r="AF130" i="2"/>
  <c r="I130" i="3" s="1"/>
  <c r="AL130" i="2"/>
  <c r="AF5" i="2"/>
  <c r="I5" i="3" s="1"/>
  <c r="AL5" i="2"/>
  <c r="AE224" i="2"/>
  <c r="AH224" i="2" s="1"/>
  <c r="AK224" i="2"/>
  <c r="AE55" i="2"/>
  <c r="AH55" i="2" s="1"/>
  <c r="AK55" i="2"/>
  <c r="AD165" i="2"/>
  <c r="AJ165" i="2"/>
  <c r="AD235" i="2"/>
  <c r="AG235" i="2" s="1"/>
  <c r="AJ235" i="2"/>
  <c r="AD28" i="2"/>
  <c r="G28" i="3" s="1"/>
  <c r="AJ28" i="2"/>
  <c r="AD213" i="2"/>
  <c r="AG213" i="2" s="1"/>
  <c r="AJ213" i="2"/>
  <c r="AF236" i="2"/>
  <c r="AI236" i="2" s="1"/>
  <c r="AL236" i="2"/>
  <c r="AF96" i="2"/>
  <c r="AI96" i="2" s="1"/>
  <c r="AL96" i="2"/>
  <c r="AF78" i="2"/>
  <c r="AI78" i="2" s="1"/>
  <c r="AL78" i="2"/>
  <c r="AF201" i="2"/>
  <c r="AI201" i="2" s="1"/>
  <c r="AL201" i="2"/>
  <c r="AE130" i="2"/>
  <c r="AH130" i="2" s="1"/>
  <c r="AK130" i="2"/>
  <c r="AD65" i="2"/>
  <c r="AG65" i="2" s="1"/>
  <c r="AJ65" i="2"/>
  <c r="AE112" i="2"/>
  <c r="AH112" i="2" s="1"/>
  <c r="AK112" i="2"/>
  <c r="AE96" i="2"/>
  <c r="H96" i="3" s="1"/>
  <c r="AK96" i="2"/>
  <c r="AE200" i="2"/>
  <c r="AH200" i="2" s="1"/>
  <c r="AK200" i="2"/>
  <c r="AE49" i="2"/>
  <c r="AH49" i="2" s="1"/>
  <c r="AK49" i="2"/>
  <c r="AE70" i="2"/>
  <c r="AH70" i="2" s="1"/>
  <c r="AK70" i="2"/>
  <c r="AD202" i="2"/>
  <c r="AG202" i="2" s="1"/>
  <c r="AJ202" i="2"/>
  <c r="AD71" i="2"/>
  <c r="AG71" i="2" s="1"/>
  <c r="AJ71" i="2"/>
  <c r="AE155" i="2"/>
  <c r="AK155" i="2"/>
  <c r="AD228" i="2"/>
  <c r="AG228" i="2" s="1"/>
  <c r="AJ228" i="2"/>
  <c r="AE64" i="2"/>
  <c r="AH64" i="2" s="1"/>
  <c r="AK64" i="2"/>
  <c r="AD63" i="2"/>
  <c r="G63" i="3" s="1"/>
  <c r="AJ63" i="2"/>
  <c r="AD104" i="2"/>
  <c r="AJ104" i="2"/>
  <c r="AD43" i="2"/>
  <c r="AJ43" i="2"/>
  <c r="AD109" i="2"/>
  <c r="AJ109" i="2"/>
  <c r="AD181" i="2"/>
  <c r="AJ181" i="2"/>
  <c r="AD19" i="2"/>
  <c r="AJ19" i="2"/>
  <c r="AE156" i="2"/>
  <c r="AK156" i="2"/>
  <c r="AF217" i="2"/>
  <c r="AI217" i="2" s="1"/>
  <c r="AL217" i="2"/>
  <c r="AF163" i="2"/>
  <c r="I163" i="3" s="1"/>
  <c r="AL163" i="2"/>
  <c r="AF103" i="2"/>
  <c r="AI103" i="2" s="1"/>
  <c r="AL103" i="2"/>
  <c r="AF157" i="2"/>
  <c r="AI157" i="2" s="1"/>
  <c r="AL157" i="2"/>
  <c r="AF133" i="2"/>
  <c r="AI133" i="2" s="1"/>
  <c r="AL133" i="2"/>
  <c r="AF193" i="2"/>
  <c r="AI193" i="2" s="1"/>
  <c r="AL193" i="2"/>
  <c r="AF172" i="2"/>
  <c r="AI172" i="2" s="1"/>
  <c r="AL172" i="2"/>
  <c r="AF113" i="2"/>
  <c r="AI113" i="2" s="1"/>
  <c r="AL113" i="2"/>
  <c r="AF234" i="2"/>
  <c r="AI234" i="2" s="1"/>
  <c r="AL234" i="2"/>
  <c r="AF146" i="2"/>
  <c r="AI146" i="2" s="1"/>
  <c r="AL146" i="2"/>
  <c r="AF140" i="2"/>
  <c r="AI140" i="2" s="1"/>
  <c r="AL140" i="2"/>
  <c r="AF212" i="2"/>
  <c r="AI212" i="2" s="1"/>
  <c r="AL212" i="2"/>
  <c r="AF183" i="2"/>
  <c r="I183" i="3" s="1"/>
  <c r="AL183" i="2"/>
  <c r="AF166" i="2"/>
  <c r="I166" i="3" s="1"/>
  <c r="AL166" i="2"/>
  <c r="AF196" i="2"/>
  <c r="AI196" i="2" s="1"/>
  <c r="AL196" i="2"/>
  <c r="AF87" i="2"/>
  <c r="AI87" i="2" s="1"/>
  <c r="AL87" i="2"/>
  <c r="AF239" i="2"/>
  <c r="AI239" i="2" s="1"/>
  <c r="AL239" i="2"/>
  <c r="AF124" i="2"/>
  <c r="I124" i="3" s="1"/>
  <c r="AL124" i="2"/>
  <c r="AF100" i="2"/>
  <c r="AI100" i="2" s="1"/>
  <c r="AL100" i="2"/>
  <c r="AF102" i="2"/>
  <c r="AI102" i="2" s="1"/>
  <c r="AL102" i="2"/>
  <c r="AF82" i="2"/>
  <c r="I82" i="3" s="1"/>
  <c r="AL82" i="2"/>
  <c r="AF6" i="2"/>
  <c r="AI6" i="2" s="1"/>
  <c r="AL6" i="2"/>
  <c r="AF107" i="2"/>
  <c r="AI107" i="2" s="1"/>
  <c r="AL107" i="2"/>
  <c r="AF32" i="2"/>
  <c r="AI32" i="2" s="1"/>
  <c r="AL32" i="2"/>
  <c r="AF225" i="2"/>
  <c r="AI225" i="2" s="1"/>
  <c r="AL225" i="2"/>
  <c r="AF182" i="2"/>
  <c r="AI182" i="2" s="1"/>
  <c r="AL182" i="2"/>
  <c r="AF69" i="2"/>
  <c r="AI69" i="2" s="1"/>
  <c r="AL69" i="2"/>
  <c r="AF134" i="2"/>
  <c r="AI134" i="2" s="1"/>
  <c r="AL134" i="2"/>
  <c r="AF42" i="2"/>
  <c r="I42" i="3" s="1"/>
  <c r="AL42" i="2"/>
  <c r="AF59" i="2"/>
  <c r="I59" i="3" s="1"/>
  <c r="AL59" i="2"/>
  <c r="AE202" i="2"/>
  <c r="AH202" i="2" s="1"/>
  <c r="AK202" i="2"/>
  <c r="AE119" i="2"/>
  <c r="AH119" i="2" s="1"/>
  <c r="AK119" i="2"/>
  <c r="AE243" i="2"/>
  <c r="AH243" i="2" s="1"/>
  <c r="AK243" i="2"/>
  <c r="AE163" i="2"/>
  <c r="AH163" i="2" s="1"/>
  <c r="AK163" i="2"/>
  <c r="AE124" i="2"/>
  <c r="AH124" i="2" s="1"/>
  <c r="AK124" i="2"/>
  <c r="AE241" i="2"/>
  <c r="AH241" i="2" s="1"/>
  <c r="AK241" i="2"/>
  <c r="AE230" i="2"/>
  <c r="H230" i="3" s="1"/>
  <c r="AK230" i="2"/>
  <c r="AE131" i="2"/>
  <c r="AH131" i="2" s="1"/>
  <c r="AK131" i="2"/>
  <c r="AF158" i="2"/>
  <c r="AI158" i="2" s="1"/>
  <c r="AL158" i="2"/>
  <c r="AF92" i="2"/>
  <c r="I92" i="3" s="1"/>
  <c r="AL92" i="2"/>
  <c r="AF41" i="2"/>
  <c r="AI41" i="2" s="1"/>
  <c r="AL41" i="2"/>
  <c r="AF71" i="2"/>
  <c r="AI71" i="2" s="1"/>
  <c r="AL71" i="2"/>
  <c r="AF61" i="2"/>
  <c r="AI61" i="2" s="1"/>
  <c r="AL61" i="2"/>
  <c r="AF17" i="2"/>
  <c r="AI17" i="2" s="1"/>
  <c r="AL17" i="2"/>
  <c r="AD6" i="2"/>
  <c r="AG6" i="2" s="1"/>
  <c r="AJ6" i="2"/>
  <c r="AD72" i="2"/>
  <c r="AG72" i="2" s="1"/>
  <c r="AJ72" i="2"/>
  <c r="AD101" i="2"/>
  <c r="AG101" i="2" s="1"/>
  <c r="AJ101" i="2"/>
  <c r="AD138" i="2"/>
  <c r="AG138" i="2" s="1"/>
  <c r="AJ138" i="2"/>
  <c r="AD164" i="2"/>
  <c r="AG164" i="2" s="1"/>
  <c r="AJ164" i="2"/>
  <c r="AD184" i="2"/>
  <c r="AG184" i="2" s="1"/>
  <c r="AJ184" i="2"/>
  <c r="AD226" i="2"/>
  <c r="AG226" i="2" s="1"/>
  <c r="AJ226" i="2"/>
  <c r="AD231" i="2"/>
  <c r="AG231" i="2" s="1"/>
  <c r="AJ231" i="2"/>
  <c r="AD200" i="2"/>
  <c r="AG200" i="2" s="1"/>
  <c r="AJ200" i="2"/>
  <c r="AE27" i="2"/>
  <c r="AH27" i="2" s="1"/>
  <c r="AK27" i="2"/>
  <c r="AE101" i="2"/>
  <c r="AH101" i="2" s="1"/>
  <c r="AK101" i="2"/>
  <c r="AE21" i="2"/>
  <c r="AH21" i="2" s="1"/>
  <c r="AK21" i="2"/>
  <c r="AE41" i="2"/>
  <c r="AH41" i="2" s="1"/>
  <c r="AK41" i="2"/>
  <c r="AE87" i="2"/>
  <c r="AH87" i="2" s="1"/>
  <c r="AK87" i="2"/>
  <c r="AE36" i="2"/>
  <c r="AH36" i="2" s="1"/>
  <c r="AK36" i="2"/>
  <c r="AE113" i="2"/>
  <c r="AH113" i="2" s="1"/>
  <c r="AK113" i="2"/>
  <c r="AE162" i="2"/>
  <c r="AH162" i="2" s="1"/>
  <c r="AK162" i="2"/>
  <c r="AE203" i="2"/>
  <c r="AH203" i="2" s="1"/>
  <c r="AK203" i="2"/>
  <c r="AE197" i="2"/>
  <c r="AH197" i="2" s="1"/>
  <c r="AK197" i="2"/>
  <c r="AE141" i="2"/>
  <c r="AH141" i="2" s="1"/>
  <c r="AK141" i="2"/>
  <c r="AE76" i="2"/>
  <c r="AH76" i="2" s="1"/>
  <c r="AK76" i="2"/>
  <c r="AE15" i="2"/>
  <c r="H15" i="3" s="1"/>
  <c r="AK15" i="2"/>
  <c r="AE16" i="2"/>
  <c r="AH16" i="2" s="1"/>
  <c r="AK16" i="2"/>
  <c r="AD152" i="2"/>
  <c r="AG152" i="2" s="1"/>
  <c r="AJ152" i="2"/>
  <c r="AD83" i="2"/>
  <c r="AG83" i="2" s="1"/>
  <c r="AJ83" i="2"/>
  <c r="AE236" i="2"/>
  <c r="H236" i="3" s="1"/>
  <c r="AK236" i="2"/>
  <c r="AE186" i="2"/>
  <c r="AH186" i="2" s="1"/>
  <c r="AK186" i="2"/>
  <c r="AE106" i="2"/>
  <c r="H106" i="3" s="1"/>
  <c r="AK106" i="2"/>
  <c r="AE19" i="2"/>
  <c r="AH19" i="2" s="1"/>
  <c r="AK19" i="2"/>
  <c r="AD219" i="2"/>
  <c r="AG219" i="2" s="1"/>
  <c r="AJ219" i="2"/>
  <c r="AD147" i="2"/>
  <c r="AG147" i="2" s="1"/>
  <c r="AJ147" i="2"/>
  <c r="AD150" i="2"/>
  <c r="G150" i="3" s="1"/>
  <c r="AJ150" i="2"/>
  <c r="AD59" i="2"/>
  <c r="G59" i="3" s="1"/>
  <c r="AJ59" i="2"/>
  <c r="AE11" i="2"/>
  <c r="H11" i="3" s="1"/>
  <c r="AK11" i="2"/>
  <c r="AD106" i="2"/>
  <c r="AG106" i="2" s="1"/>
  <c r="AJ106" i="2"/>
  <c r="AE178" i="2"/>
  <c r="AH178" i="2" s="1"/>
  <c r="AK178" i="2"/>
  <c r="AD122" i="2"/>
  <c r="AG122" i="2" s="1"/>
  <c r="AJ122" i="2"/>
  <c r="AD160" i="2"/>
  <c r="AG160" i="2" s="1"/>
  <c r="AJ160" i="2"/>
  <c r="AD162" i="2"/>
  <c r="AG162" i="2" s="1"/>
  <c r="AJ162" i="2"/>
  <c r="AD185" i="2"/>
  <c r="G185" i="3" s="1"/>
  <c r="AJ185" i="2"/>
  <c r="I224" i="3"/>
  <c r="AD188" i="2"/>
  <c r="AJ188" i="2"/>
  <c r="AD38" i="2"/>
  <c r="AJ38" i="2"/>
  <c r="AD100" i="2"/>
  <c r="AJ100" i="2"/>
  <c r="AD23" i="2"/>
  <c r="AJ23" i="2"/>
  <c r="AD82" i="2"/>
  <c r="AJ82" i="2"/>
  <c r="AD5" i="2"/>
  <c r="AJ5" i="2"/>
  <c r="AD154" i="2"/>
  <c r="AJ154" i="2"/>
  <c r="AE134" i="2"/>
  <c r="AK134" i="2"/>
  <c r="AF132" i="2"/>
  <c r="AI132" i="2" s="1"/>
  <c r="AL132" i="2"/>
  <c r="AF240" i="2"/>
  <c r="AI240" i="2" s="1"/>
  <c r="AL240" i="2"/>
  <c r="AF76" i="2"/>
  <c r="AI76" i="2" s="1"/>
  <c r="AL76" i="2"/>
  <c r="AF68" i="2"/>
  <c r="AI68" i="2" s="1"/>
  <c r="AL68" i="2"/>
  <c r="AF161" i="2"/>
  <c r="AL161" i="2"/>
  <c r="AE172" i="2"/>
  <c r="AH172" i="2" s="1"/>
  <c r="AK172" i="2"/>
  <c r="AD136" i="2"/>
  <c r="AG136" i="2" s="1"/>
  <c r="AJ136" i="2"/>
  <c r="AE90" i="2"/>
  <c r="AK90" i="2"/>
  <c r="AE107" i="2"/>
  <c r="AH107" i="2" s="1"/>
  <c r="AK107" i="2"/>
  <c r="AE205" i="2"/>
  <c r="AH205" i="2" s="1"/>
  <c r="AK205" i="2"/>
  <c r="AD70" i="2"/>
  <c r="AJ70" i="2"/>
  <c r="AD157" i="2"/>
  <c r="AG157" i="2" s="1"/>
  <c r="AJ157" i="2"/>
  <c r="AD155" i="2"/>
  <c r="G155" i="3" s="1"/>
  <c r="AJ155" i="2"/>
  <c r="AD233" i="2"/>
  <c r="AJ233" i="2"/>
  <c r="AF179" i="2"/>
  <c r="AI179" i="2" s="1"/>
  <c r="AL179" i="2"/>
  <c r="AF120" i="2"/>
  <c r="AI120" i="2" s="1"/>
  <c r="AL120" i="2"/>
  <c r="AF195" i="2"/>
  <c r="I195" i="3" s="1"/>
  <c r="AL195" i="2"/>
  <c r="AF139" i="2"/>
  <c r="AI139" i="2" s="1"/>
  <c r="AL139" i="2"/>
  <c r="AF203" i="2"/>
  <c r="I203" i="3" s="1"/>
  <c r="AL203" i="2"/>
  <c r="AF8" i="2"/>
  <c r="AI8" i="2" s="1"/>
  <c r="AL8" i="2"/>
  <c r="AE170" i="2"/>
  <c r="H170" i="3" s="1"/>
  <c r="AK170" i="2"/>
  <c r="AF26" i="2"/>
  <c r="AI26" i="2" s="1"/>
  <c r="AL26" i="2"/>
  <c r="AE65" i="2"/>
  <c r="AH65" i="2" s="1"/>
  <c r="AK65" i="2"/>
  <c r="AE227" i="2"/>
  <c r="AH227" i="2" s="1"/>
  <c r="AK227" i="2"/>
  <c r="AD17" i="2"/>
  <c r="AG17" i="2" s="1"/>
  <c r="AJ17" i="2"/>
  <c r="AE52" i="2"/>
  <c r="AK52" i="2"/>
  <c r="AD178" i="2"/>
  <c r="AG178" i="2" s="1"/>
  <c r="AJ178" i="2"/>
  <c r="AD128" i="2"/>
  <c r="AG128" i="2" s="1"/>
  <c r="AJ128" i="2"/>
  <c r="AD142" i="2"/>
  <c r="AG142" i="2" s="1"/>
  <c r="AJ142" i="2"/>
  <c r="AD69" i="2"/>
  <c r="G69" i="3" s="1"/>
  <c r="AJ69" i="2"/>
  <c r="AD56" i="2"/>
  <c r="AG56" i="2" s="1"/>
  <c r="AJ56" i="2"/>
  <c r="AD124" i="2"/>
  <c r="AG124" i="2" s="1"/>
  <c r="AJ124" i="2"/>
  <c r="AD192" i="2"/>
  <c r="AG192" i="2" s="1"/>
  <c r="AJ192" i="2"/>
  <c r="AD169" i="2"/>
  <c r="AG169" i="2" s="1"/>
  <c r="AJ169" i="2"/>
  <c r="AD108" i="2"/>
  <c r="AG108" i="2" s="1"/>
  <c r="AJ108" i="2"/>
  <c r="AD25" i="2"/>
  <c r="AJ25" i="2"/>
  <c r="AD35" i="2"/>
  <c r="AJ35" i="2"/>
  <c r="AF164" i="2"/>
  <c r="AI164" i="2" s="1"/>
  <c r="AL164" i="2"/>
  <c r="AF122" i="2"/>
  <c r="AI122" i="2" s="1"/>
  <c r="AL122" i="2"/>
  <c r="AF229" i="2"/>
  <c r="AI229" i="2" s="1"/>
  <c r="AL229" i="2"/>
  <c r="AF167" i="2"/>
  <c r="I167" i="3" s="1"/>
  <c r="AL167" i="2"/>
  <c r="AF150" i="2"/>
  <c r="AI150" i="2" s="1"/>
  <c r="AL150" i="2"/>
  <c r="AF85" i="2"/>
  <c r="AI85" i="2" s="1"/>
  <c r="AL85" i="2"/>
  <c r="AF237" i="2"/>
  <c r="AI237" i="2" s="1"/>
  <c r="AL237" i="2"/>
  <c r="AF104" i="2"/>
  <c r="I104" i="3" s="1"/>
  <c r="AL104" i="2"/>
  <c r="AF77" i="2"/>
  <c r="I77" i="3" s="1"/>
  <c r="AL77" i="2"/>
  <c r="AF60" i="2"/>
  <c r="AI60" i="2" s="1"/>
  <c r="AL60" i="2"/>
  <c r="AF221" i="2"/>
  <c r="AI221" i="2" s="1"/>
  <c r="AL221" i="2"/>
  <c r="AF127" i="2"/>
  <c r="I127" i="3" s="1"/>
  <c r="AL127" i="2"/>
  <c r="AF35" i="2"/>
  <c r="AI35" i="2" s="1"/>
  <c r="AL35" i="2"/>
  <c r="AF191" i="2"/>
  <c r="AI191" i="2" s="1"/>
  <c r="AL191" i="2"/>
  <c r="AF28" i="2"/>
  <c r="I28" i="3" s="1"/>
  <c r="AL28" i="2"/>
  <c r="AF2" i="2"/>
  <c r="AL2" i="2"/>
  <c r="AF62" i="2"/>
  <c r="I62" i="3" s="1"/>
  <c r="AL62" i="2"/>
  <c r="AF38" i="2"/>
  <c r="AI38" i="2" s="1"/>
  <c r="AL38" i="2"/>
  <c r="AF109" i="2"/>
  <c r="AI109" i="2" s="1"/>
  <c r="AL109" i="2"/>
  <c r="AF34" i="2"/>
  <c r="I34" i="3" s="1"/>
  <c r="AL34" i="2"/>
  <c r="AF29" i="2"/>
  <c r="AI29" i="2" s="1"/>
  <c r="AL29" i="2"/>
  <c r="AF24" i="2"/>
  <c r="AI24" i="2" s="1"/>
  <c r="AL24" i="2"/>
  <c r="AF58" i="2"/>
  <c r="AI58" i="2" s="1"/>
  <c r="AL58" i="2"/>
  <c r="AF44" i="2"/>
  <c r="I44" i="3" s="1"/>
  <c r="AL44" i="2"/>
  <c r="AE160" i="2"/>
  <c r="AK160" i="2"/>
  <c r="AE108" i="2"/>
  <c r="AH108" i="2" s="1"/>
  <c r="AK108" i="2"/>
  <c r="AF233" i="2"/>
  <c r="AI233" i="2" s="1"/>
  <c r="AL233" i="2"/>
  <c r="AE234" i="2"/>
  <c r="H234" i="3" s="1"/>
  <c r="AK234" i="2"/>
  <c r="AE189" i="2"/>
  <c r="H189" i="3" s="1"/>
  <c r="AK189" i="2"/>
  <c r="AE133" i="2"/>
  <c r="AH133" i="2" s="1"/>
  <c r="AK133" i="2"/>
  <c r="AE242" i="2"/>
  <c r="AH242" i="2" s="1"/>
  <c r="AK242" i="2"/>
  <c r="AE215" i="2"/>
  <c r="H215" i="3" s="1"/>
  <c r="AK215" i="2"/>
  <c r="AE146" i="2"/>
  <c r="AK146" i="2"/>
  <c r="AF88" i="2"/>
  <c r="AI88" i="2" s="1"/>
  <c r="AL117" i="2"/>
  <c r="AF40" i="2"/>
  <c r="I40" i="3" s="1"/>
  <c r="AL40" i="2"/>
  <c r="AF3" i="2"/>
  <c r="AI3" i="2" s="1"/>
  <c r="AL3" i="2"/>
  <c r="AL22" i="2"/>
  <c r="AE235" i="2"/>
  <c r="AK235" i="2"/>
  <c r="AD55" i="2"/>
  <c r="G55" i="3" s="1"/>
  <c r="AJ55" i="2"/>
  <c r="AD92" i="2"/>
  <c r="AG92" i="2" s="1"/>
  <c r="AJ92" i="2"/>
  <c r="AD163" i="2"/>
  <c r="AG163" i="2" s="1"/>
  <c r="AJ163" i="2"/>
  <c r="AD175" i="2"/>
  <c r="AJ175" i="2"/>
  <c r="AD216" i="2"/>
  <c r="AJ216" i="2"/>
  <c r="AD186" i="2"/>
  <c r="AG186" i="2" s="1"/>
  <c r="AJ186" i="2"/>
  <c r="AD225" i="2"/>
  <c r="AG225" i="2" s="1"/>
  <c r="AJ225" i="2"/>
  <c r="AE171" i="2"/>
  <c r="AK171" i="2"/>
  <c r="AE121" i="2"/>
  <c r="AH121" i="2" s="1"/>
  <c r="AK121" i="2"/>
  <c r="AE51" i="2"/>
  <c r="AH51" i="2" s="1"/>
  <c r="AK51" i="2"/>
  <c r="AE188" i="2"/>
  <c r="AH188" i="2" s="1"/>
  <c r="AK188" i="2"/>
  <c r="AE209" i="2"/>
  <c r="AK209" i="2"/>
  <c r="AE30" i="2"/>
  <c r="AK30" i="2"/>
  <c r="AE144" i="2"/>
  <c r="AH144" i="2" s="1"/>
  <c r="AK144" i="2"/>
  <c r="AE182" i="2"/>
  <c r="H182" i="3" s="1"/>
  <c r="AK182" i="2"/>
  <c r="AE60" i="2"/>
  <c r="AK60" i="2"/>
  <c r="AE159" i="2"/>
  <c r="AH159" i="2" s="1"/>
  <c r="AK159" i="2"/>
  <c r="AE193" i="2"/>
  <c r="AH193" i="2" s="1"/>
  <c r="AK193" i="2"/>
  <c r="AE120" i="2"/>
  <c r="AH120" i="2" s="1"/>
  <c r="AK120" i="2"/>
  <c r="AE13" i="2"/>
  <c r="AK13" i="2"/>
  <c r="AD196" i="2"/>
  <c r="AJ196" i="2"/>
  <c r="AD130" i="2"/>
  <c r="AG130" i="2" s="1"/>
  <c r="AJ130" i="2"/>
  <c r="AD42" i="2"/>
  <c r="AG42" i="2" s="1"/>
  <c r="AJ42" i="2"/>
  <c r="AE153" i="2"/>
  <c r="AK153" i="2"/>
  <c r="AE53" i="2"/>
  <c r="AH53" i="2" s="1"/>
  <c r="AK53" i="2"/>
  <c r="AD166" i="2"/>
  <c r="AG166" i="2" s="1"/>
  <c r="AJ166" i="2"/>
  <c r="AD125" i="2"/>
  <c r="AG125" i="2" s="1"/>
  <c r="AJ125" i="2"/>
  <c r="AE6" i="2"/>
  <c r="AK6" i="2"/>
  <c r="AE93" i="2"/>
  <c r="H93" i="3" s="1"/>
  <c r="AK93" i="2"/>
  <c r="AD76" i="2"/>
  <c r="AG76" i="2" s="1"/>
  <c r="AJ76" i="2"/>
  <c r="AE150" i="2"/>
  <c r="AH150" i="2" s="1"/>
  <c r="AK150" i="2"/>
  <c r="AD191" i="2"/>
  <c r="AJ191" i="2"/>
  <c r="AD132" i="2"/>
  <c r="AG132" i="2" s="1"/>
  <c r="AJ132" i="2"/>
  <c r="AD60" i="2"/>
  <c r="AG60" i="2" s="1"/>
  <c r="AJ60" i="2"/>
  <c r="AD230" i="2"/>
  <c r="AG230" i="2" s="1"/>
  <c r="AJ230" i="2"/>
  <c r="AD91" i="2"/>
  <c r="AJ91" i="2"/>
  <c r="AD205" i="2"/>
  <c r="G205" i="3" s="1"/>
  <c r="AJ205" i="2"/>
  <c r="AD212" i="2"/>
  <c r="AG212" i="2" s="1"/>
  <c r="AJ212" i="2"/>
  <c r="AD237" i="2"/>
  <c r="G237" i="3" s="1"/>
  <c r="AJ237" i="2"/>
  <c r="AD102" i="2"/>
  <c r="AJ102" i="2"/>
  <c r="AD74" i="2"/>
  <c r="AJ74" i="2"/>
  <c r="AD187" i="2"/>
  <c r="AJ187" i="2"/>
  <c r="AD121" i="2"/>
  <c r="AJ121" i="2"/>
  <c r="AD7" i="2"/>
  <c r="AJ7" i="2"/>
  <c r="AD21" i="2"/>
  <c r="AJ21" i="2"/>
  <c r="AD218" i="2"/>
  <c r="AJ218" i="2"/>
  <c r="AD123" i="2"/>
  <c r="AJ123" i="2"/>
  <c r="AF242" i="2"/>
  <c r="AI242" i="2" s="1"/>
  <c r="AL242" i="2"/>
  <c r="AF89" i="2"/>
  <c r="AI89" i="2" s="1"/>
  <c r="AL89" i="2"/>
  <c r="AF106" i="2"/>
  <c r="AI106" i="2" s="1"/>
  <c r="AL106" i="2"/>
  <c r="AF147" i="2"/>
  <c r="AI147" i="2" s="1"/>
  <c r="AL147" i="2"/>
  <c r="AE204" i="2"/>
  <c r="AH204" i="2" s="1"/>
  <c r="AK204" i="2"/>
  <c r="AE185" i="2"/>
  <c r="AH185" i="2" s="1"/>
  <c r="AK185" i="2"/>
  <c r="AD15" i="2"/>
  <c r="AG15" i="2" s="1"/>
  <c r="AJ15" i="2"/>
  <c r="AD115" i="2"/>
  <c r="AJ115" i="2"/>
  <c r="AD204" i="2"/>
  <c r="AG204" i="2" s="1"/>
  <c r="AJ204" i="2"/>
  <c r="AD245" i="2"/>
  <c r="AG245" i="2" s="1"/>
  <c r="AJ245" i="2"/>
  <c r="AE45" i="2"/>
  <c r="AH45" i="2" s="1"/>
  <c r="AK45" i="2"/>
  <c r="AE22" i="2"/>
  <c r="AH22" i="2" s="1"/>
  <c r="AK22" i="2"/>
  <c r="AE207" i="2"/>
  <c r="AH207" i="2" s="1"/>
  <c r="AK207" i="2"/>
  <c r="AE68" i="2"/>
  <c r="AH68" i="2" s="1"/>
  <c r="AK68" i="2"/>
  <c r="AD13" i="2"/>
  <c r="AG13" i="2" s="1"/>
  <c r="AJ13" i="2"/>
  <c r="AE42" i="2"/>
  <c r="H42" i="3" s="1"/>
  <c r="AK42" i="2"/>
  <c r="AD229" i="2"/>
  <c r="AG229" i="2" s="1"/>
  <c r="AJ229" i="2"/>
  <c r="AD11" i="2"/>
  <c r="AJ11" i="2"/>
  <c r="AF94" i="2"/>
  <c r="I94" i="3" s="1"/>
  <c r="AL94" i="2"/>
  <c r="AF116" i="2"/>
  <c r="AI116" i="2" s="1"/>
  <c r="AL116" i="2"/>
  <c r="AF144" i="2"/>
  <c r="I144" i="3" s="1"/>
  <c r="AL144" i="2"/>
  <c r="AF141" i="2"/>
  <c r="AI141" i="2" s="1"/>
  <c r="AL141" i="2"/>
  <c r="AF216" i="2"/>
  <c r="AI216" i="2" s="1"/>
  <c r="AL216" i="2"/>
  <c r="AF244" i="2"/>
  <c r="AI244" i="2" s="1"/>
  <c r="AL244" i="2"/>
  <c r="AD46" i="2"/>
  <c r="AG46" i="2" s="1"/>
  <c r="AJ46" i="2"/>
  <c r="AD195" i="2"/>
  <c r="G195" i="3" s="1"/>
  <c r="AJ195" i="2"/>
  <c r="AD206" i="2"/>
  <c r="AG206" i="2" s="1"/>
  <c r="AJ206" i="2"/>
  <c r="AE233" i="2"/>
  <c r="AH233" i="2" s="1"/>
  <c r="AK233" i="2"/>
  <c r="AE222" i="2"/>
  <c r="H222" i="3" s="1"/>
  <c r="AK222" i="2"/>
  <c r="AF136" i="2"/>
  <c r="I136" i="3" s="1"/>
  <c r="AL136" i="2"/>
  <c r="AF241" i="2"/>
  <c r="AI241" i="2" s="1"/>
  <c r="AL241" i="2"/>
  <c r="AF171" i="2"/>
  <c r="AI171" i="2" s="1"/>
  <c r="AL171" i="2"/>
  <c r="AF219" i="2"/>
  <c r="AI219" i="2" s="1"/>
  <c r="AL219" i="2"/>
  <c r="AF125" i="2"/>
  <c r="AI125" i="2" s="1"/>
  <c r="AL125" i="2"/>
  <c r="AF213" i="2"/>
  <c r="I213" i="3" s="1"/>
  <c r="AL213" i="2"/>
  <c r="AF108" i="2"/>
  <c r="AL108" i="2"/>
  <c r="AF151" i="2"/>
  <c r="AI151" i="2" s="1"/>
  <c r="AL151" i="2"/>
  <c r="AF56" i="2"/>
  <c r="AI56" i="2" s="1"/>
  <c r="AL56" i="2"/>
  <c r="AE142" i="2"/>
  <c r="H142" i="3" s="1"/>
  <c r="AK142" i="2"/>
  <c r="AE228" i="2"/>
  <c r="AH228" i="2" s="1"/>
  <c r="AK228" i="2"/>
  <c r="AF27" i="2"/>
  <c r="AI27" i="2" s="1"/>
  <c r="AL27" i="2"/>
  <c r="AF33" i="2"/>
  <c r="AI33" i="2" s="1"/>
  <c r="AL33" i="2"/>
  <c r="AF14" i="2"/>
  <c r="I14" i="3" s="1"/>
  <c r="AL14" i="2"/>
  <c r="AF199" i="2"/>
  <c r="AI199" i="2" s="1"/>
  <c r="AL199" i="2"/>
  <c r="AD79" i="2"/>
  <c r="AG79" i="2" s="1"/>
  <c r="AJ79" i="2"/>
  <c r="AD118" i="2"/>
  <c r="AG118" i="2" s="1"/>
  <c r="AJ118" i="2"/>
  <c r="AE164" i="2"/>
  <c r="AH164" i="2" s="1"/>
  <c r="AK164" i="2"/>
  <c r="AE127" i="2"/>
  <c r="AK127" i="2"/>
  <c r="AE37" i="2"/>
  <c r="AH37" i="2" s="1"/>
  <c r="AK37" i="2"/>
  <c r="AE206" i="2"/>
  <c r="AH206" i="2" s="1"/>
  <c r="AK206" i="2"/>
  <c r="AE83" i="2"/>
  <c r="AH83" i="2" s="1"/>
  <c r="AK83" i="2"/>
  <c r="AE77" i="2"/>
  <c r="AK77" i="2"/>
  <c r="AE181" i="2"/>
  <c r="AH181" i="2" s="1"/>
  <c r="AK181" i="2"/>
  <c r="AE245" i="2"/>
  <c r="AH245" i="2" s="1"/>
  <c r="AK245" i="2"/>
  <c r="AE59" i="2"/>
  <c r="H59" i="3" s="1"/>
  <c r="AK59" i="2"/>
  <c r="AE91" i="2"/>
  <c r="AK91" i="2"/>
  <c r="AE129" i="2"/>
  <c r="AH129" i="2" s="1"/>
  <c r="AK129" i="2"/>
  <c r="AE177" i="2"/>
  <c r="H177" i="3" s="1"/>
  <c r="AK177" i="2"/>
  <c r="AE213" i="2"/>
  <c r="AH213" i="2" s="1"/>
  <c r="AK213" i="2"/>
  <c r="AE176" i="2"/>
  <c r="AK176" i="2"/>
  <c r="AE84" i="2"/>
  <c r="AH84" i="2" s="1"/>
  <c r="AK84" i="2"/>
  <c r="AE80" i="2"/>
  <c r="AH80" i="2" s="1"/>
  <c r="AK80" i="2"/>
  <c r="AE31" i="2"/>
  <c r="AH31" i="2" s="1"/>
  <c r="AK31" i="2"/>
  <c r="AD236" i="2"/>
  <c r="AJ236" i="2"/>
  <c r="AD93" i="2"/>
  <c r="AG93" i="2" s="1"/>
  <c r="AJ93" i="2"/>
  <c r="AD75" i="2"/>
  <c r="AG75" i="2" s="1"/>
  <c r="AJ75" i="2"/>
  <c r="AD27" i="2"/>
  <c r="AG27" i="2" s="1"/>
  <c r="AJ27" i="2"/>
  <c r="AE115" i="2"/>
  <c r="AK115" i="2"/>
  <c r="AE105" i="2"/>
  <c r="AH105" i="2" s="1"/>
  <c r="AK105" i="2"/>
  <c r="AE66" i="2"/>
  <c r="AH66" i="2" s="1"/>
  <c r="AK66" i="2"/>
  <c r="AE5" i="2"/>
  <c r="H5" i="3" s="1"/>
  <c r="AK5" i="2"/>
  <c r="AD220" i="2"/>
  <c r="AJ220" i="2"/>
  <c r="AD168" i="2"/>
  <c r="AG168" i="2" s="1"/>
  <c r="AJ168" i="2"/>
  <c r="AD159" i="2"/>
  <c r="AG159" i="2" s="1"/>
  <c r="AJ159" i="2"/>
  <c r="AD127" i="2"/>
  <c r="AG127" i="2" s="1"/>
  <c r="AJ127" i="2"/>
  <c r="AD81" i="2"/>
  <c r="AJ81" i="2"/>
  <c r="AD41" i="2"/>
  <c r="AG41" i="2" s="1"/>
  <c r="AJ41" i="2"/>
  <c r="AE40" i="2"/>
  <c r="AH40" i="2" s="1"/>
  <c r="AK40" i="2"/>
  <c r="AD133" i="2"/>
  <c r="AG133" i="2" s="1"/>
  <c r="AJ133" i="2"/>
  <c r="AE145" i="2"/>
  <c r="AH145" i="2" s="1"/>
  <c r="AK145" i="2"/>
  <c r="AD45" i="2"/>
  <c r="AG45" i="2" s="1"/>
  <c r="AJ45" i="2"/>
  <c r="AD145" i="2"/>
  <c r="AG145" i="2" s="1"/>
  <c r="AJ145" i="2"/>
  <c r="AD182" i="2"/>
  <c r="AG182" i="2" s="1"/>
  <c r="AJ182" i="2"/>
  <c r="AD172" i="2"/>
  <c r="AG172" i="2" s="1"/>
  <c r="AJ172" i="2"/>
  <c r="AD87" i="2"/>
  <c r="AJ87" i="2"/>
  <c r="AD64" i="2"/>
  <c r="AJ64" i="2"/>
  <c r="AD22" i="2"/>
  <c r="AJ22" i="2"/>
  <c r="AD94" i="2"/>
  <c r="AJ94" i="2"/>
  <c r="AD29" i="2"/>
  <c r="AJ29" i="2"/>
  <c r="AD238" i="2"/>
  <c r="AJ238" i="2"/>
  <c r="AF118" i="2"/>
  <c r="AI118" i="2" s="1"/>
  <c r="AL118" i="2"/>
  <c r="AF67" i="2"/>
  <c r="AI67" i="2" s="1"/>
  <c r="AL67" i="2"/>
  <c r="AE117" i="2"/>
  <c r="AH117" i="2" s="1"/>
  <c r="AK117" i="2"/>
  <c r="AE174" i="2"/>
  <c r="H174" i="3" s="1"/>
  <c r="AK174" i="2"/>
  <c r="AE238" i="2"/>
  <c r="AH238" i="2" s="1"/>
  <c r="AK238" i="2"/>
  <c r="AD10" i="2"/>
  <c r="AG10" i="2" s="1"/>
  <c r="AJ10" i="2"/>
  <c r="AD105" i="2"/>
  <c r="AG105" i="2" s="1"/>
  <c r="AJ105" i="2"/>
  <c r="AD80" i="2"/>
  <c r="AG80" i="2" s="1"/>
  <c r="AJ80" i="2"/>
  <c r="AD52" i="2"/>
  <c r="G52" i="3" s="1"/>
  <c r="AJ52" i="2"/>
  <c r="AD222" i="2"/>
  <c r="AJ222" i="2"/>
  <c r="AD114" i="2"/>
  <c r="AJ114" i="2"/>
  <c r="AD24" i="2"/>
  <c r="AJ24" i="2"/>
  <c r="AF168" i="2"/>
  <c r="I168" i="3" s="1"/>
  <c r="AL168" i="2"/>
  <c r="AF218" i="2"/>
  <c r="AI218" i="2" s="1"/>
  <c r="AL218" i="2"/>
  <c r="AF53" i="2"/>
  <c r="AI53" i="2" s="1"/>
  <c r="AL53" i="2"/>
  <c r="AE166" i="2"/>
  <c r="AH166" i="2" s="1"/>
  <c r="AK166" i="2"/>
  <c r="AE198" i="2"/>
  <c r="H198" i="3" s="1"/>
  <c r="AK198" i="2"/>
  <c r="AF138" i="2"/>
  <c r="AI138" i="2" s="1"/>
  <c r="AL138" i="2"/>
  <c r="AD116" i="2"/>
  <c r="AG116" i="2" s="1"/>
  <c r="AJ116" i="2"/>
  <c r="AE69" i="2"/>
  <c r="AH69" i="2" s="1"/>
  <c r="AK69" i="2"/>
  <c r="AF220" i="2"/>
  <c r="AI220" i="2" s="1"/>
  <c r="AL220" i="2"/>
  <c r="AF204" i="2"/>
  <c r="AI204" i="2" s="1"/>
  <c r="AL204" i="2"/>
  <c r="AF86" i="2"/>
  <c r="AI86" i="2" s="1"/>
  <c r="AL86" i="2"/>
  <c r="AF149" i="2"/>
  <c r="I149" i="3" s="1"/>
  <c r="AL149" i="2"/>
  <c r="AF206" i="2"/>
  <c r="I206" i="3" s="1"/>
  <c r="AL206" i="2"/>
  <c r="AF112" i="2"/>
  <c r="AI112" i="2" s="1"/>
  <c r="AL112" i="2"/>
  <c r="AF207" i="2"/>
  <c r="AI207" i="2" s="1"/>
  <c r="AL207" i="2"/>
  <c r="AF79" i="2"/>
  <c r="AL79" i="2"/>
  <c r="AF175" i="2"/>
  <c r="AI175" i="2" s="1"/>
  <c r="AL175" i="2"/>
  <c r="AE157" i="2"/>
  <c r="AH157" i="2" s="1"/>
  <c r="AK157" i="2"/>
  <c r="AD207" i="2"/>
  <c r="AJ207" i="2"/>
  <c r="AF126" i="2"/>
  <c r="I126" i="3" s="1"/>
  <c r="AL126" i="2"/>
  <c r="AF155" i="2"/>
  <c r="I155" i="3" s="1"/>
  <c r="AL155" i="2"/>
  <c r="AF202" i="2"/>
  <c r="AI202" i="2" s="1"/>
  <c r="AL202" i="2"/>
  <c r="AF37" i="2"/>
  <c r="I37" i="3" s="1"/>
  <c r="AL37" i="2"/>
  <c r="AF72" i="2"/>
  <c r="I72" i="3" s="1"/>
  <c r="AL72" i="2"/>
  <c r="AF184" i="2"/>
  <c r="I184" i="3" s="1"/>
  <c r="AL184" i="2"/>
  <c r="AF148" i="2"/>
  <c r="AI148" i="2" s="1"/>
  <c r="AL148" i="2"/>
  <c r="AF73" i="2"/>
  <c r="AI73" i="2" s="1"/>
  <c r="AL73" i="2"/>
  <c r="AF152" i="2"/>
  <c r="I152" i="3" s="1"/>
  <c r="AL152" i="2"/>
  <c r="AF70" i="2"/>
  <c r="I70" i="3" s="1"/>
  <c r="AL70" i="2"/>
  <c r="AF46" i="2"/>
  <c r="AI46" i="2" s="1"/>
  <c r="AL46" i="2"/>
  <c r="AF105" i="2"/>
  <c r="AI105" i="2" s="1"/>
  <c r="AL105" i="2"/>
  <c r="AF19" i="2"/>
  <c r="AI19" i="2" s="1"/>
  <c r="AL19" i="2"/>
  <c r="AF15" i="2"/>
  <c r="I15" i="3" s="1"/>
  <c r="AL15" i="2"/>
  <c r="AF54" i="2"/>
  <c r="AI54" i="2" s="1"/>
  <c r="AL54" i="2"/>
  <c r="AE232" i="2"/>
  <c r="AH232" i="2" s="1"/>
  <c r="AK232" i="2"/>
  <c r="AE208" i="2"/>
  <c r="AH208" i="2" s="1"/>
  <c r="AK208" i="2"/>
  <c r="AE180" i="2"/>
  <c r="AH180" i="2" s="1"/>
  <c r="AK180" i="2"/>
  <c r="AE85" i="2"/>
  <c r="AH85" i="2" s="1"/>
  <c r="AK85" i="2"/>
  <c r="AF101" i="2"/>
  <c r="AI101" i="2" s="1"/>
  <c r="AL101" i="2"/>
  <c r="AE220" i="2"/>
  <c r="AH220" i="2" s="1"/>
  <c r="AK220" i="2"/>
  <c r="AE148" i="2"/>
  <c r="AH148" i="2" s="1"/>
  <c r="AK148" i="2"/>
  <c r="AF64" i="2"/>
  <c r="AI64" i="2" s="1"/>
  <c r="AL64" i="2"/>
  <c r="AF84" i="2"/>
  <c r="AI84" i="2" s="1"/>
  <c r="AL84" i="2"/>
  <c r="AD31" i="2"/>
  <c r="AG31" i="2" s="1"/>
  <c r="AJ31" i="2"/>
  <c r="AD57" i="2"/>
  <c r="AG57" i="2" s="1"/>
  <c r="AJ57" i="2"/>
  <c r="AD89" i="2"/>
  <c r="AG89" i="2" s="1"/>
  <c r="AJ89" i="2"/>
  <c r="AD137" i="2"/>
  <c r="G137" i="3" s="1"/>
  <c r="AJ137" i="2"/>
  <c r="AD244" i="2"/>
  <c r="AG244" i="2" s="1"/>
  <c r="AJ244" i="2"/>
  <c r="AD193" i="2"/>
  <c r="AG193" i="2" s="1"/>
  <c r="AJ193" i="2"/>
  <c r="AD227" i="2"/>
  <c r="AG227" i="2" s="1"/>
  <c r="AJ227" i="2"/>
  <c r="AE158" i="2"/>
  <c r="AH158" i="2" s="1"/>
  <c r="AK158" i="2"/>
  <c r="AE125" i="2"/>
  <c r="H125" i="3" s="1"/>
  <c r="AK125" i="2"/>
  <c r="AE219" i="2"/>
  <c r="H219" i="3" s="1"/>
  <c r="AK219" i="2"/>
  <c r="AE7" i="2"/>
  <c r="AH7" i="2" s="1"/>
  <c r="AK7" i="2"/>
  <c r="AE97" i="2"/>
  <c r="AH97" i="2" s="1"/>
  <c r="AK97" i="2"/>
  <c r="AE196" i="2"/>
  <c r="AH196" i="2" s="1"/>
  <c r="AK196" i="2"/>
  <c r="AE3" i="2"/>
  <c r="AH3" i="2" s="1"/>
  <c r="AK3" i="2"/>
  <c r="AE12" i="2"/>
  <c r="AH12" i="2" s="1"/>
  <c r="AK12" i="2"/>
  <c r="AE26" i="2"/>
  <c r="AH26" i="2" s="1"/>
  <c r="AK26" i="2"/>
  <c r="AE110" i="2"/>
  <c r="AH110" i="2" s="1"/>
  <c r="AK110" i="2"/>
  <c r="AE140" i="2"/>
  <c r="AH140" i="2" s="1"/>
  <c r="AK140" i="2"/>
  <c r="AE165" i="2"/>
  <c r="AH165" i="2" s="1"/>
  <c r="AK165" i="2"/>
  <c r="AD173" i="2"/>
  <c r="AJ173" i="2"/>
  <c r="AD190" i="2"/>
  <c r="G190" i="3" s="1"/>
  <c r="AJ190" i="2"/>
  <c r="AD86" i="2"/>
  <c r="G86" i="3" s="1"/>
  <c r="AJ86" i="2"/>
  <c r="AD68" i="2"/>
  <c r="AG68" i="2" s="1"/>
  <c r="AJ68" i="2"/>
  <c r="AD61" i="2"/>
  <c r="AG61" i="2" s="1"/>
  <c r="AJ61" i="2"/>
  <c r="AD51" i="2"/>
  <c r="G51" i="3" s="1"/>
  <c r="AJ51" i="2"/>
  <c r="AD221" i="2"/>
  <c r="AG221" i="2" s="1"/>
  <c r="AJ221" i="2"/>
  <c r="AD198" i="2"/>
  <c r="AJ198" i="2"/>
  <c r="AD129" i="2"/>
  <c r="AG129" i="2" s="1"/>
  <c r="AJ129" i="2"/>
  <c r="AD107" i="2"/>
  <c r="AG107" i="2" s="1"/>
  <c r="AJ107" i="2"/>
  <c r="AD9" i="2"/>
  <c r="AG9" i="2" s="1"/>
  <c r="AJ9" i="2"/>
  <c r="AE63" i="2"/>
  <c r="H63" i="3" s="1"/>
  <c r="AK63" i="2"/>
  <c r="AE86" i="2"/>
  <c r="AH86" i="2" s="1"/>
  <c r="AK86" i="2"/>
  <c r="AD177" i="2"/>
  <c r="G177" i="3" s="1"/>
  <c r="AJ177" i="2"/>
  <c r="AD112" i="2"/>
  <c r="AG112" i="2" s="1"/>
  <c r="AJ112" i="2"/>
  <c r="AD197" i="2"/>
  <c r="AG197" i="2" s="1"/>
  <c r="AJ197" i="2"/>
  <c r="AD99" i="2"/>
  <c r="AG99" i="2" s="1"/>
  <c r="AJ99" i="2"/>
  <c r="AD88" i="2"/>
  <c r="AG88" i="2" s="1"/>
  <c r="AJ88" i="2"/>
  <c r="G73" i="3"/>
  <c r="AD211" i="2"/>
  <c r="AG211" i="2" s="1"/>
  <c r="AJ211" i="2"/>
  <c r="AD111" i="2"/>
  <c r="AG111" i="2" s="1"/>
  <c r="AJ111" i="2"/>
  <c r="AD139" i="2"/>
  <c r="AG139" i="2" s="1"/>
  <c r="AJ139" i="2"/>
  <c r="AD49" i="2"/>
  <c r="AJ49" i="2"/>
  <c r="AD210" i="2"/>
  <c r="AG210" i="2" s="1"/>
  <c r="AJ210" i="2"/>
  <c r="AD151" i="2"/>
  <c r="AG151" i="2" s="1"/>
  <c r="AJ151" i="2"/>
  <c r="AD90" i="2"/>
  <c r="AG90" i="2" s="1"/>
  <c r="AJ90" i="2"/>
  <c r="G36" i="3"/>
  <c r="AD16" i="2"/>
  <c r="AJ16" i="2"/>
  <c r="AD117" i="2"/>
  <c r="AJ117" i="2"/>
  <c r="AD241" i="2"/>
  <c r="AG241" i="2" s="1"/>
  <c r="AJ241" i="2"/>
  <c r="AD30" i="2"/>
  <c r="AG30" i="2" s="1"/>
  <c r="AJ30" i="2"/>
  <c r="AD12" i="2"/>
  <c r="AG12" i="2" s="1"/>
  <c r="AJ12" i="2"/>
  <c r="AD167" i="2"/>
  <c r="AG167" i="2" s="1"/>
  <c r="AJ167" i="2"/>
  <c r="AE62" i="2"/>
  <c r="AK62" i="2"/>
  <c r="AE240" i="2"/>
  <c r="AK240" i="2"/>
  <c r="AK92" i="2"/>
  <c r="AF93" i="2"/>
  <c r="AI93" i="2" s="1"/>
  <c r="AL93" i="2"/>
  <c r="AF114" i="2"/>
  <c r="AI114" i="2" s="1"/>
  <c r="AL114" i="2"/>
  <c r="AD50" i="2"/>
  <c r="AG50" i="2" s="1"/>
  <c r="AJ50" i="2"/>
  <c r="AE128" i="2"/>
  <c r="AH128" i="2" s="1"/>
  <c r="AK128" i="2"/>
  <c r="AK179" i="2"/>
  <c r="AF198" i="2"/>
  <c r="I198" i="3" s="1"/>
  <c r="AL198" i="2"/>
  <c r="AF159" i="2"/>
  <c r="I159" i="3" s="1"/>
  <c r="AL159" i="2"/>
  <c r="AF243" i="2"/>
  <c r="AI243" i="2" s="1"/>
  <c r="AL243" i="2"/>
  <c r="AF50" i="2"/>
  <c r="AI50" i="2" s="1"/>
  <c r="AL50" i="2"/>
  <c r="AF25" i="2"/>
  <c r="I25" i="3" s="1"/>
  <c r="AL25" i="2"/>
  <c r="AF47" i="2"/>
  <c r="I47" i="3" s="1"/>
  <c r="AL47" i="2"/>
  <c r="AF228" i="2"/>
  <c r="AI228" i="2" s="1"/>
  <c r="AL228" i="2"/>
  <c r="AD47" i="2"/>
  <c r="AG47" i="2" s="1"/>
  <c r="AJ47" i="2"/>
  <c r="AE183" i="2"/>
  <c r="AK183" i="2"/>
  <c r="AE94" i="2"/>
  <c r="AK94" i="2"/>
  <c r="AE89" i="2"/>
  <c r="AH89" i="2" s="1"/>
  <c r="AK89" i="2"/>
  <c r="AE123" i="2"/>
  <c r="H123" i="3" s="1"/>
  <c r="AK123" i="2"/>
  <c r="AE78" i="2"/>
  <c r="AH78" i="2" s="1"/>
  <c r="AK78" i="2"/>
  <c r="AF238" i="2"/>
  <c r="AI238" i="2" s="1"/>
  <c r="AL238" i="2"/>
  <c r="AF110" i="2"/>
  <c r="AI110" i="2" s="1"/>
  <c r="AL110" i="2"/>
  <c r="AF185" i="2"/>
  <c r="I185" i="3" s="1"/>
  <c r="AL185" i="2"/>
  <c r="AF45" i="2"/>
  <c r="I45" i="3" s="1"/>
  <c r="AL45" i="2"/>
  <c r="AF51" i="2"/>
  <c r="I51" i="3" s="1"/>
  <c r="AL51" i="2"/>
  <c r="AE169" i="2"/>
  <c r="AH169" i="2" s="1"/>
  <c r="AK169" i="2"/>
  <c r="AF97" i="2"/>
  <c r="AI97" i="2" s="1"/>
  <c r="AL97" i="2"/>
  <c r="AF174" i="2"/>
  <c r="AL174" i="2"/>
  <c r="AF95" i="2"/>
  <c r="I95" i="3" s="1"/>
  <c r="AL95" i="2"/>
  <c r="AF142" i="2"/>
  <c r="AI142" i="2" s="1"/>
  <c r="AL142" i="2"/>
  <c r="AF210" i="2"/>
  <c r="I210" i="3" s="1"/>
  <c r="AL210" i="2"/>
  <c r="AF178" i="2"/>
  <c r="AI178" i="2" s="1"/>
  <c r="AL178" i="2"/>
  <c r="AF55" i="2"/>
  <c r="AI55" i="2" s="1"/>
  <c r="AL55" i="2"/>
  <c r="AF176" i="2"/>
  <c r="AI176" i="2" s="1"/>
  <c r="AL176" i="2"/>
  <c r="AF165" i="2"/>
  <c r="AI165" i="2" s="1"/>
  <c r="AL165" i="2"/>
  <c r="AF119" i="2"/>
  <c r="I119" i="3" s="1"/>
  <c r="AL119" i="2"/>
  <c r="AF99" i="2"/>
  <c r="AI99" i="2" s="1"/>
  <c r="AL99" i="2"/>
  <c r="AF194" i="2"/>
  <c r="AI194" i="2" s="1"/>
  <c r="AL194" i="2"/>
  <c r="AF192" i="2"/>
  <c r="I192" i="3" s="1"/>
  <c r="AL192" i="2"/>
  <c r="AF156" i="2"/>
  <c r="AL156" i="2"/>
  <c r="AF214" i="2"/>
  <c r="AI214" i="2" s="1"/>
  <c r="AL214" i="2"/>
  <c r="AF137" i="2"/>
  <c r="AI137" i="2" s="1"/>
  <c r="AL137" i="2"/>
  <c r="AF209" i="2"/>
  <c r="I209" i="3" s="1"/>
  <c r="AL209" i="2"/>
  <c r="AF160" i="2"/>
  <c r="AI160" i="2" s="1"/>
  <c r="AL160" i="2"/>
  <c r="AF90" i="2"/>
  <c r="I90" i="3" s="1"/>
  <c r="AL90" i="2"/>
  <c r="AF16" i="2"/>
  <c r="AI16" i="2" s="1"/>
  <c r="AL16" i="2"/>
  <c r="AF188" i="2"/>
  <c r="AI188" i="2" s="1"/>
  <c r="AL188" i="2"/>
  <c r="AF81" i="2"/>
  <c r="AI81" i="2" s="1"/>
  <c r="AL81" i="2"/>
  <c r="AF232" i="2"/>
  <c r="AI232" i="2" s="1"/>
  <c r="AL232" i="2"/>
  <c r="AF74" i="2"/>
  <c r="AI74" i="2" s="1"/>
  <c r="AL74" i="2"/>
  <c r="AF48" i="2"/>
  <c r="AI48" i="2" s="1"/>
  <c r="AL48" i="2"/>
  <c r="AF75" i="2"/>
  <c r="AL75" i="2"/>
  <c r="AF111" i="2"/>
  <c r="I111" i="3" s="1"/>
  <c r="AL111" i="2"/>
  <c r="AF63" i="2"/>
  <c r="AI63" i="2" s="1"/>
  <c r="AL63" i="2"/>
  <c r="AF66" i="2"/>
  <c r="I66" i="3" s="1"/>
  <c r="AL66" i="2"/>
  <c r="AF173" i="2"/>
  <c r="AI173" i="2" s="1"/>
  <c r="AL173" i="2"/>
  <c r="AF91" i="2"/>
  <c r="AI91" i="2" s="1"/>
  <c r="AL91" i="2"/>
  <c r="AF245" i="2"/>
  <c r="AI245" i="2" s="1"/>
  <c r="AL245" i="2"/>
  <c r="AE217" i="2"/>
  <c r="AH217" i="2" s="1"/>
  <c r="AK217" i="2"/>
  <c r="AE139" i="2"/>
  <c r="AH139" i="2" s="1"/>
  <c r="AK139" i="2"/>
  <c r="AE152" i="2"/>
  <c r="AH152" i="2" s="1"/>
  <c r="AK152" i="2"/>
  <c r="AE100" i="2"/>
  <c r="AH100" i="2" s="1"/>
  <c r="AK100" i="2"/>
  <c r="AE118" i="2"/>
  <c r="AH118" i="2" s="1"/>
  <c r="AK118" i="2"/>
  <c r="AL13" i="2"/>
  <c r="AF197" i="2"/>
  <c r="AI197" i="2" s="1"/>
  <c r="AL197" i="2"/>
  <c r="AL36" i="2"/>
  <c r="AL153" i="2"/>
  <c r="AE244" i="2"/>
  <c r="AH244" i="2" s="1"/>
  <c r="AK244" i="2"/>
  <c r="AD96" i="2"/>
  <c r="AG96" i="2" s="1"/>
  <c r="AJ96" i="2"/>
  <c r="AD77" i="2"/>
  <c r="AG77" i="2" s="1"/>
  <c r="AJ77" i="2"/>
  <c r="AD126" i="2"/>
  <c r="AJ126" i="2"/>
  <c r="AD119" i="2"/>
  <c r="AG119" i="2" s="1"/>
  <c r="AJ119" i="2"/>
  <c r="AD113" i="2"/>
  <c r="G113" i="3" s="1"/>
  <c r="AJ113" i="2"/>
  <c r="AD161" i="2"/>
  <c r="AG161" i="2" s="1"/>
  <c r="AJ161" i="2"/>
  <c r="AD234" i="2"/>
  <c r="AJ234" i="2"/>
  <c r="AD176" i="2"/>
  <c r="G176" i="3" s="1"/>
  <c r="AJ176" i="2"/>
  <c r="AD214" i="2"/>
  <c r="AG214" i="2" s="1"/>
  <c r="AJ214" i="2"/>
  <c r="AE201" i="2"/>
  <c r="AH201" i="2" s="1"/>
  <c r="AK201" i="2"/>
  <c r="AE88" i="2"/>
  <c r="AH88" i="2" s="1"/>
  <c r="AK88" i="2"/>
  <c r="AE225" i="2"/>
  <c r="AH225" i="2" s="1"/>
  <c r="AK225" i="2"/>
  <c r="AE38" i="2"/>
  <c r="AH38" i="2" s="1"/>
  <c r="AK38" i="2"/>
  <c r="AE73" i="2"/>
  <c r="AH73" i="2" s="1"/>
  <c r="AK73" i="2"/>
  <c r="AE147" i="2"/>
  <c r="H147" i="3" s="1"/>
  <c r="AK147" i="2"/>
  <c r="AE226" i="2"/>
  <c r="H226" i="3" s="1"/>
  <c r="AK226" i="2"/>
  <c r="AE48" i="2"/>
  <c r="AH48" i="2" s="1"/>
  <c r="AK48" i="2"/>
  <c r="AE47" i="2"/>
  <c r="AH47" i="2" s="1"/>
  <c r="AK47" i="2"/>
  <c r="AE50" i="2"/>
  <c r="AH50" i="2" s="1"/>
  <c r="AK50" i="2"/>
  <c r="AE56" i="2"/>
  <c r="AH56" i="2" s="1"/>
  <c r="AK56" i="2"/>
  <c r="AE167" i="2"/>
  <c r="AH167" i="2" s="1"/>
  <c r="AK167" i="2"/>
  <c r="AE95" i="2"/>
  <c r="AH95" i="2" s="1"/>
  <c r="AK95" i="2"/>
  <c r="AE10" i="2"/>
  <c r="AH10" i="2" s="1"/>
  <c r="AK10" i="2"/>
  <c r="AE2" i="2"/>
  <c r="H2" i="3" s="1"/>
  <c r="O3" i="3" s="1"/>
  <c r="AK2" i="2"/>
  <c r="AD174" i="2"/>
  <c r="AG174" i="2" s="1"/>
  <c r="AJ174" i="2"/>
  <c r="AD158" i="2"/>
  <c r="AG158" i="2" s="1"/>
  <c r="AJ158" i="2"/>
  <c r="AD103" i="2"/>
  <c r="AG103" i="2" s="1"/>
  <c r="AJ103" i="2"/>
  <c r="AD66" i="2"/>
  <c r="G66" i="3" s="1"/>
  <c r="AJ66" i="2"/>
  <c r="AD44" i="2"/>
  <c r="G44" i="3" s="1"/>
  <c r="AJ44" i="2"/>
  <c r="AE194" i="2"/>
  <c r="AH194" i="2" s="1"/>
  <c r="AK194" i="2"/>
  <c r="AE4" i="2"/>
  <c r="AH4" i="2" s="1"/>
  <c r="AK4" i="2"/>
  <c r="AD239" i="2"/>
  <c r="AG239" i="2" s="1"/>
  <c r="AJ239" i="2"/>
  <c r="AD171" i="2"/>
  <c r="G171" i="3" s="1"/>
  <c r="AJ171" i="2"/>
  <c r="AD144" i="2"/>
  <c r="AG144" i="2" s="1"/>
  <c r="AJ144" i="2"/>
  <c r="AD62" i="2"/>
  <c r="AJ62" i="2"/>
  <c r="AD240" i="2"/>
  <c r="AG240" i="2" s="1"/>
  <c r="AJ240" i="2"/>
  <c r="AE98" i="2"/>
  <c r="AH98" i="2" s="1"/>
  <c r="AK98" i="2"/>
  <c r="AD224" i="2"/>
  <c r="AG224" i="2" s="1"/>
  <c r="AJ224" i="2"/>
  <c r="AD153" i="2"/>
  <c r="AG153" i="2" s="1"/>
  <c r="AJ153" i="2"/>
  <c r="AD34" i="2"/>
  <c r="AG34" i="2" s="1"/>
  <c r="AJ34" i="2"/>
  <c r="AD4" i="2"/>
  <c r="G4" i="3" s="1"/>
  <c r="AJ4" i="2"/>
  <c r="AD149" i="2"/>
  <c r="AG149" i="2" s="1"/>
  <c r="AJ149" i="2"/>
  <c r="AD97" i="2"/>
  <c r="G97" i="3" s="1"/>
  <c r="AJ97" i="2"/>
  <c r="AD179" i="2"/>
  <c r="AG179" i="2" s="1"/>
  <c r="AJ179" i="2"/>
  <c r="AD131" i="2"/>
  <c r="AG131" i="2" s="1"/>
  <c r="AJ131" i="2"/>
  <c r="AD208" i="2"/>
  <c r="AG208" i="2" s="1"/>
  <c r="AJ208" i="2"/>
  <c r="AD140" i="2"/>
  <c r="AG140" i="2" s="1"/>
  <c r="AJ140" i="2"/>
  <c r="AD183" i="2"/>
  <c r="AJ183" i="2"/>
  <c r="AD40" i="2"/>
  <c r="AJ40" i="2"/>
  <c r="AD39" i="2"/>
  <c r="AJ39" i="2"/>
  <c r="AD223" i="2"/>
  <c r="AJ223" i="2"/>
  <c r="AD20" i="2"/>
  <c r="AJ20" i="2"/>
  <c r="AE35" i="2"/>
  <c r="AK35" i="2"/>
  <c r="AE82" i="2"/>
  <c r="AK82" i="2"/>
  <c r="AF145" i="2"/>
  <c r="AI145" i="2" s="1"/>
  <c r="AL145" i="2"/>
  <c r="AF186" i="2"/>
  <c r="AI186" i="2" s="1"/>
  <c r="AL186" i="2"/>
  <c r="AF226" i="2"/>
  <c r="AI226" i="2" s="1"/>
  <c r="AL226" i="2"/>
  <c r="AF170" i="2"/>
  <c r="AI170" i="2" s="1"/>
  <c r="AL170" i="2"/>
  <c r="AF11" i="2"/>
  <c r="AI11" i="2" s="1"/>
  <c r="AL11" i="2"/>
  <c r="AF235" i="2"/>
  <c r="AI235" i="2" s="1"/>
  <c r="AL235" i="2"/>
  <c r="AF98" i="2"/>
  <c r="AI98" i="2" s="1"/>
  <c r="AL98" i="2"/>
  <c r="AF52" i="2"/>
  <c r="AI52" i="2" s="1"/>
  <c r="AL52" i="2"/>
  <c r="AF129" i="2"/>
  <c r="AI129" i="2" s="1"/>
  <c r="AL129" i="2"/>
  <c r="AE161" i="2"/>
  <c r="H161" i="3" s="1"/>
  <c r="AK161" i="2"/>
  <c r="AF12" i="2"/>
  <c r="I12" i="3" s="1"/>
  <c r="AL12" i="2"/>
  <c r="AD242" i="2"/>
  <c r="G242" i="3" s="1"/>
  <c r="AJ242" i="2"/>
  <c r="AD110" i="2"/>
  <c r="G110" i="3" s="1"/>
  <c r="AJ110" i="2"/>
  <c r="AD33" i="2"/>
  <c r="AG33" i="2" s="1"/>
  <c r="AJ33" i="2"/>
  <c r="AD141" i="2"/>
  <c r="AJ141" i="2"/>
  <c r="AF208" i="2"/>
  <c r="AI208" i="2" s="1"/>
  <c r="AL208" i="2"/>
  <c r="AF231" i="2"/>
  <c r="AL231" i="2"/>
  <c r="AF143" i="2"/>
  <c r="I143" i="3" s="1"/>
  <c r="AL143" i="2"/>
  <c r="AF123" i="2"/>
  <c r="AI123" i="2" s="1"/>
  <c r="AL123" i="2"/>
  <c r="AF205" i="2"/>
  <c r="AI205" i="2" s="1"/>
  <c r="AL205" i="2"/>
  <c r="AF83" i="2"/>
  <c r="AL83" i="2"/>
  <c r="AF162" i="2"/>
  <c r="AI162" i="2" s="1"/>
  <c r="AL162" i="2"/>
  <c r="AF18" i="2"/>
  <c r="AI18" i="2" s="1"/>
  <c r="AL18" i="2"/>
  <c r="AF20" i="2"/>
  <c r="I20" i="3" s="1"/>
  <c r="AL20" i="2"/>
  <c r="AF65" i="2"/>
  <c r="I65" i="3" s="1"/>
  <c r="AL65" i="2"/>
  <c r="AF230" i="2"/>
  <c r="AI230" i="2" s="1"/>
  <c r="AL230" i="2"/>
  <c r="AF169" i="2"/>
  <c r="AI169" i="2" s="1"/>
  <c r="AL169" i="2"/>
  <c r="AF180" i="2"/>
  <c r="AI180" i="2" s="1"/>
  <c r="AL180" i="2"/>
  <c r="AF121" i="2"/>
  <c r="AL121" i="2"/>
  <c r="AF131" i="2"/>
  <c r="I131" i="3" s="1"/>
  <c r="AL131" i="2"/>
  <c r="AF223" i="2"/>
  <c r="AI223" i="2" s="1"/>
  <c r="AL223" i="2"/>
  <c r="AF200" i="2"/>
  <c r="AI200" i="2" s="1"/>
  <c r="AL200" i="2"/>
  <c r="AF215" i="2"/>
  <c r="AL215" i="2"/>
  <c r="AF190" i="2"/>
  <c r="AI190" i="2" s="1"/>
  <c r="AL190" i="2"/>
  <c r="AF227" i="2"/>
  <c r="AI227" i="2" s="1"/>
  <c r="AL227" i="2"/>
  <c r="AF181" i="2"/>
  <c r="I181" i="3" s="1"/>
  <c r="AL181" i="2"/>
  <c r="AF115" i="2"/>
  <c r="AI115" i="2" s="1"/>
  <c r="AL115" i="2"/>
  <c r="AF187" i="2"/>
  <c r="I187" i="3" s="1"/>
  <c r="AL187" i="2"/>
  <c r="AF128" i="2"/>
  <c r="AI128" i="2" s="1"/>
  <c r="AL128" i="2"/>
  <c r="AF43" i="2"/>
  <c r="AI43" i="2" s="1"/>
  <c r="AL43" i="2"/>
  <c r="AF31" i="2"/>
  <c r="AI31" i="2" s="1"/>
  <c r="AL31" i="2"/>
  <c r="AF154" i="2"/>
  <c r="AI154" i="2" s="1"/>
  <c r="AL154" i="2"/>
  <c r="AF23" i="2"/>
  <c r="AI23" i="2" s="1"/>
  <c r="AL23" i="2"/>
  <c r="AF222" i="2"/>
  <c r="AI222" i="2" s="1"/>
  <c r="AL222" i="2"/>
  <c r="AF135" i="2"/>
  <c r="AI135" i="2" s="1"/>
  <c r="AL135" i="2"/>
  <c r="AF49" i="2"/>
  <c r="AI49" i="2" s="1"/>
  <c r="AL49" i="2"/>
  <c r="AF7" i="2"/>
  <c r="AI7" i="2" s="1"/>
  <c r="AL7" i="2"/>
  <c r="AF9" i="2"/>
  <c r="AI9" i="2" s="1"/>
  <c r="AL9" i="2"/>
  <c r="AF57" i="2"/>
  <c r="AI57" i="2" s="1"/>
  <c r="AL57" i="2"/>
  <c r="AF189" i="2"/>
  <c r="I189" i="3" s="1"/>
  <c r="AL189" i="2"/>
  <c r="AE237" i="2"/>
  <c r="AH237" i="2" s="1"/>
  <c r="AK237" i="2"/>
  <c r="AE192" i="2"/>
  <c r="AH192" i="2" s="1"/>
  <c r="AK192" i="2"/>
  <c r="AE132" i="2"/>
  <c r="AK132" i="2"/>
  <c r="AE103" i="2"/>
  <c r="H103" i="3" s="1"/>
  <c r="AK103" i="2"/>
  <c r="AE231" i="2"/>
  <c r="AH231" i="2" s="1"/>
  <c r="AK231" i="2"/>
  <c r="AE221" i="2"/>
  <c r="H221" i="3" s="1"/>
  <c r="AK221" i="2"/>
  <c r="AE109" i="2"/>
  <c r="AK109" i="2"/>
  <c r="AE216" i="2"/>
  <c r="AK216" i="2"/>
  <c r="AE184" i="2"/>
  <c r="AH184" i="2" s="1"/>
  <c r="AK184" i="2"/>
  <c r="AE173" i="2"/>
  <c r="AH173" i="2" s="1"/>
  <c r="AK173" i="2"/>
  <c r="AF177" i="2"/>
  <c r="I177" i="3" s="1"/>
  <c r="AL177" i="2"/>
  <c r="AF80" i="2"/>
  <c r="AI80" i="2" s="1"/>
  <c r="AL80" i="2"/>
  <c r="AE212" i="2"/>
  <c r="AH212" i="2" s="1"/>
  <c r="AK212" i="2"/>
  <c r="AF39" i="2"/>
  <c r="AI39" i="2" s="1"/>
  <c r="AL39" i="2"/>
  <c r="AE211" i="2"/>
  <c r="AH211" i="2" s="1"/>
  <c r="AK211" i="2"/>
  <c r="AD3" i="2"/>
  <c r="G3" i="3" s="1"/>
  <c r="AJ3" i="2"/>
  <c r="AD26" i="2"/>
  <c r="AG26" i="2" s="1"/>
  <c r="AJ26" i="2"/>
  <c r="AD95" i="2"/>
  <c r="AG95" i="2" s="1"/>
  <c r="AJ95" i="2"/>
  <c r="AD135" i="2"/>
  <c r="AJ135" i="2"/>
  <c r="AD199" i="2"/>
  <c r="AG199" i="2" s="1"/>
  <c r="AJ199" i="2"/>
  <c r="AD215" i="2"/>
  <c r="AG215" i="2" s="1"/>
  <c r="AJ215" i="2"/>
  <c r="AD243" i="2"/>
  <c r="AG243" i="2" s="1"/>
  <c r="AJ243" i="2"/>
  <c r="AD201" i="2"/>
  <c r="AG201" i="2" s="1"/>
  <c r="AJ201" i="2"/>
  <c r="AD203" i="2"/>
  <c r="AG203" i="2" s="1"/>
  <c r="AJ203" i="2"/>
  <c r="AE71" i="2"/>
  <c r="AH71" i="2" s="1"/>
  <c r="AK71" i="2"/>
  <c r="AE72" i="2"/>
  <c r="H72" i="3" s="1"/>
  <c r="AK72" i="2"/>
  <c r="AE154" i="2"/>
  <c r="AK154" i="2"/>
  <c r="AE214" i="2"/>
  <c r="H214" i="3" s="1"/>
  <c r="AK214" i="2"/>
  <c r="AE135" i="2"/>
  <c r="AH135" i="2" s="1"/>
  <c r="AK135" i="2"/>
  <c r="AE191" i="2"/>
  <c r="AH191" i="2" s="1"/>
  <c r="AK191" i="2"/>
  <c r="AE239" i="2"/>
  <c r="H239" i="3" s="1"/>
  <c r="AK239" i="2"/>
  <c r="AE149" i="2"/>
  <c r="AH149" i="2" s="1"/>
  <c r="AK149" i="2"/>
  <c r="AE28" i="2"/>
  <c r="AH28" i="2" s="1"/>
  <c r="AK28" i="2"/>
  <c r="AD148" i="2"/>
  <c r="AG148" i="2" s="1"/>
  <c r="AJ148" i="2"/>
  <c r="AD134" i="2"/>
  <c r="AG134" i="2" s="1"/>
  <c r="AJ134" i="2"/>
  <c r="AD32" i="2"/>
  <c r="G32" i="3" s="1"/>
  <c r="AJ32" i="2"/>
  <c r="AE168" i="2"/>
  <c r="AH168" i="2" s="1"/>
  <c r="AK168" i="2"/>
  <c r="AE143" i="2"/>
  <c r="H143" i="3" s="1"/>
  <c r="AK143" i="2"/>
  <c r="AE74" i="2"/>
  <c r="H74" i="3" s="1"/>
  <c r="AK74" i="2"/>
  <c r="AD232" i="2"/>
  <c r="AG232" i="2" s="1"/>
  <c r="AJ232" i="2"/>
  <c r="AD217" i="2"/>
  <c r="AG217" i="2" s="1"/>
  <c r="AJ217" i="2"/>
  <c r="AD84" i="2"/>
  <c r="AG84" i="2" s="1"/>
  <c r="AJ84" i="2"/>
  <c r="AD98" i="2"/>
  <c r="G98" i="3" s="1"/>
  <c r="AJ98" i="2"/>
  <c r="AE39" i="2"/>
  <c r="AH39" i="2" s="1"/>
  <c r="AK39" i="2"/>
  <c r="AE210" i="2"/>
  <c r="AH210" i="2" s="1"/>
  <c r="AK210" i="2"/>
  <c r="AD146" i="2"/>
  <c r="AG146" i="2" s="1"/>
  <c r="AJ146" i="2"/>
  <c r="AD170" i="2"/>
  <c r="AG170" i="2" s="1"/>
  <c r="AJ170" i="2"/>
  <c r="AD120" i="2"/>
  <c r="AG120" i="2" s="1"/>
  <c r="AJ120" i="2"/>
  <c r="AD209" i="2"/>
  <c r="AG209" i="2" s="1"/>
  <c r="AJ209" i="2"/>
  <c r="AD180" i="2"/>
  <c r="AG180" i="2" s="1"/>
  <c r="AJ180" i="2"/>
  <c r="AD18" i="2"/>
  <c r="G18" i="3" s="1"/>
  <c r="AJ18" i="2"/>
  <c r="AD194" i="2"/>
  <c r="AG194" i="2" s="1"/>
  <c r="AJ194" i="2"/>
  <c r="AD156" i="2"/>
  <c r="AJ156" i="2"/>
  <c r="AD67" i="2"/>
  <c r="AJ67" i="2"/>
  <c r="AD189" i="2"/>
  <c r="AJ189" i="2"/>
  <c r="AD37" i="2"/>
  <c r="AJ37" i="2"/>
  <c r="AD8" i="2"/>
  <c r="AJ8" i="2"/>
  <c r="AD78" i="2"/>
  <c r="AJ78" i="2"/>
  <c r="AE223" i="2"/>
  <c r="AK223" i="2"/>
  <c r="AE195" i="2"/>
  <c r="AK195" i="2"/>
  <c r="AE99" i="2"/>
  <c r="AK99" i="2"/>
  <c r="X247" i="2"/>
  <c r="G30" i="3"/>
  <c r="I31" i="3"/>
  <c r="H211" i="3"/>
  <c r="H39" i="3"/>
  <c r="I186" i="3"/>
  <c r="I114" i="3"/>
  <c r="I132" i="3"/>
  <c r="AI161" i="2"/>
  <c r="I161" i="3"/>
  <c r="AG115" i="2"/>
  <c r="G115" i="3"/>
  <c r="AH174" i="2"/>
  <c r="H22" i="3"/>
  <c r="AH90" i="2"/>
  <c r="H90" i="3"/>
  <c r="AG165" i="2"/>
  <c r="G165" i="3"/>
  <c r="AG70" i="2"/>
  <c r="G70" i="3"/>
  <c r="AH42" i="2"/>
  <c r="G230" i="3"/>
  <c r="AG91" i="2"/>
  <c r="G91" i="3"/>
  <c r="AG155" i="2"/>
  <c r="I135" i="3"/>
  <c r="AI198" i="2"/>
  <c r="AI195" i="2"/>
  <c r="AI65" i="2"/>
  <c r="AH96" i="2"/>
  <c r="AH52" i="2"/>
  <c r="H52" i="3"/>
  <c r="G169" i="3"/>
  <c r="I133" i="3"/>
  <c r="AI124" i="2"/>
  <c r="I182" i="3"/>
  <c r="AI59" i="2"/>
  <c r="I71" i="3"/>
  <c r="G200" i="3"/>
  <c r="AH15" i="2"/>
  <c r="AH236" i="2"/>
  <c r="AG150" i="2"/>
  <c r="G120" i="3"/>
  <c r="AI121" i="2"/>
  <c r="I121" i="3"/>
  <c r="I115" i="3"/>
  <c r="AI189" i="2"/>
  <c r="AI231" i="2"/>
  <c r="I231" i="3"/>
  <c r="I141" i="3"/>
  <c r="AH170" i="2"/>
  <c r="H200" i="3"/>
  <c r="AH155" i="2"/>
  <c r="H155" i="3"/>
  <c r="AG69" i="2"/>
  <c r="G192" i="3"/>
  <c r="I229" i="3"/>
  <c r="AI167" i="2"/>
  <c r="AI104" i="2"/>
  <c r="AI127" i="2"/>
  <c r="AI28" i="2"/>
  <c r="AI2" i="2"/>
  <c r="I2" i="3"/>
  <c r="AI34" i="2"/>
  <c r="AI44" i="2"/>
  <c r="AH160" i="2"/>
  <c r="H160" i="3"/>
  <c r="AH234" i="2"/>
  <c r="AH189" i="2"/>
  <c r="AH215" i="2"/>
  <c r="AH146" i="2"/>
  <c r="H146" i="3"/>
  <c r="AH235" i="2"/>
  <c r="H235" i="3"/>
  <c r="AG55" i="2"/>
  <c r="G163" i="3"/>
  <c r="AG175" i="2"/>
  <c r="G175" i="3"/>
  <c r="AG216" i="2"/>
  <c r="G216" i="3"/>
  <c r="AH171" i="2"/>
  <c r="H171" i="3"/>
  <c r="H121" i="3"/>
  <c r="AH209" i="2"/>
  <c r="H209" i="3"/>
  <c r="AH30" i="2"/>
  <c r="H30" i="3"/>
  <c r="AH60" i="2"/>
  <c r="H60" i="3"/>
  <c r="H159" i="3"/>
  <c r="AH13" i="2"/>
  <c r="H13" i="3"/>
  <c r="AG196" i="2"/>
  <c r="G196" i="3"/>
  <c r="AH153" i="2"/>
  <c r="H153" i="3"/>
  <c r="H53" i="3"/>
  <c r="G125" i="3"/>
  <c r="AH6" i="2"/>
  <c r="H6" i="3"/>
  <c r="AH93" i="2"/>
  <c r="AG205" i="2"/>
  <c r="G201" i="3"/>
  <c r="AH198" i="2"/>
  <c r="AH183" i="2"/>
  <c r="H183" i="3"/>
  <c r="I238" i="3"/>
  <c r="I220" i="3"/>
  <c r="AI108" i="2"/>
  <c r="I108" i="3"/>
  <c r="AI79" i="2"/>
  <c r="I79" i="3"/>
  <c r="AI45" i="2"/>
  <c r="AI51" i="2"/>
  <c r="AH142" i="2"/>
  <c r="AG207" i="2"/>
  <c r="G207" i="3"/>
  <c r="AH127" i="2"/>
  <c r="H127" i="3"/>
  <c r="H206" i="3"/>
  <c r="H83" i="3"/>
  <c r="AH77" i="2"/>
  <c r="H77" i="3"/>
  <c r="AH91" i="2"/>
  <c r="H91" i="3"/>
  <c r="AH177" i="2"/>
  <c r="AH176" i="2"/>
  <c r="H176" i="3"/>
  <c r="AG236" i="2"/>
  <c r="G236" i="3"/>
  <c r="G75" i="3"/>
  <c r="G27" i="3"/>
  <c r="AH115" i="2"/>
  <c r="H115" i="3"/>
  <c r="AG220" i="2"/>
  <c r="G220" i="3"/>
  <c r="AG81" i="2"/>
  <c r="G81" i="3"/>
  <c r="H40" i="3"/>
  <c r="G133" i="3"/>
  <c r="AG63" i="2"/>
  <c r="AI215" i="2"/>
  <c r="I215" i="3"/>
  <c r="AH132" i="2"/>
  <c r="H132" i="3"/>
  <c r="AH109" i="2"/>
  <c r="H109" i="3"/>
  <c r="AG135" i="2"/>
  <c r="G135" i="3"/>
  <c r="AH214" i="2"/>
  <c r="AI174" i="2"/>
  <c r="I174" i="3"/>
  <c r="AI95" i="2"/>
  <c r="AI72" i="2"/>
  <c r="AI184" i="2"/>
  <c r="AI152" i="2"/>
  <c r="H208" i="3"/>
  <c r="I64" i="3"/>
  <c r="AG137" i="2"/>
  <c r="AH219" i="2"/>
  <c r="H12" i="3"/>
  <c r="H110" i="3"/>
  <c r="H165" i="3"/>
  <c r="AG173" i="2"/>
  <c r="G173" i="3"/>
  <c r="AG190" i="2"/>
  <c r="AG86" i="2"/>
  <c r="G61" i="3"/>
  <c r="G221" i="3"/>
  <c r="AG198" i="2"/>
  <c r="G198" i="3"/>
  <c r="AH63" i="2"/>
  <c r="AG2" i="2"/>
  <c r="G139" i="3"/>
  <c r="AG49" i="2"/>
  <c r="G49" i="3"/>
  <c r="AG102" i="2"/>
  <c r="G102" i="3"/>
  <c r="AH103" i="2"/>
  <c r="AH216" i="2"/>
  <c r="H216" i="3"/>
  <c r="AH154" i="2"/>
  <c r="H154" i="3"/>
  <c r="G84" i="3"/>
  <c r="AI143" i="2"/>
  <c r="AI83" i="2"/>
  <c r="I83" i="3"/>
  <c r="AI203" i="2"/>
  <c r="I138" i="3"/>
  <c r="H112" i="3"/>
  <c r="AH94" i="2"/>
  <c r="H94" i="3"/>
  <c r="G128" i="3"/>
  <c r="AI156" i="2"/>
  <c r="I156" i="3"/>
  <c r="AI209" i="2"/>
  <c r="AI75" i="2"/>
  <c r="I75" i="3"/>
  <c r="AI66" i="2"/>
  <c r="H244" i="3"/>
  <c r="AG126" i="2"/>
  <c r="G126" i="3"/>
  <c r="AG234" i="2"/>
  <c r="G234" i="3"/>
  <c r="AG176" i="2"/>
  <c r="H225" i="3"/>
  <c r="AH226" i="2"/>
  <c r="H56" i="3"/>
  <c r="H167" i="3"/>
  <c r="AH2" i="2"/>
  <c r="G103" i="3"/>
  <c r="AG66" i="2"/>
  <c r="AG44" i="2"/>
  <c r="AG62" i="2"/>
  <c r="G62" i="3"/>
  <c r="AG191" i="2"/>
  <c r="G191" i="3"/>
  <c r="G132" i="3"/>
  <c r="AG87" i="2"/>
  <c r="G87" i="3"/>
  <c r="AJ33" i="1"/>
  <c r="H38" i="3" l="1"/>
  <c r="H152" i="3"/>
  <c r="I81" i="3"/>
  <c r="I99" i="3"/>
  <c r="AI126" i="2"/>
  <c r="G118" i="3"/>
  <c r="H27" i="3"/>
  <c r="AI166" i="2"/>
  <c r="I26" i="3"/>
  <c r="AI5" i="2"/>
  <c r="AL30" i="2"/>
  <c r="AE175" i="2"/>
  <c r="AH175" i="2" s="1"/>
  <c r="H139" i="3"/>
  <c r="AI90" i="2"/>
  <c r="AI119" i="2"/>
  <c r="AH125" i="2"/>
  <c r="I178" i="3"/>
  <c r="AI25" i="2"/>
  <c r="H80" i="3"/>
  <c r="H169" i="3"/>
  <c r="AI149" i="2"/>
  <c r="G228" i="3"/>
  <c r="H166" i="3"/>
  <c r="G6" i="3"/>
  <c r="AI163" i="2"/>
  <c r="G241" i="3"/>
  <c r="H138" i="3"/>
  <c r="AK126" i="2"/>
  <c r="AK23" i="2"/>
  <c r="I173" i="3"/>
  <c r="I160" i="3"/>
  <c r="H78" i="3"/>
  <c r="G9" i="3"/>
  <c r="G31" i="3"/>
  <c r="I142" i="3"/>
  <c r="AG185" i="2"/>
  <c r="AI136" i="2"/>
  <c r="AI62" i="2"/>
  <c r="AH11" i="2"/>
  <c r="H131" i="3"/>
  <c r="AE17" i="2"/>
  <c r="AH17" i="2" s="1"/>
  <c r="AK57" i="2"/>
  <c r="AE43" i="2"/>
  <c r="H43" i="3" s="1"/>
  <c r="AI94" i="2"/>
  <c r="H98" i="3"/>
  <c r="AI42" i="2"/>
  <c r="H238" i="3"/>
  <c r="H45" i="3"/>
  <c r="I118" i="3"/>
  <c r="AK44" i="2"/>
  <c r="AH43" i="2"/>
  <c r="Z247" i="2"/>
  <c r="H148" i="3"/>
  <c r="AH122" i="2"/>
  <c r="AG113" i="2"/>
  <c r="AG177" i="2"/>
  <c r="H3" i="3"/>
  <c r="G193" i="3"/>
  <c r="I19" i="3"/>
  <c r="G71" i="3"/>
  <c r="AH5" i="2"/>
  <c r="AH59" i="2"/>
  <c r="I56" i="3"/>
  <c r="AI206" i="2"/>
  <c r="AG59" i="2"/>
  <c r="H203" i="3"/>
  <c r="G184" i="3"/>
  <c r="AI183" i="2"/>
  <c r="G194" i="3"/>
  <c r="AH239" i="2"/>
  <c r="AI130" i="2"/>
  <c r="Y247" i="2"/>
  <c r="H48" i="3"/>
  <c r="H86" i="3"/>
  <c r="H220" i="3"/>
  <c r="G182" i="3"/>
  <c r="H66" i="3"/>
  <c r="H213" i="3"/>
  <c r="H245" i="3"/>
  <c r="AI14" i="2"/>
  <c r="I125" i="3"/>
  <c r="G206" i="3"/>
  <c r="I236" i="3"/>
  <c r="AH230" i="2"/>
  <c r="I6" i="3"/>
  <c r="I146" i="3"/>
  <c r="H130" i="3"/>
  <c r="G232" i="3"/>
  <c r="AL10" i="2"/>
  <c r="G174" i="3"/>
  <c r="G214" i="3"/>
  <c r="I216" i="3"/>
  <c r="AG171" i="2"/>
  <c r="G199" i="3"/>
  <c r="AG51" i="2"/>
  <c r="H196" i="3"/>
  <c r="AI70" i="2"/>
  <c r="H69" i="3"/>
  <c r="I33" i="3"/>
  <c r="G33" i="3"/>
  <c r="G219" i="3"/>
  <c r="H162" i="3"/>
  <c r="G72" i="3"/>
  <c r="H163" i="3"/>
  <c r="G131" i="3"/>
  <c r="H55" i="3"/>
  <c r="G15" i="3"/>
  <c r="AH74" i="2"/>
  <c r="AK111" i="2"/>
  <c r="AH33" i="2"/>
  <c r="AI15" i="2"/>
  <c r="AG237" i="2"/>
  <c r="G239" i="3"/>
  <c r="G96" i="3"/>
  <c r="H140" i="3"/>
  <c r="G57" i="3"/>
  <c r="H180" i="3"/>
  <c r="G127" i="3"/>
  <c r="H31" i="3"/>
  <c r="H164" i="3"/>
  <c r="AG195" i="2"/>
  <c r="G160" i="3"/>
  <c r="H87" i="3"/>
  <c r="AI82" i="2"/>
  <c r="I193" i="3"/>
  <c r="G145" i="3"/>
  <c r="AG52" i="2"/>
  <c r="AH161" i="2"/>
  <c r="H149" i="3"/>
  <c r="AL4" i="2"/>
  <c r="H218" i="3"/>
  <c r="AH44" i="2"/>
  <c r="AG4" i="2"/>
  <c r="AI13" i="2"/>
  <c r="I13" i="3"/>
  <c r="I117" i="3"/>
  <c r="AI117" i="2"/>
  <c r="G83" i="3"/>
  <c r="G122" i="3"/>
  <c r="G213" i="3"/>
  <c r="G164" i="3"/>
  <c r="I212" i="3"/>
  <c r="H76" i="3"/>
  <c r="H41" i="3"/>
  <c r="I41" i="3"/>
  <c r="AK9" i="2"/>
  <c r="AE75" i="2"/>
  <c r="AK75" i="2"/>
  <c r="I201" i="3"/>
  <c r="H178" i="3"/>
  <c r="H19" i="3"/>
  <c r="G138" i="3"/>
  <c r="H243" i="3"/>
  <c r="I239" i="3"/>
  <c r="AE46" i="2"/>
  <c r="AH46" i="2" s="1"/>
  <c r="H102" i="3"/>
  <c r="AK122" i="2"/>
  <c r="I225" i="3"/>
  <c r="H64" i="3"/>
  <c r="G202" i="3"/>
  <c r="AI92" i="2"/>
  <c r="I234" i="3"/>
  <c r="I217" i="3"/>
  <c r="AG28" i="2"/>
  <c r="G203" i="3"/>
  <c r="AL21" i="2"/>
  <c r="AK102" i="2"/>
  <c r="AE8" i="2"/>
  <c r="AE14" i="2"/>
  <c r="AK14" i="2"/>
  <c r="AK33" i="2"/>
  <c r="AI111" i="2"/>
  <c r="AI187" i="2"/>
  <c r="AI155" i="2"/>
  <c r="AI159" i="2"/>
  <c r="AI213" i="2"/>
  <c r="I241" i="3"/>
  <c r="AI131" i="2"/>
  <c r="AI168" i="2"/>
  <c r="I106" i="3"/>
  <c r="AI47" i="2"/>
  <c r="I180" i="3"/>
  <c r="AI37" i="2"/>
  <c r="I230" i="3"/>
  <c r="AI40" i="2"/>
  <c r="I29" i="3"/>
  <c r="I91" i="3"/>
  <c r="I120" i="3"/>
  <c r="I97" i="3"/>
  <c r="I8" i="3"/>
  <c r="I164" i="3"/>
  <c r="AI20" i="2"/>
  <c r="I208" i="3"/>
  <c r="I197" i="3"/>
  <c r="AI210" i="2"/>
  <c r="I175" i="3"/>
  <c r="I162" i="3"/>
  <c r="I4" i="3"/>
  <c r="I109" i="3"/>
  <c r="I50" i="3"/>
  <c r="I145" i="3"/>
  <c r="AI192" i="2"/>
  <c r="AI77" i="2"/>
  <c r="I86" i="3"/>
  <c r="AI181" i="2"/>
  <c r="I43" i="3"/>
  <c r="I68" i="3"/>
  <c r="AI144" i="2"/>
  <c r="I154" i="3"/>
  <c r="I17" i="3"/>
  <c r="I32" i="3"/>
  <c r="AI30" i="2"/>
  <c r="I98" i="3"/>
  <c r="I232" i="3"/>
  <c r="I55" i="3"/>
  <c r="I78" i="3"/>
  <c r="I49" i="3"/>
  <c r="AI12" i="2"/>
  <c r="I226" i="3"/>
  <c r="I73" i="3"/>
  <c r="I134" i="3"/>
  <c r="I113" i="3"/>
  <c r="I190" i="3"/>
  <c r="I211" i="3"/>
  <c r="I214" i="3"/>
  <c r="I139" i="3"/>
  <c r="I35" i="3"/>
  <c r="I150" i="3"/>
  <c r="I80" i="3"/>
  <c r="I157" i="3"/>
  <c r="I235" i="3"/>
  <c r="AH190" i="2"/>
  <c r="H190" i="3"/>
  <c r="AH136" i="2"/>
  <c r="H136" i="3"/>
  <c r="AH147" i="2"/>
  <c r="AH123" i="2"/>
  <c r="AE67" i="2"/>
  <c r="AK67" i="2"/>
  <c r="AK25" i="2"/>
  <c r="AE25" i="2"/>
  <c r="AE104" i="2"/>
  <c r="AK104" i="2"/>
  <c r="AK187" i="2"/>
  <c r="AE187" i="2"/>
  <c r="AH182" i="2"/>
  <c r="AK18" i="2"/>
  <c r="AE18" i="2"/>
  <c r="H50" i="3"/>
  <c r="AK136" i="2"/>
  <c r="AK190" i="2"/>
  <c r="AE54" i="2"/>
  <c r="AK54" i="2"/>
  <c r="AK58" i="2"/>
  <c r="AE58" i="2"/>
  <c r="AE79" i="2"/>
  <c r="AK79" i="2"/>
  <c r="H4" i="3"/>
  <c r="H217" i="3"/>
  <c r="H120" i="3"/>
  <c r="H70" i="3"/>
  <c r="AK29" i="2"/>
  <c r="AE29" i="2"/>
  <c r="H242" i="3"/>
  <c r="H173" i="3"/>
  <c r="AH106" i="2"/>
  <c r="H141" i="3"/>
  <c r="AE20" i="2"/>
  <c r="AK81" i="2"/>
  <c r="AE81" i="2"/>
  <c r="AE32" i="2"/>
  <c r="AK32" i="2"/>
  <c r="H150" i="3"/>
  <c r="AH143" i="2"/>
  <c r="AK199" i="2"/>
  <c r="G227" i="3"/>
  <c r="G208" i="3"/>
  <c r="G129" i="3"/>
  <c r="G157" i="3"/>
  <c r="G172" i="3"/>
  <c r="G10" i="3"/>
  <c r="G89" i="3"/>
  <c r="AG18" i="2"/>
  <c r="G153" i="3"/>
  <c r="G47" i="3"/>
  <c r="G197" i="3"/>
  <c r="G50" i="3"/>
  <c r="AG32" i="2"/>
  <c r="G116" i="3"/>
  <c r="H10" i="3"/>
  <c r="H118" i="3"/>
  <c r="I188" i="3"/>
  <c r="AH222" i="2"/>
  <c r="H17" i="3"/>
  <c r="I105" i="3"/>
  <c r="AI185" i="2"/>
  <c r="AH221" i="2"/>
  <c r="H184" i="3"/>
  <c r="AI177" i="2"/>
  <c r="H158" i="3"/>
  <c r="H232" i="3"/>
  <c r="I148" i="3"/>
  <c r="I53" i="3"/>
  <c r="I179" i="3"/>
  <c r="I39" i="3"/>
  <c r="I22" i="3"/>
  <c r="I58" i="3"/>
  <c r="I237" i="3"/>
  <c r="H227" i="3"/>
  <c r="H192" i="3"/>
  <c r="H21" i="3"/>
  <c r="H119" i="3"/>
  <c r="I87" i="3"/>
  <c r="I10" i="3"/>
  <c r="H175" i="3"/>
  <c r="H88" i="3"/>
  <c r="I153" i="3"/>
  <c r="I48" i="3"/>
  <c r="I165" i="3"/>
  <c r="I7" i="3"/>
  <c r="H9" i="3"/>
  <c r="H97" i="3"/>
  <c r="I101" i="3"/>
  <c r="I46" i="3"/>
  <c r="H188" i="3"/>
  <c r="I228" i="3"/>
  <c r="H117" i="3"/>
  <c r="I129" i="3"/>
  <c r="H26" i="3"/>
  <c r="I207" i="3"/>
  <c r="I233" i="3"/>
  <c r="I221" i="3"/>
  <c r="H49" i="3"/>
  <c r="H113" i="3"/>
  <c r="H241" i="3"/>
  <c r="I102" i="3"/>
  <c r="I227" i="3"/>
  <c r="H205" i="3"/>
  <c r="I21" i="3"/>
  <c r="I76" i="3"/>
  <c r="AH72" i="2"/>
  <c r="I222" i="3"/>
  <c r="I84" i="3"/>
  <c r="I54" i="3"/>
  <c r="H7" i="3"/>
  <c r="H85" i="3"/>
  <c r="I9" i="3"/>
  <c r="H107" i="3"/>
  <c r="G179" i="3"/>
  <c r="G170" i="3"/>
  <c r="AG110" i="2"/>
  <c r="G148" i="3"/>
  <c r="G80" i="3"/>
  <c r="G112" i="3"/>
  <c r="G244" i="3"/>
  <c r="AG97" i="2"/>
  <c r="AG242" i="2"/>
  <c r="G90" i="3"/>
  <c r="AG98" i="2"/>
  <c r="G124" i="3"/>
  <c r="G240" i="3"/>
  <c r="G119" i="3"/>
  <c r="G107" i="3"/>
  <c r="G68" i="3"/>
  <c r="G159" i="3"/>
  <c r="G134" i="3"/>
  <c r="G105" i="3"/>
  <c r="G42" i="3"/>
  <c r="G225" i="3"/>
  <c r="G34" i="3"/>
  <c r="G142" i="3"/>
  <c r="G17" i="3"/>
  <c r="G243" i="3"/>
  <c r="G152" i="3"/>
  <c r="G231" i="3"/>
  <c r="G13" i="3"/>
  <c r="G136" i="3"/>
  <c r="G140" i="3"/>
  <c r="G146" i="3"/>
  <c r="I151" i="3"/>
  <c r="I219" i="3"/>
  <c r="G88" i="3"/>
  <c r="G245" i="3"/>
  <c r="H191" i="3"/>
  <c r="G180" i="3"/>
  <c r="G41" i="3"/>
  <c r="G168" i="3"/>
  <c r="H105" i="3"/>
  <c r="G93" i="3"/>
  <c r="H84" i="3"/>
  <c r="H129" i="3"/>
  <c r="H181" i="3"/>
  <c r="H37" i="3"/>
  <c r="I27" i="3"/>
  <c r="I205" i="3"/>
  <c r="G111" i="3"/>
  <c r="I200" i="3"/>
  <c r="I147" i="3"/>
  <c r="I11" i="3"/>
  <c r="I93" i="3"/>
  <c r="G151" i="3"/>
  <c r="H210" i="3"/>
  <c r="Y252" i="2"/>
  <c r="H135" i="3"/>
  <c r="I89" i="3"/>
  <c r="G79" i="3"/>
  <c r="G95" i="3"/>
  <c r="H179" i="3"/>
  <c r="H68" i="3"/>
  <c r="G167" i="3"/>
  <c r="G46" i="3"/>
  <c r="H185" i="3"/>
  <c r="G45" i="3"/>
  <c r="H46" i="3"/>
  <c r="AG156" i="2"/>
  <c r="G156" i="3"/>
  <c r="G5" i="3"/>
  <c r="AG5" i="2"/>
  <c r="AG38" i="2"/>
  <c r="G38" i="3"/>
  <c r="AG19" i="2"/>
  <c r="G19" i="3"/>
  <c r="AG104" i="2"/>
  <c r="G104" i="3"/>
  <c r="G144" i="3"/>
  <c r="H194" i="3"/>
  <c r="G158" i="3"/>
  <c r="H95" i="3"/>
  <c r="H47" i="3"/>
  <c r="H73" i="3"/>
  <c r="H201" i="3"/>
  <c r="G161" i="3"/>
  <c r="G77" i="3"/>
  <c r="I36" i="3"/>
  <c r="H100" i="3"/>
  <c r="I245" i="3"/>
  <c r="I63" i="3"/>
  <c r="I74" i="3"/>
  <c r="I16" i="3"/>
  <c r="I137" i="3"/>
  <c r="I194" i="3"/>
  <c r="I176" i="3"/>
  <c r="H89" i="3"/>
  <c r="I202" i="3"/>
  <c r="H28" i="3"/>
  <c r="I169" i="3"/>
  <c r="I199" i="3"/>
  <c r="H228" i="3"/>
  <c r="I110" i="3"/>
  <c r="I18" i="3"/>
  <c r="I116" i="3"/>
  <c r="H212" i="3"/>
  <c r="G224" i="3"/>
  <c r="H71" i="3"/>
  <c r="H231" i="3"/>
  <c r="H172" i="3"/>
  <c r="I52" i="3"/>
  <c r="I242" i="3"/>
  <c r="AH195" i="2"/>
  <c r="H195" i="3"/>
  <c r="AG37" i="2"/>
  <c r="G37" i="3"/>
  <c r="H35" i="3"/>
  <c r="AH35" i="2"/>
  <c r="AG40" i="2"/>
  <c r="G40" i="3"/>
  <c r="H240" i="3"/>
  <c r="AH240" i="2"/>
  <c r="AG22" i="2"/>
  <c r="G22" i="3"/>
  <c r="AG21" i="2"/>
  <c r="G21" i="3"/>
  <c r="AG74" i="2"/>
  <c r="G74" i="3"/>
  <c r="AG8" i="2"/>
  <c r="G8" i="3"/>
  <c r="AG141" i="2"/>
  <c r="G141" i="3"/>
  <c r="AH82" i="2"/>
  <c r="H82" i="3"/>
  <c r="G94" i="3"/>
  <c r="AG94" i="2"/>
  <c r="H126" i="3"/>
  <c r="AH126" i="2"/>
  <c r="AG82" i="2"/>
  <c r="G82" i="3"/>
  <c r="AG188" i="2"/>
  <c r="G188" i="3"/>
  <c r="AG181" i="2"/>
  <c r="G181" i="3"/>
  <c r="I243" i="3"/>
  <c r="I123" i="3"/>
  <c r="G209" i="3"/>
  <c r="H157" i="3"/>
  <c r="I171" i="3"/>
  <c r="G217" i="3"/>
  <c r="G149" i="3"/>
  <c r="G76" i="3"/>
  <c r="G166" i="3"/>
  <c r="G130" i="3"/>
  <c r="H193" i="3"/>
  <c r="H144" i="3"/>
  <c r="H51" i="3"/>
  <c r="G186" i="3"/>
  <c r="G92" i="3"/>
  <c r="I3" i="3"/>
  <c r="I88" i="3"/>
  <c r="H133" i="3"/>
  <c r="H108" i="3"/>
  <c r="I24" i="3"/>
  <c r="I38" i="3"/>
  <c r="I191" i="3"/>
  <c r="I60" i="3"/>
  <c r="I85" i="3"/>
  <c r="I122" i="3"/>
  <c r="G106" i="3"/>
  <c r="G147" i="3"/>
  <c r="H186" i="3"/>
  <c r="H16" i="3"/>
  <c r="H197" i="3"/>
  <c r="H36" i="3"/>
  <c r="H101" i="3"/>
  <c r="G226" i="3"/>
  <c r="G101" i="3"/>
  <c r="I61" i="3"/>
  <c r="I158" i="3"/>
  <c r="H124" i="3"/>
  <c r="H202" i="3"/>
  <c r="I69" i="3"/>
  <c r="I107" i="3"/>
  <c r="I100" i="3"/>
  <c r="I196" i="3"/>
  <c r="I140" i="3"/>
  <c r="I172" i="3"/>
  <c r="I103" i="3"/>
  <c r="H65" i="3"/>
  <c r="I218" i="3"/>
  <c r="G215" i="3"/>
  <c r="G229" i="3"/>
  <c r="G235" i="3"/>
  <c r="H207" i="3"/>
  <c r="G204" i="3"/>
  <c r="H204" i="3"/>
  <c r="I67" i="3"/>
  <c r="I170" i="3"/>
  <c r="H145" i="3"/>
  <c r="H168" i="3"/>
  <c r="H237" i="3"/>
  <c r="G12" i="3"/>
  <c r="H223" i="3"/>
  <c r="AH223" i="2"/>
  <c r="AG189" i="2"/>
  <c r="G189" i="3"/>
  <c r="AG20" i="2"/>
  <c r="G20" i="3"/>
  <c r="AG183" i="2"/>
  <c r="G183" i="3"/>
  <c r="AH62" i="2"/>
  <c r="H62" i="3"/>
  <c r="G24" i="3"/>
  <c r="AG24" i="2"/>
  <c r="G238" i="3"/>
  <c r="AG238" i="2"/>
  <c r="G64" i="3"/>
  <c r="AG64" i="2"/>
  <c r="H111" i="3"/>
  <c r="AH111" i="2"/>
  <c r="G7" i="3"/>
  <c r="AG7" i="2"/>
  <c r="AH92" i="2"/>
  <c r="H92" i="3"/>
  <c r="G218" i="3"/>
  <c r="AG218" i="2"/>
  <c r="AH199" i="2"/>
  <c r="H199" i="3"/>
  <c r="AG35" i="2"/>
  <c r="G35" i="3"/>
  <c r="G233" i="3"/>
  <c r="AG233" i="2"/>
  <c r="AH134" i="2"/>
  <c r="H134" i="3"/>
  <c r="AG23" i="2"/>
  <c r="G23" i="3"/>
  <c r="G109" i="3"/>
  <c r="AG109" i="2"/>
  <c r="AH99" i="2"/>
  <c r="H99" i="3"/>
  <c r="AG39" i="2"/>
  <c r="G39" i="3"/>
  <c r="G222" i="3"/>
  <c r="AG222" i="2"/>
  <c r="AG187" i="2"/>
  <c r="G187" i="3"/>
  <c r="G60" i="3"/>
  <c r="I223" i="3"/>
  <c r="G212" i="3"/>
  <c r="H233" i="3"/>
  <c r="I23" i="3"/>
  <c r="G162" i="3"/>
  <c r="G56" i="3"/>
  <c r="I112" i="3"/>
  <c r="I204" i="3"/>
  <c r="G65" i="3"/>
  <c r="I96" i="3"/>
  <c r="G108" i="3"/>
  <c r="I244" i="3"/>
  <c r="G211" i="3"/>
  <c r="G178" i="3"/>
  <c r="G26" i="3"/>
  <c r="I128" i="3"/>
  <c r="G99" i="3"/>
  <c r="H128" i="3"/>
  <c r="H224" i="3"/>
  <c r="I240" i="3"/>
  <c r="G210" i="3"/>
  <c r="I57" i="3"/>
  <c r="AG78" i="2"/>
  <c r="G78" i="3"/>
  <c r="G67" i="3"/>
  <c r="AG67" i="2"/>
  <c r="AG223" i="2"/>
  <c r="G223" i="3"/>
  <c r="AG117" i="2"/>
  <c r="G117" i="3"/>
  <c r="AG114" i="2"/>
  <c r="G114" i="3"/>
  <c r="G29" i="3"/>
  <c r="AG29" i="2"/>
  <c r="AG123" i="2"/>
  <c r="G123" i="3"/>
  <c r="G121" i="3"/>
  <c r="AG121" i="2"/>
  <c r="G16" i="3"/>
  <c r="AG16" i="2"/>
  <c r="AG11" i="2"/>
  <c r="G11" i="3"/>
  <c r="G25" i="3"/>
  <c r="AG25" i="2"/>
  <c r="AG154" i="2"/>
  <c r="G154" i="3"/>
  <c r="G100" i="3"/>
  <c r="AG100" i="2"/>
  <c r="AH156" i="2"/>
  <c r="H156" i="3"/>
  <c r="AG43" i="2"/>
  <c r="G43" i="3"/>
  <c r="N3" i="3"/>
  <c r="N4" i="3" s="1"/>
  <c r="N5" i="3" s="1"/>
  <c r="K3" i="3"/>
  <c r="K4" i="3"/>
  <c r="O4" i="3"/>
  <c r="O5" i="3" s="1"/>
  <c r="O6" i="3" s="1"/>
  <c r="O7" i="3" s="1"/>
  <c r="P3" i="3"/>
  <c r="X39" i="1"/>
  <c r="L40" i="3" l="1"/>
  <c r="K6" i="3"/>
  <c r="AL247" i="2"/>
  <c r="X254" i="2" s="1"/>
  <c r="Y254" i="2" s="1"/>
  <c r="K5" i="3"/>
  <c r="AI247" i="2"/>
  <c r="W254" i="2" s="1"/>
  <c r="K8" i="3"/>
  <c r="AH75" i="2"/>
  <c r="H75" i="3"/>
  <c r="N6" i="3"/>
  <c r="N7" i="3" s="1"/>
  <c r="L32" i="3"/>
  <c r="L4" i="3"/>
  <c r="AH14" i="2"/>
  <c r="H14" i="3"/>
  <c r="L30" i="3"/>
  <c r="H8" i="3"/>
  <c r="AH8" i="2"/>
  <c r="AK247" i="2"/>
  <c r="X253" i="2" s="1"/>
  <c r="Y253" i="2" s="1"/>
  <c r="L57" i="3"/>
  <c r="L45" i="3"/>
  <c r="L22" i="3"/>
  <c r="L55" i="3"/>
  <c r="L6" i="3"/>
  <c r="L41" i="3"/>
  <c r="L44" i="3"/>
  <c r="L49" i="3"/>
  <c r="L3" i="3"/>
  <c r="L15" i="3"/>
  <c r="L27" i="3"/>
  <c r="L46" i="3"/>
  <c r="L19" i="3"/>
  <c r="L9" i="3"/>
  <c r="L39" i="3"/>
  <c r="L24" i="3"/>
  <c r="L56" i="3"/>
  <c r="L215" i="3"/>
  <c r="L48" i="3"/>
  <c r="L12" i="3"/>
  <c r="L33" i="3"/>
  <c r="L51" i="3"/>
  <c r="L34" i="3"/>
  <c r="L152" i="3"/>
  <c r="L183" i="3"/>
  <c r="L18" i="3"/>
  <c r="L158" i="3"/>
  <c r="L13" i="3"/>
  <c r="L20" i="3"/>
  <c r="L77" i="3"/>
  <c r="L35" i="3"/>
  <c r="L58" i="3"/>
  <c r="L135" i="3"/>
  <c r="L25" i="3"/>
  <c r="L17" i="3"/>
  <c r="L245" i="3"/>
  <c r="H67" i="3"/>
  <c r="AH67" i="2"/>
  <c r="H187" i="3"/>
  <c r="AH187" i="2"/>
  <c r="AH32" i="2"/>
  <c r="H32" i="3"/>
  <c r="AH81" i="2"/>
  <c r="H81" i="3"/>
  <c r="AH20" i="2"/>
  <c r="H20" i="3"/>
  <c r="AH54" i="2"/>
  <c r="H54" i="3"/>
  <c r="AH104" i="2"/>
  <c r="H104" i="3"/>
  <c r="AH58" i="2"/>
  <c r="H58" i="3"/>
  <c r="AH25" i="2"/>
  <c r="H25" i="3"/>
  <c r="AH29" i="2"/>
  <c r="H29" i="3"/>
  <c r="H79" i="3"/>
  <c r="AH79" i="2"/>
  <c r="AH18" i="2"/>
  <c r="H18" i="3"/>
  <c r="K182" i="3"/>
  <c r="K47" i="3"/>
  <c r="L123" i="3"/>
  <c r="L47" i="3"/>
  <c r="L11" i="3"/>
  <c r="L203" i="3"/>
  <c r="L26" i="3"/>
  <c r="L59" i="3"/>
  <c r="L38" i="3"/>
  <c r="L225" i="3"/>
  <c r="L99" i="3"/>
  <c r="L150" i="3"/>
  <c r="L28" i="3"/>
  <c r="L52" i="3"/>
  <c r="L43" i="3"/>
  <c r="L60" i="3"/>
  <c r="L14" i="3"/>
  <c r="L29" i="3"/>
  <c r="L231" i="3"/>
  <c r="L5" i="3"/>
  <c r="L8" i="3"/>
  <c r="L62" i="3"/>
  <c r="L10" i="3"/>
  <c r="L31" i="3"/>
  <c r="L23" i="3"/>
  <c r="L16" i="3"/>
  <c r="L21" i="3"/>
  <c r="L7" i="3"/>
  <c r="L50" i="3"/>
  <c r="L37" i="3"/>
  <c r="L54" i="3"/>
  <c r="L53" i="3"/>
  <c r="L36" i="3"/>
  <c r="P4" i="3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P105" i="3" s="1"/>
  <c r="P106" i="3" s="1"/>
  <c r="P107" i="3" s="1"/>
  <c r="P108" i="3" s="1"/>
  <c r="P109" i="3" s="1"/>
  <c r="P110" i="3" s="1"/>
  <c r="P111" i="3" s="1"/>
  <c r="P112" i="3" s="1"/>
  <c r="P113" i="3" s="1"/>
  <c r="P114" i="3" s="1"/>
  <c r="P115" i="3" s="1"/>
  <c r="P116" i="3" s="1"/>
  <c r="P117" i="3" s="1"/>
  <c r="P118" i="3" s="1"/>
  <c r="P119" i="3" s="1"/>
  <c r="P120" i="3" s="1"/>
  <c r="P121" i="3" s="1"/>
  <c r="P122" i="3" s="1"/>
  <c r="P123" i="3" s="1"/>
  <c r="P124" i="3" s="1"/>
  <c r="P125" i="3" s="1"/>
  <c r="P126" i="3" s="1"/>
  <c r="P127" i="3" s="1"/>
  <c r="P128" i="3" s="1"/>
  <c r="P129" i="3" s="1"/>
  <c r="P130" i="3" s="1"/>
  <c r="P131" i="3" s="1"/>
  <c r="P132" i="3" s="1"/>
  <c r="P133" i="3" s="1"/>
  <c r="P134" i="3" s="1"/>
  <c r="P135" i="3" s="1"/>
  <c r="P136" i="3" s="1"/>
  <c r="P137" i="3" s="1"/>
  <c r="P138" i="3" s="1"/>
  <c r="P139" i="3" s="1"/>
  <c r="P140" i="3" s="1"/>
  <c r="P141" i="3" s="1"/>
  <c r="P142" i="3" s="1"/>
  <c r="P143" i="3" s="1"/>
  <c r="P144" i="3" s="1"/>
  <c r="P145" i="3" s="1"/>
  <c r="P146" i="3" s="1"/>
  <c r="P147" i="3" s="1"/>
  <c r="P148" i="3" s="1"/>
  <c r="P149" i="3" s="1"/>
  <c r="P150" i="3" s="1"/>
  <c r="P151" i="3" s="1"/>
  <c r="P152" i="3" s="1"/>
  <c r="P153" i="3" s="1"/>
  <c r="P154" i="3" s="1"/>
  <c r="P155" i="3" s="1"/>
  <c r="P156" i="3" s="1"/>
  <c r="P157" i="3" s="1"/>
  <c r="P158" i="3" s="1"/>
  <c r="P159" i="3" s="1"/>
  <c r="P160" i="3" s="1"/>
  <c r="P161" i="3" s="1"/>
  <c r="P162" i="3" s="1"/>
  <c r="P163" i="3" s="1"/>
  <c r="P164" i="3" s="1"/>
  <c r="P165" i="3" s="1"/>
  <c r="P166" i="3" s="1"/>
  <c r="P167" i="3" s="1"/>
  <c r="P168" i="3" s="1"/>
  <c r="P169" i="3" s="1"/>
  <c r="P170" i="3" s="1"/>
  <c r="P171" i="3" s="1"/>
  <c r="P172" i="3" s="1"/>
  <c r="P173" i="3" s="1"/>
  <c r="P174" i="3" s="1"/>
  <c r="P175" i="3" s="1"/>
  <c r="P176" i="3" s="1"/>
  <c r="P177" i="3" s="1"/>
  <c r="P178" i="3" s="1"/>
  <c r="P179" i="3" s="1"/>
  <c r="P180" i="3" s="1"/>
  <c r="P181" i="3" s="1"/>
  <c r="P182" i="3" s="1"/>
  <c r="P183" i="3" s="1"/>
  <c r="P184" i="3" s="1"/>
  <c r="P185" i="3" s="1"/>
  <c r="P186" i="3" s="1"/>
  <c r="P187" i="3" s="1"/>
  <c r="P188" i="3" s="1"/>
  <c r="P189" i="3" s="1"/>
  <c r="P190" i="3" s="1"/>
  <c r="P191" i="3" s="1"/>
  <c r="P192" i="3" s="1"/>
  <c r="P193" i="3" s="1"/>
  <c r="P194" i="3" s="1"/>
  <c r="P195" i="3" s="1"/>
  <c r="P196" i="3" s="1"/>
  <c r="P197" i="3" s="1"/>
  <c r="P198" i="3" s="1"/>
  <c r="P199" i="3" s="1"/>
  <c r="P200" i="3" s="1"/>
  <c r="P201" i="3" s="1"/>
  <c r="P202" i="3" s="1"/>
  <c r="P203" i="3" s="1"/>
  <c r="P204" i="3" s="1"/>
  <c r="P205" i="3" s="1"/>
  <c r="P206" i="3" s="1"/>
  <c r="P207" i="3" s="1"/>
  <c r="P208" i="3" s="1"/>
  <c r="P209" i="3" s="1"/>
  <c r="P210" i="3" s="1"/>
  <c r="P211" i="3" s="1"/>
  <c r="P212" i="3" s="1"/>
  <c r="P213" i="3" s="1"/>
  <c r="P214" i="3" s="1"/>
  <c r="P215" i="3" s="1"/>
  <c r="P216" i="3" s="1"/>
  <c r="P217" i="3" s="1"/>
  <c r="P218" i="3" s="1"/>
  <c r="P219" i="3" s="1"/>
  <c r="P220" i="3" s="1"/>
  <c r="P221" i="3" s="1"/>
  <c r="P222" i="3" s="1"/>
  <c r="P223" i="3" s="1"/>
  <c r="P224" i="3" s="1"/>
  <c r="P225" i="3" s="1"/>
  <c r="P226" i="3" s="1"/>
  <c r="P227" i="3" s="1"/>
  <c r="P228" i="3" s="1"/>
  <c r="P229" i="3" s="1"/>
  <c r="P230" i="3" s="1"/>
  <c r="P231" i="3" s="1"/>
  <c r="P232" i="3" s="1"/>
  <c r="P233" i="3" s="1"/>
  <c r="P234" i="3" s="1"/>
  <c r="P235" i="3" s="1"/>
  <c r="P236" i="3" s="1"/>
  <c r="P237" i="3" s="1"/>
  <c r="P238" i="3" s="1"/>
  <c r="P239" i="3" s="1"/>
  <c r="P240" i="3" s="1"/>
  <c r="P241" i="3" s="1"/>
  <c r="P242" i="3" s="1"/>
  <c r="P243" i="3" s="1"/>
  <c r="P244" i="3" s="1"/>
  <c r="P245" i="3" s="1"/>
  <c r="P246" i="3" s="1"/>
  <c r="Y12" i="3" s="1"/>
  <c r="AI249" i="2" s="1"/>
  <c r="O8" i="3"/>
  <c r="L42" i="3"/>
  <c r="L154" i="3"/>
  <c r="T254" i="2"/>
  <c r="K39" i="3"/>
  <c r="K16" i="3"/>
  <c r="K7" i="3"/>
  <c r="K12" i="3"/>
  <c r="K9" i="3"/>
  <c r="K66" i="3"/>
  <c r="K18" i="3"/>
  <c r="K112" i="3"/>
  <c r="K19" i="3"/>
  <c r="K10" i="3"/>
  <c r="L96" i="3"/>
  <c r="L236" i="3"/>
  <c r="L222" i="3"/>
  <c r="L191" i="3"/>
  <c r="K15" i="3"/>
  <c r="K87" i="3"/>
  <c r="K149" i="3"/>
  <c r="K92" i="3"/>
  <c r="K157" i="3"/>
  <c r="K196" i="3"/>
  <c r="K37" i="3"/>
  <c r="L227" i="3"/>
  <c r="AG247" i="2"/>
  <c r="T252" i="2" s="1"/>
  <c r="L61" i="3"/>
  <c r="L139" i="3"/>
  <c r="L196" i="3"/>
  <c r="L69" i="3"/>
  <c r="L144" i="3"/>
  <c r="L168" i="3"/>
  <c r="K17" i="3"/>
  <c r="K85" i="3"/>
  <c r="K136" i="3"/>
  <c r="K192" i="3"/>
  <c r="K27" i="3"/>
  <c r="K186" i="3"/>
  <c r="K21" i="3"/>
  <c r="L234" i="3"/>
  <c r="L65" i="3"/>
  <c r="L239" i="3"/>
  <c r="L243" i="3"/>
  <c r="K56" i="3"/>
  <c r="K134" i="3"/>
  <c r="K210" i="3"/>
  <c r="K78" i="3"/>
  <c r="K59" i="3"/>
  <c r="L122" i="3"/>
  <c r="L89" i="3"/>
  <c r="L103" i="3"/>
  <c r="K28" i="3"/>
  <c r="K208" i="3"/>
  <c r="K77" i="3"/>
  <c r="K23" i="3"/>
  <c r="N8" i="3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N77" i="3" s="1"/>
  <c r="N78" i="3" s="1"/>
  <c r="N79" i="3" s="1"/>
  <c r="N80" i="3" s="1"/>
  <c r="N81" i="3" s="1"/>
  <c r="N82" i="3" s="1"/>
  <c r="N83" i="3" s="1"/>
  <c r="N84" i="3" s="1"/>
  <c r="N85" i="3" s="1"/>
  <c r="N86" i="3" s="1"/>
  <c r="N87" i="3" s="1"/>
  <c r="N88" i="3" s="1"/>
  <c r="N89" i="3" s="1"/>
  <c r="N90" i="3" s="1"/>
  <c r="N91" i="3" s="1"/>
  <c r="N92" i="3" s="1"/>
  <c r="N93" i="3" s="1"/>
  <c r="N94" i="3" s="1"/>
  <c r="N95" i="3" s="1"/>
  <c r="N96" i="3" s="1"/>
  <c r="N97" i="3" s="1"/>
  <c r="N98" i="3" s="1"/>
  <c r="N99" i="3" s="1"/>
  <c r="N100" i="3" s="1"/>
  <c r="N101" i="3" s="1"/>
  <c r="N102" i="3" s="1"/>
  <c r="N103" i="3" s="1"/>
  <c r="N104" i="3" s="1"/>
  <c r="N105" i="3" s="1"/>
  <c r="N106" i="3" s="1"/>
  <c r="N107" i="3" s="1"/>
  <c r="N108" i="3" s="1"/>
  <c r="N109" i="3" s="1"/>
  <c r="N110" i="3" s="1"/>
  <c r="N111" i="3" s="1"/>
  <c r="N112" i="3" s="1"/>
  <c r="N113" i="3" s="1"/>
  <c r="N114" i="3" s="1"/>
  <c r="N115" i="3" s="1"/>
  <c r="N116" i="3" s="1"/>
  <c r="N117" i="3" s="1"/>
  <c r="N118" i="3" s="1"/>
  <c r="N119" i="3" s="1"/>
  <c r="N120" i="3" s="1"/>
  <c r="N121" i="3" s="1"/>
  <c r="N122" i="3" s="1"/>
  <c r="N123" i="3" s="1"/>
  <c r="N124" i="3" s="1"/>
  <c r="N125" i="3" s="1"/>
  <c r="N126" i="3" s="1"/>
  <c r="N127" i="3" s="1"/>
  <c r="N128" i="3" s="1"/>
  <c r="N129" i="3" s="1"/>
  <c r="N130" i="3" s="1"/>
  <c r="N131" i="3" s="1"/>
  <c r="N132" i="3" s="1"/>
  <c r="N133" i="3" s="1"/>
  <c r="N134" i="3" s="1"/>
  <c r="N135" i="3" s="1"/>
  <c r="N136" i="3" s="1"/>
  <c r="N137" i="3" s="1"/>
  <c r="N138" i="3" s="1"/>
  <c r="N139" i="3" s="1"/>
  <c r="N140" i="3" s="1"/>
  <c r="N141" i="3" s="1"/>
  <c r="N142" i="3" s="1"/>
  <c r="N143" i="3" s="1"/>
  <c r="N144" i="3" s="1"/>
  <c r="N145" i="3" s="1"/>
  <c r="N146" i="3" s="1"/>
  <c r="N147" i="3" s="1"/>
  <c r="N148" i="3" s="1"/>
  <c r="N149" i="3" s="1"/>
  <c r="N150" i="3" s="1"/>
  <c r="N151" i="3" s="1"/>
  <c r="N152" i="3" s="1"/>
  <c r="N153" i="3" s="1"/>
  <c r="N154" i="3" s="1"/>
  <c r="N155" i="3" s="1"/>
  <c r="N156" i="3" s="1"/>
  <c r="N157" i="3" s="1"/>
  <c r="N158" i="3" s="1"/>
  <c r="N159" i="3" s="1"/>
  <c r="N160" i="3" s="1"/>
  <c r="N161" i="3" s="1"/>
  <c r="N162" i="3" s="1"/>
  <c r="N163" i="3" s="1"/>
  <c r="N164" i="3" s="1"/>
  <c r="N165" i="3" s="1"/>
  <c r="N166" i="3" s="1"/>
  <c r="N167" i="3" s="1"/>
  <c r="N168" i="3" s="1"/>
  <c r="N169" i="3" s="1"/>
  <c r="N170" i="3" s="1"/>
  <c r="N171" i="3" s="1"/>
  <c r="N172" i="3" s="1"/>
  <c r="N173" i="3" s="1"/>
  <c r="N174" i="3" s="1"/>
  <c r="N175" i="3" s="1"/>
  <c r="N176" i="3" s="1"/>
  <c r="N177" i="3" s="1"/>
  <c r="N178" i="3" s="1"/>
  <c r="N179" i="3" s="1"/>
  <c r="N180" i="3" s="1"/>
  <c r="N181" i="3" s="1"/>
  <c r="N182" i="3" s="1"/>
  <c r="N183" i="3" s="1"/>
  <c r="N184" i="3" s="1"/>
  <c r="N185" i="3" s="1"/>
  <c r="N186" i="3" s="1"/>
  <c r="N187" i="3" s="1"/>
  <c r="N188" i="3" s="1"/>
  <c r="N189" i="3" s="1"/>
  <c r="N190" i="3" s="1"/>
  <c r="N191" i="3" s="1"/>
  <c r="N192" i="3" s="1"/>
  <c r="N193" i="3" s="1"/>
  <c r="N194" i="3" s="1"/>
  <c r="N195" i="3" s="1"/>
  <c r="N196" i="3" s="1"/>
  <c r="N197" i="3" s="1"/>
  <c r="N198" i="3" s="1"/>
  <c r="N199" i="3" s="1"/>
  <c r="N200" i="3" s="1"/>
  <c r="N201" i="3" s="1"/>
  <c r="N202" i="3" s="1"/>
  <c r="N203" i="3" s="1"/>
  <c r="N204" i="3" s="1"/>
  <c r="N205" i="3" s="1"/>
  <c r="N206" i="3" s="1"/>
  <c r="N207" i="3" s="1"/>
  <c r="N208" i="3" s="1"/>
  <c r="N209" i="3" s="1"/>
  <c r="N210" i="3" s="1"/>
  <c r="N211" i="3" s="1"/>
  <c r="N212" i="3" s="1"/>
  <c r="N213" i="3" s="1"/>
  <c r="N214" i="3" s="1"/>
  <c r="N215" i="3" s="1"/>
  <c r="N216" i="3" s="1"/>
  <c r="N217" i="3" s="1"/>
  <c r="N218" i="3" s="1"/>
  <c r="N219" i="3" s="1"/>
  <c r="N220" i="3" s="1"/>
  <c r="N221" i="3" s="1"/>
  <c r="N222" i="3" s="1"/>
  <c r="N223" i="3" s="1"/>
  <c r="N224" i="3" s="1"/>
  <c r="N225" i="3" s="1"/>
  <c r="N226" i="3" s="1"/>
  <c r="N227" i="3" s="1"/>
  <c r="N228" i="3" s="1"/>
  <c r="N229" i="3" s="1"/>
  <c r="N230" i="3" s="1"/>
  <c r="N231" i="3" s="1"/>
  <c r="N232" i="3" s="1"/>
  <c r="N233" i="3" s="1"/>
  <c r="N234" i="3" s="1"/>
  <c r="N235" i="3" s="1"/>
  <c r="N236" i="3" s="1"/>
  <c r="N237" i="3" s="1"/>
  <c r="N238" i="3" s="1"/>
  <c r="N239" i="3" s="1"/>
  <c r="N240" i="3" s="1"/>
  <c r="N241" i="3" s="1"/>
  <c r="N242" i="3" s="1"/>
  <c r="N243" i="3" s="1"/>
  <c r="N244" i="3" s="1"/>
  <c r="N245" i="3" s="1"/>
  <c r="N246" i="3" s="1"/>
  <c r="W12" i="3" s="1"/>
  <c r="AG249" i="2" s="1"/>
  <c r="L70" i="3"/>
  <c r="L151" i="3"/>
  <c r="L84" i="3"/>
  <c r="K50" i="3"/>
  <c r="K35" i="3"/>
  <c r="K215" i="3"/>
  <c r="K207" i="3"/>
  <c r="L111" i="3"/>
  <c r="L172" i="3"/>
  <c r="K57" i="3"/>
  <c r="K24" i="3"/>
  <c r="K20" i="3"/>
  <c r="K237" i="3"/>
  <c r="L226" i="3"/>
  <c r="K26" i="3"/>
  <c r="K13" i="3"/>
  <c r="K22" i="3"/>
  <c r="K115" i="3"/>
  <c r="K14" i="3"/>
  <c r="K86" i="3"/>
  <c r="L202" i="3"/>
  <c r="L190" i="3"/>
  <c r="L101" i="3"/>
  <c r="L140" i="3"/>
  <c r="L213" i="3"/>
  <c r="L72" i="3"/>
  <c r="L155" i="3"/>
  <c r="L238" i="3"/>
  <c r="L104" i="3"/>
  <c r="L113" i="3"/>
  <c r="L197" i="3"/>
  <c r="L79" i="3"/>
  <c r="L174" i="3"/>
  <c r="L242" i="3"/>
  <c r="L173" i="3"/>
  <c r="L228" i="3"/>
  <c r="L75" i="3"/>
  <c r="L167" i="3"/>
  <c r="L241" i="3"/>
  <c r="L189" i="3"/>
  <c r="L232" i="3"/>
  <c r="K67" i="3"/>
  <c r="K133" i="3"/>
  <c r="K123" i="3"/>
  <c r="K160" i="3"/>
  <c r="K150" i="3"/>
  <c r="K224" i="3"/>
  <c r="K161" i="3"/>
  <c r="K162" i="3"/>
  <c r="K226" i="3"/>
  <c r="K204" i="3"/>
  <c r="K101" i="3"/>
  <c r="K172" i="3"/>
  <c r="K167" i="3"/>
  <c r="K63" i="3"/>
  <c r="K153" i="3"/>
  <c r="K193" i="3"/>
  <c r="K55" i="3"/>
  <c r="K93" i="3"/>
  <c r="K142" i="3"/>
  <c r="K216" i="3"/>
  <c r="K60" i="3"/>
  <c r="K180" i="3"/>
  <c r="K173" i="3"/>
  <c r="K42" i="3"/>
  <c r="K54" i="3"/>
  <c r="K129" i="3"/>
  <c r="K219" i="3"/>
  <c r="K11" i="3"/>
  <c r="L94" i="3"/>
  <c r="L80" i="3"/>
  <c r="L182" i="3"/>
  <c r="L184" i="3"/>
  <c r="L114" i="3"/>
  <c r="L91" i="3"/>
  <c r="L162" i="3"/>
  <c r="L106" i="3"/>
  <c r="L142" i="3"/>
  <c r="L219" i="3"/>
  <c r="L126" i="3"/>
  <c r="L95" i="3"/>
  <c r="L177" i="3"/>
  <c r="L74" i="3"/>
  <c r="L81" i="3"/>
  <c r="L175" i="3"/>
  <c r="L244" i="3"/>
  <c r="L188" i="3"/>
  <c r="L230" i="3"/>
  <c r="L85" i="3"/>
  <c r="L146" i="3"/>
  <c r="K41" i="3"/>
  <c r="K83" i="3"/>
  <c r="K131" i="3"/>
  <c r="K109" i="3"/>
  <c r="K202" i="3"/>
  <c r="K240" i="3"/>
  <c r="K48" i="3"/>
  <c r="K111" i="3"/>
  <c r="K200" i="3"/>
  <c r="K242" i="3"/>
  <c r="K222" i="3"/>
  <c r="K70" i="3"/>
  <c r="K104" i="3"/>
  <c r="K183" i="3"/>
  <c r="K44" i="3"/>
  <c r="K139" i="3"/>
  <c r="K143" i="3"/>
  <c r="K169" i="3"/>
  <c r="K135" i="3"/>
  <c r="K159" i="3"/>
  <c r="K232" i="3"/>
  <c r="K69" i="3"/>
  <c r="K110" i="3"/>
  <c r="K189" i="3"/>
  <c r="K81" i="3"/>
  <c r="K217" i="3"/>
  <c r="K239" i="3"/>
  <c r="L107" i="3"/>
  <c r="L87" i="3"/>
  <c r="L97" i="3"/>
  <c r="L109" i="3"/>
  <c r="L195" i="3"/>
  <c r="L120" i="3"/>
  <c r="L159" i="3"/>
  <c r="L180" i="3"/>
  <c r="L132" i="3"/>
  <c r="L134" i="3"/>
  <c r="L166" i="3"/>
  <c r="L235" i="3"/>
  <c r="L179" i="3"/>
  <c r="L130" i="3"/>
  <c r="L199" i="3"/>
  <c r="L100" i="3"/>
  <c r="L206" i="3"/>
  <c r="L67" i="3"/>
  <c r="L83" i="3"/>
  <c r="L217" i="3"/>
  <c r="L68" i="3"/>
  <c r="L171" i="3"/>
  <c r="L216" i="3"/>
  <c r="L102" i="3"/>
  <c r="K114" i="3"/>
  <c r="K84" i="3"/>
  <c r="K195" i="3"/>
  <c r="K49" i="3"/>
  <c r="K125" i="3"/>
  <c r="K221" i="3"/>
  <c r="K82" i="3"/>
  <c r="K141" i="3"/>
  <c r="K184" i="3"/>
  <c r="K80" i="3"/>
  <c r="K99" i="3"/>
  <c r="K120" i="3"/>
  <c r="K233" i="3"/>
  <c r="K68" i="3"/>
  <c r="K105" i="3"/>
  <c r="K106" i="3"/>
  <c r="K185" i="3"/>
  <c r="K117" i="3"/>
  <c r="K194" i="3"/>
  <c r="K90" i="3"/>
  <c r="K52" i="3"/>
  <c r="K126" i="3"/>
  <c r="K198" i="3"/>
  <c r="K30" i="3"/>
  <c r="K130" i="3"/>
  <c r="K146" i="3"/>
  <c r="K220" i="3"/>
  <c r="L78" i="3"/>
  <c r="L186" i="3"/>
  <c r="L163" i="3"/>
  <c r="L212" i="3"/>
  <c r="L229" i="3"/>
  <c r="L148" i="3"/>
  <c r="L98" i="3"/>
  <c r="L125" i="3"/>
  <c r="L198" i="3"/>
  <c r="L82" i="3"/>
  <c r="L127" i="3"/>
  <c r="L185" i="3"/>
  <c r="L161" i="3"/>
  <c r="L224" i="3"/>
  <c r="L86" i="3"/>
  <c r="L136" i="3"/>
  <c r="L192" i="3"/>
  <c r="L66" i="3"/>
  <c r="L145" i="3"/>
  <c r="L200" i="3"/>
  <c r="L116" i="3"/>
  <c r="L210" i="3"/>
  <c r="L73" i="3"/>
  <c r="L160" i="3"/>
  <c r="L194" i="3"/>
  <c r="K170" i="3"/>
  <c r="K229" i="3"/>
  <c r="K151" i="3"/>
  <c r="K231" i="3"/>
  <c r="K33" i="3"/>
  <c r="K188" i="3"/>
  <c r="K165" i="3"/>
  <c r="K45" i="3"/>
  <c r="K103" i="3"/>
  <c r="K65" i="3"/>
  <c r="K174" i="3"/>
  <c r="K191" i="3"/>
  <c r="K29" i="3"/>
  <c r="K137" i="3"/>
  <c r="K122" i="3"/>
  <c r="K241" i="3"/>
  <c r="K34" i="3"/>
  <c r="K154" i="3"/>
  <c r="K223" i="3"/>
  <c r="K43" i="3"/>
  <c r="K79" i="3"/>
  <c r="K211" i="3"/>
  <c r="K245" i="3"/>
  <c r="K158" i="3"/>
  <c r="K178" i="3"/>
  <c r="K236" i="3"/>
  <c r="L165" i="3"/>
  <c r="L240" i="3"/>
  <c r="L108" i="3"/>
  <c r="L115" i="3"/>
  <c r="L205" i="3"/>
  <c r="L88" i="3"/>
  <c r="L147" i="3"/>
  <c r="L193" i="3"/>
  <c r="L71" i="3"/>
  <c r="L156" i="3"/>
  <c r="L201" i="3"/>
  <c r="L92" i="3"/>
  <c r="L178" i="3"/>
  <c r="L208" i="3"/>
  <c r="K97" i="3"/>
  <c r="K227" i="3"/>
  <c r="K74" i="3"/>
  <c r="K100" i="3"/>
  <c r="K179" i="3"/>
  <c r="K132" i="3"/>
  <c r="K76" i="3"/>
  <c r="K102" i="3"/>
  <c r="K181" i="3"/>
  <c r="K31" i="3"/>
  <c r="K38" i="3"/>
  <c r="K89" i="3"/>
  <c r="K138" i="3"/>
  <c r="K212" i="3"/>
  <c r="K72" i="3"/>
  <c r="K203" i="3"/>
  <c r="K199" i="3"/>
  <c r="K40" i="3"/>
  <c r="K168" i="3"/>
  <c r="K171" i="3"/>
  <c r="K25" i="3"/>
  <c r="K95" i="3"/>
  <c r="K144" i="3"/>
  <c r="K218" i="3"/>
  <c r="K51" i="3"/>
  <c r="K121" i="3"/>
  <c r="K209" i="3"/>
  <c r="L137" i="3"/>
  <c r="L214" i="3"/>
  <c r="L220" i="3"/>
  <c r="L105" i="3"/>
  <c r="L141" i="3"/>
  <c r="L218" i="3"/>
  <c r="L110" i="3"/>
  <c r="L93" i="3"/>
  <c r="L176" i="3"/>
  <c r="L118" i="3"/>
  <c r="L149" i="3"/>
  <c r="L221" i="3"/>
  <c r="L124" i="3"/>
  <c r="L117" i="3"/>
  <c r="L207" i="3"/>
  <c r="L90" i="3"/>
  <c r="L170" i="3"/>
  <c r="L204" i="3"/>
  <c r="L76" i="3"/>
  <c r="L138" i="3"/>
  <c r="L121" i="3"/>
  <c r="L211" i="3"/>
  <c r="K98" i="3"/>
  <c r="K145" i="3"/>
  <c r="K238" i="3"/>
  <c r="K62" i="3"/>
  <c r="K116" i="3"/>
  <c r="K213" i="3"/>
  <c r="K177" i="3"/>
  <c r="K75" i="3"/>
  <c r="K118" i="3"/>
  <c r="K225" i="3"/>
  <c r="K163" i="3"/>
  <c r="K176" i="3"/>
  <c r="K228" i="3"/>
  <c r="K73" i="3"/>
  <c r="K91" i="3"/>
  <c r="K140" i="3"/>
  <c r="K214" i="3"/>
  <c r="K107" i="3"/>
  <c r="K108" i="3"/>
  <c r="K187" i="3"/>
  <c r="K147" i="3"/>
  <c r="K166" i="3"/>
  <c r="K234" i="3"/>
  <c r="K128" i="3"/>
  <c r="K197" i="3"/>
  <c r="K53" i="3"/>
  <c r="L112" i="3"/>
  <c r="L169" i="3"/>
  <c r="L233" i="3"/>
  <c r="L133" i="3"/>
  <c r="L164" i="3"/>
  <c r="L181" i="3"/>
  <c r="L64" i="3"/>
  <c r="L187" i="3"/>
  <c r="L143" i="3"/>
  <c r="L237" i="3"/>
  <c r="L63" i="3"/>
  <c r="L131" i="3"/>
  <c r="L153" i="3"/>
  <c r="L223" i="3"/>
  <c r="L128" i="3"/>
  <c r="L119" i="3"/>
  <c r="L209" i="3"/>
  <c r="L129" i="3"/>
  <c r="L157" i="3"/>
  <c r="K46" i="3"/>
  <c r="K94" i="3"/>
  <c r="K58" i="3"/>
  <c r="K152" i="3"/>
  <c r="K235" i="3"/>
  <c r="K206" i="3"/>
  <c r="K61" i="3"/>
  <c r="K155" i="3"/>
  <c r="K243" i="3"/>
  <c r="K148" i="3"/>
  <c r="K71" i="3"/>
  <c r="K113" i="3"/>
  <c r="K201" i="3"/>
  <c r="K244" i="3"/>
  <c r="K36" i="3"/>
  <c r="K127" i="3"/>
  <c r="K156" i="3"/>
  <c r="K230" i="3"/>
  <c r="K164" i="3"/>
  <c r="K124" i="3"/>
  <c r="K190" i="3"/>
  <c r="K32" i="3"/>
  <c r="K119" i="3"/>
  <c r="K205" i="3"/>
  <c r="K88" i="3"/>
  <c r="K64" i="3"/>
  <c r="K96" i="3"/>
  <c r="K175" i="3"/>
  <c r="Z39" i="1"/>
  <c r="Z46" i="1" s="1"/>
  <c r="O9" i="3" l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O54" i="3" s="1"/>
  <c r="O55" i="3" s="1"/>
  <c r="O56" i="3" s="1"/>
  <c r="O57" i="3" s="1"/>
  <c r="O58" i="3" s="1"/>
  <c r="O59" i="3" s="1"/>
  <c r="O60" i="3" s="1"/>
  <c r="O61" i="3" s="1"/>
  <c r="O62" i="3" s="1"/>
  <c r="O63" i="3" s="1"/>
  <c r="O64" i="3" s="1"/>
  <c r="O65" i="3" s="1"/>
  <c r="O66" i="3" s="1"/>
  <c r="O67" i="3" s="1"/>
  <c r="O68" i="3" s="1"/>
  <c r="O69" i="3" s="1"/>
  <c r="O70" i="3" s="1"/>
  <c r="O71" i="3" s="1"/>
  <c r="O72" i="3" s="1"/>
  <c r="O73" i="3" s="1"/>
  <c r="O74" i="3" s="1"/>
  <c r="O75" i="3" s="1"/>
  <c r="O76" i="3" s="1"/>
  <c r="O77" i="3" s="1"/>
  <c r="O78" i="3" s="1"/>
  <c r="O79" i="3" s="1"/>
  <c r="O80" i="3" s="1"/>
  <c r="O81" i="3" s="1"/>
  <c r="O82" i="3" s="1"/>
  <c r="O83" i="3" s="1"/>
  <c r="O84" i="3" s="1"/>
  <c r="O85" i="3" s="1"/>
  <c r="O86" i="3" s="1"/>
  <c r="O87" i="3" s="1"/>
  <c r="O88" i="3" s="1"/>
  <c r="O89" i="3" s="1"/>
  <c r="O90" i="3" s="1"/>
  <c r="O91" i="3" s="1"/>
  <c r="O92" i="3" s="1"/>
  <c r="O93" i="3" s="1"/>
  <c r="O94" i="3" s="1"/>
  <c r="O95" i="3" s="1"/>
  <c r="O96" i="3" s="1"/>
  <c r="O97" i="3" s="1"/>
  <c r="O98" i="3" s="1"/>
  <c r="O99" i="3" s="1"/>
  <c r="O100" i="3" s="1"/>
  <c r="O101" i="3" s="1"/>
  <c r="O102" i="3" s="1"/>
  <c r="O103" i="3" s="1"/>
  <c r="O104" i="3" s="1"/>
  <c r="O105" i="3" s="1"/>
  <c r="O106" i="3" s="1"/>
  <c r="O107" i="3" s="1"/>
  <c r="O108" i="3" s="1"/>
  <c r="O109" i="3" s="1"/>
  <c r="O110" i="3" s="1"/>
  <c r="O111" i="3" s="1"/>
  <c r="O112" i="3" s="1"/>
  <c r="O113" i="3" s="1"/>
  <c r="O114" i="3" s="1"/>
  <c r="O115" i="3" s="1"/>
  <c r="O116" i="3" s="1"/>
  <c r="O117" i="3" s="1"/>
  <c r="O118" i="3" s="1"/>
  <c r="O119" i="3" s="1"/>
  <c r="O120" i="3" s="1"/>
  <c r="O121" i="3" s="1"/>
  <c r="O122" i="3" s="1"/>
  <c r="O123" i="3" s="1"/>
  <c r="O124" i="3" s="1"/>
  <c r="O125" i="3" s="1"/>
  <c r="O126" i="3" s="1"/>
  <c r="O127" i="3" s="1"/>
  <c r="O128" i="3" s="1"/>
  <c r="O129" i="3" s="1"/>
  <c r="O130" i="3" s="1"/>
  <c r="O131" i="3" s="1"/>
  <c r="O132" i="3" s="1"/>
  <c r="O133" i="3" s="1"/>
  <c r="O134" i="3" s="1"/>
  <c r="O135" i="3" s="1"/>
  <c r="O136" i="3" s="1"/>
  <c r="O137" i="3" s="1"/>
  <c r="O138" i="3" s="1"/>
  <c r="O139" i="3" s="1"/>
  <c r="O140" i="3" s="1"/>
  <c r="O141" i="3" s="1"/>
  <c r="O142" i="3" s="1"/>
  <c r="O143" i="3" s="1"/>
  <c r="O144" i="3" s="1"/>
  <c r="O145" i="3" s="1"/>
  <c r="O146" i="3" s="1"/>
  <c r="O147" i="3" s="1"/>
  <c r="O148" i="3" s="1"/>
  <c r="O149" i="3" s="1"/>
  <c r="O150" i="3" s="1"/>
  <c r="O151" i="3" s="1"/>
  <c r="O152" i="3" s="1"/>
  <c r="O153" i="3" s="1"/>
  <c r="O154" i="3" s="1"/>
  <c r="O155" i="3" s="1"/>
  <c r="O156" i="3" s="1"/>
  <c r="O157" i="3" s="1"/>
  <c r="O158" i="3" s="1"/>
  <c r="O159" i="3" s="1"/>
  <c r="O160" i="3" s="1"/>
  <c r="O161" i="3" s="1"/>
  <c r="O162" i="3" s="1"/>
  <c r="O163" i="3" s="1"/>
  <c r="O164" i="3" s="1"/>
  <c r="O165" i="3" s="1"/>
  <c r="O166" i="3" s="1"/>
  <c r="O167" i="3" s="1"/>
  <c r="O168" i="3" s="1"/>
  <c r="O169" i="3" s="1"/>
  <c r="O170" i="3" s="1"/>
  <c r="O171" i="3" s="1"/>
  <c r="O172" i="3" s="1"/>
  <c r="O173" i="3" s="1"/>
  <c r="O174" i="3" s="1"/>
  <c r="O175" i="3" s="1"/>
  <c r="O176" i="3" s="1"/>
  <c r="O177" i="3" s="1"/>
  <c r="O178" i="3" s="1"/>
  <c r="O179" i="3" s="1"/>
  <c r="O180" i="3" s="1"/>
  <c r="O181" i="3" s="1"/>
  <c r="O182" i="3" s="1"/>
  <c r="O183" i="3" s="1"/>
  <c r="O184" i="3" s="1"/>
  <c r="O185" i="3" s="1"/>
  <c r="O186" i="3" s="1"/>
  <c r="O187" i="3" s="1"/>
  <c r="O188" i="3" s="1"/>
  <c r="O189" i="3" s="1"/>
  <c r="O190" i="3" s="1"/>
  <c r="O191" i="3" s="1"/>
  <c r="O192" i="3" s="1"/>
  <c r="O193" i="3" s="1"/>
  <c r="O194" i="3" s="1"/>
  <c r="O195" i="3" s="1"/>
  <c r="O196" i="3" s="1"/>
  <c r="O197" i="3" s="1"/>
  <c r="O198" i="3" s="1"/>
  <c r="O199" i="3" s="1"/>
  <c r="O200" i="3" s="1"/>
  <c r="O201" i="3" s="1"/>
  <c r="O202" i="3" s="1"/>
  <c r="O203" i="3" s="1"/>
  <c r="O204" i="3" s="1"/>
  <c r="O205" i="3" s="1"/>
  <c r="O206" i="3" s="1"/>
  <c r="O207" i="3" s="1"/>
  <c r="O208" i="3" s="1"/>
  <c r="O209" i="3" s="1"/>
  <c r="O210" i="3" s="1"/>
  <c r="O211" i="3" s="1"/>
  <c r="O212" i="3" s="1"/>
  <c r="O213" i="3" s="1"/>
  <c r="O214" i="3" s="1"/>
  <c r="O215" i="3" s="1"/>
  <c r="O216" i="3" s="1"/>
  <c r="O217" i="3" s="1"/>
  <c r="O218" i="3" s="1"/>
  <c r="O219" i="3" s="1"/>
  <c r="O220" i="3" s="1"/>
  <c r="O221" i="3" s="1"/>
  <c r="O222" i="3" s="1"/>
  <c r="O223" i="3" s="1"/>
  <c r="O224" i="3" s="1"/>
  <c r="O225" i="3" s="1"/>
  <c r="O226" i="3" s="1"/>
  <c r="O227" i="3" s="1"/>
  <c r="O228" i="3" s="1"/>
  <c r="O229" i="3" s="1"/>
  <c r="O230" i="3" s="1"/>
  <c r="O231" i="3" s="1"/>
  <c r="O232" i="3" s="1"/>
  <c r="O233" i="3" s="1"/>
  <c r="O234" i="3" s="1"/>
  <c r="O235" i="3" s="1"/>
  <c r="O236" i="3" s="1"/>
  <c r="O237" i="3" s="1"/>
  <c r="O238" i="3" s="1"/>
  <c r="O239" i="3" s="1"/>
  <c r="O240" i="3" s="1"/>
  <c r="O241" i="3" s="1"/>
  <c r="O242" i="3" s="1"/>
  <c r="O243" i="3" s="1"/>
  <c r="O244" i="3" s="1"/>
  <c r="O245" i="3" s="1"/>
  <c r="O246" i="3" s="1"/>
  <c r="X12" i="3" s="1"/>
  <c r="AH249" i="2" s="1"/>
  <c r="AH247" i="2"/>
  <c r="W253" i="2" s="1"/>
  <c r="T253" i="2" s="1"/>
  <c r="V38" i="1"/>
  <c r="Y39" i="1"/>
  <c r="Y46" i="1" s="1"/>
  <c r="Q3" i="1"/>
  <c r="P3" i="1"/>
  <c r="O3" i="1"/>
  <c r="M3" i="1"/>
  <c r="G4" i="1"/>
  <c r="H4" i="1"/>
  <c r="Z4" i="1" s="1"/>
  <c r="G5" i="1"/>
  <c r="H5" i="1"/>
  <c r="Z5" i="1" s="1"/>
  <c r="G6" i="1"/>
  <c r="H6" i="1"/>
  <c r="Z6" i="1" s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3" i="1"/>
  <c r="H3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4" i="1"/>
  <c r="F5" i="1"/>
  <c r="F6" i="1"/>
  <c r="F7" i="1"/>
  <c r="F8" i="1"/>
  <c r="F9" i="1"/>
  <c r="F10" i="1"/>
  <c r="F11" i="1"/>
  <c r="F12" i="1"/>
  <c r="F13" i="1"/>
  <c r="F14" i="1"/>
  <c r="V9" i="1" l="1"/>
  <c r="U9" i="1"/>
  <c r="T9" i="1"/>
  <c r="Y5" i="1"/>
  <c r="AB5" i="1"/>
  <c r="Y4" i="1"/>
  <c r="AB4" i="1"/>
  <c r="AC3" i="1"/>
  <c r="AA3" i="1"/>
  <c r="X6" i="1"/>
  <c r="AC6" i="1"/>
  <c r="AA6" i="1"/>
  <c r="X5" i="1"/>
  <c r="AA5" i="1"/>
  <c r="AC5" i="1"/>
  <c r="AB3" i="1"/>
  <c r="Y6" i="1"/>
  <c r="AB6" i="1"/>
  <c r="X4" i="1"/>
  <c r="AC4" i="1"/>
  <c r="AA4" i="1"/>
  <c r="X3" i="1"/>
  <c r="Z3" i="1"/>
  <c r="Z13" i="1" s="1"/>
  <c r="Z16" i="1" s="1"/>
  <c r="Z18" i="1" s="1"/>
  <c r="Y3" i="1"/>
  <c r="N4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V12" i="1" s="1"/>
  <c r="K4" i="1"/>
  <c r="K16" i="1"/>
  <c r="K28" i="1"/>
  <c r="K40" i="1"/>
  <c r="K52" i="1"/>
  <c r="K64" i="1"/>
  <c r="K76" i="1"/>
  <c r="K88" i="1"/>
  <c r="K100" i="1"/>
  <c r="K112" i="1"/>
  <c r="K124" i="1"/>
  <c r="K136" i="1"/>
  <c r="K148" i="1"/>
  <c r="K160" i="1"/>
  <c r="K172" i="1"/>
  <c r="K184" i="1"/>
  <c r="K196" i="1"/>
  <c r="K208" i="1"/>
  <c r="K220" i="1"/>
  <c r="K232" i="1"/>
  <c r="K244" i="1"/>
  <c r="K5" i="1"/>
  <c r="K17" i="1"/>
  <c r="K29" i="1"/>
  <c r="K41" i="1"/>
  <c r="K53" i="1"/>
  <c r="K65" i="1"/>
  <c r="K77" i="1"/>
  <c r="K89" i="1"/>
  <c r="K101" i="1"/>
  <c r="K113" i="1"/>
  <c r="K125" i="1"/>
  <c r="K137" i="1"/>
  <c r="K149" i="1"/>
  <c r="K161" i="1"/>
  <c r="K173" i="1"/>
  <c r="K185" i="1"/>
  <c r="K197" i="1"/>
  <c r="K209" i="1"/>
  <c r="K221" i="1"/>
  <c r="K233" i="1"/>
  <c r="K245" i="1"/>
  <c r="K7" i="1"/>
  <c r="K19" i="1"/>
  <c r="K31" i="1"/>
  <c r="K43" i="1"/>
  <c r="K55" i="1"/>
  <c r="K67" i="1"/>
  <c r="K79" i="1"/>
  <c r="K91" i="1"/>
  <c r="K103" i="1"/>
  <c r="K115" i="1"/>
  <c r="K127" i="1"/>
  <c r="K139" i="1"/>
  <c r="K151" i="1"/>
  <c r="K163" i="1"/>
  <c r="K175" i="1"/>
  <c r="K187" i="1"/>
  <c r="K199" i="1"/>
  <c r="K211" i="1"/>
  <c r="K223" i="1"/>
  <c r="K235" i="1"/>
  <c r="K8" i="1"/>
  <c r="K20" i="1"/>
  <c r="K32" i="1"/>
  <c r="K44" i="1"/>
  <c r="K56" i="1"/>
  <c r="K68" i="1"/>
  <c r="K80" i="1"/>
  <c r="K92" i="1"/>
  <c r="K104" i="1"/>
  <c r="K116" i="1"/>
  <c r="K128" i="1"/>
  <c r="K140" i="1"/>
  <c r="K152" i="1"/>
  <c r="K164" i="1"/>
  <c r="K176" i="1"/>
  <c r="K188" i="1"/>
  <c r="K200" i="1"/>
  <c r="K212" i="1"/>
  <c r="K224" i="1"/>
  <c r="K236" i="1"/>
  <c r="K9" i="1"/>
  <c r="K21" i="1"/>
  <c r="K33" i="1"/>
  <c r="K45" i="1"/>
  <c r="K57" i="1"/>
  <c r="K69" i="1"/>
  <c r="K81" i="1"/>
  <c r="K93" i="1"/>
  <c r="K105" i="1"/>
  <c r="K117" i="1"/>
  <c r="K129" i="1"/>
  <c r="K141" i="1"/>
  <c r="K153" i="1"/>
  <c r="K165" i="1"/>
  <c r="K177" i="1"/>
  <c r="K189" i="1"/>
  <c r="K201" i="1"/>
  <c r="K213" i="1"/>
  <c r="K225" i="1"/>
  <c r="K237" i="1"/>
  <c r="K10" i="1"/>
  <c r="K22" i="1"/>
  <c r="K34" i="1"/>
  <c r="K46" i="1"/>
  <c r="K58" i="1"/>
  <c r="K70" i="1"/>
  <c r="K82" i="1"/>
  <c r="K94" i="1"/>
  <c r="K106" i="1"/>
  <c r="K118" i="1"/>
  <c r="K130" i="1"/>
  <c r="K142" i="1"/>
  <c r="K154" i="1"/>
  <c r="K166" i="1"/>
  <c r="K178" i="1"/>
  <c r="K190" i="1"/>
  <c r="K202" i="1"/>
  <c r="K214" i="1"/>
  <c r="K226" i="1"/>
  <c r="K238" i="1"/>
  <c r="K11" i="1"/>
  <c r="K23" i="1"/>
  <c r="K35" i="1"/>
  <c r="K47" i="1"/>
  <c r="K59" i="1"/>
  <c r="K71" i="1"/>
  <c r="K83" i="1"/>
  <c r="K95" i="1"/>
  <c r="K107" i="1"/>
  <c r="K119" i="1"/>
  <c r="K131" i="1"/>
  <c r="K143" i="1"/>
  <c r="K155" i="1"/>
  <c r="K167" i="1"/>
  <c r="K179" i="1"/>
  <c r="K191" i="1"/>
  <c r="K203" i="1"/>
  <c r="K215" i="1"/>
  <c r="K227" i="1"/>
  <c r="K239" i="1"/>
  <c r="K12" i="1"/>
  <c r="K24" i="1"/>
  <c r="K36" i="1"/>
  <c r="K48" i="1"/>
  <c r="K60" i="1"/>
  <c r="K72" i="1"/>
  <c r="K84" i="1"/>
  <c r="K96" i="1"/>
  <c r="K108" i="1"/>
  <c r="K120" i="1"/>
  <c r="K132" i="1"/>
  <c r="K144" i="1"/>
  <c r="K156" i="1"/>
  <c r="K168" i="1"/>
  <c r="K180" i="1"/>
  <c r="K192" i="1"/>
  <c r="K204" i="1"/>
  <c r="K216" i="1"/>
  <c r="K228" i="1"/>
  <c r="K240" i="1"/>
  <c r="K13" i="1"/>
  <c r="K25" i="1"/>
  <c r="K37" i="1"/>
  <c r="K49" i="1"/>
  <c r="K61" i="1"/>
  <c r="K73" i="1"/>
  <c r="K85" i="1"/>
  <c r="K97" i="1"/>
  <c r="K109" i="1"/>
  <c r="K121" i="1"/>
  <c r="K133" i="1"/>
  <c r="K145" i="1"/>
  <c r="K157" i="1"/>
  <c r="K169" i="1"/>
  <c r="K181" i="1"/>
  <c r="K193" i="1"/>
  <c r="K205" i="1"/>
  <c r="K217" i="1"/>
  <c r="K229" i="1"/>
  <c r="K241" i="1"/>
  <c r="K14" i="1"/>
  <c r="K26" i="1"/>
  <c r="K38" i="1"/>
  <c r="K50" i="1"/>
  <c r="K62" i="1"/>
  <c r="K74" i="1"/>
  <c r="K86" i="1"/>
  <c r="K98" i="1"/>
  <c r="K110" i="1"/>
  <c r="K122" i="1"/>
  <c r="K134" i="1"/>
  <c r="K146" i="1"/>
  <c r="K158" i="1"/>
  <c r="K170" i="1"/>
  <c r="K182" i="1"/>
  <c r="K194" i="1"/>
  <c r="K206" i="1"/>
  <c r="K218" i="1"/>
  <c r="K230" i="1"/>
  <c r="K242" i="1"/>
  <c r="K6" i="1"/>
  <c r="K78" i="1"/>
  <c r="K150" i="1"/>
  <c r="K222" i="1"/>
  <c r="K3" i="1"/>
  <c r="K15" i="1"/>
  <c r="K87" i="1"/>
  <c r="K159" i="1"/>
  <c r="K231" i="1"/>
  <c r="K18" i="1"/>
  <c r="K90" i="1"/>
  <c r="K162" i="1"/>
  <c r="K234" i="1"/>
  <c r="K27" i="1"/>
  <c r="K99" i="1"/>
  <c r="K171" i="1"/>
  <c r="K243" i="1"/>
  <c r="K30" i="1"/>
  <c r="K102" i="1"/>
  <c r="K174" i="1"/>
  <c r="K39" i="1"/>
  <c r="K111" i="1"/>
  <c r="K183" i="1"/>
  <c r="K42" i="1"/>
  <c r="K114" i="1"/>
  <c r="K186" i="1"/>
  <c r="K51" i="1"/>
  <c r="K123" i="1"/>
  <c r="K195" i="1"/>
  <c r="K54" i="1"/>
  <c r="K126" i="1"/>
  <c r="K198" i="1"/>
  <c r="K63" i="1"/>
  <c r="K135" i="1"/>
  <c r="K207" i="1"/>
  <c r="K66" i="1"/>
  <c r="K138" i="1"/>
  <c r="K210" i="1"/>
  <c r="K75" i="1"/>
  <c r="K147" i="1"/>
  <c r="K219" i="1"/>
  <c r="J4" i="1"/>
  <c r="J16" i="1"/>
  <c r="J28" i="1"/>
  <c r="J40" i="1"/>
  <c r="J52" i="1"/>
  <c r="J64" i="1"/>
  <c r="J76" i="1"/>
  <c r="J88" i="1"/>
  <c r="J100" i="1"/>
  <c r="J112" i="1"/>
  <c r="J124" i="1"/>
  <c r="J136" i="1"/>
  <c r="J148" i="1"/>
  <c r="J160" i="1"/>
  <c r="J172" i="1"/>
  <c r="J184" i="1"/>
  <c r="J196" i="1"/>
  <c r="J208" i="1"/>
  <c r="J220" i="1"/>
  <c r="J232" i="1"/>
  <c r="J244" i="1"/>
  <c r="J5" i="1"/>
  <c r="J17" i="1"/>
  <c r="J29" i="1"/>
  <c r="J41" i="1"/>
  <c r="J53" i="1"/>
  <c r="J65" i="1"/>
  <c r="J77" i="1"/>
  <c r="J89" i="1"/>
  <c r="J101" i="1"/>
  <c r="J113" i="1"/>
  <c r="J125" i="1"/>
  <c r="J137" i="1"/>
  <c r="J149" i="1"/>
  <c r="J161" i="1"/>
  <c r="J173" i="1"/>
  <c r="J185" i="1"/>
  <c r="J197" i="1"/>
  <c r="J209" i="1"/>
  <c r="J221" i="1"/>
  <c r="J233" i="1"/>
  <c r="J245" i="1"/>
  <c r="J8" i="1"/>
  <c r="J20" i="1"/>
  <c r="J32" i="1"/>
  <c r="J44" i="1"/>
  <c r="J56" i="1"/>
  <c r="J68" i="1"/>
  <c r="J80" i="1"/>
  <c r="J92" i="1"/>
  <c r="J104" i="1"/>
  <c r="J116" i="1"/>
  <c r="J128" i="1"/>
  <c r="J140" i="1"/>
  <c r="J152" i="1"/>
  <c r="J164" i="1"/>
  <c r="J176" i="1"/>
  <c r="J188" i="1"/>
  <c r="J200" i="1"/>
  <c r="J212" i="1"/>
  <c r="J224" i="1"/>
  <c r="J236" i="1"/>
  <c r="J10" i="1"/>
  <c r="J22" i="1"/>
  <c r="J34" i="1"/>
  <c r="J46" i="1"/>
  <c r="J58" i="1"/>
  <c r="J70" i="1"/>
  <c r="J82" i="1"/>
  <c r="J94" i="1"/>
  <c r="J106" i="1"/>
  <c r="J118" i="1"/>
  <c r="J130" i="1"/>
  <c r="J142" i="1"/>
  <c r="J154" i="1"/>
  <c r="J166" i="1"/>
  <c r="J178" i="1"/>
  <c r="J190" i="1"/>
  <c r="J202" i="1"/>
  <c r="J214" i="1"/>
  <c r="J226" i="1"/>
  <c r="J238" i="1"/>
  <c r="J11" i="1"/>
  <c r="J23" i="1"/>
  <c r="J35" i="1"/>
  <c r="J47" i="1"/>
  <c r="J59" i="1"/>
  <c r="J71" i="1"/>
  <c r="J83" i="1"/>
  <c r="J95" i="1"/>
  <c r="J107" i="1"/>
  <c r="J119" i="1"/>
  <c r="J131" i="1"/>
  <c r="J143" i="1"/>
  <c r="J155" i="1"/>
  <c r="J14" i="1"/>
  <c r="J26" i="1"/>
  <c r="J38" i="1"/>
  <c r="J50" i="1"/>
  <c r="J62" i="1"/>
  <c r="J74" i="1"/>
  <c r="J86" i="1"/>
  <c r="J98" i="1"/>
  <c r="J110" i="1"/>
  <c r="J122" i="1"/>
  <c r="J134" i="1"/>
  <c r="J146" i="1"/>
  <c r="J158" i="1"/>
  <c r="J170" i="1"/>
  <c r="J182" i="1"/>
  <c r="J27" i="1"/>
  <c r="J51" i="1"/>
  <c r="J75" i="1"/>
  <c r="J99" i="1"/>
  <c r="J123" i="1"/>
  <c r="J147" i="1"/>
  <c r="J169" i="1"/>
  <c r="J191" i="1"/>
  <c r="J207" i="1"/>
  <c r="J227" i="1"/>
  <c r="J243" i="1"/>
  <c r="J6" i="1"/>
  <c r="J30" i="1"/>
  <c r="J54" i="1"/>
  <c r="J78" i="1"/>
  <c r="J102" i="1"/>
  <c r="J126" i="1"/>
  <c r="J150" i="1"/>
  <c r="J171" i="1"/>
  <c r="J192" i="1"/>
  <c r="J210" i="1"/>
  <c r="J228" i="1"/>
  <c r="J7" i="1"/>
  <c r="J31" i="1"/>
  <c r="J55" i="1"/>
  <c r="J79" i="1"/>
  <c r="J103" i="1"/>
  <c r="J127" i="1"/>
  <c r="J151" i="1"/>
  <c r="J174" i="1"/>
  <c r="J193" i="1"/>
  <c r="J211" i="1"/>
  <c r="J229" i="1"/>
  <c r="J9" i="1"/>
  <c r="J33" i="1"/>
  <c r="J57" i="1"/>
  <c r="J81" i="1"/>
  <c r="J105" i="1"/>
  <c r="J129" i="1"/>
  <c r="J153" i="1"/>
  <c r="J175" i="1"/>
  <c r="J194" i="1"/>
  <c r="J213" i="1"/>
  <c r="J230" i="1"/>
  <c r="J12" i="1"/>
  <c r="J36" i="1"/>
  <c r="J60" i="1"/>
  <c r="J84" i="1"/>
  <c r="J108" i="1"/>
  <c r="J132" i="1"/>
  <c r="J156" i="1"/>
  <c r="J177" i="1"/>
  <c r="J195" i="1"/>
  <c r="J215" i="1"/>
  <c r="J231" i="1"/>
  <c r="J13" i="1"/>
  <c r="J37" i="1"/>
  <c r="J61" i="1"/>
  <c r="J85" i="1"/>
  <c r="J109" i="1"/>
  <c r="J133" i="1"/>
  <c r="J157" i="1"/>
  <c r="J179" i="1"/>
  <c r="J198" i="1"/>
  <c r="J216" i="1"/>
  <c r="J234" i="1"/>
  <c r="J15" i="1"/>
  <c r="J39" i="1"/>
  <c r="J63" i="1"/>
  <c r="J87" i="1"/>
  <c r="J111" i="1"/>
  <c r="J135" i="1"/>
  <c r="J159" i="1"/>
  <c r="J180" i="1"/>
  <c r="J199" i="1"/>
  <c r="J217" i="1"/>
  <c r="J235" i="1"/>
  <c r="J18" i="1"/>
  <c r="J42" i="1"/>
  <c r="J66" i="1"/>
  <c r="J90" i="1"/>
  <c r="J114" i="1"/>
  <c r="J138" i="1"/>
  <c r="J162" i="1"/>
  <c r="J181" i="1"/>
  <c r="J201" i="1"/>
  <c r="J218" i="1"/>
  <c r="J237" i="1"/>
  <c r="J19" i="1"/>
  <c r="J43" i="1"/>
  <c r="J67" i="1"/>
  <c r="J91" i="1"/>
  <c r="J115" i="1"/>
  <c r="J139" i="1"/>
  <c r="J163" i="1"/>
  <c r="J183" i="1"/>
  <c r="J203" i="1"/>
  <c r="J219" i="1"/>
  <c r="J239" i="1"/>
  <c r="J3" i="1"/>
  <c r="J21" i="1"/>
  <c r="J45" i="1"/>
  <c r="J69" i="1"/>
  <c r="J93" i="1"/>
  <c r="J117" i="1"/>
  <c r="J141" i="1"/>
  <c r="J165" i="1"/>
  <c r="J186" i="1"/>
  <c r="J204" i="1"/>
  <c r="J222" i="1"/>
  <c r="J240" i="1"/>
  <c r="J24" i="1"/>
  <c r="J48" i="1"/>
  <c r="J72" i="1"/>
  <c r="J96" i="1"/>
  <c r="J120" i="1"/>
  <c r="J144" i="1"/>
  <c r="J167" i="1"/>
  <c r="J187" i="1"/>
  <c r="J205" i="1"/>
  <c r="J223" i="1"/>
  <c r="J241" i="1"/>
  <c r="J225" i="1"/>
  <c r="J242" i="1"/>
  <c r="J25" i="1"/>
  <c r="J49" i="1"/>
  <c r="J73" i="1"/>
  <c r="J97" i="1"/>
  <c r="J121" i="1"/>
  <c r="J189" i="1"/>
  <c r="J145" i="1"/>
  <c r="J168" i="1"/>
  <c r="J206" i="1"/>
  <c r="I9" i="1"/>
  <c r="I21" i="1"/>
  <c r="I33" i="1"/>
  <c r="I45" i="1"/>
  <c r="I57" i="1"/>
  <c r="I69" i="1"/>
  <c r="I81" i="1"/>
  <c r="I93" i="1"/>
  <c r="I105" i="1"/>
  <c r="I117" i="1"/>
  <c r="I129" i="1"/>
  <c r="I141" i="1"/>
  <c r="I153" i="1"/>
  <c r="I165" i="1"/>
  <c r="I177" i="1"/>
  <c r="I189" i="1"/>
  <c r="I10" i="1"/>
  <c r="I22" i="1"/>
  <c r="I34" i="1"/>
  <c r="I46" i="1"/>
  <c r="I58" i="1"/>
  <c r="I70" i="1"/>
  <c r="I82" i="1"/>
  <c r="I94" i="1"/>
  <c r="I106" i="1"/>
  <c r="I118" i="1"/>
  <c r="I130" i="1"/>
  <c r="I142" i="1"/>
  <c r="I154" i="1"/>
  <c r="I166" i="1"/>
  <c r="I178" i="1"/>
  <c r="I190" i="1"/>
  <c r="I202" i="1"/>
  <c r="I214" i="1"/>
  <c r="I226" i="1"/>
  <c r="I11" i="1"/>
  <c r="I23" i="1"/>
  <c r="I35" i="1"/>
  <c r="I47" i="1"/>
  <c r="I59" i="1"/>
  <c r="I71" i="1"/>
  <c r="I83" i="1"/>
  <c r="I95" i="1"/>
  <c r="I107" i="1"/>
  <c r="I119" i="1"/>
  <c r="I131" i="1"/>
  <c r="I143" i="1"/>
  <c r="I155" i="1"/>
  <c r="I167" i="1"/>
  <c r="I179" i="1"/>
  <c r="I191" i="1"/>
  <c r="I203" i="1"/>
  <c r="I215" i="1"/>
  <c r="I227" i="1"/>
  <c r="I12" i="1"/>
  <c r="I24" i="1"/>
  <c r="I36" i="1"/>
  <c r="I48" i="1"/>
  <c r="I60" i="1"/>
  <c r="I72" i="1"/>
  <c r="I84" i="1"/>
  <c r="I96" i="1"/>
  <c r="I108" i="1"/>
  <c r="I120" i="1"/>
  <c r="I132" i="1"/>
  <c r="I144" i="1"/>
  <c r="I156" i="1"/>
  <c r="I168" i="1"/>
  <c r="I180" i="1"/>
  <c r="I192" i="1"/>
  <c r="I204" i="1"/>
  <c r="I216" i="1"/>
  <c r="I228" i="1"/>
  <c r="I13" i="1"/>
  <c r="I25" i="1"/>
  <c r="I37" i="1"/>
  <c r="I49" i="1"/>
  <c r="I61" i="1"/>
  <c r="I73" i="1"/>
  <c r="I85" i="1"/>
  <c r="I97" i="1"/>
  <c r="I109" i="1"/>
  <c r="I121" i="1"/>
  <c r="I133" i="1"/>
  <c r="I145" i="1"/>
  <c r="I157" i="1"/>
  <c r="I169" i="1"/>
  <c r="I181" i="1"/>
  <c r="I193" i="1"/>
  <c r="I14" i="1"/>
  <c r="I26" i="1"/>
  <c r="I38" i="1"/>
  <c r="I50" i="1"/>
  <c r="I62" i="1"/>
  <c r="I74" i="1"/>
  <c r="I86" i="1"/>
  <c r="I98" i="1"/>
  <c r="I110" i="1"/>
  <c r="I122" i="1"/>
  <c r="I134" i="1"/>
  <c r="I146" i="1"/>
  <c r="I158" i="1"/>
  <c r="I170" i="1"/>
  <c r="I182" i="1"/>
  <c r="I194" i="1"/>
  <c r="I206" i="1"/>
  <c r="I218" i="1"/>
  <c r="I230" i="1"/>
  <c r="I15" i="1"/>
  <c r="I27" i="1"/>
  <c r="I39" i="1"/>
  <c r="I51" i="1"/>
  <c r="I63" i="1"/>
  <c r="I75" i="1"/>
  <c r="I87" i="1"/>
  <c r="I99" i="1"/>
  <c r="I111" i="1"/>
  <c r="I123" i="1"/>
  <c r="I135" i="1"/>
  <c r="I147" i="1"/>
  <c r="I159" i="1"/>
  <c r="I171" i="1"/>
  <c r="I183" i="1"/>
  <c r="I195" i="1"/>
  <c r="I207" i="1"/>
  <c r="I16" i="1"/>
  <c r="I28" i="1"/>
  <c r="I40" i="1"/>
  <c r="I52" i="1"/>
  <c r="I64" i="1"/>
  <c r="I76" i="1"/>
  <c r="I88" i="1"/>
  <c r="I100" i="1"/>
  <c r="I112" i="1"/>
  <c r="I124" i="1"/>
  <c r="I136" i="1"/>
  <c r="I148" i="1"/>
  <c r="I17" i="1"/>
  <c r="I29" i="1"/>
  <c r="I41" i="1"/>
  <c r="I53" i="1"/>
  <c r="I65" i="1"/>
  <c r="I77" i="1"/>
  <c r="I89" i="1"/>
  <c r="I101" i="1"/>
  <c r="I113" i="1"/>
  <c r="I125" i="1"/>
  <c r="I137" i="1"/>
  <c r="I149" i="1"/>
  <c r="I6" i="1"/>
  <c r="I18" i="1"/>
  <c r="I30" i="1"/>
  <c r="I42" i="1"/>
  <c r="I54" i="1"/>
  <c r="I66" i="1"/>
  <c r="I78" i="1"/>
  <c r="I90" i="1"/>
  <c r="I102" i="1"/>
  <c r="I114" i="1"/>
  <c r="I126" i="1"/>
  <c r="I7" i="1"/>
  <c r="I19" i="1"/>
  <c r="I31" i="1"/>
  <c r="I43" i="1"/>
  <c r="I68" i="1"/>
  <c r="I139" i="1"/>
  <c r="I174" i="1"/>
  <c r="I200" i="1"/>
  <c r="I221" i="1"/>
  <c r="I237" i="1"/>
  <c r="I235" i="1"/>
  <c r="I79" i="1"/>
  <c r="I140" i="1"/>
  <c r="I175" i="1"/>
  <c r="I201" i="1"/>
  <c r="I222" i="1"/>
  <c r="I238" i="1"/>
  <c r="I4" i="1"/>
  <c r="I198" i="1"/>
  <c r="I80" i="1"/>
  <c r="I150" i="1"/>
  <c r="I176" i="1"/>
  <c r="I205" i="1"/>
  <c r="I223" i="1"/>
  <c r="I239" i="1"/>
  <c r="I91" i="1"/>
  <c r="I151" i="1"/>
  <c r="I184" i="1"/>
  <c r="I208" i="1"/>
  <c r="I224" i="1"/>
  <c r="I240" i="1"/>
  <c r="I92" i="1"/>
  <c r="I152" i="1"/>
  <c r="I185" i="1"/>
  <c r="I209" i="1"/>
  <c r="I225" i="1"/>
  <c r="I241" i="1"/>
  <c r="I128" i="1"/>
  <c r="I8" i="1"/>
  <c r="I103" i="1"/>
  <c r="I160" i="1"/>
  <c r="I186" i="1"/>
  <c r="I210" i="1"/>
  <c r="I229" i="1"/>
  <c r="I242" i="1"/>
  <c r="I56" i="1"/>
  <c r="I20" i="1"/>
  <c r="I104" i="1"/>
  <c r="I161" i="1"/>
  <c r="I187" i="1"/>
  <c r="I211" i="1"/>
  <c r="I231" i="1"/>
  <c r="I243" i="1"/>
  <c r="I219" i="1"/>
  <c r="I32" i="1"/>
  <c r="I115" i="1"/>
  <c r="I162" i="1"/>
  <c r="I188" i="1"/>
  <c r="I212" i="1"/>
  <c r="I232" i="1"/>
  <c r="I244" i="1"/>
  <c r="I5" i="1"/>
  <c r="I44" i="1"/>
  <c r="I116" i="1"/>
  <c r="I163" i="1"/>
  <c r="I196" i="1"/>
  <c r="I213" i="1"/>
  <c r="I233" i="1"/>
  <c r="I245" i="1"/>
  <c r="I3" i="1"/>
  <c r="I55" i="1"/>
  <c r="I127" i="1"/>
  <c r="I164" i="1"/>
  <c r="I197" i="1"/>
  <c r="I217" i="1"/>
  <c r="I234" i="1"/>
  <c r="I172" i="1"/>
  <c r="I67" i="1"/>
  <c r="I138" i="1"/>
  <c r="I173" i="1"/>
  <c r="I199" i="1"/>
  <c r="I220" i="1"/>
  <c r="I236" i="1"/>
  <c r="V15" i="1"/>
  <c r="Z50" i="1" s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U12" i="1" s="1"/>
  <c r="U15" i="1" s="1"/>
  <c r="O4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T18" i="1" s="1"/>
  <c r="P4" i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U18" i="1" s="1"/>
  <c r="Q4" i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Q196" i="1" s="1"/>
  <c r="Q197" i="1" s="1"/>
  <c r="Q198" i="1" s="1"/>
  <c r="Q199" i="1" s="1"/>
  <c r="Q200" i="1" s="1"/>
  <c r="Q201" i="1" s="1"/>
  <c r="Q202" i="1" s="1"/>
  <c r="Q203" i="1" s="1"/>
  <c r="Q204" i="1" s="1"/>
  <c r="Q205" i="1" s="1"/>
  <c r="Q206" i="1" s="1"/>
  <c r="Q207" i="1" s="1"/>
  <c r="Q208" i="1" s="1"/>
  <c r="Q209" i="1" s="1"/>
  <c r="Q210" i="1" s="1"/>
  <c r="Q211" i="1" s="1"/>
  <c r="Q212" i="1" s="1"/>
  <c r="Q213" i="1" s="1"/>
  <c r="Q214" i="1" s="1"/>
  <c r="Q215" i="1" s="1"/>
  <c r="Q216" i="1" s="1"/>
  <c r="Q217" i="1" s="1"/>
  <c r="Q218" i="1" s="1"/>
  <c r="Q219" i="1" s="1"/>
  <c r="Q220" i="1" s="1"/>
  <c r="Q221" i="1" s="1"/>
  <c r="Q222" i="1" s="1"/>
  <c r="Q223" i="1" s="1"/>
  <c r="Q224" i="1" s="1"/>
  <c r="Q225" i="1" s="1"/>
  <c r="Q226" i="1" s="1"/>
  <c r="Q227" i="1" s="1"/>
  <c r="Q228" i="1" s="1"/>
  <c r="Q229" i="1" s="1"/>
  <c r="Q230" i="1" s="1"/>
  <c r="Q231" i="1" s="1"/>
  <c r="Q232" i="1" s="1"/>
  <c r="Q233" i="1" s="1"/>
  <c r="Q234" i="1" s="1"/>
  <c r="Q235" i="1" s="1"/>
  <c r="Q236" i="1" s="1"/>
  <c r="Q237" i="1" s="1"/>
  <c r="Q238" i="1" s="1"/>
  <c r="Q239" i="1" s="1"/>
  <c r="Q240" i="1" s="1"/>
  <c r="Q241" i="1" s="1"/>
  <c r="Q242" i="1" s="1"/>
  <c r="Q243" i="1" s="1"/>
  <c r="Q244" i="1" s="1"/>
  <c r="Q245" i="1" s="1"/>
  <c r="Q246" i="1" s="1"/>
  <c r="V18" i="1" s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AB39" i="1" l="1"/>
  <c r="Y71" i="1"/>
  <c r="L246" i="1"/>
  <c r="T12" i="1" s="1"/>
  <c r="Y50" i="1"/>
  <c r="AG39" i="1"/>
  <c r="AC39" i="1"/>
  <c r="AH39" i="1"/>
  <c r="AD39" i="1"/>
  <c r="AI39" i="1"/>
  <c r="T67" i="1"/>
  <c r="AH42" i="1"/>
  <c r="U67" i="1"/>
  <c r="AI42" i="1"/>
  <c r="AA13" i="1"/>
  <c r="AC13" i="1"/>
  <c r="AB13" i="1"/>
  <c r="Y13" i="1"/>
  <c r="Y16" i="1" s="1"/>
  <c r="Y18" i="1" s="1"/>
  <c r="X13" i="1"/>
  <c r="X16" i="1" s="1"/>
  <c r="X18" i="1" s="1"/>
  <c r="T15" i="1" l="1"/>
  <c r="AA50" i="1" s="1"/>
  <c r="X53" i="1" s="1"/>
  <c r="AG42" i="1"/>
  <c r="S67" i="1"/>
  <c r="AE39" i="1"/>
  <c r="T70" i="1"/>
  <c r="AH45" i="1"/>
  <c r="T46" i="1" l="1"/>
  <c r="U70" i="1"/>
  <c r="AI45" i="1"/>
  <c r="AI51" i="1" s="1"/>
  <c r="S70" i="1"/>
  <c r="AG45" i="1"/>
  <c r="AG51" i="1" s="1"/>
  <c r="U41" i="1"/>
  <c r="X41" i="1"/>
  <c r="Y53" i="1" l="1"/>
  <c r="Z53" i="1" s="1"/>
  <c r="U46" i="1"/>
  <c r="S76" i="1"/>
  <c r="S41" i="1" s="1"/>
  <c r="AH51" i="1"/>
  <c r="AG48" i="1"/>
  <c r="AH48" i="1" l="1"/>
  <c r="AI54" i="1" l="1"/>
  <c r="AI57" i="1" s="1"/>
  <c r="AI60" i="1" s="1"/>
  <c r="AG54" i="1"/>
  <c r="AG57" i="1" s="1"/>
  <c r="AH54" i="1"/>
  <c r="AH57" i="1" l="1"/>
  <c r="AH60" i="1" s="1"/>
  <c r="AG60" i="1"/>
  <c r="AJ57" i="1" l="1"/>
  <c r="AJ60" i="1"/>
  <c r="J180" i="3" l="1"/>
  <c r="J114" i="3"/>
  <c r="J139" i="3"/>
  <c r="J61" i="3"/>
  <c r="J237" i="3"/>
  <c r="J77" i="3"/>
  <c r="J203" i="3"/>
  <c r="J129" i="3"/>
  <c r="J100" i="3"/>
  <c r="J47" i="3"/>
  <c r="J137" i="3"/>
  <c r="J102" i="3"/>
  <c r="J7" i="3"/>
  <c r="J63" i="3"/>
  <c r="J171" i="3"/>
  <c r="J138" i="3"/>
  <c r="J39" i="3"/>
  <c r="J115" i="3"/>
  <c r="J99" i="3"/>
  <c r="J86" i="3"/>
  <c r="J200" i="3"/>
  <c r="J95" i="3"/>
  <c r="J133" i="3"/>
  <c r="J223" i="3"/>
  <c r="J16" i="3"/>
  <c r="J25" i="3"/>
  <c r="J238" i="3"/>
  <c r="J194" i="3"/>
  <c r="J29" i="3"/>
  <c r="J229" i="3"/>
  <c r="J92" i="3"/>
  <c r="J62" i="3"/>
  <c r="J116" i="3"/>
  <c r="J212" i="3"/>
  <c r="J124" i="3"/>
  <c r="J204" i="3"/>
  <c r="J18" i="3"/>
  <c r="J218" i="3"/>
  <c r="J169" i="3"/>
  <c r="J217" i="3"/>
  <c r="J177" i="3"/>
  <c r="J225" i="3"/>
  <c r="J54" i="3"/>
  <c r="J130" i="3"/>
  <c r="J71" i="3"/>
  <c r="J90" i="3"/>
  <c r="J121" i="3"/>
  <c r="J9" i="3"/>
  <c r="J46" i="3"/>
  <c r="J193" i="3"/>
  <c r="J181" i="3"/>
  <c r="J122" i="3"/>
  <c r="J82" i="3"/>
  <c r="J112" i="3"/>
  <c r="J93" i="3"/>
  <c r="J30" i="3"/>
  <c r="J36" i="3"/>
  <c r="J56" i="3"/>
  <c r="J145" i="3"/>
  <c r="J89" i="3"/>
  <c r="J11" i="3"/>
  <c r="J157" i="3"/>
  <c r="J76" i="3"/>
  <c r="J87" i="3"/>
  <c r="J176" i="3"/>
  <c r="J143" i="3"/>
  <c r="J216" i="3"/>
  <c r="J197" i="3"/>
  <c r="J235" i="3"/>
  <c r="J227" i="3"/>
  <c r="J149" i="3"/>
  <c r="J125" i="3"/>
  <c r="J219" i="3"/>
  <c r="J167" i="3"/>
  <c r="J101" i="3"/>
  <c r="J164" i="3"/>
  <c r="J165" i="3"/>
  <c r="J4" i="3"/>
  <c r="J156" i="3"/>
  <c r="J196" i="3"/>
  <c r="J150" i="3"/>
  <c r="J119" i="3"/>
  <c r="J144" i="3"/>
  <c r="J245" i="3"/>
  <c r="J108" i="3"/>
  <c r="J243" i="3"/>
  <c r="J41" i="3"/>
  <c r="J84" i="3"/>
  <c r="J55" i="3"/>
  <c r="J191" i="3"/>
  <c r="J50" i="3"/>
  <c r="J140" i="3"/>
  <c r="J40" i="3"/>
  <c r="J32" i="3"/>
  <c r="J49" i="3"/>
  <c r="J20" i="3"/>
  <c r="J186" i="3"/>
  <c r="J13" i="3"/>
  <c r="J109" i="3"/>
  <c r="J163" i="3"/>
  <c r="J175" i="3"/>
  <c r="J148" i="3"/>
  <c r="J195" i="3"/>
  <c r="J198" i="3"/>
  <c r="J244" i="3"/>
  <c r="J97" i="3"/>
  <c r="J207" i="3"/>
  <c r="J70" i="3"/>
  <c r="J94" i="3"/>
  <c r="J44" i="3"/>
  <c r="J22" i="3"/>
  <c r="J12" i="3"/>
  <c r="J105" i="3"/>
  <c r="J234" i="3"/>
  <c r="J155" i="3"/>
  <c r="J45" i="3"/>
  <c r="J75" i="3"/>
  <c r="J158" i="3"/>
  <c r="J3" i="3"/>
  <c r="J118" i="3"/>
  <c r="J103" i="3"/>
  <c r="J48" i="3"/>
  <c r="J214" i="3"/>
  <c r="J231" i="3"/>
  <c r="J172" i="3"/>
  <c r="J179" i="3"/>
  <c r="J232" i="3"/>
  <c r="J132" i="3"/>
  <c r="J151" i="3"/>
  <c r="J221" i="3"/>
  <c r="J131" i="3"/>
  <c r="J128" i="3"/>
  <c r="J184" i="3"/>
  <c r="J190" i="3"/>
  <c r="J10" i="3"/>
  <c r="J88" i="3"/>
  <c r="J57" i="3"/>
  <c r="J160" i="3"/>
  <c r="J174" i="3"/>
  <c r="J26" i="3"/>
  <c r="J135" i="3"/>
  <c r="J64" i="3"/>
  <c r="J68" i="3"/>
  <c r="J19" i="3"/>
  <c r="J182" i="3"/>
  <c r="J66" i="3"/>
  <c r="J83" i="3"/>
  <c r="J85" i="3"/>
  <c r="J141" i="3"/>
  <c r="J189" i="3"/>
  <c r="J113" i="3"/>
  <c r="J43" i="3"/>
  <c r="J222" i="3"/>
  <c r="J242" i="3"/>
  <c r="J33" i="3"/>
  <c r="J240" i="3"/>
  <c r="J17" i="3"/>
  <c r="J27" i="3"/>
  <c r="J210" i="3"/>
  <c r="J42" i="3"/>
  <c r="J111" i="3"/>
  <c r="J183" i="3"/>
  <c r="J35" i="3"/>
  <c r="J202" i="3"/>
  <c r="J170" i="3"/>
  <c r="J21" i="3"/>
  <c r="J233" i="3"/>
  <c r="J28" i="3"/>
  <c r="J106" i="3"/>
  <c r="J136" i="3"/>
  <c r="J5" i="3"/>
  <c r="J58" i="3"/>
  <c r="J127" i="3"/>
  <c r="J24" i="3"/>
  <c r="J96" i="3"/>
  <c r="J173" i="3"/>
  <c r="J185" i="3"/>
  <c r="J226" i="3"/>
  <c r="J37" i="3"/>
  <c r="J126" i="3"/>
  <c r="J239" i="3"/>
  <c r="J123" i="3"/>
  <c r="J161" i="3"/>
  <c r="J51" i="3"/>
  <c r="J38" i="3"/>
  <c r="J72" i="3"/>
  <c r="J154" i="3"/>
  <c r="J187" i="3"/>
  <c r="J146" i="3"/>
  <c r="J206" i="3"/>
  <c r="J168" i="3"/>
  <c r="J110" i="3"/>
  <c r="J107" i="3"/>
  <c r="J104" i="3"/>
  <c r="J6" i="3"/>
  <c r="J166" i="3"/>
  <c r="J60" i="3"/>
  <c r="J80" i="3"/>
  <c r="J205" i="3"/>
  <c r="J69" i="3"/>
  <c r="J34" i="3"/>
  <c r="J224" i="3"/>
  <c r="J8" i="3"/>
  <c r="J134" i="3"/>
  <c r="J162" i="3"/>
  <c r="J209" i="3"/>
  <c r="J188" i="3"/>
  <c r="J153" i="3"/>
  <c r="J117" i="3"/>
  <c r="J152" i="3"/>
  <c r="J91" i="3"/>
  <c r="J201" i="3"/>
  <c r="J53" i="3"/>
  <c r="J230" i="3"/>
  <c r="J220" i="3"/>
  <c r="J98" i="3"/>
  <c r="J81" i="3"/>
  <c r="J159" i="3"/>
  <c r="J31" i="3"/>
  <c r="J23" i="3"/>
  <c r="J199" i="3"/>
  <c r="J15" i="3"/>
  <c r="J65" i="3"/>
  <c r="J79" i="3"/>
  <c r="J213" i="3"/>
  <c r="J74" i="3"/>
  <c r="J147" i="3"/>
  <c r="J52" i="3"/>
  <c r="J142" i="3"/>
  <c r="J14" i="3"/>
  <c r="J178" i="3"/>
  <c r="J241" i="3"/>
  <c r="J211" i="3"/>
  <c r="J59" i="3"/>
  <c r="J120" i="3"/>
  <c r="J192" i="3"/>
  <c r="J236" i="3"/>
  <c r="J228" i="3"/>
  <c r="J208" i="3"/>
  <c r="J67" i="3"/>
  <c r="J78" i="3"/>
  <c r="J73" i="3"/>
  <c r="J215" i="3"/>
  <c r="M5" i="3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M84" i="3" s="1"/>
  <c r="M85" i="3" s="1"/>
  <c r="M86" i="3" s="1"/>
  <c r="M87" i="3" s="1"/>
  <c r="M88" i="3" s="1"/>
  <c r="M89" i="3" s="1"/>
  <c r="M90" i="3" s="1"/>
  <c r="M91" i="3" s="1"/>
  <c r="M92" i="3" s="1"/>
  <c r="M93" i="3" s="1"/>
  <c r="M94" i="3" s="1"/>
  <c r="M95" i="3" s="1"/>
  <c r="M96" i="3" s="1"/>
  <c r="M97" i="3" s="1"/>
  <c r="M98" i="3" s="1"/>
  <c r="M99" i="3" s="1"/>
  <c r="M100" i="3" s="1"/>
  <c r="M101" i="3" s="1"/>
  <c r="M102" i="3" s="1"/>
  <c r="M103" i="3" s="1"/>
  <c r="M104" i="3" s="1"/>
  <c r="M105" i="3" s="1"/>
  <c r="M106" i="3" s="1"/>
  <c r="M107" i="3" s="1"/>
  <c r="M108" i="3" s="1"/>
  <c r="M109" i="3" s="1"/>
  <c r="M110" i="3" s="1"/>
  <c r="M111" i="3" s="1"/>
  <c r="M112" i="3" s="1"/>
  <c r="M113" i="3" s="1"/>
  <c r="M114" i="3" s="1"/>
  <c r="M115" i="3" s="1"/>
  <c r="M116" i="3" s="1"/>
  <c r="M117" i="3" s="1"/>
  <c r="M118" i="3" s="1"/>
  <c r="M119" i="3" s="1"/>
  <c r="M120" i="3" s="1"/>
  <c r="M121" i="3" s="1"/>
  <c r="M122" i="3" s="1"/>
  <c r="M123" i="3" s="1"/>
  <c r="M124" i="3" s="1"/>
  <c r="M125" i="3" s="1"/>
  <c r="M126" i="3" s="1"/>
  <c r="M127" i="3" s="1"/>
  <c r="M128" i="3" s="1"/>
  <c r="M129" i="3" s="1"/>
  <c r="M130" i="3" s="1"/>
  <c r="M131" i="3" s="1"/>
  <c r="M132" i="3" s="1"/>
  <c r="M133" i="3" s="1"/>
  <c r="M134" i="3" s="1"/>
  <c r="M135" i="3" s="1"/>
  <c r="M136" i="3" s="1"/>
  <c r="M137" i="3" s="1"/>
  <c r="M138" i="3" s="1"/>
  <c r="M139" i="3" s="1"/>
  <c r="M140" i="3" s="1"/>
  <c r="M141" i="3" s="1"/>
  <c r="M142" i="3" s="1"/>
  <c r="M143" i="3" s="1"/>
  <c r="M144" i="3" s="1"/>
  <c r="M145" i="3" s="1"/>
  <c r="M146" i="3" s="1"/>
  <c r="M147" i="3" s="1"/>
  <c r="M148" i="3" s="1"/>
  <c r="M149" i="3" s="1"/>
  <c r="M150" i="3" s="1"/>
  <c r="M151" i="3" s="1"/>
  <c r="M152" i="3" s="1"/>
  <c r="M153" i="3" s="1"/>
  <c r="M154" i="3" s="1"/>
  <c r="M155" i="3" s="1"/>
  <c r="M156" i="3" s="1"/>
  <c r="M157" i="3" s="1"/>
  <c r="M158" i="3" s="1"/>
  <c r="M159" i="3" s="1"/>
  <c r="M160" i="3" s="1"/>
  <c r="M161" i="3" s="1"/>
  <c r="M162" i="3" s="1"/>
  <c r="M163" i="3" s="1"/>
  <c r="M164" i="3" s="1"/>
  <c r="M165" i="3" s="1"/>
  <c r="M166" i="3" s="1"/>
  <c r="M167" i="3" s="1"/>
  <c r="M168" i="3" s="1"/>
  <c r="M169" i="3" s="1"/>
  <c r="M170" i="3" s="1"/>
  <c r="M171" i="3" s="1"/>
  <c r="M172" i="3" s="1"/>
  <c r="M173" i="3" s="1"/>
  <c r="M174" i="3" s="1"/>
  <c r="M175" i="3" s="1"/>
  <c r="M176" i="3" s="1"/>
  <c r="M177" i="3" s="1"/>
  <c r="M178" i="3" s="1"/>
  <c r="M179" i="3" s="1"/>
  <c r="M180" i="3" s="1"/>
  <c r="M181" i="3" s="1"/>
  <c r="M182" i="3" s="1"/>
  <c r="M183" i="3" s="1"/>
  <c r="M184" i="3" s="1"/>
  <c r="M185" i="3" s="1"/>
  <c r="M186" i="3" s="1"/>
  <c r="M187" i="3" s="1"/>
  <c r="M188" i="3" s="1"/>
  <c r="M189" i="3" s="1"/>
  <c r="M190" i="3" s="1"/>
  <c r="M191" i="3" s="1"/>
  <c r="M192" i="3" s="1"/>
  <c r="M193" i="3" s="1"/>
  <c r="M194" i="3" s="1"/>
  <c r="M195" i="3" s="1"/>
  <c r="M196" i="3" s="1"/>
  <c r="M197" i="3" s="1"/>
  <c r="M198" i="3" s="1"/>
  <c r="M199" i="3" s="1"/>
  <c r="M200" i="3" s="1"/>
  <c r="M201" i="3" s="1"/>
  <c r="M202" i="3" s="1"/>
  <c r="M203" i="3" s="1"/>
  <c r="M204" i="3" s="1"/>
  <c r="M205" i="3" s="1"/>
  <c r="M206" i="3" s="1"/>
  <c r="M207" i="3" s="1"/>
  <c r="M208" i="3" s="1"/>
  <c r="M209" i="3" s="1"/>
  <c r="M210" i="3" s="1"/>
  <c r="M211" i="3" s="1"/>
  <c r="M212" i="3" s="1"/>
  <c r="M213" i="3" s="1"/>
  <c r="M214" i="3" s="1"/>
  <c r="M215" i="3" s="1"/>
  <c r="M216" i="3" s="1"/>
  <c r="M217" i="3" s="1"/>
  <c r="M218" i="3" s="1"/>
  <c r="M219" i="3" s="1"/>
  <c r="M220" i="3" s="1"/>
  <c r="M221" i="3" s="1"/>
  <c r="M222" i="3" s="1"/>
  <c r="M223" i="3" s="1"/>
  <c r="M224" i="3" s="1"/>
  <c r="M225" i="3" s="1"/>
  <c r="M226" i="3" s="1"/>
  <c r="M227" i="3" s="1"/>
  <c r="M228" i="3" s="1"/>
  <c r="M229" i="3" s="1"/>
  <c r="M230" i="3" s="1"/>
  <c r="M231" i="3" s="1"/>
  <c r="M232" i="3" s="1"/>
  <c r="M233" i="3" s="1"/>
  <c r="M234" i="3" s="1"/>
  <c r="M235" i="3" s="1"/>
  <c r="M236" i="3" s="1"/>
  <c r="M237" i="3" s="1"/>
  <c r="M238" i="3" s="1"/>
  <c r="M239" i="3" s="1"/>
  <c r="M240" i="3" s="1"/>
  <c r="M241" i="3" s="1"/>
  <c r="M242" i="3" s="1"/>
  <c r="M243" i="3" s="1"/>
  <c r="M244" i="3" s="1"/>
  <c r="M245" i="3" s="1"/>
  <c r="M246" i="3" s="1"/>
  <c r="V12" i="3" l="1"/>
  <c r="S249" i="2" s="1"/>
  <c r="AF249" i="2" s="1"/>
  <c r="AJ252" i="2" l="1"/>
  <c r="AJ253" i="2"/>
  <c r="AK253" i="2"/>
  <c r="AL253" i="2"/>
  <c r="AK252" i="2"/>
</calcChain>
</file>

<file path=xl/sharedStrings.xml><?xml version="1.0" encoding="utf-8"?>
<sst xmlns="http://schemas.openxmlformats.org/spreadsheetml/2006/main" count="243" uniqueCount="174">
  <si>
    <t>Date</t>
  </si>
  <si>
    <t>포트폴리오 분산</t>
  </si>
  <si>
    <t>람다계수</t>
    <phoneticPr fontId="1" type="noConversion"/>
  </si>
  <si>
    <t>12공분</t>
    <phoneticPr fontId="1" type="noConversion"/>
  </si>
  <si>
    <t>13공분</t>
    <phoneticPr fontId="1" type="noConversion"/>
  </si>
  <si>
    <t>23공분</t>
    <phoneticPr fontId="1" type="noConversion"/>
  </si>
  <si>
    <t>1분산</t>
    <phoneticPr fontId="1" type="noConversion"/>
  </si>
  <si>
    <t>2분산</t>
    <phoneticPr fontId="1" type="noConversion"/>
  </si>
  <si>
    <t>3분산</t>
    <phoneticPr fontId="1" type="noConversion"/>
  </si>
  <si>
    <t>1표준</t>
    <phoneticPr fontId="1" type="noConversion"/>
  </si>
  <si>
    <t>2표준</t>
    <phoneticPr fontId="1" type="noConversion"/>
  </si>
  <si>
    <t>3표준</t>
    <phoneticPr fontId="1" type="noConversion"/>
  </si>
  <si>
    <t>1평균</t>
    <phoneticPr fontId="1" type="noConversion"/>
  </si>
  <si>
    <t>2평균</t>
    <phoneticPr fontId="1" type="noConversion"/>
  </si>
  <si>
    <t>3평균</t>
    <phoneticPr fontId="1" type="noConversion"/>
  </si>
  <si>
    <t>w1</t>
    <phoneticPr fontId="1" type="noConversion"/>
  </si>
  <si>
    <t>w2</t>
  </si>
  <si>
    <t>w2</t>
    <phoneticPr fontId="1" type="noConversion"/>
  </si>
  <si>
    <t>w3</t>
  </si>
  <si>
    <t>w3</t>
    <phoneticPr fontId="1" type="noConversion"/>
  </si>
  <si>
    <t>time</t>
    <phoneticPr fontId="1" type="noConversion"/>
  </si>
  <si>
    <t>마니커</t>
    <phoneticPr fontId="1" type="noConversion"/>
  </si>
  <si>
    <t>M연속</t>
    <phoneticPr fontId="1" type="noConversion"/>
  </si>
  <si>
    <t>합계</t>
    <phoneticPr fontId="1" type="noConversion"/>
  </si>
  <si>
    <t>지수가중12공분</t>
    <phoneticPr fontId="1" type="noConversion"/>
  </si>
  <si>
    <t>지수가중13공분</t>
    <phoneticPr fontId="1" type="noConversion"/>
  </si>
  <si>
    <t>지수가중23공분</t>
    <phoneticPr fontId="1" type="noConversion"/>
  </si>
  <si>
    <t>이평S분산</t>
    <phoneticPr fontId="1" type="noConversion"/>
  </si>
  <si>
    <t>이평M분산</t>
    <phoneticPr fontId="1" type="noConversion"/>
  </si>
  <si>
    <t>이평K분산</t>
    <phoneticPr fontId="1" type="noConversion"/>
  </si>
  <si>
    <t>kt</t>
    <phoneticPr fontId="1" type="noConversion"/>
  </si>
  <si>
    <t>전체 자산</t>
    <phoneticPr fontId="1" type="noConversion"/>
  </si>
  <si>
    <t>포트폴리오 분산</t>
    <phoneticPr fontId="1" type="noConversion"/>
  </si>
  <si>
    <t>VaR(5)</t>
    <phoneticPr fontId="1" type="noConversion"/>
  </si>
  <si>
    <t>포트폴리오 분산 미분값</t>
    <phoneticPr fontId="1" type="noConversion"/>
  </si>
  <si>
    <t>포트폴리오 표준편차</t>
    <phoneticPr fontId="1" type="noConversion"/>
  </si>
  <si>
    <t>A</t>
    <phoneticPr fontId="1" type="noConversion"/>
  </si>
  <si>
    <t>A</t>
    <phoneticPr fontId="1" type="noConversion"/>
  </si>
  <si>
    <t>지수가중</t>
    <phoneticPr fontId="1" type="noConversion"/>
  </si>
  <si>
    <t>var 5</t>
    <phoneticPr fontId="1" type="noConversion"/>
  </si>
  <si>
    <t>std 5</t>
    <phoneticPr fontId="1" type="noConversion"/>
  </si>
  <si>
    <t>표준편차</t>
    <phoneticPr fontId="1" type="noConversion"/>
  </si>
  <si>
    <t>지수가중공분산</t>
    <phoneticPr fontId="1" type="noConversion"/>
  </si>
  <si>
    <t>지수가중분산</t>
    <phoneticPr fontId="1" type="noConversion"/>
  </si>
  <si>
    <t>지수가중1분산</t>
    <phoneticPr fontId="1" type="noConversion"/>
  </si>
  <si>
    <t>w1r1</t>
    <phoneticPr fontId="1" type="noConversion"/>
  </si>
  <si>
    <t>w2r2</t>
    <phoneticPr fontId="1" type="noConversion"/>
  </si>
  <si>
    <t>w3r3</t>
    <phoneticPr fontId="1" type="noConversion"/>
  </si>
  <si>
    <t>수익률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</si>
  <si>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</si>
  <si>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</si>
  <si>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</si>
  <si>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w2  ^2</t>
    <phoneticPr fontId="1" type="noConversion"/>
  </si>
  <si>
    <t>w3 ^2</t>
    <phoneticPr fontId="1" type="noConversion"/>
  </si>
  <si>
    <t>상수항</t>
    <phoneticPr fontId="1" type="noConversion"/>
  </si>
  <si>
    <t>2차항</t>
    <phoneticPr fontId="1" type="noConversion"/>
  </si>
  <si>
    <t>1차항</t>
    <phoneticPr fontId="1" type="noConversion"/>
  </si>
  <si>
    <t>w2w3</t>
    <phoneticPr fontId="1" type="noConversion"/>
  </si>
  <si>
    <t>기아자동차</t>
    <phoneticPr fontId="1" type="noConversion"/>
  </si>
  <si>
    <t>미분값</t>
    <phoneticPr fontId="1" type="noConversion"/>
  </si>
  <si>
    <t>95퍼센트 신뢰</t>
    <phoneticPr fontId="1" type="noConversion"/>
  </si>
  <si>
    <t>개별VAR</t>
    <phoneticPr fontId="1" type="noConversion"/>
  </si>
  <si>
    <t>포트폴리오 VaR</t>
    <phoneticPr fontId="1" type="noConversion"/>
  </si>
  <si>
    <t>개별총합</t>
    <phoneticPr fontId="1" type="noConversion"/>
  </si>
  <si>
    <t>분산효과의 크기</t>
    <phoneticPr fontId="1" type="noConversion"/>
  </si>
  <si>
    <t>Cor(r1,ra)</t>
    <phoneticPr fontId="1" type="noConversion"/>
  </si>
  <si>
    <t>Cor(r2,ra)</t>
  </si>
  <si>
    <t>Cor(r3,ra)</t>
  </si>
  <si>
    <t>marginal VaR1</t>
    <phoneticPr fontId="1" type="noConversion"/>
  </si>
  <si>
    <t>marginal VaR2</t>
  </si>
  <si>
    <t>marginal VaR3</t>
  </si>
  <si>
    <t>합</t>
    <phoneticPr fontId="1" type="noConversion"/>
  </si>
  <si>
    <t>투자원금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</si>
  <si>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</si>
  <si>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</si>
  <si>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</si>
  <si>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Kia연속</t>
    <phoneticPr fontId="1" type="noConversion"/>
  </si>
  <si>
    <t>Kt연속</t>
    <phoneticPr fontId="1" type="noConversion"/>
  </si>
  <si>
    <t>기아차</t>
    <phoneticPr fontId="1" type="noConversion"/>
  </si>
  <si>
    <t>CVaR1</t>
    <phoneticPr fontId="1" type="noConversion"/>
  </si>
  <si>
    <t>CVaR2</t>
    <phoneticPr fontId="1" type="noConversion"/>
  </si>
  <si>
    <t>CVaR3</t>
    <phoneticPr fontId="1" type="noConversion"/>
  </si>
  <si>
    <t>RVaR1</t>
    <phoneticPr fontId="1" type="noConversion"/>
  </si>
  <si>
    <t>RVaR2</t>
    <phoneticPr fontId="1" type="noConversion"/>
  </si>
  <si>
    <t>RVaR3</t>
    <phoneticPr fontId="1" type="noConversion"/>
  </si>
  <si>
    <t>합</t>
    <phoneticPr fontId="1" type="noConversion"/>
  </si>
  <si>
    <t>지수가중2분산</t>
    <phoneticPr fontId="1" type="noConversion"/>
  </si>
  <si>
    <t>지수가중3분산</t>
    <phoneticPr fontId="1" type="noConversion"/>
  </si>
  <si>
    <t>삼성화재</t>
    <phoneticPr fontId="1" type="noConversion"/>
  </si>
  <si>
    <t>카카오</t>
    <phoneticPr fontId="1" type="noConversion"/>
  </si>
  <si>
    <t>전체자산</t>
    <phoneticPr fontId="1" type="noConversion"/>
  </si>
  <si>
    <t>rp</t>
    <phoneticPr fontId="1" type="noConversion"/>
  </si>
  <si>
    <t>화재연속</t>
  </si>
  <si>
    <t>kt연속</t>
  </si>
  <si>
    <t>카카오연속</t>
  </si>
  <si>
    <r>
      <t>코스피</t>
    </r>
    <r>
      <rPr>
        <b/>
        <sz val="10"/>
        <color theme="1"/>
        <rFont val="맑은 고딕"/>
        <family val="2"/>
        <charset val="129"/>
      </rPr>
      <t>200</t>
    </r>
    <phoneticPr fontId="1" type="noConversion"/>
  </si>
  <si>
    <t>ri-E(r)</t>
    <phoneticPr fontId="1" type="noConversion"/>
  </si>
  <si>
    <t>m(t)-E(m)</t>
    <phoneticPr fontId="1" type="noConversion"/>
  </si>
  <si>
    <t>(ri-E(r))*(m(t)-E(m))</t>
    <phoneticPr fontId="1" type="noConversion"/>
  </si>
  <si>
    <t>(m(t)-E(m))^2</t>
    <phoneticPr fontId="1" type="noConversion"/>
  </si>
  <si>
    <t>오차1</t>
    <phoneticPr fontId="1" type="noConversion"/>
  </si>
  <si>
    <t>오차2</t>
  </si>
  <si>
    <t>오차3</t>
  </si>
  <si>
    <t>오차제곱1</t>
    <phoneticPr fontId="1" type="noConversion"/>
  </si>
  <si>
    <t>오차제곱2</t>
  </si>
  <si>
    <t>오차제곱3</t>
  </si>
  <si>
    <t>단일시장모형1</t>
    <phoneticPr fontId="1" type="noConversion"/>
  </si>
  <si>
    <t>단일시장모형2</t>
  </si>
  <si>
    <t>단일시장모형3</t>
  </si>
  <si>
    <t>잔차1</t>
    <phoneticPr fontId="1" type="noConversion"/>
  </si>
  <si>
    <t>잔차2</t>
  </si>
  <si>
    <t>잔차3</t>
  </si>
  <si>
    <t>잔차제곱1</t>
    <phoneticPr fontId="1" type="noConversion"/>
  </si>
  <si>
    <t>잔차제곱2</t>
  </si>
  <si>
    <t>잔차제곱3</t>
  </si>
  <si>
    <t>평균=</t>
    <phoneticPr fontId="1" type="noConversion"/>
  </si>
  <si>
    <t>합계=</t>
    <phoneticPr fontId="1" type="noConversion"/>
  </si>
  <si>
    <t>오차제곱합1</t>
    <phoneticPr fontId="1" type="noConversion"/>
  </si>
  <si>
    <t>오차제곱합2</t>
  </si>
  <si>
    <t>오차제곱합3</t>
  </si>
  <si>
    <t>잔차제곱합1</t>
    <phoneticPr fontId="1" type="noConversion"/>
  </si>
  <si>
    <t>잔차제곱합2</t>
  </si>
  <si>
    <t>잔차제곱합3</t>
  </si>
  <si>
    <t>b1</t>
    <phoneticPr fontId="1" type="noConversion"/>
  </si>
  <si>
    <t>b2</t>
  </si>
  <si>
    <t>b3</t>
  </si>
  <si>
    <t>체계적위험(분산)</t>
    <phoneticPr fontId="1" type="noConversion"/>
  </si>
  <si>
    <t>비체계적위험(분산)1</t>
    <phoneticPr fontId="1" type="noConversion"/>
  </si>
  <si>
    <t>비체계적위험(분산)2</t>
  </si>
  <si>
    <t>비체계적위험(분산)3</t>
  </si>
  <si>
    <t>분산1</t>
    <phoneticPr fontId="1" type="noConversion"/>
  </si>
  <si>
    <t>분산2</t>
  </si>
  <si>
    <t>분산3</t>
  </si>
  <si>
    <t>a2</t>
  </si>
  <si>
    <t>a3</t>
  </si>
  <si>
    <t>b</t>
    <phoneticPr fontId="1" type="noConversion"/>
  </si>
  <si>
    <t>공분산</t>
    <phoneticPr fontId="1" type="noConversion"/>
  </si>
  <si>
    <t>체계적위험</t>
    <phoneticPr fontId="1" type="noConversion"/>
  </si>
  <si>
    <r>
      <rPr>
        <b/>
        <sz val="10"/>
        <color theme="1"/>
        <rFont val="맑은 고딕"/>
        <family val="3"/>
        <charset val="129"/>
      </rPr>
      <t>코스피</t>
    </r>
    <r>
      <rPr>
        <b/>
        <sz val="10"/>
        <color theme="1"/>
        <rFont val="Arial"/>
        <family val="2"/>
      </rPr>
      <t>200</t>
    </r>
    <r>
      <rPr>
        <b/>
        <sz val="10"/>
        <color theme="1"/>
        <rFont val="Arial"/>
        <family val="3"/>
        <charset val="129"/>
      </rPr>
      <t>(m(t)-E(m))</t>
    </r>
    <phoneticPr fontId="1" type="noConversion"/>
  </si>
  <si>
    <t>비체계적위험1</t>
  </si>
  <si>
    <t>비체계적위험1</t>
    <phoneticPr fontId="1" type="noConversion"/>
  </si>
  <si>
    <t>비체계적위험2</t>
  </si>
  <si>
    <t>비체계적위험3</t>
  </si>
  <si>
    <t>m(t)</t>
    <phoneticPr fontId="1" type="noConversion"/>
  </si>
  <si>
    <t>총변동(SST)</t>
    <phoneticPr fontId="1" type="noConversion"/>
  </si>
  <si>
    <t>오차변동(SSE)</t>
    <phoneticPr fontId="1" type="noConversion"/>
  </si>
  <si>
    <t>회귀변동(SSR)</t>
    <phoneticPr fontId="1" type="noConversion"/>
  </si>
  <si>
    <t>결정계수(SSR/SST)</t>
    <phoneticPr fontId="1" type="noConversion"/>
  </si>
  <si>
    <t>SSR(1)</t>
    <phoneticPr fontId="1" type="noConversion"/>
  </si>
  <si>
    <t>SSR(2)</t>
  </si>
  <si>
    <t>SSR(3)</t>
  </si>
  <si>
    <t>단일시장-수익률평균 제곱(1)</t>
    <phoneticPr fontId="1" type="noConversion"/>
  </si>
  <si>
    <t>단일시장-수익률평균 제곱(2)</t>
  </si>
  <si>
    <t>단일시장-수익률평균 제곱(3)</t>
  </si>
  <si>
    <t>수익률-평균 제곱(1)</t>
    <phoneticPr fontId="1" type="noConversion"/>
  </si>
  <si>
    <t>수익률-평균 제곱(2)</t>
  </si>
  <si>
    <t>수익률-평균 제곱(3)</t>
  </si>
  <si>
    <t>SST(1)</t>
    <phoneticPr fontId="1" type="noConversion"/>
  </si>
  <si>
    <t>SST(2)</t>
  </si>
  <si>
    <t>SST(3)</t>
  </si>
  <si>
    <t>sse+ssr</t>
    <phoneticPr fontId="1" type="noConversion"/>
  </si>
  <si>
    <t>3개주식에33.33만씩 투자했을경우</t>
    <phoneticPr fontId="1" type="noConversion"/>
  </si>
  <si>
    <t>A</t>
    <phoneticPr fontId="1" type="noConversion"/>
  </si>
  <si>
    <t>VaR</t>
    <phoneticPr fontId="1" type="noConversion"/>
  </si>
  <si>
    <t>삼성화재</t>
  </si>
  <si>
    <t>kt</t>
  </si>
  <si>
    <t>카카오</t>
  </si>
  <si>
    <t xml:space="preserve">베타로 공분산 구했을때 </t>
    <phoneticPr fontId="1" type="noConversion"/>
  </si>
  <si>
    <t>분산,공분산 둘다 베타사용</t>
    <phoneticPr fontId="1" type="noConversion"/>
  </si>
  <si>
    <t>베타제곱(1)*시장위험</t>
    <phoneticPr fontId="1" type="noConversion"/>
  </si>
  <si>
    <t>베타제곱(2)*시장위험</t>
  </si>
  <si>
    <t>베타제곱(3)*시장위험</t>
  </si>
  <si>
    <t>1/3씩일때</t>
    <phoneticPr fontId="1" type="noConversion"/>
  </si>
  <si>
    <t>포트폴리오 분산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</si>
</sst>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₩&quot;#,##0;[Red]\-&quot;₩&quot;#,##0"/>
    <numFmt numFmtId="42" formatCode="_-&quot;₩&quot;* #,##0_-;\-&quot;₩&quot;* #,##0_-;_-&quot;₩&quot;* &quot;-&quot;_-;_-@_-"/>
    <numFmt numFmtId="176" formatCode="0.000000_ "/>
    <numFmt numFmtId="177" formatCode="0.0000_ ;[Red]\-0.0000\ "/>
    <numFmt numFmtId="178" formatCode="0.0000000_ ;[Red]\-0.0000000\ "/>
    <numFmt numFmtId="179" formatCode="&quot;₩&quot;#,##0"/>
    <numFmt numFmtId="180" formatCode="0.000000_ ;[Red]\-0.000000\ "/>
    <numFmt numFmtId="181" formatCode="0_ ;[Red]\-0\ "/>
    <numFmt numFmtId="182" formatCode="#,##0_);[Red]\(#,##0\)"/>
    <numFmt numFmtId="183" formatCode="#,##0.00000_);[Red]\(#,##0.00000\)"/>
    <numFmt numFmtId="184" formatCode="0.000000_);[Red]\(0.000000\)"/>
    <numFmt numFmtId="185" formatCode="&quot;₩&quot;#,##0_);[Red]\(&quot;₩&quot;#,##0\)"/>
    <numFmt numFmtId="186" formatCode="0.00_);[Red]\(0.00\)"/>
    <numFmt numFmtId="187" formatCode="#,##0.000000_);[Red]\(#,##0.000000\)"/>
    <numFmt numFmtId="188" formatCode="0.00000_ ;[Red]\-0.00000\ "/>
    <numFmt numFmtId="189" formatCode="0.000000000_ ;[Red]\-0.000000000\ "/>
    <numFmt numFmtId="190" formatCode="&quot;₩&quot;#,##0.00_);[Red]\(&quot;₩&quot;#,##0.00\)"/>
    <numFmt numFmtId="191" formatCode="0_ "/>
    <numFmt numFmtId="192" formatCode="0.00_ "/>
    <numFmt numFmtId="193" formatCode="0.00000_ "/>
    <numFmt numFmtId="194" formatCode="0.000_ "/>
    <numFmt numFmtId="195" formatCode="0.00000_);[Red]\(0.00000\)"/>
    <numFmt numFmtId="196" formatCode="0.0000_ "/>
    <numFmt numFmtId="200" formatCode="#,##0.0000_);[Red]\(#,##0.0000\)"/>
    <numFmt numFmtId="201" formatCode="0.0000_);[Red]\(0.0000\)"/>
    <numFmt numFmtId="202" formatCode="&quot;₩&quot;#,##0.0000_);[Red]\(&quot;₩&quot;#,##0.0000\)"/>
  </numFmts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맑은 고딕"/>
      <family val="2"/>
      <charset val="129"/>
    </font>
    <font>
      <sz val="10"/>
      <color indexed="63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0" fillId="0" borderId="0" xfId="0" applyNumberFormat="1"/>
    <xf numFmtId="177" fontId="0" fillId="0" borderId="1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177" fontId="0" fillId="0" borderId="0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6" fontId="2" fillId="0" borderId="1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Border="1"/>
    <xf numFmtId="179" fontId="0" fillId="0" borderId="1" xfId="0" applyNumberFormat="1" applyBorder="1"/>
    <xf numFmtId="0" fontId="3" fillId="0" borderId="1" xfId="0" applyFont="1" applyBorder="1" applyAlignment="1">
      <alignment horizontal="center" vertical="top"/>
    </xf>
    <xf numFmtId="180" fontId="0" fillId="0" borderId="0" xfId="0" applyNumberFormat="1" applyAlignment="1">
      <alignment horizontal="center"/>
    </xf>
    <xf numFmtId="180" fontId="0" fillId="0" borderId="0" xfId="0" applyNumberFormat="1" applyBorder="1" applyAlignment="1">
      <alignment horizontal="center"/>
    </xf>
    <xf numFmtId="180" fontId="2" fillId="0" borderId="1" xfId="0" applyNumberFormat="1" applyFont="1" applyBorder="1" applyAlignment="1">
      <alignment horizontal="center"/>
    </xf>
    <xf numFmtId="180" fontId="0" fillId="0" borderId="0" xfId="0" applyNumberFormat="1"/>
    <xf numFmtId="180" fontId="0" fillId="0" borderId="1" xfId="0" applyNumberFormat="1" applyBorder="1" applyAlignment="1">
      <alignment horizontal="center"/>
    </xf>
    <xf numFmtId="181" fontId="0" fillId="0" borderId="3" xfId="0" applyNumberFormat="1" applyBorder="1" applyAlignment="1">
      <alignment horizontal="center" vertical="center"/>
    </xf>
    <xf numFmtId="181" fontId="0" fillId="0" borderId="6" xfId="0" applyNumberFormat="1" applyBorder="1" applyAlignment="1">
      <alignment horizontal="center" vertical="center"/>
    </xf>
    <xf numFmtId="181" fontId="0" fillId="0" borderId="8" xfId="0" applyNumberFormat="1" applyBorder="1" applyAlignment="1">
      <alignment horizontal="center" vertical="center"/>
    </xf>
    <xf numFmtId="181" fontId="0" fillId="0" borderId="9" xfId="0" applyNumberFormat="1" applyBorder="1" applyAlignment="1">
      <alignment horizontal="center" vertical="center"/>
    </xf>
    <xf numFmtId="181" fontId="0" fillId="0" borderId="12" xfId="0" applyNumberFormat="1" applyBorder="1" applyAlignment="1">
      <alignment horizontal="center" vertical="center"/>
    </xf>
    <xf numFmtId="42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/>
    <xf numFmtId="181" fontId="0" fillId="0" borderId="0" xfId="0" applyNumberFormat="1" applyBorder="1" applyAlignment="1">
      <alignment horizontal="center" vertical="center"/>
    </xf>
    <xf numFmtId="182" fontId="2" fillId="0" borderId="1" xfId="0" applyNumberFormat="1" applyFont="1" applyBorder="1" applyAlignment="1">
      <alignment horizontal="center"/>
    </xf>
    <xf numFmtId="182" fontId="0" fillId="0" borderId="0" xfId="0" applyNumberFormat="1" applyAlignment="1">
      <alignment horizontal="center"/>
    </xf>
    <xf numFmtId="182" fontId="0" fillId="0" borderId="0" xfId="0" applyNumberFormat="1" applyBorder="1" applyAlignment="1">
      <alignment horizontal="center"/>
    </xf>
    <xf numFmtId="183" fontId="2" fillId="0" borderId="1" xfId="0" applyNumberFormat="1" applyFont="1" applyBorder="1" applyAlignment="1">
      <alignment horizontal="center"/>
    </xf>
    <xf numFmtId="183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3" xfId="0" applyNumberFormat="1" applyBorder="1" applyAlignment="1"/>
    <xf numFmtId="0" fontId="0" fillId="0" borderId="3" xfId="0" applyBorder="1" applyAlignment="1"/>
    <xf numFmtId="0" fontId="2" fillId="0" borderId="0" xfId="0" applyFont="1" applyBorder="1" applyAlignment="1"/>
    <xf numFmtId="176" fontId="0" fillId="0" borderId="0" xfId="0" applyNumberFormat="1" applyBorder="1" applyAlignment="1"/>
    <xf numFmtId="0" fontId="0" fillId="0" borderId="0" xfId="0" applyBorder="1" applyAlignment="1"/>
    <xf numFmtId="179" fontId="0" fillId="0" borderId="0" xfId="0" applyNumberFormat="1" applyAlignment="1">
      <alignment horizontal="center"/>
    </xf>
    <xf numFmtId="184" fontId="0" fillId="0" borderId="0" xfId="0" applyNumberFormat="1" applyAlignment="1">
      <alignment horizontal="center"/>
    </xf>
    <xf numFmtId="184" fontId="0" fillId="0" borderId="1" xfId="0" applyNumberFormat="1" applyBorder="1" applyAlignment="1">
      <alignment horizontal="center"/>
    </xf>
    <xf numFmtId="184" fontId="0" fillId="0" borderId="0" xfId="0" applyNumberFormat="1" applyAlignment="1"/>
    <xf numFmtId="184" fontId="0" fillId="0" borderId="0" xfId="0" applyNumberFormat="1" applyBorder="1" applyAlignment="1">
      <alignment horizontal="center"/>
    </xf>
    <xf numFmtId="185" fontId="0" fillId="0" borderId="1" xfId="0" applyNumberFormat="1" applyBorder="1" applyAlignment="1">
      <alignment horizontal="center"/>
    </xf>
    <xf numFmtId="184" fontId="0" fillId="0" borderId="1" xfId="0" applyNumberFormat="1" applyBorder="1" applyAlignment="1"/>
    <xf numFmtId="185" fontId="0" fillId="0" borderId="0" xfId="0" applyNumberFormat="1" applyBorder="1" applyAlignment="1">
      <alignment horizontal="center"/>
    </xf>
    <xf numFmtId="186" fontId="2" fillId="0" borderId="1" xfId="0" applyNumberFormat="1" applyFont="1" applyBorder="1" applyAlignment="1">
      <alignment horizontal="center"/>
    </xf>
    <xf numFmtId="187" fontId="0" fillId="0" borderId="1" xfId="0" applyNumberFormat="1" applyBorder="1" applyAlignment="1">
      <alignment horizontal="center"/>
    </xf>
    <xf numFmtId="185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84" fontId="2" fillId="0" borderId="1" xfId="0" applyNumberFormat="1" applyFont="1" applyBorder="1" applyAlignment="1">
      <alignment horizontal="center"/>
    </xf>
    <xf numFmtId="188" fontId="2" fillId="0" borderId="3" xfId="0" applyNumberFormat="1" applyFont="1" applyBorder="1" applyAlignment="1">
      <alignment horizontal="center"/>
    </xf>
    <xf numFmtId="188" fontId="0" fillId="0" borderId="0" xfId="0" applyNumberFormat="1" applyBorder="1" applyAlignment="1">
      <alignment horizontal="center"/>
    </xf>
    <xf numFmtId="188" fontId="0" fillId="0" borderId="0" xfId="0" applyNumberFormat="1"/>
    <xf numFmtId="182" fontId="0" fillId="0" borderId="1" xfId="0" applyNumberFormat="1" applyBorder="1" applyAlignment="1">
      <alignment horizontal="center"/>
    </xf>
    <xf numFmtId="185" fontId="0" fillId="0" borderId="0" xfId="0" applyNumberFormat="1" applyAlignment="1">
      <alignment horizontal="center"/>
    </xf>
    <xf numFmtId="189" fontId="0" fillId="0" borderId="0" xfId="0" applyNumberFormat="1" applyAlignment="1">
      <alignment horizontal="center"/>
    </xf>
    <xf numFmtId="190" fontId="0" fillId="0" borderId="0" xfId="0" applyNumberFormat="1" applyAlignment="1">
      <alignment horizontal="center"/>
    </xf>
    <xf numFmtId="182" fontId="2" fillId="0" borderId="1" xfId="0" applyNumberFormat="1" applyFont="1" applyBorder="1" applyAlignment="1"/>
    <xf numFmtId="182" fontId="2" fillId="0" borderId="0" xfId="0" applyNumberFormat="1" applyFont="1" applyBorder="1" applyAlignment="1"/>
    <xf numFmtId="182" fontId="0" fillId="0" borderId="0" xfId="0" applyNumberFormat="1" applyBorder="1" applyAlignment="1">
      <alignment vertical="center"/>
    </xf>
    <xf numFmtId="191" fontId="0" fillId="0" borderId="0" xfId="0" applyNumberFormat="1" applyAlignment="1">
      <alignment horizontal="center"/>
    </xf>
    <xf numFmtId="0" fontId="4" fillId="0" borderId="16" xfId="0" applyNumberFormat="1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top"/>
    </xf>
    <xf numFmtId="0" fontId="3" fillId="0" borderId="18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6" fillId="0" borderId="16" xfId="0" applyNumberFormat="1" applyFont="1" applyBorder="1" applyAlignment="1">
      <alignment horizontal="center" vertical="center" wrapText="1"/>
    </xf>
    <xf numFmtId="192" fontId="0" fillId="0" borderId="0" xfId="0" applyNumberFormat="1"/>
    <xf numFmtId="193" fontId="0" fillId="0" borderId="0" xfId="0" applyNumberFormat="1"/>
    <xf numFmtId="0" fontId="6" fillId="0" borderId="16" xfId="0" applyFont="1" applyBorder="1" applyAlignment="1">
      <alignment horizontal="center" vertical="center" wrapText="1"/>
    </xf>
    <xf numFmtId="19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NumberFormat="1" applyFont="1" applyFill="1" applyBorder="1" applyAlignment="1"/>
    <xf numFmtId="0" fontId="2" fillId="0" borderId="0" xfId="0" applyFont="1" applyAlignment="1">
      <alignment horizontal="center" vertical="center"/>
    </xf>
    <xf numFmtId="194" fontId="0" fillId="0" borderId="0" xfId="0" applyNumberFormat="1"/>
    <xf numFmtId="0" fontId="8" fillId="0" borderId="16" xfId="0" applyNumberFormat="1" applyFont="1" applyFill="1" applyBorder="1" applyAlignment="1">
      <alignment horizontal="center" vertical="center" wrapText="1"/>
    </xf>
    <xf numFmtId="188" fontId="0" fillId="0" borderId="0" xfId="0" applyNumberFormat="1" applyAlignment="1">
      <alignment horizontal="center"/>
    </xf>
    <xf numFmtId="178" fontId="0" fillId="0" borderId="0" xfId="0" applyNumberFormat="1" applyBorder="1" applyAlignment="1">
      <alignment horizontal="center"/>
    </xf>
    <xf numFmtId="177" fontId="2" fillId="0" borderId="0" xfId="0" applyNumberFormat="1" applyFont="1" applyBorder="1" applyAlignment="1">
      <alignment horizontal="center"/>
    </xf>
    <xf numFmtId="180" fontId="2" fillId="0" borderId="0" xfId="0" applyNumberFormat="1" applyFont="1" applyBorder="1" applyAlignment="1">
      <alignment horizontal="center"/>
    </xf>
    <xf numFmtId="185" fontId="2" fillId="0" borderId="0" xfId="0" applyNumberFormat="1" applyFont="1" applyBorder="1" applyAlignment="1">
      <alignment horizontal="center"/>
    </xf>
    <xf numFmtId="6" fontId="2" fillId="0" borderId="0" xfId="0" applyNumberFormat="1" applyFont="1" applyBorder="1" applyAlignment="1">
      <alignment horizontal="center"/>
    </xf>
    <xf numFmtId="42" fontId="2" fillId="0" borderId="0" xfId="0" applyNumberFormat="1" applyFont="1" applyBorder="1" applyAlignment="1">
      <alignment horizontal="center"/>
    </xf>
    <xf numFmtId="177" fontId="0" fillId="0" borderId="19" xfId="0" applyNumberFormat="1" applyBorder="1" applyAlignment="1">
      <alignment horizontal="center"/>
    </xf>
    <xf numFmtId="180" fontId="0" fillId="0" borderId="19" xfId="0" applyNumberFormat="1" applyBorder="1" applyAlignment="1">
      <alignment horizontal="center"/>
    </xf>
    <xf numFmtId="189" fontId="0" fillId="0" borderId="19" xfId="0" applyNumberFormat="1" applyBorder="1" applyAlignment="1">
      <alignment horizontal="center"/>
    </xf>
    <xf numFmtId="0" fontId="2" fillId="0" borderId="0" xfId="0" applyFont="1"/>
    <xf numFmtId="176" fontId="0" fillId="0" borderId="19" xfId="0" applyNumberFormat="1" applyBorder="1" applyAlignment="1">
      <alignment horizontal="center"/>
    </xf>
    <xf numFmtId="176" fontId="0" fillId="0" borderId="0" xfId="0" applyNumberFormat="1"/>
    <xf numFmtId="196" fontId="0" fillId="0" borderId="0" xfId="0" applyNumberFormat="1"/>
    <xf numFmtId="182" fontId="2" fillId="0" borderId="1" xfId="0" applyNumberFormat="1" applyFont="1" applyBorder="1" applyAlignment="1">
      <alignment horizontal="center"/>
    </xf>
    <xf numFmtId="185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79" fontId="0" fillId="0" borderId="1" xfId="0" applyNumberFormat="1" applyBorder="1" applyAlignment="1">
      <alignment horizontal="center"/>
    </xf>
    <xf numFmtId="183" fontId="2" fillId="0" borderId="2" xfId="0" applyNumberFormat="1" applyFont="1" applyBorder="1" applyAlignment="1">
      <alignment horizontal="center"/>
    </xf>
    <xf numFmtId="183" fontId="2" fillId="0" borderId="5" xfId="0" applyNumberFormat="1" applyFont="1" applyBorder="1" applyAlignment="1">
      <alignment horizontal="center"/>
    </xf>
    <xf numFmtId="183" fontId="2" fillId="0" borderId="4" xfId="0" applyNumberFormat="1" applyFont="1" applyBorder="1" applyAlignment="1">
      <alignment horizontal="center"/>
    </xf>
    <xf numFmtId="183" fontId="0" fillId="0" borderId="2" xfId="0" applyNumberFormat="1" applyBorder="1" applyAlignment="1">
      <alignment horizontal="center"/>
    </xf>
    <xf numFmtId="183" fontId="0" fillId="0" borderId="5" xfId="0" applyNumberFormat="1" applyBorder="1" applyAlignment="1">
      <alignment horizontal="center"/>
    </xf>
    <xf numFmtId="183" fontId="0" fillId="0" borderId="4" xfId="0" applyNumberFormat="1" applyBorder="1" applyAlignment="1">
      <alignment horizontal="center"/>
    </xf>
    <xf numFmtId="181" fontId="0" fillId="0" borderId="11" xfId="0" applyNumberFormat="1" applyBorder="1" applyAlignment="1">
      <alignment horizontal="center" vertical="center"/>
    </xf>
    <xf numFmtId="181" fontId="0" fillId="0" borderId="10" xfId="0" applyNumberFormat="1" applyBorder="1" applyAlignment="1">
      <alignment horizontal="center" vertical="center"/>
    </xf>
    <xf numFmtId="181" fontId="0" fillId="0" borderId="13" xfId="0" applyNumberFormat="1" applyBorder="1" applyAlignment="1">
      <alignment horizontal="center" vertical="center"/>
    </xf>
    <xf numFmtId="181" fontId="0" fillId="0" borderId="14" xfId="0" applyNumberFormat="1" applyBorder="1" applyAlignment="1">
      <alignment horizontal="center" vertical="center"/>
    </xf>
    <xf numFmtId="181" fontId="0" fillId="0" borderId="15" xfId="0" applyNumberFormat="1" applyBorder="1" applyAlignment="1">
      <alignment horizontal="center" vertical="center"/>
    </xf>
    <xf numFmtId="181" fontId="0" fillId="0" borderId="7" xfId="0" applyNumberFormat="1" applyBorder="1" applyAlignment="1">
      <alignment horizontal="center" vertical="center"/>
    </xf>
    <xf numFmtId="181" fontId="0" fillId="0" borderId="0" xfId="0" applyNumberFormat="1" applyBorder="1" applyAlignment="1">
      <alignment horizontal="center" vertical="center"/>
    </xf>
    <xf numFmtId="200" fontId="0" fillId="0" borderId="1" xfId="0" applyNumberFormat="1" applyBorder="1" applyAlignment="1">
      <alignment horizontal="center"/>
    </xf>
    <xf numFmtId="200" fontId="0" fillId="0" borderId="1" xfId="0" applyNumberFormat="1" applyBorder="1" applyAlignment="1">
      <alignment vertical="center"/>
    </xf>
    <xf numFmtId="201" fontId="0" fillId="0" borderId="1" xfId="0" applyNumberFormat="1" applyBorder="1" applyAlignment="1">
      <alignment horizontal="center"/>
    </xf>
    <xf numFmtId="202" fontId="0" fillId="0" borderId="1" xfId="0" applyNumberFormat="1" applyBorder="1" applyAlignment="1">
      <alignment horizont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/>
    <xf numFmtId="184" fontId="0" fillId="0" borderId="20" xfId="0" applyNumberFormat="1" applyBorder="1"/>
    <xf numFmtId="0" fontId="0" fillId="0" borderId="20" xfId="0" applyBorder="1"/>
    <xf numFmtId="195" fontId="0" fillId="0" borderId="20" xfId="0" applyNumberForma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390524</xdr:colOff>
      <xdr:row>45</xdr:row>
      <xdr:rowOff>133350</xdr:rowOff>
    </xdr:from>
    <xdr:ext cx="333376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809D572-10EE-4C03-8CAF-3311D4FE1F4D}"/>
                </a:ext>
              </a:extLst>
            </xdr:cNvPr>
            <xdr:cNvSpPr txBox="1"/>
          </xdr:nvSpPr>
          <xdr:spPr>
            <a:xfrm flipH="1">
              <a:off x="25136474" y="9563100"/>
              <a:ext cx="33337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2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ko-KR" altLang="en-US" sz="200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ko-KR" altLang="en-US" sz="3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809D572-10EE-4C03-8CAF-3311D4FE1F4D}"/>
                </a:ext>
              </a:extLst>
            </xdr:cNvPr>
            <xdr:cNvSpPr txBox="1"/>
          </xdr:nvSpPr>
          <xdr:spPr>
            <a:xfrm flipH="1">
              <a:off x="25136474" y="9563100"/>
              <a:ext cx="33337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ko-KR" altLang="en-US" sz="2000" i="0">
                  <a:latin typeface="Cambria Math" panose="02040503050406030204" pitchFamily="18" charset="0"/>
                </a:rPr>
                <a:t>𝜎</a:t>
              </a:r>
              <a:r>
                <a:rPr lang="en-US" altLang="ko-KR" sz="2000" i="0">
                  <a:latin typeface="Cambria Math" panose="02040503050406030204" pitchFamily="18" charset="0"/>
                </a:rPr>
                <a:t>_</a:t>
              </a:r>
              <a:r>
                <a:rPr lang="en-US" altLang="ko-KR" sz="2000" b="0" i="0">
                  <a:latin typeface="Cambria Math" panose="02040503050406030204" pitchFamily="18" charset="0"/>
                </a:rPr>
                <a:t>𝐴</a:t>
              </a:r>
              <a:endParaRPr lang="ko-KR" altLang="en-US" sz="3200"/>
            </a:p>
          </xdr:txBody>
        </xdr:sp>
      </mc:Fallback>
    </mc:AlternateContent>
    <xdr:clientData/>
  </xdr:oneCellAnchor>
  <xdr:oneCellAnchor>
    <xdr:from>
      <xdr:col>32</xdr:col>
      <xdr:colOff>371474</xdr:colOff>
      <xdr:row>45</xdr:row>
      <xdr:rowOff>104775</xdr:rowOff>
    </xdr:from>
    <xdr:ext cx="923923" cy="3244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7E3B6F5-2D91-4ADC-A20C-734EA28749AA}"/>
                </a:ext>
              </a:extLst>
            </xdr:cNvPr>
            <xdr:cNvSpPr txBox="1"/>
          </xdr:nvSpPr>
          <xdr:spPr>
            <a:xfrm flipH="1">
              <a:off x="28270199" y="9534525"/>
              <a:ext cx="923923" cy="3244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ko-KR" sz="20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ko-KR" altLang="en-US" sz="200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  <m:sup>
                        <m:r>
                          <a:rPr lang="en-US" altLang="ko-KR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ko-KR" altLang="en-US" sz="20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7E3B6F5-2D91-4ADC-A20C-734EA28749AA}"/>
                </a:ext>
              </a:extLst>
            </xdr:cNvPr>
            <xdr:cNvSpPr txBox="1"/>
          </xdr:nvSpPr>
          <xdr:spPr>
            <a:xfrm flipH="1">
              <a:off x="28270199" y="9534525"/>
              <a:ext cx="923923" cy="3244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ko-KR" altLang="en-US" sz="2000" i="0">
                  <a:latin typeface="Cambria Math" panose="02040503050406030204" pitchFamily="18" charset="0"/>
                </a:rPr>
                <a:t>𝜎</a:t>
              </a:r>
              <a:r>
                <a:rPr lang="en-US" altLang="ko-KR" sz="2000" i="0">
                  <a:latin typeface="Cambria Math" panose="02040503050406030204" pitchFamily="18" charset="0"/>
                </a:rPr>
                <a:t>_</a:t>
              </a:r>
              <a:r>
                <a:rPr lang="en-US" altLang="ko-KR" sz="2000" b="0" i="0">
                  <a:latin typeface="Cambria Math" panose="02040503050406030204" pitchFamily="18" charset="0"/>
                </a:rPr>
                <a:t>𝐴^2</a:t>
              </a:r>
              <a:endParaRPr lang="ko-KR" altLang="en-US" sz="20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8"/>
  <sheetViews>
    <sheetView tabSelected="1" topLeftCell="Q8" zoomScaleNormal="100" workbookViewId="0">
      <selection activeCell="AG48" sqref="AG48"/>
    </sheetView>
  </sheetViews>
  <sheetFormatPr defaultRowHeight="17.399999999999999" x14ac:dyDescent="0.4"/>
  <cols>
    <col min="1" max="1" width="5.69921875" bestFit="1" customWidth="1"/>
    <col min="2" max="2" width="11.09765625" style="8" bestFit="1" customWidth="1"/>
    <col min="6" max="8" width="9.09765625" style="61" bestFit="1" customWidth="1"/>
    <col min="9" max="9" width="9.59765625" style="61" hidden="1" customWidth="1"/>
    <col min="10" max="10" width="10.19921875" style="61" hidden="1" customWidth="1"/>
    <col min="11" max="11" width="9.69921875" style="61" hidden="1" customWidth="1"/>
    <col min="12" max="12" width="13.69921875" style="61" bestFit="1" customWidth="1"/>
    <col min="13" max="13" width="14.5" style="61" bestFit="1" customWidth="1"/>
    <col min="14" max="14" width="14" style="61" bestFit="1" customWidth="1"/>
    <col min="15" max="17" width="14.8984375" style="61" bestFit="1" customWidth="1"/>
    <col min="18" max="18" width="12.69921875" customWidth="1"/>
    <col min="19" max="19" width="36.09765625" bestFit="1" customWidth="1"/>
    <col min="20" max="20" width="17.09765625" style="24" bestFit="1" customWidth="1"/>
    <col min="21" max="21" width="20" style="24" bestFit="1" customWidth="1"/>
    <col min="22" max="23" width="15.59765625" style="24" customWidth="1"/>
    <col min="24" max="24" width="13.09765625" bestFit="1" customWidth="1"/>
    <col min="25" max="25" width="15.69921875" bestFit="1" customWidth="1"/>
    <col min="26" max="26" width="13.69921875" customWidth="1"/>
    <col min="27" max="27" width="11" bestFit="1" customWidth="1"/>
    <col min="28" max="28" width="9" bestFit="1" customWidth="1"/>
    <col min="31" max="31" width="9" customWidth="1"/>
    <col min="33" max="33" width="21.59765625" bestFit="1" customWidth="1"/>
    <col min="34" max="34" width="15" bestFit="1" customWidth="1"/>
    <col min="35" max="35" width="16.09765625" bestFit="1" customWidth="1"/>
    <col min="36" max="36" width="17.19921875" bestFit="1" customWidth="1"/>
  </cols>
  <sheetData>
    <row r="1" spans="1:31" s="1" customFormat="1" x14ac:dyDescent="0.4">
      <c r="A1" s="6" t="s">
        <v>20</v>
      </c>
      <c r="B1" s="7" t="s">
        <v>0</v>
      </c>
      <c r="C1" s="20" t="s">
        <v>88</v>
      </c>
      <c r="D1" s="20" t="s">
        <v>30</v>
      </c>
      <c r="E1" s="20" t="s">
        <v>89</v>
      </c>
      <c r="F1" s="59" t="s">
        <v>76</v>
      </c>
      <c r="G1" s="59" t="s">
        <v>22</v>
      </c>
      <c r="H1" s="59" t="s">
        <v>77</v>
      </c>
      <c r="I1" s="59" t="s">
        <v>27</v>
      </c>
      <c r="J1" s="59" t="s">
        <v>28</v>
      </c>
      <c r="K1" s="59" t="s">
        <v>29</v>
      </c>
      <c r="L1" s="59" t="s">
        <v>44</v>
      </c>
      <c r="M1" s="59" t="s">
        <v>86</v>
      </c>
      <c r="N1" s="59" t="s">
        <v>87</v>
      </c>
      <c r="O1" s="59" t="s">
        <v>24</v>
      </c>
      <c r="P1" s="59" t="s">
        <v>25</v>
      </c>
      <c r="Q1" s="59" t="s">
        <v>26</v>
      </c>
      <c r="T1" s="21"/>
      <c r="U1" s="21"/>
      <c r="V1" s="21"/>
      <c r="W1" s="21"/>
      <c r="X1" s="1" t="s">
        <v>43</v>
      </c>
      <c r="AA1" s="1" t="s">
        <v>42</v>
      </c>
      <c r="AE1" s="4" t="s">
        <v>38</v>
      </c>
    </row>
    <row r="2" spans="1:31" s="1" customFormat="1" x14ac:dyDescent="0.4">
      <c r="A2" s="2">
        <v>0</v>
      </c>
      <c r="B2" s="3">
        <v>43222</v>
      </c>
      <c r="C2">
        <v>267000</v>
      </c>
      <c r="D2">
        <v>27350</v>
      </c>
      <c r="E2">
        <v>114500</v>
      </c>
      <c r="F2" s="60">
        <v>0</v>
      </c>
      <c r="G2" s="60">
        <v>0</v>
      </c>
      <c r="H2" s="60">
        <v>0</v>
      </c>
      <c r="I2" s="60">
        <v>0</v>
      </c>
      <c r="J2" s="60">
        <v>0</v>
      </c>
      <c r="K2" s="60">
        <v>0</v>
      </c>
      <c r="L2" s="60">
        <v>0.1</v>
      </c>
      <c r="M2" s="60">
        <v>0.1</v>
      </c>
      <c r="N2" s="60">
        <v>0.1</v>
      </c>
      <c r="O2" s="60">
        <v>0.1</v>
      </c>
      <c r="P2" s="60">
        <v>0.1</v>
      </c>
      <c r="Q2" s="60">
        <v>0.1</v>
      </c>
      <c r="T2" s="21"/>
      <c r="U2" s="21"/>
      <c r="V2" s="21"/>
      <c r="W2" s="21"/>
      <c r="X2" s="1">
        <v>0.1</v>
      </c>
      <c r="Y2" s="1">
        <v>0.1</v>
      </c>
      <c r="Z2" s="1">
        <v>0.1</v>
      </c>
      <c r="AA2" s="1">
        <v>0.1</v>
      </c>
      <c r="AB2" s="1">
        <v>0.1</v>
      </c>
      <c r="AC2" s="1">
        <v>0.1</v>
      </c>
      <c r="AE2" s="17">
        <v>1</v>
      </c>
    </row>
    <row r="3" spans="1:31" s="1" customFormat="1" x14ac:dyDescent="0.4">
      <c r="A3" s="2">
        <v>1</v>
      </c>
      <c r="B3" s="3">
        <v>43223</v>
      </c>
      <c r="C3">
        <v>271000</v>
      </c>
      <c r="D3">
        <v>27800</v>
      </c>
      <c r="E3">
        <v>113500</v>
      </c>
      <c r="F3" s="60">
        <f>LN(C3/C2)</f>
        <v>1.4870162479451407E-2</v>
      </c>
      <c r="G3" s="60">
        <f t="shared" ref="G3:G66" si="0">LN(D3/D2)</f>
        <v>1.6319491828601186E-2</v>
      </c>
      <c r="H3" s="60">
        <f t="shared" ref="H3:H66" si="1">LN(E3/E2)</f>
        <v>-8.7719860728369941E-3</v>
      </c>
      <c r="I3" s="60">
        <f>VAR($F$2:F3)</f>
        <v>1.1056086608264221E-4</v>
      </c>
      <c r="J3" s="60">
        <f>VAR($G$2:G3)</f>
        <v>1.3316290677189044E-4</v>
      </c>
      <c r="K3" s="60">
        <f>VAR($H$2:H3)</f>
        <v>3.8473869831023096E-5</v>
      </c>
      <c r="L3" s="60">
        <f>$V$6*L2+(1-$V$6)*F2^2</f>
        <v>9.4E-2</v>
      </c>
      <c r="M3" s="60">
        <f t="shared" ref="M3:M66" si="2">$V$6*M2+(1-$V$6)*G2^2</f>
        <v>9.4E-2</v>
      </c>
      <c r="N3" s="60">
        <f>$V$6*N2+(1-$V$6)*H2^2</f>
        <v>9.4E-2</v>
      </c>
      <c r="O3" s="60">
        <f t="shared" ref="O3:O66" si="3">$V$6*O2+(1-$V$6)*F2*G2</f>
        <v>9.4E-2</v>
      </c>
      <c r="P3" s="60">
        <f t="shared" ref="P3:P66" si="4">$V$6*P2+(1-$V$6)*F2*H2</f>
        <v>9.4E-2</v>
      </c>
      <c r="Q3" s="60">
        <f t="shared" ref="Q3:Q66" si="5">$V$6*Q2+(1-$V$6)*G2*H2</f>
        <v>9.4E-2</v>
      </c>
      <c r="T3" s="21"/>
      <c r="U3" s="21"/>
      <c r="V3" s="21"/>
      <c r="W3" s="21"/>
      <c r="X3" s="1">
        <f t="shared" ref="X3:Z6" si="6">$V$6^(4-$AE3)*F3^2</f>
        <v>1.9538316254124528E-4</v>
      </c>
      <c r="Y3" s="1">
        <f t="shared" si="6"/>
        <v>2.3532548884728477E-4</v>
      </c>
      <c r="Z3" s="1">
        <f t="shared" si="6"/>
        <v>6.7991022765384013E-5</v>
      </c>
      <c r="AA3" s="1">
        <f t="shared" ref="AA3:AB6" si="7">$V$6^(4-$AE3)*F3*G3</f>
        <v>2.1442630024683785E-4</v>
      </c>
      <c r="AB3" s="1">
        <f t="shared" si="7"/>
        <v>-1.2649118811004529E-4</v>
      </c>
      <c r="AC3" s="1">
        <f>$V$6^(4-$AE3)*F3*H3</f>
        <v>-1.152575422795165E-4</v>
      </c>
      <c r="AE3" s="17">
        <v>2</v>
      </c>
    </row>
    <row r="4" spans="1:31" s="1" customFormat="1" x14ac:dyDescent="0.4">
      <c r="A4" s="2">
        <v>2</v>
      </c>
      <c r="B4" s="3">
        <v>43224</v>
      </c>
      <c r="C4">
        <v>270000</v>
      </c>
      <c r="D4">
        <v>27700</v>
      </c>
      <c r="E4">
        <v>112000</v>
      </c>
      <c r="F4" s="60">
        <f t="shared" ref="F4:F66" si="8">LN(C4/C3)</f>
        <v>-3.6968618813260916E-3</v>
      </c>
      <c r="G4" s="60">
        <f t="shared" si="0"/>
        <v>-3.6036075032985443E-3</v>
      </c>
      <c r="H4" s="60">
        <f t="shared" si="1"/>
        <v>-1.3303965626362815E-2</v>
      </c>
      <c r="I4" s="60">
        <f>VAR($F$2:F4)</f>
        <v>9.6587152258098574E-5</v>
      </c>
      <c r="J4" s="60">
        <f>VAR($G$2:G4)</f>
        <v>1.1270694792839233E-4</v>
      </c>
      <c r="K4" s="60">
        <f>VAR($H$2:H4)</f>
        <v>4.5747013287177613E-5</v>
      </c>
      <c r="L4" s="60">
        <f t="shared" ref="L4:L66" si="9">$V$6*L3+(1-$V$6)*F3^2</f>
        <v>8.8373267303929914E-2</v>
      </c>
      <c r="M4" s="60">
        <f t="shared" si="2"/>
        <v>8.8375979548812628E-2</v>
      </c>
      <c r="N4" s="60">
        <f t="shared" ref="N4:N66" si="10">$V$6*N3+(1-$V$6)*H3^2</f>
        <v>8.8364616864379714E-2</v>
      </c>
      <c r="O4" s="60">
        <f t="shared" si="3"/>
        <v>8.83745604097044E-2</v>
      </c>
      <c r="P4" s="60">
        <f t="shared" si="4"/>
        <v>8.8352173548509758E-2</v>
      </c>
      <c r="Q4" s="60">
        <f t="shared" si="5"/>
        <v>8.8351410738697816E-2</v>
      </c>
      <c r="T4" s="21"/>
      <c r="U4" s="21"/>
      <c r="V4" s="21"/>
      <c r="W4" s="21"/>
      <c r="X4" s="1">
        <f t="shared" si="6"/>
        <v>1.2846780503425776E-5</v>
      </c>
      <c r="Y4" s="1">
        <f t="shared" si="6"/>
        <v>1.2206827815559793E-5</v>
      </c>
      <c r="Z4" s="1">
        <f t="shared" si="6"/>
        <v>1.6637577130419672E-4</v>
      </c>
      <c r="AA4" s="1">
        <f t="shared" si="7"/>
        <v>1.2522716861352771E-5</v>
      </c>
      <c r="AB4" s="1">
        <f t="shared" si="7"/>
        <v>4.5065734133499742E-5</v>
      </c>
      <c r="AC4" s="1">
        <f>$V$6^(4-$AE4)*F4*H4</f>
        <v>4.6231947990898887E-5</v>
      </c>
      <c r="AE4" s="17">
        <v>3</v>
      </c>
    </row>
    <row r="5" spans="1:31" s="1" customFormat="1" x14ac:dyDescent="0.4">
      <c r="A5" s="2">
        <v>3</v>
      </c>
      <c r="B5" s="3">
        <v>43228</v>
      </c>
      <c r="C5">
        <v>271500</v>
      </c>
      <c r="D5">
        <v>27350</v>
      </c>
      <c r="E5">
        <v>112000</v>
      </c>
      <c r="F5" s="60">
        <f t="shared" si="8"/>
        <v>5.5401803756153509E-3</v>
      </c>
      <c r="G5" s="60">
        <f t="shared" si="0"/>
        <v>-1.2715884325302561E-2</v>
      </c>
      <c r="H5" s="60">
        <f t="shared" si="1"/>
        <v>0</v>
      </c>
      <c r="I5" s="60">
        <f>VAR($F$2:F5)</f>
        <v>6.5215668988113975E-5</v>
      </c>
      <c r="J5" s="60">
        <f>VAR($G$2:G5)</f>
        <v>1.4700183825202859E-4</v>
      </c>
      <c r="K5" s="60">
        <f>VAR($H$2:H5)</f>
        <v>4.4035443397712929E-5</v>
      </c>
      <c r="L5" s="60">
        <f t="shared" si="9"/>
        <v>8.3071691272960282E-2</v>
      </c>
      <c r="M5" s="60">
        <f t="shared" si="2"/>
        <v>8.3074199935106133E-2</v>
      </c>
      <c r="N5" s="60">
        <f t="shared" si="10"/>
        <v>8.3073359582600176E-2</v>
      </c>
      <c r="O5" s="60">
        <f t="shared" si="3"/>
        <v>8.3072886107474986E-2</v>
      </c>
      <c r="P5" s="60">
        <f t="shared" si="4"/>
        <v>8.3053994111002838E-2</v>
      </c>
      <c r="Q5" s="60">
        <f t="shared" si="5"/>
        <v>8.3053202630597234E-2</v>
      </c>
      <c r="T5" s="21"/>
      <c r="U5" s="21" t="s">
        <v>60</v>
      </c>
      <c r="V5" s="21" t="s">
        <v>2</v>
      </c>
      <c r="W5" s="21"/>
      <c r="X5" s="1">
        <f t="shared" si="6"/>
        <v>3.0693598594353453E-5</v>
      </c>
      <c r="Y5" s="1">
        <f t="shared" si="6"/>
        <v>1.6169371417447536E-4</v>
      </c>
      <c r="Z5" s="1">
        <f t="shared" si="6"/>
        <v>0</v>
      </c>
      <c r="AA5" s="1">
        <f t="shared" si="7"/>
        <v>-7.0448292797636099E-5</v>
      </c>
      <c r="AB5" s="1">
        <f t="shared" si="7"/>
        <v>0</v>
      </c>
      <c r="AC5" s="1">
        <f>$V$6^(4-$AE5)*F5*H5</f>
        <v>0</v>
      </c>
      <c r="AE5" s="17">
        <v>4</v>
      </c>
    </row>
    <row r="6" spans="1:31" s="1" customFormat="1" x14ac:dyDescent="0.4">
      <c r="A6" s="2">
        <v>4</v>
      </c>
      <c r="B6" s="3">
        <v>43229</v>
      </c>
      <c r="C6">
        <v>272000</v>
      </c>
      <c r="D6">
        <v>27500</v>
      </c>
      <c r="E6">
        <v>113000</v>
      </c>
      <c r="F6" s="60">
        <f t="shared" si="8"/>
        <v>1.8399269220072951E-3</v>
      </c>
      <c r="G6" s="60">
        <f t="shared" si="0"/>
        <v>5.4694758045354761E-3</v>
      </c>
      <c r="H6" s="60">
        <f t="shared" si="1"/>
        <v>8.8889474172459942E-3</v>
      </c>
      <c r="I6" s="60">
        <f>VAR($F$2:F6)</f>
        <v>5.0005415174591605E-5</v>
      </c>
      <c r="J6" s="60">
        <f>VAR($G$2:G6)</f>
        <v>1.162344118043012E-4</v>
      </c>
      <c r="K6" s="60">
        <f>VAR($H$2:H6)</f>
        <v>7.4544302712400024E-5</v>
      </c>
      <c r="L6" s="60">
        <f t="shared" si="9"/>
        <v>7.8089231412498336E-2</v>
      </c>
      <c r="M6" s="60">
        <f t="shared" si="2"/>
        <v>7.809944956185022E-2</v>
      </c>
      <c r="N6" s="60">
        <f t="shared" si="10"/>
        <v>7.8088958007644163E-2</v>
      </c>
      <c r="O6" s="60">
        <f t="shared" si="3"/>
        <v>7.8084286043458614E-2</v>
      </c>
      <c r="P6" s="60">
        <f t="shared" si="4"/>
        <v>7.8070754464342668E-2</v>
      </c>
      <c r="Q6" s="60">
        <f t="shared" si="5"/>
        <v>7.8070010472761395E-2</v>
      </c>
      <c r="T6" s="21"/>
      <c r="U6" s="21">
        <v>1.645</v>
      </c>
      <c r="V6" s="21">
        <v>0.94</v>
      </c>
      <c r="W6" s="21"/>
      <c r="X6" s="1">
        <f t="shared" si="6"/>
        <v>3.6014160407736588E-6</v>
      </c>
      <c r="Y6" s="1">
        <f t="shared" si="6"/>
        <v>3.1824644230211697E-5</v>
      </c>
      <c r="Z6" s="1">
        <f t="shared" si="6"/>
        <v>8.4056793815493857E-5</v>
      </c>
      <c r="AA6" s="1">
        <f t="shared" si="7"/>
        <v>1.0705782746842908E-5</v>
      </c>
      <c r="AB6" s="1">
        <f t="shared" si="7"/>
        <v>5.1721151942994761E-5</v>
      </c>
      <c r="AC6" s="1">
        <f>$V$6^(4-$AE6)*F6*H6</f>
        <v>1.7398950703508636E-5</v>
      </c>
      <c r="AE6" s="17">
        <v>5</v>
      </c>
    </row>
    <row r="7" spans="1:31" s="1" customFormat="1" x14ac:dyDescent="0.4">
      <c r="A7" s="2">
        <v>5</v>
      </c>
      <c r="B7" s="3">
        <v>43230</v>
      </c>
      <c r="C7">
        <v>269500</v>
      </c>
      <c r="D7">
        <v>27200</v>
      </c>
      <c r="E7">
        <v>117000</v>
      </c>
      <c r="F7" s="60">
        <f t="shared" si="8"/>
        <v>-9.2336759469454407E-3</v>
      </c>
      <c r="G7" s="60">
        <f t="shared" si="0"/>
        <v>-1.0969031370573933E-2</v>
      </c>
      <c r="H7" s="60">
        <f t="shared" si="1"/>
        <v>3.4786116085415604E-2</v>
      </c>
      <c r="I7" s="60">
        <f>VAR($F$2:F7)</f>
        <v>6.7930397433568811E-5</v>
      </c>
      <c r="J7" s="60">
        <f>VAR($G$2:G7)</f>
        <v>1.1723989552742586E-4</v>
      </c>
      <c r="K7" s="60">
        <f>VAR($H$2:H7)</f>
        <v>2.9305537888553137E-4</v>
      </c>
      <c r="L7" s="60">
        <f t="shared" si="9"/>
        <v>7.340408064761314E-2</v>
      </c>
      <c r="M7" s="60">
        <f t="shared" si="2"/>
        <v>7.3415277498073792E-2</v>
      </c>
      <c r="N7" s="60">
        <f t="shared" si="10"/>
        <v>7.3408361330356706E-2</v>
      </c>
      <c r="O7" s="60">
        <f t="shared" si="3"/>
        <v>7.3399832686998026E-2</v>
      </c>
      <c r="P7" s="60">
        <f t="shared" si="4"/>
        <v>7.3387490497301769E-2</v>
      </c>
      <c r="Q7" s="60">
        <f t="shared" si="5"/>
        <v>7.3388726917365282E-2</v>
      </c>
      <c r="T7" s="21"/>
      <c r="U7" s="21"/>
      <c r="V7" s="21"/>
      <c r="W7" s="21"/>
      <c r="AE7" s="17">
        <v>6</v>
      </c>
    </row>
    <row r="8" spans="1:31" s="1" customFormat="1" x14ac:dyDescent="0.4">
      <c r="A8" s="2">
        <v>6</v>
      </c>
      <c r="B8" s="3">
        <v>43231</v>
      </c>
      <c r="C8">
        <v>269500</v>
      </c>
      <c r="D8">
        <v>27450</v>
      </c>
      <c r="E8">
        <v>117000</v>
      </c>
      <c r="F8" s="60">
        <f t="shared" si="8"/>
        <v>0</v>
      </c>
      <c r="G8" s="60">
        <f t="shared" si="0"/>
        <v>9.1491946535880823E-3</v>
      </c>
      <c r="H8" s="60">
        <f t="shared" si="1"/>
        <v>0</v>
      </c>
      <c r="I8" s="60">
        <f>VAR($F$2:F8)</f>
        <v>5.6953336764472145E-5</v>
      </c>
      <c r="J8" s="60">
        <f>VAR($G$2:G8)</f>
        <v>1.1217420907102815E-4</v>
      </c>
      <c r="K8" s="60">
        <f>VAR($H$2:H8)</f>
        <v>2.4606409205023825E-4</v>
      </c>
      <c r="L8" s="60">
        <f t="shared" si="9"/>
        <v>6.900495145504594E-2</v>
      </c>
      <c r="M8" s="60">
        <f t="shared" si="2"/>
        <v>6.9017580027141881E-2</v>
      </c>
      <c r="N8" s="60">
        <f t="shared" si="10"/>
        <v>6.9076464082873767E-2</v>
      </c>
      <c r="O8" s="60">
        <f t="shared" si="3"/>
        <v>6.9001919794645802E-2</v>
      </c>
      <c r="P8" s="60">
        <f t="shared" si="4"/>
        <v>6.8964968844060531E-2</v>
      </c>
      <c r="Q8" s="60">
        <f t="shared" si="5"/>
        <v>6.8962509102407282E-2</v>
      </c>
      <c r="T8" s="21" t="s">
        <v>12</v>
      </c>
      <c r="U8" s="21" t="s">
        <v>13</v>
      </c>
      <c r="V8" s="21" t="s">
        <v>14</v>
      </c>
      <c r="W8" s="21"/>
      <c r="AE8" s="17"/>
    </row>
    <row r="9" spans="1:31" s="1" customFormat="1" x14ac:dyDescent="0.4">
      <c r="A9" s="2">
        <v>7</v>
      </c>
      <c r="B9" s="3">
        <v>43234</v>
      </c>
      <c r="C9">
        <v>268500</v>
      </c>
      <c r="D9">
        <v>27300</v>
      </c>
      <c r="E9">
        <v>113000</v>
      </c>
      <c r="F9" s="60">
        <f t="shared" si="8"/>
        <v>-3.7174764001324202E-3</v>
      </c>
      <c r="G9" s="60">
        <f t="shared" si="0"/>
        <v>-5.4794657646255957E-3</v>
      </c>
      <c r="H9" s="60">
        <f t="shared" si="1"/>
        <v>-3.4786116085415542E-2</v>
      </c>
      <c r="I9" s="60">
        <f>VAR($F$2:F9)</f>
        <v>5.200352764031881E-5</v>
      </c>
      <c r="J9" s="60">
        <f>VAR($G$2:G9)</f>
        <v>1.0065058631536447E-4</v>
      </c>
      <c r="K9" s="60">
        <f>VAR($H$2:H9)</f>
        <v>3.9019531951579097E-4</v>
      </c>
      <c r="L9" s="60">
        <f t="shared" si="9"/>
        <v>6.4864654367743177E-2</v>
      </c>
      <c r="M9" s="60">
        <f t="shared" si="2"/>
        <v>6.4881547691281918E-2</v>
      </c>
      <c r="N9" s="60">
        <f t="shared" si="10"/>
        <v>6.4931876237901337E-2</v>
      </c>
      <c r="O9" s="60">
        <f t="shared" si="3"/>
        <v>6.4861804606967055E-2</v>
      </c>
      <c r="P9" s="60">
        <f t="shared" si="4"/>
        <v>6.4827070713416896E-2</v>
      </c>
      <c r="Q9" s="60">
        <f t="shared" si="5"/>
        <v>6.4824758556262838E-2</v>
      </c>
      <c r="T9" s="21">
        <f>AVERAGE(F2:F734)</f>
        <v>5.787968395341164E-4</v>
      </c>
      <c r="U9" s="21">
        <f>AVERAGE(G2:G734)</f>
        <v>2.2415884444815022E-5</v>
      </c>
      <c r="V9" s="21">
        <f>AVERAGE(H2:H734)</f>
        <v>2.9348169007428022E-4</v>
      </c>
      <c r="W9" s="21"/>
      <c r="X9" s="4"/>
      <c r="AE9" s="4"/>
    </row>
    <row r="10" spans="1:31" s="1" customFormat="1" x14ac:dyDescent="0.4">
      <c r="A10" s="2">
        <v>8</v>
      </c>
      <c r="B10" s="3">
        <v>43235</v>
      </c>
      <c r="C10">
        <v>265000</v>
      </c>
      <c r="D10">
        <v>27250</v>
      </c>
      <c r="E10">
        <v>114500</v>
      </c>
      <c r="F10" s="60">
        <f t="shared" si="8"/>
        <v>-1.3121087962697212E-2</v>
      </c>
      <c r="G10" s="60">
        <f t="shared" si="0"/>
        <v>-1.8331810816609605E-3</v>
      </c>
      <c r="H10" s="60">
        <f t="shared" si="1"/>
        <v>1.3187004281953681E-2</v>
      </c>
      <c r="I10" s="60">
        <f>VAR($F$2:F10)</f>
        <v>6.6728671805973334E-5</v>
      </c>
      <c r="J10" s="60">
        <f>VAR($G$2:G10)</f>
        <v>8.8355292872326221E-5</v>
      </c>
      <c r="K10" s="60">
        <f>VAR($H$2:H10)</f>
        <v>3.6587518172304188E-4</v>
      </c>
      <c r="L10" s="60">
        <f t="shared" si="9"/>
        <v>6.0973604283525717E-2</v>
      </c>
      <c r="M10" s="60">
        <f t="shared" si="2"/>
        <v>6.099045630250894E-2</v>
      </c>
      <c r="N10" s="60">
        <f t="shared" si="10"/>
        <v>6.1108568095965737E-2</v>
      </c>
      <c r="O10" s="60">
        <f t="shared" si="3"/>
        <v>6.097131851762895E-2</v>
      </c>
      <c r="P10" s="60">
        <f t="shared" si="4"/>
        <v>6.0945205464547861E-2</v>
      </c>
      <c r="Q10" s="60">
        <f t="shared" si="5"/>
        <v>6.0946709602817527E-2</v>
      </c>
      <c r="S10" s="4"/>
      <c r="T10" s="21"/>
      <c r="U10" s="21"/>
      <c r="V10" s="21"/>
      <c r="W10" s="21"/>
    </row>
    <row r="11" spans="1:31" s="1" customFormat="1" x14ac:dyDescent="0.4">
      <c r="A11" s="2">
        <v>9</v>
      </c>
      <c r="B11" s="3">
        <v>43236</v>
      </c>
      <c r="C11">
        <v>267000</v>
      </c>
      <c r="D11">
        <v>27200</v>
      </c>
      <c r="E11">
        <v>117000</v>
      </c>
      <c r="F11" s="60">
        <f t="shared" si="8"/>
        <v>7.518832414027319E-3</v>
      </c>
      <c r="G11" s="60">
        <f t="shared" si="0"/>
        <v>-1.8365478073013922E-3</v>
      </c>
      <c r="H11" s="60">
        <f t="shared" si="1"/>
        <v>2.1599111803461721E-2</v>
      </c>
      <c r="I11" s="60">
        <f>VAR($F$2:F11)</f>
        <v>6.6293738009041436E-5</v>
      </c>
      <c r="J11" s="60">
        <f>VAR($G$2:G11)</f>
        <v>7.8742398555593069E-5</v>
      </c>
      <c r="K11" s="60">
        <f>VAR($H$2:H11)</f>
        <v>3.7187454682365896E-4</v>
      </c>
      <c r="L11" s="60">
        <f t="shared" si="9"/>
        <v>5.7325517803473662E-2</v>
      </c>
      <c r="M11" s="60">
        <f t="shared" si="2"/>
        <v>5.7331230557531088E-2</v>
      </c>
      <c r="N11" s="60">
        <f t="shared" si="10"/>
        <v>5.7452487835123731E-2</v>
      </c>
      <c r="O11" s="60">
        <f t="shared" si="3"/>
        <v>5.7314482606384651E-2</v>
      </c>
      <c r="P11" s="60">
        <f t="shared" si="4"/>
        <v>5.7278111466086107E-2</v>
      </c>
      <c r="Q11" s="60">
        <f t="shared" si="5"/>
        <v>5.7288456576642062E-2</v>
      </c>
      <c r="S11" s="4"/>
      <c r="T11" s="21" t="s">
        <v>6</v>
      </c>
      <c r="U11" s="21" t="s">
        <v>7</v>
      </c>
      <c r="V11" s="21" t="s">
        <v>8</v>
      </c>
      <c r="W11" s="21"/>
    </row>
    <row r="12" spans="1:31" s="1" customFormat="1" x14ac:dyDescent="0.4">
      <c r="A12" s="2">
        <v>10</v>
      </c>
      <c r="B12" s="3">
        <v>43237</v>
      </c>
      <c r="C12">
        <v>266000</v>
      </c>
      <c r="D12">
        <v>27400</v>
      </c>
      <c r="E12">
        <v>116500</v>
      </c>
      <c r="F12" s="60">
        <f t="shared" si="8"/>
        <v>-3.7523496185504642E-3</v>
      </c>
      <c r="G12" s="60">
        <f t="shared" si="0"/>
        <v>7.3260400920728812E-3</v>
      </c>
      <c r="H12" s="60">
        <f t="shared" si="1"/>
        <v>-4.2826617920008478E-3</v>
      </c>
      <c r="I12" s="60">
        <f>VAR($F$2:F12)</f>
        <v>6.0944375813576918E-5</v>
      </c>
      <c r="J12" s="60">
        <f>VAR($G$2:G12)</f>
        <v>7.6507368468940531E-5</v>
      </c>
      <c r="K12" s="60">
        <f>VAR($H$2:H12)</f>
        <v>3.3846043273256724E-4</v>
      </c>
      <c r="L12" s="60">
        <f t="shared" si="9"/>
        <v>5.3889378705717458E-2</v>
      </c>
      <c r="M12" s="60">
        <f t="shared" si="2"/>
        <v>5.3891559098550132E-2</v>
      </c>
      <c r="N12" s="60">
        <f t="shared" si="10"/>
        <v>5.4033329862858213E-2</v>
      </c>
      <c r="O12" s="60">
        <f t="shared" si="3"/>
        <v>5.387478512829056E-2</v>
      </c>
      <c r="P12" s="60">
        <f t="shared" si="4"/>
        <v>5.3851168784237458E-2</v>
      </c>
      <c r="Q12" s="60">
        <f t="shared" si="5"/>
        <v>5.3848769113958195E-2</v>
      </c>
      <c r="S12" s="4"/>
      <c r="T12" s="84">
        <f>L246</f>
        <v>1.6451415900603874E-4</v>
      </c>
      <c r="U12" s="84">
        <f>M246</f>
        <v>3.8235369374299081E-5</v>
      </c>
      <c r="V12" s="84">
        <f>N246</f>
        <v>5.3250788188274065E-4</v>
      </c>
      <c r="W12" s="21"/>
      <c r="X12" s="2" t="s">
        <v>39</v>
      </c>
      <c r="Y12" s="2"/>
      <c r="Z12" s="2"/>
      <c r="AA12" s="2"/>
    </row>
    <row r="13" spans="1:31" s="1" customFormat="1" x14ac:dyDescent="0.4">
      <c r="A13" s="2">
        <v>11</v>
      </c>
      <c r="B13" s="3">
        <v>43238</v>
      </c>
      <c r="C13">
        <v>266500</v>
      </c>
      <c r="D13">
        <v>27350</v>
      </c>
      <c r="E13">
        <v>113500</v>
      </c>
      <c r="F13" s="60">
        <f t="shared" si="8"/>
        <v>1.8779348242001143E-3</v>
      </c>
      <c r="G13" s="60">
        <f t="shared" si="0"/>
        <v>-1.8264845260342985E-3</v>
      </c>
      <c r="H13" s="60">
        <f t="shared" si="1"/>
        <v>-2.6088436084297853E-2</v>
      </c>
      <c r="I13" s="60">
        <f>VAR($F$2:F13)</f>
        <v>5.5814329367579906E-5</v>
      </c>
      <c r="J13" s="60">
        <f>VAR($G$2:G13)</f>
        <v>6.9883000663384896E-5</v>
      </c>
      <c r="K13" s="60">
        <f>VAR($H$2:H13)</f>
        <v>3.7145986019940258E-4</v>
      </c>
      <c r="L13" s="60">
        <f t="shared" si="9"/>
        <v>5.0656860791034E-2</v>
      </c>
      <c r="M13" s="60">
        <f t="shared" si="2"/>
        <v>5.0661285804442957E-2</v>
      </c>
      <c r="N13" s="60">
        <f t="shared" si="10"/>
        <v>5.0792430542608194E-2</v>
      </c>
      <c r="O13" s="60">
        <f t="shared" si="3"/>
        <v>5.064064862876843E-2</v>
      </c>
      <c r="P13" s="60">
        <f t="shared" si="4"/>
        <v>5.0621062859843705E-2</v>
      </c>
      <c r="Q13" s="60">
        <f t="shared" si="5"/>
        <v>5.0615960470001359E-2</v>
      </c>
      <c r="S13" s="4"/>
      <c r="T13" s="21"/>
      <c r="U13" s="21"/>
      <c r="V13" s="21"/>
      <c r="W13" s="21"/>
      <c r="X13" s="1">
        <f>(1-$V$6)*SUM(X2:X6)</f>
        <v>6.0145514974607938E-3</v>
      </c>
      <c r="Y13" s="1">
        <f t="shared" ref="Y13:AC13" si="11">(1-$V$6)*SUM(Y2:Y6)</f>
        <v>6.0264630405040577E-3</v>
      </c>
      <c r="Z13" s="1">
        <f t="shared" si="11"/>
        <v>6.0191054152731105E-3</v>
      </c>
      <c r="AA13" s="1">
        <f t="shared" si="11"/>
        <v>6.010032390423449E-3</v>
      </c>
      <c r="AB13" s="1">
        <f t="shared" si="11"/>
        <v>5.9982177418779923E-3</v>
      </c>
      <c r="AC13" s="1">
        <f t="shared" si="11"/>
        <v>5.9969024013848985E-3</v>
      </c>
    </row>
    <row r="14" spans="1:31" s="1" customFormat="1" x14ac:dyDescent="0.4">
      <c r="A14" s="2">
        <v>12</v>
      </c>
      <c r="B14" s="3">
        <v>43241</v>
      </c>
      <c r="C14">
        <v>265000</v>
      </c>
      <c r="D14">
        <v>27350</v>
      </c>
      <c r="E14">
        <v>113500</v>
      </c>
      <c r="F14" s="60">
        <f t="shared" si="8"/>
        <v>-5.6444176196770697E-3</v>
      </c>
      <c r="G14" s="60">
        <f t="shared" si="0"/>
        <v>0</v>
      </c>
      <c r="H14" s="60">
        <f t="shared" si="1"/>
        <v>0</v>
      </c>
      <c r="I14" s="60">
        <f>VAR($F$2:F14)</f>
        <v>5.3480098261961051E-5</v>
      </c>
      <c r="J14" s="60">
        <f>VAR($G$2:G14)</f>
        <v>6.4059417274769484E-5</v>
      </c>
      <c r="K14" s="60">
        <f>VAR($H$2:H14)</f>
        <v>3.4054597641123766E-4</v>
      </c>
      <c r="L14" s="60">
        <f t="shared" si="9"/>
        <v>4.7617660741924195E-2</v>
      </c>
      <c r="M14" s="60">
        <f t="shared" si="2"/>
        <v>4.7621808818919809E-2</v>
      </c>
      <c r="N14" s="60">
        <f t="shared" si="10"/>
        <v>4.7785721099891168E-2</v>
      </c>
      <c r="O14" s="60">
        <f t="shared" si="3"/>
        <v>4.7602003909908486E-2</v>
      </c>
      <c r="P14" s="60">
        <f t="shared" si="4"/>
        <v>4.7580859545295187E-2</v>
      </c>
      <c r="Q14" s="60">
        <f t="shared" si="5"/>
        <v>4.7581861849290259E-2</v>
      </c>
      <c r="S14" s="4"/>
      <c r="T14" s="21" t="s">
        <v>9</v>
      </c>
      <c r="U14" s="21" t="s">
        <v>10</v>
      </c>
      <c r="V14" s="21" t="s">
        <v>11</v>
      </c>
      <c r="W14" s="21"/>
      <c r="X14" s="2"/>
      <c r="Y14" s="10"/>
      <c r="Z14" s="10"/>
      <c r="AA14" s="10"/>
    </row>
    <row r="15" spans="1:31" s="1" customFormat="1" x14ac:dyDescent="0.4">
      <c r="A15" s="2">
        <v>13</v>
      </c>
      <c r="B15" s="3">
        <v>43243</v>
      </c>
      <c r="C15">
        <v>262000</v>
      </c>
      <c r="D15">
        <v>27250</v>
      </c>
      <c r="E15">
        <v>112500</v>
      </c>
      <c r="F15" s="60">
        <f t="shared" si="8"/>
        <v>-1.1385322225125352E-2</v>
      </c>
      <c r="G15" s="60">
        <f t="shared" si="0"/>
        <v>-3.6630077587371467E-3</v>
      </c>
      <c r="H15" s="60">
        <f t="shared" si="1"/>
        <v>-8.8496152769824993E-3</v>
      </c>
      <c r="I15" s="60">
        <f>VAR($F$2:F15)</f>
        <v>5.7708400201674158E-5</v>
      </c>
      <c r="J15" s="60">
        <f>VAR($G$2:G15)</f>
        <v>6.0090171637849823E-5</v>
      </c>
      <c r="K15" s="60">
        <f>VAR($H$2:H15)</f>
        <v>3.1912356960012926E-4</v>
      </c>
      <c r="L15" s="60">
        <f t="shared" si="9"/>
        <v>4.4762512664424658E-2</v>
      </c>
      <c r="M15" s="60">
        <f t="shared" si="2"/>
        <v>4.4764500289784619E-2</v>
      </c>
      <c r="N15" s="60">
        <f t="shared" si="10"/>
        <v>4.4918577833897695E-2</v>
      </c>
      <c r="O15" s="60">
        <f t="shared" si="3"/>
        <v>4.4745883675313972E-2</v>
      </c>
      <c r="P15" s="60">
        <f t="shared" si="4"/>
        <v>4.4726007972577475E-2</v>
      </c>
      <c r="Q15" s="60">
        <f t="shared" si="5"/>
        <v>4.472695013833284E-2</v>
      </c>
      <c r="S15" s="4"/>
      <c r="T15" s="21">
        <f>SQRT(T12)</f>
        <v>1.2826307302027296E-2</v>
      </c>
      <c r="U15" s="21">
        <f>SQRT(U12)</f>
        <v>6.1834755093150553E-3</v>
      </c>
      <c r="V15" s="21">
        <f>SQRT(V12)</f>
        <v>2.3076132299038776E-2</v>
      </c>
      <c r="W15" s="21"/>
      <c r="X15" s="2" t="s">
        <v>40</v>
      </c>
      <c r="Y15" s="11"/>
      <c r="Z15" s="11"/>
      <c r="AA15" s="11"/>
    </row>
    <row r="16" spans="1:31" s="1" customFormat="1" x14ac:dyDescent="0.4">
      <c r="A16" s="2">
        <v>14</v>
      </c>
      <c r="B16" s="3">
        <v>43244</v>
      </c>
      <c r="C16">
        <v>259500</v>
      </c>
      <c r="D16">
        <v>27200</v>
      </c>
      <c r="E16">
        <v>113000</v>
      </c>
      <c r="F16" s="60">
        <f t="shared" si="8"/>
        <v>-9.5878011551535133E-3</v>
      </c>
      <c r="G16" s="60">
        <f t="shared" si="0"/>
        <v>-1.8365478073013922E-3</v>
      </c>
      <c r="H16" s="60">
        <f t="shared" si="1"/>
        <v>4.4345970678657748E-3</v>
      </c>
      <c r="I16" s="60">
        <f>VAR($F$2:F16)</f>
        <v>5.8110136859918341E-5</v>
      </c>
      <c r="J16" s="60">
        <f>VAR($G$2:G16)</f>
        <v>5.5963371444622137E-5</v>
      </c>
      <c r="K16" s="60">
        <f>VAR($H$2:H16)</f>
        <v>2.9848992691009808E-4</v>
      </c>
      <c r="L16" s="60">
        <f t="shared" si="9"/>
        <v>4.2084539438289374E-2</v>
      </c>
      <c r="M16" s="60">
        <f t="shared" si="2"/>
        <v>4.2079435329947977E-2</v>
      </c>
      <c r="N16" s="60">
        <f t="shared" si="10"/>
        <v>4.2228162105296861E-2</v>
      </c>
      <c r="O16" s="60">
        <f t="shared" si="3"/>
        <v>4.2063632926213915E-2</v>
      </c>
      <c r="P16" s="60">
        <f t="shared" si="4"/>
        <v>4.2048492837512635E-2</v>
      </c>
      <c r="Q16" s="60">
        <f t="shared" si="5"/>
        <v>4.2045278102598158E-2</v>
      </c>
      <c r="S16" s="4"/>
      <c r="T16" s="21"/>
      <c r="U16" s="21"/>
      <c r="V16" s="21"/>
      <c r="W16" s="21"/>
      <c r="X16" s="2">
        <f>SQRT(X13)</f>
        <v>7.7553539554689535E-2</v>
      </c>
      <c r="Y16" s="2">
        <f t="shared" ref="Y16:Z16" si="12">SQRT(Y13)</f>
        <v>7.7630297181603386E-2</v>
      </c>
      <c r="Z16" s="2">
        <f t="shared" si="12"/>
        <v>7.7582893831521324E-2</v>
      </c>
      <c r="AA16" s="2"/>
      <c r="AB16" s="2"/>
      <c r="AC16" s="2"/>
    </row>
    <row r="17" spans="1:36" s="1" customFormat="1" x14ac:dyDescent="0.4">
      <c r="A17" s="2">
        <v>15</v>
      </c>
      <c r="B17" s="3">
        <v>43245</v>
      </c>
      <c r="C17">
        <v>255500</v>
      </c>
      <c r="D17">
        <v>27150</v>
      </c>
      <c r="E17">
        <v>112000</v>
      </c>
      <c r="F17" s="60">
        <f t="shared" si="8"/>
        <v>-1.5534292962184233E-2</v>
      </c>
      <c r="G17" s="60">
        <f t="shared" si="0"/>
        <v>-1.8399269220071826E-3</v>
      </c>
      <c r="H17" s="60">
        <f t="shared" si="1"/>
        <v>-8.8889474172460393E-3</v>
      </c>
      <c r="I17" s="60">
        <f>VAR($F$2:F17)</f>
        <v>6.5855413265540887E-5</v>
      </c>
      <c r="J17" s="60">
        <f>VAR($G$2:G17)</f>
        <v>5.2368141457674165E-5</v>
      </c>
      <c r="K17" s="60">
        <f>VAR($H$2:H17)</f>
        <v>2.8260041826728895E-4</v>
      </c>
      <c r="L17" s="60">
        <f t="shared" si="9"/>
        <v>3.9564982627851457E-2</v>
      </c>
      <c r="M17" s="60">
        <f t="shared" si="2"/>
        <v>3.9554871584622009E-2</v>
      </c>
      <c r="N17" s="60">
        <f t="shared" si="10"/>
        <v>3.9695652318048301E-2</v>
      </c>
      <c r="O17" s="60">
        <f t="shared" si="3"/>
        <v>3.9540871457952383E-2</v>
      </c>
      <c r="P17" s="60">
        <f t="shared" si="4"/>
        <v>3.9523032185168477E-2</v>
      </c>
      <c r="Q17" s="60">
        <f t="shared" si="5"/>
        <v>3.952207275547099E-2</v>
      </c>
      <c r="S17" s="4"/>
      <c r="T17" s="21" t="s">
        <v>3</v>
      </c>
      <c r="U17" s="21" t="s">
        <v>4</v>
      </c>
      <c r="V17" s="21" t="s">
        <v>5</v>
      </c>
      <c r="W17" s="21"/>
      <c r="X17" s="2"/>
      <c r="Y17" s="11"/>
      <c r="Z17" s="11"/>
      <c r="AA17" s="11"/>
    </row>
    <row r="18" spans="1:36" s="1" customFormat="1" x14ac:dyDescent="0.4">
      <c r="A18" s="2">
        <v>16</v>
      </c>
      <c r="B18" s="3">
        <v>43248</v>
      </c>
      <c r="C18">
        <v>257000</v>
      </c>
      <c r="D18">
        <v>27250</v>
      </c>
      <c r="E18">
        <v>108000</v>
      </c>
      <c r="F18" s="60">
        <f t="shared" si="8"/>
        <v>5.8536752514607281E-3</v>
      </c>
      <c r="G18" s="60">
        <f t="shared" si="0"/>
        <v>3.6764747293086273E-3</v>
      </c>
      <c r="H18" s="60">
        <f t="shared" si="1"/>
        <v>-3.6367644170874833E-2</v>
      </c>
      <c r="I18" s="60">
        <f>VAR($F$2:F18)</f>
        <v>6.6095418171507401E-5</v>
      </c>
      <c r="J18" s="60">
        <f>VAR($G$2:G18)</f>
        <v>5.010100414947557E-5</v>
      </c>
      <c r="K18" s="60">
        <f>VAR($H$2:H18)</f>
        <v>3.3694688917001027E-4</v>
      </c>
      <c r="L18" s="60">
        <f t="shared" si="9"/>
        <v>3.7205562525650465E-2</v>
      </c>
      <c r="M18" s="60">
        <f t="shared" si="2"/>
        <v>3.7181782409409385E-2</v>
      </c>
      <c r="N18" s="60">
        <f t="shared" si="10"/>
        <v>3.7318653982136595E-2</v>
      </c>
      <c r="O18" s="60">
        <f t="shared" si="3"/>
        <v>3.717013408830537E-2</v>
      </c>
      <c r="P18" s="60">
        <f t="shared" si="4"/>
        <v>3.7159935264856662E-2</v>
      </c>
      <c r="Q18" s="60">
        <f t="shared" si="5"/>
        <v>3.7151729690962407E-2</v>
      </c>
      <c r="S18" s="4"/>
      <c r="T18" s="21">
        <f>O246</f>
        <v>1.9759910312045794E-5</v>
      </c>
      <c r="U18" s="21">
        <f>P246</f>
        <v>2.1117877290287272E-5</v>
      </c>
      <c r="V18" s="21">
        <f>Q246</f>
        <v>1.197519211967437E-5</v>
      </c>
      <c r="W18" s="21"/>
      <c r="X18" s="2">
        <f>C2*(1-EXP(X16*SQRT(5)*-1.645))</f>
        <v>66265.928269464537</v>
      </c>
      <c r="Y18" s="2">
        <f>D2*(1-EXP(Y16*SQRT(5)*-1.645))</f>
        <v>6793.7190553848841</v>
      </c>
      <c r="Z18" s="2">
        <f>E2*(1-EXP(Z16*SQRT(5)*-1.645))</f>
        <v>28426.705432717601</v>
      </c>
      <c r="AA18" s="11"/>
    </row>
    <row r="19" spans="1:36" s="1" customFormat="1" x14ac:dyDescent="0.4">
      <c r="A19" s="2">
        <v>17</v>
      </c>
      <c r="B19" s="3">
        <v>43249</v>
      </c>
      <c r="C19">
        <v>255000</v>
      </c>
      <c r="D19">
        <v>27200</v>
      </c>
      <c r="E19">
        <v>108000</v>
      </c>
      <c r="F19" s="60">
        <f t="shared" si="8"/>
        <v>-7.8125397367936247E-3</v>
      </c>
      <c r="G19" s="60">
        <f t="shared" si="0"/>
        <v>-1.8365478073013922E-3</v>
      </c>
      <c r="H19" s="60">
        <f t="shared" si="1"/>
        <v>0</v>
      </c>
      <c r="I19" s="60">
        <f>VAR($F$2:F19)</f>
        <v>6.3929260076604327E-5</v>
      </c>
      <c r="J19" s="60">
        <f>VAR($G$2:G19)</f>
        <v>4.7299880140022626E-5</v>
      </c>
      <c r="K19" s="60">
        <f>VAR($H$2:H19)</f>
        <v>3.1778308790361302E-4</v>
      </c>
      <c r="L19" s="60">
        <f t="shared" si="9"/>
        <v>3.4975284704948408E-2</v>
      </c>
      <c r="M19" s="60">
        <f t="shared" si="2"/>
        <v>3.4951686452830935E-2</v>
      </c>
      <c r="N19" s="60">
        <f t="shared" si="10"/>
        <v>3.5158891075760763E-2</v>
      </c>
      <c r="O19" s="60">
        <f t="shared" si="3"/>
        <v>3.494121729635518E-2</v>
      </c>
      <c r="P19" s="60">
        <f t="shared" si="4"/>
        <v>3.4917566086247041E-2</v>
      </c>
      <c r="Q19" s="60">
        <f t="shared" si="5"/>
        <v>3.4914603626019135E-2</v>
      </c>
      <c r="S19" s="4"/>
      <c r="W19" s="21"/>
      <c r="X19" s="2"/>
      <c r="Y19" s="2"/>
      <c r="Z19" s="2"/>
      <c r="AA19" s="2"/>
    </row>
    <row r="20" spans="1:36" s="1" customFormat="1" x14ac:dyDescent="0.4">
      <c r="A20" s="2">
        <v>18</v>
      </c>
      <c r="B20" s="3">
        <v>43250</v>
      </c>
      <c r="C20">
        <v>251500</v>
      </c>
      <c r="D20">
        <v>27050</v>
      </c>
      <c r="E20">
        <v>104000</v>
      </c>
      <c r="F20" s="60">
        <f t="shared" si="8"/>
        <v>-1.3820555618632199E-2</v>
      </c>
      <c r="G20" s="60">
        <f t="shared" si="0"/>
        <v>-5.5299680094610861E-3</v>
      </c>
      <c r="H20" s="60">
        <f t="shared" si="1"/>
        <v>-3.7740327982847086E-2</v>
      </c>
      <c r="I20" s="60">
        <f>VAR($F$2:F20)</f>
        <v>6.7057574535961631E-5</v>
      </c>
      <c r="J20" s="60">
        <f>VAR($G$2:G20)</f>
        <v>4.6108674467381135E-5</v>
      </c>
      <c r="K20" s="60">
        <f>VAR($H$2:H20)</f>
        <v>3.6274946608787391E-4</v>
      </c>
      <c r="L20" s="60">
        <f t="shared" si="9"/>
        <v>3.2880429769279837E-2</v>
      </c>
      <c r="M20" s="60">
        <f t="shared" si="2"/>
        <v>3.2854787640131985E-2</v>
      </c>
      <c r="N20" s="60">
        <f t="shared" si="10"/>
        <v>3.3049357611215115E-2</v>
      </c>
      <c r="O20" s="60">
        <f t="shared" si="3"/>
        <v>3.284560514473725E-2</v>
      </c>
      <c r="P20" s="60">
        <f t="shared" si="4"/>
        <v>3.282251212107222E-2</v>
      </c>
      <c r="Q20" s="60">
        <f t="shared" si="5"/>
        <v>3.2819727408457983E-2</v>
      </c>
      <c r="S20" s="4"/>
      <c r="W20" s="21"/>
      <c r="X20" s="2"/>
      <c r="Y20" s="2"/>
      <c r="Z20" s="2"/>
      <c r="AA20" s="2"/>
    </row>
    <row r="21" spans="1:36" s="1" customFormat="1" x14ac:dyDescent="0.4">
      <c r="A21" s="2">
        <v>19</v>
      </c>
      <c r="B21" s="3">
        <v>43251</v>
      </c>
      <c r="C21">
        <v>250500</v>
      </c>
      <c r="D21">
        <v>27000</v>
      </c>
      <c r="E21">
        <v>103500</v>
      </c>
      <c r="F21" s="60">
        <f t="shared" si="8"/>
        <v>-3.9840690148744591E-3</v>
      </c>
      <c r="G21" s="60">
        <f t="shared" si="0"/>
        <v>-1.8501392881614773E-3</v>
      </c>
      <c r="H21" s="60">
        <f t="shared" si="1"/>
        <v>-4.8192864359488828E-3</v>
      </c>
      <c r="I21" s="60">
        <f>VAR($F$2:F21)</f>
        <v>6.3563206942500192E-5</v>
      </c>
      <c r="J21" s="60">
        <f>VAR($G$2:G21)</f>
        <v>4.3762501165556048E-5</v>
      </c>
      <c r="K21" s="60">
        <f>VAR($H$2:H21)</f>
        <v>3.4366034199128888E-4</v>
      </c>
      <c r="L21" s="60">
        <f t="shared" si="9"/>
        <v>3.0919064448579506E-2</v>
      </c>
      <c r="M21" s="60">
        <f t="shared" si="2"/>
        <v>3.0885335214495203E-2</v>
      </c>
      <c r="N21" s="60">
        <f t="shared" si="10"/>
        <v>3.1151856095917377E-2</v>
      </c>
      <c r="O21" s="60">
        <f t="shared" si="3"/>
        <v>3.0879454469879657E-2</v>
      </c>
      <c r="P21" s="60">
        <f t="shared" si="4"/>
        <v>3.0884456931925028E-2</v>
      </c>
      <c r="Q21" s="60">
        <f t="shared" si="5"/>
        <v>3.0863065932335204E-2</v>
      </c>
      <c r="S21" s="4"/>
      <c r="W21" s="21"/>
      <c r="X21" s="12"/>
      <c r="Y21" s="12"/>
      <c r="Z21" s="12"/>
      <c r="AA21" s="12"/>
    </row>
    <row r="22" spans="1:36" s="1" customFormat="1" x14ac:dyDescent="0.4">
      <c r="A22" s="2">
        <v>20</v>
      </c>
      <c r="B22" s="3">
        <v>43252</v>
      </c>
      <c r="C22">
        <v>254000</v>
      </c>
      <c r="D22">
        <v>27000</v>
      </c>
      <c r="E22">
        <v>104500</v>
      </c>
      <c r="F22" s="60">
        <f t="shared" si="8"/>
        <v>1.3875346493617019E-2</v>
      </c>
      <c r="G22" s="60">
        <f t="shared" si="0"/>
        <v>0</v>
      </c>
      <c r="H22" s="60">
        <f t="shared" si="1"/>
        <v>9.6154586994419734E-3</v>
      </c>
      <c r="I22" s="60">
        <f>VAR($F$2:F22)</f>
        <v>7.4252119859144657E-5</v>
      </c>
      <c r="J22" s="60">
        <f>VAR($G$2:G22)</f>
        <v>4.1594124406740337E-5</v>
      </c>
      <c r="K22" s="60">
        <f>VAR($H$2:H22)</f>
        <v>3.3671924807870957E-4</v>
      </c>
      <c r="L22" s="60">
        <f t="shared" si="9"/>
        <v>2.9064872950019652E-2</v>
      </c>
      <c r="M22" s="60">
        <f t="shared" si="2"/>
        <v>2.9032420482548626E-2</v>
      </c>
      <c r="N22" s="60">
        <f t="shared" si="10"/>
        <v>2.9284138261467436E-2</v>
      </c>
      <c r="O22" s="60">
        <f t="shared" si="3"/>
        <v>2.9027129466643545E-2</v>
      </c>
      <c r="P22" s="60">
        <f t="shared" si="4"/>
        <v>2.903254153819532E-2</v>
      </c>
      <c r="Q22" s="60">
        <f t="shared" si="5"/>
        <v>2.9011816957465651E-2</v>
      </c>
      <c r="S22" s="4"/>
      <c r="T22" s="21"/>
      <c r="U22" s="21"/>
      <c r="V22" s="21"/>
      <c r="W22" s="21"/>
      <c r="X22" s="12"/>
      <c r="Y22" s="12"/>
      <c r="Z22" s="12"/>
      <c r="AA22" s="12"/>
    </row>
    <row r="23" spans="1:36" s="1" customFormat="1" x14ac:dyDescent="0.4">
      <c r="A23" s="2">
        <v>21</v>
      </c>
      <c r="B23" s="3">
        <v>43255</v>
      </c>
      <c r="C23">
        <v>261000</v>
      </c>
      <c r="D23">
        <v>27200</v>
      </c>
      <c r="E23">
        <v>108000</v>
      </c>
      <c r="F23" s="60">
        <f t="shared" si="8"/>
        <v>2.7186140304156781E-2</v>
      </c>
      <c r="G23" s="60">
        <f t="shared" si="0"/>
        <v>7.38010729762246E-3</v>
      </c>
      <c r="H23" s="60">
        <f t="shared" si="1"/>
        <v>3.2944155719354058E-2</v>
      </c>
      <c r="I23" s="60">
        <f>VAR($F$2:F23)</f>
        <v>1.1044230099125386E-4</v>
      </c>
      <c r="J23" s="60">
        <f>VAR($G$2:G23)</f>
        <v>4.2517762564384081E-5</v>
      </c>
      <c r="K23" s="60">
        <f>VAR($H$2:H23)</f>
        <v>3.8391173185501227E-4</v>
      </c>
      <c r="L23" s="60">
        <f t="shared" si="9"/>
        <v>2.7332532087437546E-2</v>
      </c>
      <c r="M23" s="60">
        <f t="shared" si="2"/>
        <v>2.7290475253595705E-2</v>
      </c>
      <c r="N23" s="60">
        <f t="shared" si="10"/>
        <v>2.7532637388539428E-2</v>
      </c>
      <c r="O23" s="60">
        <f t="shared" si="3"/>
        <v>2.728550169864493E-2</v>
      </c>
      <c r="P23" s="60">
        <f t="shared" si="4"/>
        <v>2.7298594115172589E-2</v>
      </c>
      <c r="Q23" s="60">
        <f t="shared" si="5"/>
        <v>2.7271107940017712E-2</v>
      </c>
      <c r="S23" s="4"/>
      <c r="T23" s="21"/>
      <c r="U23" s="21"/>
      <c r="V23" s="21"/>
      <c r="W23" s="21"/>
      <c r="X23" s="12"/>
      <c r="Y23" s="12"/>
      <c r="Z23" s="12"/>
      <c r="AA23" s="12"/>
    </row>
    <row r="24" spans="1:36" s="1" customFormat="1" x14ac:dyDescent="0.4">
      <c r="A24" s="2">
        <v>22</v>
      </c>
      <c r="B24" s="3">
        <v>43256</v>
      </c>
      <c r="C24">
        <v>262000</v>
      </c>
      <c r="D24">
        <v>27350</v>
      </c>
      <c r="E24">
        <v>111500</v>
      </c>
      <c r="F24" s="60">
        <f t="shared" si="8"/>
        <v>3.8240964384034758E-3</v>
      </c>
      <c r="G24" s="60">
        <f t="shared" si="0"/>
        <v>5.4995555660386697E-3</v>
      </c>
      <c r="H24" s="60">
        <f t="shared" si="1"/>
        <v>3.1893363775953788E-2</v>
      </c>
      <c r="I24" s="60">
        <f>VAR($F$2:F24)</f>
        <v>1.0644795204401274E-4</v>
      </c>
      <c r="J24" s="60">
        <f>VAR($G$2:G24)</f>
        <v>4.2022404684909551E-5</v>
      </c>
      <c r="K24" s="60">
        <f>VAR($H$2:H24)</f>
        <v>4.1836097939339933E-4</v>
      </c>
      <c r="L24" s="60">
        <f t="shared" si="9"/>
        <v>2.5736925335669528E-2</v>
      </c>
      <c r="M24" s="60">
        <f t="shared" si="2"/>
        <v>2.5656314697403426E-2</v>
      </c>
      <c r="N24" s="60">
        <f t="shared" si="10"/>
        <v>2.5945798188990721E-2</v>
      </c>
      <c r="O24" s="60">
        <f t="shared" si="3"/>
        <v>2.5660409794673409E-2</v>
      </c>
      <c r="P24" s="60">
        <f t="shared" si="4"/>
        <v>2.5714415934637535E-2</v>
      </c>
      <c r="Q24" s="60">
        <f t="shared" si="5"/>
        <v>2.5649429347858951E-2</v>
      </c>
      <c r="S24" s="91" t="s">
        <v>161</v>
      </c>
      <c r="T24" s="92" t="s">
        <v>32</v>
      </c>
      <c r="U24" s="92" t="s">
        <v>35</v>
      </c>
      <c r="V24" s="92" t="s">
        <v>162</v>
      </c>
      <c r="W24" s="92" t="s">
        <v>163</v>
      </c>
      <c r="AA24" s="12"/>
    </row>
    <row r="25" spans="1:36" s="1" customFormat="1" x14ac:dyDescent="0.4">
      <c r="A25" s="2">
        <v>23</v>
      </c>
      <c r="B25" s="3">
        <v>43258</v>
      </c>
      <c r="C25">
        <v>264000</v>
      </c>
      <c r="D25">
        <v>27650</v>
      </c>
      <c r="E25">
        <v>111500</v>
      </c>
      <c r="F25" s="60">
        <f t="shared" si="8"/>
        <v>7.6045993852192125E-3</v>
      </c>
      <c r="G25" s="60">
        <f t="shared" si="0"/>
        <v>1.0909199100353531E-2</v>
      </c>
      <c r="H25" s="60">
        <f t="shared" si="1"/>
        <v>0</v>
      </c>
      <c r="I25" s="60">
        <f>VAR($F$2:F25)</f>
        <v>1.0477837292523566E-4</v>
      </c>
      <c r="J25" s="60">
        <f>VAR($G$2:G25)</f>
        <v>4.5154119653784028E-5</v>
      </c>
      <c r="K25" s="60">
        <f>VAR($H$2:H25)</f>
        <v>4.002268941853886E-4</v>
      </c>
      <c r="L25" s="60">
        <f t="shared" si="9"/>
        <v>2.419358723834357E-2</v>
      </c>
      <c r="M25" s="60">
        <f t="shared" si="2"/>
        <v>2.4118750522244655E-2</v>
      </c>
      <c r="N25" s="60">
        <f t="shared" si="10"/>
        <v>2.4450081496827997E-2</v>
      </c>
      <c r="O25" s="60">
        <f t="shared" si="3"/>
        <v>2.4122047056844179E-2</v>
      </c>
      <c r="P25" s="60">
        <f t="shared" si="4"/>
        <v>2.4178868776488741E-2</v>
      </c>
      <c r="Q25" s="60">
        <f t="shared" si="5"/>
        <v>2.4120987546563836E-2</v>
      </c>
      <c r="S25" s="91">
        <f>1/3</f>
        <v>0.33333333333333331</v>
      </c>
      <c r="T25" s="92">
        <f>S25^2*T12+S25^2*U12+S25^2*V12+2*S25*S25*T18+2*S25*S25*U18+2*S25*S25*V18</f>
        <v>9.3440374411899244E-5</v>
      </c>
      <c r="U25" s="92">
        <f>SQRT(T25)</f>
        <v>9.6664561454495434E-3</v>
      </c>
      <c r="V25" s="92">
        <v>100</v>
      </c>
      <c r="W25" s="91">
        <f>V25*U25*U6</f>
        <v>1.5901320359264499</v>
      </c>
      <c r="AA25" s="2"/>
    </row>
    <row r="26" spans="1:36" s="1" customFormat="1" x14ac:dyDescent="0.4">
      <c r="A26" s="2">
        <v>24</v>
      </c>
      <c r="B26" s="3">
        <v>43259</v>
      </c>
      <c r="C26">
        <v>261500</v>
      </c>
      <c r="D26">
        <v>27850</v>
      </c>
      <c r="E26">
        <v>113000</v>
      </c>
      <c r="F26" s="60">
        <f t="shared" si="8"/>
        <v>-9.5148196413386201E-3</v>
      </c>
      <c r="G26" s="60">
        <f t="shared" si="0"/>
        <v>7.2072384049491666E-3</v>
      </c>
      <c r="H26" s="60">
        <f t="shared" si="1"/>
        <v>1.3363227812167158E-2</v>
      </c>
      <c r="I26" s="60">
        <f>VAR($F$2:F26)</f>
        <v>1.0368436832786451E-4</v>
      </c>
      <c r="J26" s="60">
        <f>VAR($G$2:G26)</f>
        <v>4.5096650049566513E-5</v>
      </c>
      <c r="K26" s="60">
        <f>VAR($H$2:H26)</f>
        <v>3.9192541631487542E-4</v>
      </c>
      <c r="L26" s="60">
        <f t="shared" si="9"/>
        <v>2.2745441799951534E-2</v>
      </c>
      <c r="M26" s="60">
        <f t="shared" si="2"/>
        <v>2.2678766128410643E-2</v>
      </c>
      <c r="N26" s="60">
        <f t="shared" si="10"/>
        <v>2.2983076607018316E-2</v>
      </c>
      <c r="O26" s="60">
        <f t="shared" si="3"/>
        <v>2.2679701838759832E-2</v>
      </c>
      <c r="P26" s="60">
        <f t="shared" si="4"/>
        <v>2.2728136649899415E-2</v>
      </c>
      <c r="Q26" s="60">
        <f t="shared" si="5"/>
        <v>2.2673728293770005E-2</v>
      </c>
      <c r="S26" s="91" t="s">
        <v>167</v>
      </c>
      <c r="T26" s="92" t="s">
        <v>32</v>
      </c>
      <c r="U26" s="92" t="s">
        <v>35</v>
      </c>
      <c r="V26" s="92" t="s">
        <v>162</v>
      </c>
      <c r="W26" s="92" t="s">
        <v>163</v>
      </c>
      <c r="X26" s="9"/>
      <c r="Y26" s="18" t="s">
        <v>78</v>
      </c>
      <c r="Z26" s="18" t="s">
        <v>21</v>
      </c>
      <c r="AA26" s="18" t="s">
        <v>30</v>
      </c>
    </row>
    <row r="27" spans="1:36" s="1" customFormat="1" x14ac:dyDescent="0.4">
      <c r="A27" s="2">
        <v>25</v>
      </c>
      <c r="B27" s="3">
        <v>43262</v>
      </c>
      <c r="C27">
        <v>259000</v>
      </c>
      <c r="D27">
        <v>28350</v>
      </c>
      <c r="E27">
        <v>114000</v>
      </c>
      <c r="F27" s="60">
        <f t="shared" si="8"/>
        <v>-9.6062218054398674E-3</v>
      </c>
      <c r="G27" s="60">
        <f t="shared" si="0"/>
        <v>1.7794063800468114E-2</v>
      </c>
      <c r="H27" s="60">
        <f t="shared" si="1"/>
        <v>8.8106296821549059E-3</v>
      </c>
      <c r="I27" s="60">
        <f>VAR($F$2:F27)</f>
        <v>1.0249764276167736E-4</v>
      </c>
      <c r="J27" s="60">
        <f>VAR($G$2:G27)</f>
        <v>5.4499116026169197E-5</v>
      </c>
      <c r="K27" s="60">
        <f>VAR($H$2:H27)</f>
        <v>3.7960225718669521E-4</v>
      </c>
      <c r="L27" s="60">
        <f t="shared" si="9"/>
        <v>2.1386147199522875E-2</v>
      </c>
      <c r="M27" s="60">
        <f t="shared" si="2"/>
        <v>2.132115681783155E-2</v>
      </c>
      <c r="N27" s="60">
        <f t="shared" si="10"/>
        <v>2.1614806562050809E-2</v>
      </c>
      <c r="O27" s="60">
        <f t="shared" si="3"/>
        <v>2.1314805194022127E-2</v>
      </c>
      <c r="P27" s="60">
        <f t="shared" si="4"/>
        <v>2.1356819528757915E-2</v>
      </c>
      <c r="Q27" s="60">
        <f t="shared" si="5"/>
        <v>2.1319083314265918E-2</v>
      </c>
      <c r="S27" s="91"/>
      <c r="T27" s="95">
        <f>S25^2*T12+S25^2*U12+S25^2*V12+2*S25*S25*Sheet2!AK251+2*S25*S25*Sheet2!AL251+2*S25*S25*Sheet2!AL252</f>
        <v>8.6694357661654491E-5</v>
      </c>
      <c r="U27" s="92">
        <f>SQRT(T27)</f>
        <v>9.3109804887377186E-3</v>
      </c>
      <c r="V27" s="92">
        <v>100</v>
      </c>
      <c r="W27" s="91">
        <f>V27*U27*$U$6</f>
        <v>1.5316562903973547</v>
      </c>
      <c r="X27" s="9" t="s">
        <v>41</v>
      </c>
      <c r="Y27" s="18">
        <v>1.6265903479585121E-3</v>
      </c>
      <c r="Z27" s="18">
        <v>6.3969268991900571E-2</v>
      </c>
      <c r="AA27" s="18">
        <v>2.1001056444505832E-2</v>
      </c>
    </row>
    <row r="28" spans="1:36" s="1" customFormat="1" x14ac:dyDescent="0.4">
      <c r="A28" s="2">
        <v>26</v>
      </c>
      <c r="B28" s="3">
        <v>43263</v>
      </c>
      <c r="C28">
        <v>261500</v>
      </c>
      <c r="D28">
        <v>28350</v>
      </c>
      <c r="E28">
        <v>114000</v>
      </c>
      <c r="F28" s="60">
        <f t="shared" si="8"/>
        <v>9.6062218054399334E-3</v>
      </c>
      <c r="G28" s="60">
        <f t="shared" si="0"/>
        <v>0</v>
      </c>
      <c r="H28" s="60">
        <f t="shared" si="1"/>
        <v>0</v>
      </c>
      <c r="I28" s="60">
        <f>VAR($F$2:F28)</f>
        <v>1.0285644243718713E-4</v>
      </c>
      <c r="J28" s="60">
        <f>VAR($G$2:G28)</f>
        <v>5.2473649482977271E-5</v>
      </c>
      <c r="K28" s="60">
        <f>VAR($H$2:H28)</f>
        <v>3.6500321971735366E-4</v>
      </c>
      <c r="L28" s="60">
        <f t="shared" si="9"/>
        <v>2.010851513739402E-2</v>
      </c>
      <c r="M28" s="60">
        <f t="shared" si="2"/>
        <v>2.0060885131153762E-2</v>
      </c>
      <c r="N28" s="60">
        <f t="shared" si="10"/>
        <v>2.0322575800051524E-2</v>
      </c>
      <c r="O28" s="60">
        <f t="shared" si="3"/>
        <v>2.002566085895955E-2</v>
      </c>
      <c r="P28" s="60">
        <f t="shared" si="4"/>
        <v>2.0070332145254097E-2</v>
      </c>
      <c r="Q28" s="60">
        <f t="shared" si="5"/>
        <v>2.0049344929811155E-2</v>
      </c>
      <c r="S28" s="4" t="s">
        <v>168</v>
      </c>
      <c r="T28" s="92" t="s">
        <v>32</v>
      </c>
      <c r="U28" s="92" t="s">
        <v>35</v>
      </c>
      <c r="V28" s="92" t="s">
        <v>162</v>
      </c>
      <c r="W28" s="92" t="s">
        <v>163</v>
      </c>
      <c r="X28" s="9" t="s">
        <v>37</v>
      </c>
      <c r="Y28" s="19">
        <v>495.71441129304202</v>
      </c>
      <c r="Z28" s="19">
        <v>180.10347402389291</v>
      </c>
      <c r="AA28" s="19">
        <v>2033.2134774143058</v>
      </c>
    </row>
    <row r="29" spans="1:36" s="1" customFormat="1" x14ac:dyDescent="0.4">
      <c r="A29" s="2">
        <v>27</v>
      </c>
      <c r="B29" s="3">
        <v>43265</v>
      </c>
      <c r="C29">
        <v>257500</v>
      </c>
      <c r="D29">
        <v>28100</v>
      </c>
      <c r="E29">
        <v>112000</v>
      </c>
      <c r="F29" s="60">
        <f t="shared" si="8"/>
        <v>-1.5414563401186731E-2</v>
      </c>
      <c r="G29" s="60">
        <f t="shared" si="0"/>
        <v>-8.8574538340610524E-3</v>
      </c>
      <c r="H29" s="60">
        <f t="shared" si="1"/>
        <v>-1.7699577099400975E-2</v>
      </c>
      <c r="I29" s="60">
        <f>VAR($F$2:F29)</f>
        <v>1.0670540158939954E-4</v>
      </c>
      <c r="J29" s="60">
        <f>VAR($G$2:G29)</f>
        <v>5.4236773623605749E-5</v>
      </c>
      <c r="K29" s="60">
        <f>VAR($H$2:H29)</f>
        <v>3.6246899358327892E-4</v>
      </c>
      <c r="L29" s="60">
        <f t="shared" si="9"/>
        <v>1.8907540998992899E-2</v>
      </c>
      <c r="M29" s="60">
        <f t="shared" si="2"/>
        <v>1.8857232023284536E-2</v>
      </c>
      <c r="N29" s="60">
        <f t="shared" si="10"/>
        <v>1.9103221252048431E-2</v>
      </c>
      <c r="O29" s="60">
        <f t="shared" si="3"/>
        <v>1.8824121207421975E-2</v>
      </c>
      <c r="P29" s="60">
        <f t="shared" si="4"/>
        <v>1.886611221653885E-2</v>
      </c>
      <c r="Q29" s="60">
        <f t="shared" si="5"/>
        <v>1.8846384234022486E-2</v>
      </c>
      <c r="S29" s="4"/>
      <c r="T29" s="21">
        <f>S25^2*Sheet2!AJ259+S25^2*Sheet2!AK259+S25^2*Sheet2!AL259+2*S25*S25*Sheet2!AK251+2*S25*S25*Sheet2!AL251+2*S25*S25*Sheet2!AL252</f>
        <v>1.2589178093830982E-5</v>
      </c>
      <c r="U29" s="92">
        <f>SQRT(T29)</f>
        <v>3.5481231790667842E-3</v>
      </c>
      <c r="V29" s="92">
        <v>100</v>
      </c>
      <c r="W29" s="91">
        <f>V29*U29*$U$6</f>
        <v>0.58366626295648605</v>
      </c>
      <c r="X29" s="4"/>
      <c r="Y29" s="1">
        <f>Y27^2</f>
        <v>2.6457961600717934E-6</v>
      </c>
      <c r="Z29" s="1">
        <f t="shared" ref="Z29:AA29" si="13">Z27^2</f>
        <v>4.0920673753581322E-3</v>
      </c>
      <c r="AA29" s="1">
        <f t="shared" si="13"/>
        <v>4.4104437178531995E-4</v>
      </c>
      <c r="AG29" s="100" t="s">
        <v>72</v>
      </c>
      <c r="AH29" s="100"/>
      <c r="AI29" s="100"/>
    </row>
    <row r="30" spans="1:36" s="1" customFormat="1" x14ac:dyDescent="0.4">
      <c r="A30" s="2">
        <v>28</v>
      </c>
      <c r="B30" s="3">
        <v>43266</v>
      </c>
      <c r="C30">
        <v>260500</v>
      </c>
      <c r="D30">
        <v>28300</v>
      </c>
      <c r="E30">
        <v>109500</v>
      </c>
      <c r="F30" s="60">
        <f t="shared" si="8"/>
        <v>1.1583141089630855E-2</v>
      </c>
      <c r="G30" s="60">
        <f t="shared" si="0"/>
        <v>7.0922283094918366E-3</v>
      </c>
      <c r="H30" s="60">
        <f t="shared" si="1"/>
        <v>-2.2574322038539065E-2</v>
      </c>
      <c r="I30" s="60">
        <f>VAR($F$2:F30)</f>
        <v>1.086123546143361E-4</v>
      </c>
      <c r="J30" s="60">
        <f>VAR($G$2:G30)</f>
        <v>5.3593830981115231E-5</v>
      </c>
      <c r="K30" s="60">
        <f>VAR($H$2:H30)</f>
        <v>3.6589005960190605E-4</v>
      </c>
      <c r="L30" s="60">
        <f t="shared" si="9"/>
        <v>1.7787345064944279E-2</v>
      </c>
      <c r="M30" s="60">
        <f t="shared" si="2"/>
        <v>1.7730505371192813E-2</v>
      </c>
      <c r="N30" s="60">
        <f t="shared" si="10"/>
        <v>1.7975824478695383E-2</v>
      </c>
      <c r="O30" s="60">
        <f t="shared" si="3"/>
        <v>1.7702865961998548E-2</v>
      </c>
      <c r="P30" s="60">
        <f t="shared" si="4"/>
        <v>1.7750515358748893E-2</v>
      </c>
      <c r="Q30" s="60">
        <f t="shared" si="5"/>
        <v>1.7725007571203558E-2</v>
      </c>
      <c r="S30" s="11"/>
      <c r="T30" s="22"/>
      <c r="U30" s="22"/>
      <c r="V30" s="22"/>
      <c r="W30" s="22"/>
      <c r="AG30" s="101">
        <v>3507.87252612375</v>
      </c>
      <c r="AH30" s="101"/>
      <c r="AI30" s="101"/>
    </row>
    <row r="31" spans="1:36" s="1" customFormat="1" x14ac:dyDescent="0.4">
      <c r="A31" s="2">
        <v>29</v>
      </c>
      <c r="B31" s="3">
        <v>43269</v>
      </c>
      <c r="C31">
        <v>267500</v>
      </c>
      <c r="D31">
        <v>28550</v>
      </c>
      <c r="E31">
        <v>107500</v>
      </c>
      <c r="F31" s="60">
        <f t="shared" si="8"/>
        <v>2.6516705142639707E-2</v>
      </c>
      <c r="G31" s="60">
        <f t="shared" si="0"/>
        <v>8.7951314528273445E-3</v>
      </c>
      <c r="H31" s="60">
        <f t="shared" si="1"/>
        <v>-1.8433701688838022E-2</v>
      </c>
      <c r="I31" s="60">
        <f>VAR($F$2:F31)</f>
        <v>1.2983138828047088E-4</v>
      </c>
      <c r="J31" s="60">
        <f>VAR($G$2:G31)</f>
        <v>5.3680083759135127E-5</v>
      </c>
      <c r="K31" s="60">
        <f>VAR($H$2:H31)</f>
        <v>3.6278677728712814E-4</v>
      </c>
      <c r="L31" s="60">
        <f t="shared" si="9"/>
        <v>1.6728154510497761E-2</v>
      </c>
      <c r="M31" s="60">
        <f t="shared" si="2"/>
        <v>1.6669693031064883E-2</v>
      </c>
      <c r="N31" s="60">
        <f t="shared" si="10"/>
        <v>1.692785101090364E-2</v>
      </c>
      <c r="O31" s="60">
        <f t="shared" si="3"/>
        <v>1.6645623021147558E-2</v>
      </c>
      <c r="P31" s="60">
        <f t="shared" si="4"/>
        <v>1.6669795543793449E-2</v>
      </c>
      <c r="Q31" s="60">
        <f t="shared" si="5"/>
        <v>1.6651900982181583E-2</v>
      </c>
      <c r="S31" s="4"/>
      <c r="T31" s="21"/>
      <c r="U31" s="21"/>
      <c r="V31" s="21"/>
      <c r="W31" s="21"/>
      <c r="AJ31" s="2"/>
    </row>
    <row r="32" spans="1:36" s="1" customFormat="1" x14ac:dyDescent="0.4">
      <c r="A32" s="2">
        <v>30</v>
      </c>
      <c r="B32" s="3">
        <v>43270</v>
      </c>
      <c r="C32">
        <v>273000</v>
      </c>
      <c r="D32">
        <v>28100</v>
      </c>
      <c r="E32">
        <v>106500</v>
      </c>
      <c r="F32" s="60">
        <f t="shared" si="8"/>
        <v>2.0352228848898517E-2</v>
      </c>
      <c r="G32" s="60">
        <f t="shared" si="0"/>
        <v>-1.5887359762319177E-2</v>
      </c>
      <c r="H32" s="60">
        <f t="shared" si="1"/>
        <v>-9.345862418237658E-3</v>
      </c>
      <c r="I32" s="60">
        <f>VAR($F$2:F32)</f>
        <v>1.3878363120570092E-4</v>
      </c>
      <c r="J32" s="60">
        <f>VAR($G$2:G32)</f>
        <v>6.1566154108852049E-5</v>
      </c>
      <c r="K32" s="60">
        <f>VAR($H$2:H32)</f>
        <v>3.5238620616444787E-4</v>
      </c>
      <c r="L32" s="60">
        <f t="shared" si="9"/>
        <v>1.5766653378965195E-2</v>
      </c>
      <c r="M32" s="60">
        <f t="shared" si="2"/>
        <v>1.5674152709437339E-2</v>
      </c>
      <c r="N32" s="60">
        <f t="shared" si="10"/>
        <v>1.5932568031726605E-2</v>
      </c>
      <c r="O32" s="60">
        <f t="shared" si="3"/>
        <v>1.5660878714324228E-2</v>
      </c>
      <c r="P32" s="60">
        <f t="shared" si="4"/>
        <v>1.5640279749223624E-2</v>
      </c>
      <c r="Q32" s="60">
        <f t="shared" si="5"/>
        <v>1.5643059313479753E-2</v>
      </c>
      <c r="S32" s="4"/>
      <c r="T32" s="21"/>
      <c r="U32" s="21"/>
      <c r="V32" s="21"/>
      <c r="W32" s="21"/>
      <c r="AG32" s="15" t="str">
        <f t="shared" ref="AG32:AI32" si="14">S37</f>
        <v>w1</v>
      </c>
      <c r="AH32" s="15" t="str">
        <f t="shared" si="14"/>
        <v>w2</v>
      </c>
      <c r="AI32" s="15" t="str">
        <f t="shared" si="14"/>
        <v>w3</v>
      </c>
      <c r="AJ32" s="13" t="s">
        <v>71</v>
      </c>
    </row>
    <row r="33" spans="1:36" s="1" customFormat="1" x14ac:dyDescent="0.4">
      <c r="A33" s="2">
        <v>31</v>
      </c>
      <c r="B33" s="3">
        <v>43271</v>
      </c>
      <c r="C33">
        <v>269000</v>
      </c>
      <c r="D33">
        <v>28150</v>
      </c>
      <c r="E33">
        <v>108000</v>
      </c>
      <c r="F33" s="60">
        <f t="shared" si="8"/>
        <v>-1.4760415583120573E-2</v>
      </c>
      <c r="G33" s="60">
        <f t="shared" si="0"/>
        <v>1.7777782459993572E-3</v>
      </c>
      <c r="H33" s="60">
        <f t="shared" si="1"/>
        <v>1.398624197473987E-2</v>
      </c>
      <c r="I33" s="60">
        <f>VAR($F$2:F33)</f>
        <v>1.4179256911279092E-4</v>
      </c>
      <c r="J33" s="60">
        <f>VAR($G$2:G33)</f>
        <v>5.9605749285547226E-5</v>
      </c>
      <c r="K33" s="60">
        <f>VAR($H$2:H33)</f>
        <v>3.4934485154122037E-4</v>
      </c>
      <c r="L33" s="60">
        <f t="shared" si="9"/>
        <v>1.4845506969374358E-2</v>
      </c>
      <c r="M33" s="60">
        <f t="shared" si="2"/>
        <v>1.4748848038884139E-2</v>
      </c>
      <c r="N33" s="60">
        <f t="shared" si="10"/>
        <v>1.4981854658483446E-2</v>
      </c>
      <c r="O33" s="60">
        <f t="shared" si="3"/>
        <v>1.4701825400563523E-2</v>
      </c>
      <c r="P33" s="60">
        <f t="shared" si="4"/>
        <v>1.4690450416426628E-2</v>
      </c>
      <c r="Q33" s="60">
        <f t="shared" si="5"/>
        <v>1.4713384619382628E-2</v>
      </c>
      <c r="S33" s="4"/>
      <c r="T33" s="21"/>
      <c r="U33" s="21"/>
      <c r="V33" s="21"/>
      <c r="W33" s="21"/>
      <c r="AG33" s="9">
        <f t="shared" ref="AG33:AI33" si="15">S73</f>
        <v>0.23414924316401436</v>
      </c>
      <c r="AH33" s="25">
        <f t="shared" si="15"/>
        <v>3.6777430055011467E-2</v>
      </c>
      <c r="AI33" s="25">
        <f t="shared" si="15"/>
        <v>0.72907332678097414</v>
      </c>
      <c r="AJ33" s="9">
        <f>SUM(AG33:AI33)</f>
        <v>1</v>
      </c>
    </row>
    <row r="34" spans="1:36" s="1" customFormat="1" x14ac:dyDescent="0.4">
      <c r="A34" s="2">
        <v>32</v>
      </c>
      <c r="B34" s="3">
        <v>43272</v>
      </c>
      <c r="C34">
        <v>262000</v>
      </c>
      <c r="D34">
        <v>27950</v>
      </c>
      <c r="E34">
        <v>107000</v>
      </c>
      <c r="F34" s="60">
        <f t="shared" si="8"/>
        <v>-2.6366875840742224E-2</v>
      </c>
      <c r="G34" s="60">
        <f t="shared" si="0"/>
        <v>-7.1301549845911912E-3</v>
      </c>
      <c r="H34" s="60">
        <f t="shared" si="1"/>
        <v>-9.3023926623135612E-3</v>
      </c>
      <c r="I34" s="60">
        <f>VAR($F$2:F34)</f>
        <v>1.5880290189566786E-4</v>
      </c>
      <c r="J34" s="60">
        <f>VAR($G$2:G34)</f>
        <v>5.9697580558561113E-5</v>
      </c>
      <c r="K34" s="60">
        <f>VAR($H$2:H34)</f>
        <v>3.401214924735129E-4</v>
      </c>
      <c r="L34" s="60">
        <f t="shared" si="9"/>
        <v>1.3967848743303082E-2</v>
      </c>
      <c r="M34" s="60">
        <f t="shared" si="2"/>
        <v>1.3864106786280606E-2</v>
      </c>
      <c r="N34" s="60">
        <f t="shared" si="10"/>
        <v>1.4094680276848997E-2</v>
      </c>
      <c r="O34" s="60">
        <f t="shared" si="3"/>
        <v>1.3818141431786177E-2</v>
      </c>
      <c r="P34" s="60">
        <f t="shared" si="4"/>
        <v>1.3796636826801434E-2</v>
      </c>
      <c r="Q34" s="60">
        <f t="shared" si="5"/>
        <v>1.3832073408423228E-2</v>
      </c>
      <c r="S34" s="4"/>
      <c r="T34" s="21"/>
      <c r="U34" s="21"/>
      <c r="V34" s="21"/>
      <c r="W34" s="21"/>
      <c r="AG34" s="57"/>
      <c r="AH34" s="57"/>
      <c r="AI34" s="57"/>
      <c r="AJ34" s="57"/>
    </row>
    <row r="35" spans="1:36" s="1" customFormat="1" x14ac:dyDescent="0.4">
      <c r="A35" s="2">
        <v>33</v>
      </c>
      <c r="B35" s="3">
        <v>43273</v>
      </c>
      <c r="C35">
        <v>265000</v>
      </c>
      <c r="D35">
        <v>27700</v>
      </c>
      <c r="E35">
        <v>114000</v>
      </c>
      <c r="F35" s="60">
        <f t="shared" si="8"/>
        <v>1.1385322225125429E-2</v>
      </c>
      <c r="G35" s="60">
        <f t="shared" si="0"/>
        <v>-8.984786407815297E-3</v>
      </c>
      <c r="H35" s="60">
        <f t="shared" si="1"/>
        <v>6.3369613932589192E-2</v>
      </c>
      <c r="I35" s="60">
        <f>VAR($F$2:F35)</f>
        <v>1.5819651506501168E-4</v>
      </c>
      <c r="J35" s="60">
        <f>VAR($G$2:G35)</f>
        <v>6.0623137674575793E-5</v>
      </c>
      <c r="K35" s="60">
        <f>VAR($H$2:H35)</f>
        <v>4.5570026508893698E-4</v>
      </c>
      <c r="L35" s="60">
        <f t="shared" si="9"/>
        <v>1.3171490547200963E-2</v>
      </c>
      <c r="M35" s="60">
        <f t="shared" si="2"/>
        <v>1.3035310725710026E-2</v>
      </c>
      <c r="N35" s="60">
        <f t="shared" si="10"/>
        <v>1.325419153079269E-2</v>
      </c>
      <c r="O35" s="60">
        <f t="shared" si="3"/>
        <v>1.3000332940551244E-2</v>
      </c>
      <c r="P35" s="60">
        <f t="shared" si="4"/>
        <v>1.298355511913429E-2</v>
      </c>
      <c r="Q35" s="60">
        <f t="shared" si="5"/>
        <v>1.3006128654002424E-2</v>
      </c>
      <c r="S35" s="4"/>
      <c r="T35" s="21"/>
      <c r="U35" s="21"/>
      <c r="V35" s="21"/>
      <c r="W35" s="21"/>
      <c r="AG35" s="56" t="s">
        <v>73</v>
      </c>
      <c r="AH35" s="56" t="s">
        <v>74</v>
      </c>
      <c r="AI35" s="56" t="s">
        <v>75</v>
      </c>
      <c r="AJ35" s="56" t="s">
        <v>71</v>
      </c>
    </row>
    <row r="36" spans="1:36" s="1" customFormat="1" x14ac:dyDescent="0.4">
      <c r="A36" s="2">
        <v>34</v>
      </c>
      <c r="B36" s="3">
        <v>43276</v>
      </c>
      <c r="C36">
        <v>263000</v>
      </c>
      <c r="D36">
        <v>27950</v>
      </c>
      <c r="E36">
        <v>114000</v>
      </c>
      <c r="F36" s="60">
        <f t="shared" si="8"/>
        <v>-7.5757938084576558E-3</v>
      </c>
      <c r="G36" s="60">
        <f t="shared" si="0"/>
        <v>8.9847864078152571E-3</v>
      </c>
      <c r="H36" s="60">
        <f t="shared" si="1"/>
        <v>0</v>
      </c>
      <c r="I36" s="60">
        <f>VAR($F$2:F36)</f>
        <v>1.5508913070988684E-4</v>
      </c>
      <c r="J36" s="60">
        <f>VAR($G$2:G36)</f>
        <v>6.0958552817907731E-5</v>
      </c>
      <c r="K36" s="60">
        <f>VAR($H$2:H36)</f>
        <v>4.4229778948831416E-4</v>
      </c>
      <c r="L36" s="60">
        <f t="shared" si="9"/>
        <v>1.2388978648099101E-2</v>
      </c>
      <c r="M36" s="60">
        <f t="shared" si="2"/>
        <v>1.2258035665375068E-2</v>
      </c>
      <c r="N36" s="60">
        <f t="shared" si="10"/>
        <v>1.2699882517143053E-2</v>
      </c>
      <c r="O36" s="60">
        <f t="shared" si="3"/>
        <v>1.2214175282815555E-2</v>
      </c>
      <c r="P36" s="60">
        <f t="shared" si="4"/>
        <v>1.2247830820420493E-2</v>
      </c>
      <c r="Q36" s="60">
        <f t="shared" si="5"/>
        <v>1.2191599188006476E-2</v>
      </c>
      <c r="S36" s="4"/>
      <c r="T36" s="21"/>
      <c r="U36" s="21"/>
      <c r="V36" s="21"/>
      <c r="W36" s="21"/>
      <c r="AG36" s="51">
        <f>$AG$30*AG33</f>
        <v>821.36569710771528</v>
      </c>
      <c r="AH36" s="51">
        <f>$AG$30*AH33</f>
        <v>129.01053647141259</v>
      </c>
      <c r="AI36" s="51">
        <f>$AG$30*AI33</f>
        <v>2557.4962925446221</v>
      </c>
      <c r="AJ36" s="51">
        <f>SUM(AG36:AI36)</f>
        <v>3507.87252612375</v>
      </c>
    </row>
    <row r="37" spans="1:36" s="1" customFormat="1" x14ac:dyDescent="0.4">
      <c r="A37" s="2">
        <v>35</v>
      </c>
      <c r="B37" s="3">
        <v>43277</v>
      </c>
      <c r="C37">
        <v>263000</v>
      </c>
      <c r="D37">
        <v>27700</v>
      </c>
      <c r="E37">
        <v>112000</v>
      </c>
      <c r="F37" s="60">
        <f t="shared" si="8"/>
        <v>0</v>
      </c>
      <c r="G37" s="60">
        <f t="shared" si="0"/>
        <v>-8.984786407815297E-3</v>
      </c>
      <c r="H37" s="60">
        <f t="shared" si="1"/>
        <v>-1.7699577099400975E-2</v>
      </c>
      <c r="I37" s="60">
        <f>VAR($F$2:F37)</f>
        <v>1.5066317930504191E-4</v>
      </c>
      <c r="J37" s="60">
        <f>VAR($G$2:G37)</f>
        <v>6.1779443493269811E-5</v>
      </c>
      <c r="K37" s="60">
        <f>VAR($H$2:H37)</f>
        <v>4.3824027589327611E-4</v>
      </c>
      <c r="L37" s="60">
        <f t="shared" si="9"/>
        <v>1.164908348832285E-2</v>
      </c>
      <c r="M37" s="60">
        <f t="shared" si="2"/>
        <v>1.1527397108660208E-2</v>
      </c>
      <c r="N37" s="60">
        <f t="shared" si="10"/>
        <v>1.193788956611447E-2</v>
      </c>
      <c r="O37" s="60">
        <f t="shared" si="3"/>
        <v>1.1477240752492303E-2</v>
      </c>
      <c r="P37" s="60">
        <f t="shared" si="4"/>
        <v>1.1512960971195262E-2</v>
      </c>
      <c r="Q37" s="60">
        <f t="shared" si="5"/>
        <v>1.1460103236726086E-2</v>
      </c>
      <c r="S37" s="91" t="s">
        <v>15</v>
      </c>
      <c r="T37" s="92" t="s">
        <v>17</v>
      </c>
      <c r="U37" s="92" t="s">
        <v>19</v>
      </c>
      <c r="V37" s="92" t="s">
        <v>23</v>
      </c>
      <c r="W37" s="21"/>
      <c r="AG37" s="47"/>
      <c r="AH37" s="47"/>
      <c r="AI37" s="47"/>
    </row>
    <row r="38" spans="1:36" s="1" customFormat="1" x14ac:dyDescent="0.4">
      <c r="A38" s="2">
        <v>36</v>
      </c>
      <c r="B38" s="3">
        <v>43278</v>
      </c>
      <c r="C38">
        <v>266500</v>
      </c>
      <c r="D38">
        <v>27700</v>
      </c>
      <c r="E38">
        <v>111000</v>
      </c>
      <c r="F38" s="60">
        <f t="shared" si="8"/>
        <v>1.3220211428134737E-2</v>
      </c>
      <c r="G38" s="60">
        <f t="shared" si="0"/>
        <v>0</v>
      </c>
      <c r="H38" s="60">
        <f t="shared" si="1"/>
        <v>-8.9686699827603751E-3</v>
      </c>
      <c r="I38" s="60">
        <f>VAR($F$2:F38)</f>
        <v>1.5150609478339726E-4</v>
      </c>
      <c r="J38" s="60">
        <f>VAR($G$2:G38)</f>
        <v>6.0066719831715323E-5</v>
      </c>
      <c r="K38" s="60">
        <f>VAR($H$2:H38)</f>
        <v>4.2795378705029214E-4</v>
      </c>
      <c r="L38" s="60">
        <f t="shared" si="9"/>
        <v>1.0950138479023479E-2</v>
      </c>
      <c r="M38" s="60">
        <f t="shared" si="2"/>
        <v>1.0840596865348238E-2</v>
      </c>
      <c r="N38" s="60">
        <f t="shared" si="10"/>
        <v>1.1240412693917458E-2</v>
      </c>
      <c r="O38" s="60">
        <f t="shared" si="3"/>
        <v>1.0788606307342763E-2</v>
      </c>
      <c r="P38" s="60">
        <f t="shared" si="4"/>
        <v>1.0822183312923546E-2</v>
      </c>
      <c r="Q38" s="60">
        <f t="shared" si="5"/>
        <v>1.0782038657707327E-2</v>
      </c>
      <c r="S38" s="92">
        <f t="shared" ref="S38:U38" si="16">S73</f>
        <v>0.23414924316401436</v>
      </c>
      <c r="T38" s="92">
        <f t="shared" si="16"/>
        <v>3.6777430055011467E-2</v>
      </c>
      <c r="U38" s="92">
        <f t="shared" si="16"/>
        <v>0.72907332678097414</v>
      </c>
      <c r="V38" s="92">
        <f>SUM(S38:U38)</f>
        <v>1</v>
      </c>
      <c r="W38" s="21"/>
      <c r="X38" s="38" t="s">
        <v>49</v>
      </c>
      <c r="Y38" s="38" t="s">
        <v>16</v>
      </c>
      <c r="Z38" s="38" t="s">
        <v>18</v>
      </c>
      <c r="AA38" s="36"/>
      <c r="AB38" s="13" t="s">
        <v>45</v>
      </c>
      <c r="AC38" s="13" t="s">
        <v>46</v>
      </c>
      <c r="AD38" s="13" t="s">
        <v>47</v>
      </c>
      <c r="AE38" s="33" t="s">
        <v>48</v>
      </c>
      <c r="AG38" s="58" t="str">
        <f t="shared" ref="AG38:AI39" si="17">T8</f>
        <v>1평균</v>
      </c>
      <c r="AH38" s="58" t="str">
        <f t="shared" si="17"/>
        <v>2평균</v>
      </c>
      <c r="AI38" s="58" t="str">
        <f t="shared" si="17"/>
        <v>3평균</v>
      </c>
    </row>
    <row r="39" spans="1:36" s="1" customFormat="1" x14ac:dyDescent="0.4">
      <c r="A39" s="2">
        <v>37</v>
      </c>
      <c r="B39" s="3">
        <v>43279</v>
      </c>
      <c r="C39">
        <v>266500</v>
      </c>
      <c r="D39">
        <v>27700</v>
      </c>
      <c r="E39">
        <v>111500</v>
      </c>
      <c r="F39" s="60">
        <f t="shared" si="8"/>
        <v>0</v>
      </c>
      <c r="G39" s="60">
        <f t="shared" si="0"/>
        <v>0</v>
      </c>
      <c r="H39" s="60">
        <f t="shared" si="1"/>
        <v>4.4943895878392674E-3</v>
      </c>
      <c r="I39" s="60">
        <f>VAR($F$2:F39)</f>
        <v>1.4741140300233088E-4</v>
      </c>
      <c r="J39" s="60">
        <f>VAR($G$2:G39)</f>
        <v>5.8446403150903031E-5</v>
      </c>
      <c r="K39" s="60">
        <f>VAR($H$2:H39)</f>
        <v>4.1713603458700858E-4</v>
      </c>
      <c r="L39" s="60">
        <f t="shared" si="9"/>
        <v>1.0303616609694343E-2</v>
      </c>
      <c r="M39" s="60">
        <f t="shared" si="2"/>
        <v>1.0190161053427344E-2</v>
      </c>
      <c r="N39" s="60">
        <f t="shared" si="10"/>
        <v>1.0570814154757991E-2</v>
      </c>
      <c r="O39" s="60">
        <f t="shared" si="3"/>
        <v>1.0141289928902198E-2</v>
      </c>
      <c r="P39" s="60">
        <f t="shared" si="4"/>
        <v>1.0165738251344057E-2</v>
      </c>
      <c r="Q39" s="60">
        <f t="shared" si="5"/>
        <v>1.0135116338244887E-2</v>
      </c>
      <c r="S39" s="91"/>
      <c r="T39" s="92"/>
      <c r="U39" s="92"/>
      <c r="V39" s="92"/>
      <c r="W39" s="21"/>
      <c r="X39" s="39">
        <f>S38</f>
        <v>0.23414924316401436</v>
      </c>
      <c r="Y39" s="39">
        <f>T38</f>
        <v>3.6777430055011467E-2</v>
      </c>
      <c r="Z39" s="39">
        <f>U38</f>
        <v>0.72907332678097414</v>
      </c>
      <c r="AA39" s="36"/>
      <c r="AB39" s="14">
        <f>(X39*T9)</f>
        <v>1.3552484192263682E-4</v>
      </c>
      <c r="AC39" s="40">
        <f>(Y39*U9)</f>
        <v>8.2439862229040406E-7</v>
      </c>
      <c r="AD39" s="40">
        <f t="shared" ref="AD39" si="18">(Z39*V9)</f>
        <v>2.1396967213175829E-4</v>
      </c>
      <c r="AE39" s="41">
        <f>SUM(AB39:AD39)</f>
        <v>3.5031891267668549E-4</v>
      </c>
      <c r="AG39" s="48">
        <f t="shared" si="17"/>
        <v>5.787968395341164E-4</v>
      </c>
      <c r="AH39" s="48">
        <f t="shared" si="17"/>
        <v>2.2415884444815022E-5</v>
      </c>
      <c r="AI39" s="48">
        <f t="shared" si="17"/>
        <v>2.9348169007428022E-4</v>
      </c>
    </row>
    <row r="40" spans="1:36" s="1" customFormat="1" x14ac:dyDescent="0.4">
      <c r="A40" s="2">
        <v>38</v>
      </c>
      <c r="B40" s="3">
        <v>43280</v>
      </c>
      <c r="C40">
        <v>264000</v>
      </c>
      <c r="D40">
        <v>27400</v>
      </c>
      <c r="E40">
        <v>114500</v>
      </c>
      <c r="F40" s="60">
        <f t="shared" si="8"/>
        <v>-9.4251404595831097E-3</v>
      </c>
      <c r="G40" s="60">
        <f t="shared" si="0"/>
        <v>-1.0889399799268319E-2</v>
      </c>
      <c r="H40" s="60">
        <f t="shared" si="1"/>
        <v>2.6550232094120964E-2</v>
      </c>
      <c r="I40" s="60">
        <f>VAR($F$2:F40)</f>
        <v>1.4578615256922122E-4</v>
      </c>
      <c r="J40" s="60">
        <f>VAR($G$2:G40)</f>
        <v>6.0138565859979112E-5</v>
      </c>
      <c r="K40" s="60">
        <f>VAR($H$2:H40)</f>
        <v>4.2519732879165513E-4</v>
      </c>
      <c r="L40" s="60">
        <f t="shared" si="9"/>
        <v>9.6853996131126829E-3</v>
      </c>
      <c r="M40" s="60">
        <f t="shared" si="2"/>
        <v>9.5787513902217021E-3</v>
      </c>
      <c r="N40" s="60">
        <f t="shared" si="10"/>
        <v>9.9377772777385475E-3</v>
      </c>
      <c r="O40" s="60">
        <f t="shared" si="3"/>
        <v>9.5328125331680651E-3</v>
      </c>
      <c r="P40" s="60">
        <f t="shared" si="4"/>
        <v>9.5557939562634139E-3</v>
      </c>
      <c r="Q40" s="60">
        <f t="shared" si="5"/>
        <v>9.5270093579501933E-3</v>
      </c>
      <c r="S40" s="91" t="s">
        <v>34</v>
      </c>
      <c r="T40" s="92" t="s">
        <v>32</v>
      </c>
      <c r="U40" s="92" t="s">
        <v>35</v>
      </c>
      <c r="V40" s="92"/>
      <c r="W40" s="21"/>
      <c r="X40" s="102" t="s">
        <v>1</v>
      </c>
      <c r="Y40" s="103"/>
      <c r="Z40" s="104"/>
      <c r="AA40" s="36"/>
      <c r="AC40" s="43"/>
      <c r="AD40" s="43"/>
      <c r="AE40" s="2"/>
      <c r="AG40" s="47"/>
      <c r="AH40" s="47"/>
      <c r="AI40" s="47"/>
    </row>
    <row r="41" spans="1:36" s="1" customFormat="1" x14ac:dyDescent="0.4">
      <c r="A41" s="2">
        <v>39</v>
      </c>
      <c r="B41" s="3">
        <v>43283</v>
      </c>
      <c r="C41">
        <v>259500</v>
      </c>
      <c r="D41">
        <v>27000</v>
      </c>
      <c r="E41">
        <v>111500</v>
      </c>
      <c r="F41" s="60">
        <f t="shared" si="8"/>
        <v>-1.7192400540372875E-2</v>
      </c>
      <c r="G41" s="60">
        <f t="shared" si="0"/>
        <v>-1.4706147389695449E-2</v>
      </c>
      <c r="H41" s="60">
        <f t="shared" si="1"/>
        <v>-2.655023209412084E-2</v>
      </c>
      <c r="I41" s="60">
        <f>VAR($F$2:F41)</f>
        <v>1.4919055103053674E-4</v>
      </c>
      <c r="J41" s="60">
        <f>VAR($G$2:G41)</f>
        <v>6.4037812063424572E-5</v>
      </c>
      <c r="K41" s="60">
        <f>VAR($H$2:H41)</f>
        <v>4.3191770378790478E-4</v>
      </c>
      <c r="L41" s="60">
        <f t="shared" si="9"/>
        <v>9.109605632686894E-3</v>
      </c>
      <c r="M41" s="60">
        <f t="shared" si="2"/>
        <v>9.0111410484876985E-3</v>
      </c>
      <c r="N41" s="60">
        <f t="shared" si="10"/>
        <v>9.383805530529336E-3</v>
      </c>
      <c r="O41" s="60">
        <f t="shared" si="3"/>
        <v>8.9670018285357006E-3</v>
      </c>
      <c r="P41" s="60">
        <f t="shared" si="4"/>
        <v>8.967431938884312E-3</v>
      </c>
      <c r="Q41" s="60">
        <f t="shared" si="5"/>
        <v>8.9380418309510067E-3</v>
      </c>
      <c r="S41" s="93">
        <f>$S$76</f>
        <v>4.4210696993093337E-4</v>
      </c>
      <c r="T41" s="92">
        <f>S38^2*T12+T38^2*U12+U38^2*V12+2*S38*T38*T18+2*S38*U38*U18+2*T38*U38*V18</f>
        <v>3.0031746504025097E-4</v>
      </c>
      <c r="U41" s="92">
        <f>SQRT(T41)</f>
        <v>1.7329670078805624E-2</v>
      </c>
      <c r="V41" s="92"/>
      <c r="W41" s="21"/>
      <c r="X41" s="105">
        <f>$T$41</f>
        <v>3.0031746504025097E-4</v>
      </c>
      <c r="Y41" s="106"/>
      <c r="Z41" s="107"/>
      <c r="AA41" s="36"/>
      <c r="AC41" s="44"/>
      <c r="AD41" s="44"/>
      <c r="AE41" s="2"/>
      <c r="AG41" s="58" t="str">
        <f t="shared" ref="AG41:AI42" si="19">T11</f>
        <v>1분산</v>
      </c>
      <c r="AH41" s="58" t="str">
        <f t="shared" si="19"/>
        <v>2분산</v>
      </c>
      <c r="AI41" s="58" t="str">
        <f t="shared" si="19"/>
        <v>3분산</v>
      </c>
    </row>
    <row r="42" spans="1:36" s="1" customFormat="1" x14ac:dyDescent="0.4">
      <c r="A42" s="2">
        <v>40</v>
      </c>
      <c r="B42" s="3">
        <v>43284</v>
      </c>
      <c r="C42">
        <v>265000</v>
      </c>
      <c r="D42">
        <v>26900</v>
      </c>
      <c r="E42">
        <v>114000</v>
      </c>
      <c r="F42" s="60">
        <f t="shared" si="8"/>
        <v>2.097312338027885E-2</v>
      </c>
      <c r="G42" s="60">
        <f t="shared" si="0"/>
        <v>-3.7105793965356015E-3</v>
      </c>
      <c r="H42" s="60">
        <f t="shared" si="1"/>
        <v>2.2173857494322075E-2</v>
      </c>
      <c r="I42" s="60">
        <f>VAR($F$2:F42)</f>
        <v>1.5693048333406567E-4</v>
      </c>
      <c r="J42" s="60">
        <f>VAR($G$2:G42)</f>
        <v>6.2716928406896487E-5</v>
      </c>
      <c r="K42" s="60">
        <f>VAR($H$2:H42)</f>
        <v>4.3384065341487723E-4</v>
      </c>
      <c r="L42" s="60">
        <f t="shared" si="9"/>
        <v>8.5807640129061166E-3</v>
      </c>
      <c r="M42" s="60">
        <f t="shared" si="2"/>
        <v>8.4834488318412827E-3</v>
      </c>
      <c r="N42" s="60">
        <f t="shared" si="10"/>
        <v>8.8630720881526775E-3</v>
      </c>
      <c r="O42" s="60">
        <f t="shared" si="3"/>
        <v>8.4441517574033228E-3</v>
      </c>
      <c r="P42" s="60">
        <f t="shared" si="4"/>
        <v>8.4567737560273717E-3</v>
      </c>
      <c r="Q42" s="60">
        <f t="shared" si="5"/>
        <v>8.4251864186783518E-3</v>
      </c>
      <c r="S42" s="4"/>
      <c r="T42" s="21"/>
      <c r="U42" s="21"/>
      <c r="V42" s="21"/>
      <c r="W42" s="21"/>
      <c r="X42" s="36"/>
      <c r="Y42" s="36"/>
      <c r="Z42" s="36"/>
      <c r="AA42" s="36"/>
      <c r="AG42" s="48">
        <f t="shared" si="19"/>
        <v>1.6451415900603874E-4</v>
      </c>
      <c r="AH42" s="48">
        <f t="shared" si="19"/>
        <v>3.8235369374299081E-5</v>
      </c>
      <c r="AI42" s="48">
        <f t="shared" si="19"/>
        <v>5.3250788188274065E-4</v>
      </c>
    </row>
    <row r="43" spans="1:36" s="1" customFormat="1" x14ac:dyDescent="0.4">
      <c r="A43" s="2">
        <v>41</v>
      </c>
      <c r="B43" s="3">
        <v>43285</v>
      </c>
      <c r="C43">
        <v>267500</v>
      </c>
      <c r="D43">
        <v>26900</v>
      </c>
      <c r="E43">
        <v>117000</v>
      </c>
      <c r="F43" s="60">
        <f t="shared" si="8"/>
        <v>9.3897403498391374E-3</v>
      </c>
      <c r="G43" s="60">
        <f t="shared" si="0"/>
        <v>0</v>
      </c>
      <c r="H43" s="60">
        <f t="shared" si="1"/>
        <v>2.5975486403260736E-2</v>
      </c>
      <c r="I43" s="60">
        <f>VAR($F$2:F43)</f>
        <v>1.5528492845327775E-4</v>
      </c>
      <c r="J43" s="60">
        <f>VAR($G$2:G43)</f>
        <v>6.1191145644674127E-5</v>
      </c>
      <c r="K43" s="60">
        <f>VAR($H$2:H43)</f>
        <v>4.3945637830549496E-4</v>
      </c>
      <c r="L43" s="60">
        <f t="shared" si="9"/>
        <v>8.0923104863912139E-3</v>
      </c>
      <c r="M43" s="60">
        <f t="shared" si="2"/>
        <v>7.9752680058982842E-3</v>
      </c>
      <c r="N43" s="60">
        <f t="shared" si="10"/>
        <v>8.3607885602342263E-3</v>
      </c>
      <c r="O43" s="60">
        <f t="shared" si="3"/>
        <v>7.9328333055893718E-3</v>
      </c>
      <c r="P43" s="60">
        <f t="shared" si="4"/>
        <v>7.9772706336084381E-3</v>
      </c>
      <c r="Q43" s="60">
        <f t="shared" si="5"/>
        <v>7.9147385620320417E-3</v>
      </c>
      <c r="S43" s="5"/>
      <c r="T43" s="21"/>
      <c r="U43" s="21"/>
      <c r="V43" s="21"/>
      <c r="W43" s="21"/>
      <c r="X43" s="98" t="s">
        <v>31</v>
      </c>
      <c r="Y43" s="98"/>
      <c r="Z43" s="98"/>
      <c r="AA43" s="36"/>
      <c r="AB43" s="32"/>
      <c r="AC43" s="32"/>
      <c r="AD43" s="32"/>
      <c r="AE43" s="33"/>
      <c r="AG43" s="47"/>
      <c r="AH43" s="47"/>
      <c r="AI43" s="47"/>
    </row>
    <row r="44" spans="1:36" s="1" customFormat="1" x14ac:dyDescent="0.4">
      <c r="A44" s="2">
        <v>42</v>
      </c>
      <c r="B44" s="3">
        <v>43286</v>
      </c>
      <c r="C44">
        <v>267500</v>
      </c>
      <c r="D44">
        <v>27050</v>
      </c>
      <c r="E44">
        <v>116500</v>
      </c>
      <c r="F44" s="60">
        <f t="shared" si="8"/>
        <v>0</v>
      </c>
      <c r="G44" s="60">
        <f t="shared" si="0"/>
        <v>5.5607186846971792E-3</v>
      </c>
      <c r="H44" s="60">
        <f t="shared" si="1"/>
        <v>-4.2826617920008478E-3</v>
      </c>
      <c r="I44" s="60">
        <f>VAR($F$2:F44)</f>
        <v>1.5158771439840622E-4</v>
      </c>
      <c r="J44" s="60">
        <f>VAR($G$2:G44)</f>
        <v>6.0559112530111613E-5</v>
      </c>
      <c r="K44" s="60">
        <f>VAR($H$2:H44)</f>
        <v>4.2952825916789649E-4</v>
      </c>
      <c r="L44" s="60">
        <f t="shared" si="9"/>
        <v>7.6120618906379842E-3</v>
      </c>
      <c r="M44" s="60">
        <f t="shared" si="2"/>
        <v>7.4967519255443871E-3</v>
      </c>
      <c r="N44" s="60">
        <f t="shared" si="10"/>
        <v>7.8996248002533315E-3</v>
      </c>
      <c r="O44" s="60">
        <f t="shared" si="3"/>
        <v>7.4568633072540089E-3</v>
      </c>
      <c r="P44" s="60">
        <f t="shared" si="4"/>
        <v>7.5132685799591753E-3</v>
      </c>
      <c r="Q44" s="60">
        <f t="shared" si="5"/>
        <v>7.4398542483101191E-3</v>
      </c>
      <c r="S44" s="4"/>
      <c r="T44" s="21"/>
      <c r="U44" s="21"/>
      <c r="V44" s="21"/>
      <c r="W44" s="21"/>
      <c r="X44" s="99">
        <f>AG30</f>
        <v>3507.87252612375</v>
      </c>
      <c r="Y44" s="99"/>
      <c r="Z44" s="99"/>
      <c r="AA44" s="36"/>
      <c r="AB44" s="14"/>
      <c r="AC44" s="40"/>
      <c r="AD44" s="40"/>
      <c r="AE44" s="42"/>
      <c r="AG44" s="58" t="str">
        <f t="shared" ref="AG44:AI45" si="20">T17</f>
        <v>12공분</v>
      </c>
      <c r="AH44" s="58" t="str">
        <f t="shared" si="20"/>
        <v>13공분</v>
      </c>
      <c r="AI44" s="58" t="str">
        <f t="shared" si="20"/>
        <v>23공분</v>
      </c>
    </row>
    <row r="45" spans="1:36" s="1" customFormat="1" x14ac:dyDescent="0.4">
      <c r="A45" s="2">
        <v>43</v>
      </c>
      <c r="B45" s="3">
        <v>43287</v>
      </c>
      <c r="C45">
        <v>274500</v>
      </c>
      <c r="D45">
        <v>27550</v>
      </c>
      <c r="E45">
        <v>114500</v>
      </c>
      <c r="F45" s="60">
        <f t="shared" si="8"/>
        <v>2.5831694613524175E-2</v>
      </c>
      <c r="G45" s="60">
        <f t="shared" si="0"/>
        <v>1.8315530306432976E-2</v>
      </c>
      <c r="H45" s="60">
        <f t="shared" si="1"/>
        <v>-1.731645001146093E-2</v>
      </c>
      <c r="I45" s="60">
        <f>VAR($F$2:F45)</f>
        <v>1.6317674808122474E-4</v>
      </c>
      <c r="J45" s="60">
        <f>VAR($G$2:G45)</f>
        <v>6.6989859486558048E-5</v>
      </c>
      <c r="K45" s="60">
        <f>VAR($H$2:H45)</f>
        <v>4.2667487910286411E-4</v>
      </c>
      <c r="L45" s="60">
        <f t="shared" si="9"/>
        <v>7.1553381771997044E-3</v>
      </c>
      <c r="M45" s="60">
        <f t="shared" si="2"/>
        <v>7.0488021055491439E-3</v>
      </c>
      <c r="N45" s="60">
        <f t="shared" si="10"/>
        <v>7.4267477837596111E-3</v>
      </c>
      <c r="O45" s="60">
        <f t="shared" si="3"/>
        <v>7.0094515088187682E-3</v>
      </c>
      <c r="P45" s="60">
        <f t="shared" si="4"/>
        <v>7.0624724651616247E-3</v>
      </c>
      <c r="Q45" s="60">
        <f t="shared" si="5"/>
        <v>6.9920341127646902E-3</v>
      </c>
      <c r="S45" s="15" t="s">
        <v>33</v>
      </c>
      <c r="T45" s="23" t="s">
        <v>35</v>
      </c>
      <c r="U45" s="23" t="s">
        <v>36</v>
      </c>
      <c r="V45" s="21"/>
      <c r="W45" s="21"/>
      <c r="X45" s="35" t="s">
        <v>58</v>
      </c>
      <c r="Y45" s="35" t="s">
        <v>21</v>
      </c>
      <c r="Z45" s="35" t="s">
        <v>30</v>
      </c>
      <c r="AA45" s="36"/>
      <c r="AC45" s="43"/>
      <c r="AD45" s="43"/>
      <c r="AE45" s="2"/>
      <c r="AG45" s="48">
        <f t="shared" si="20"/>
        <v>1.9759910312045794E-5</v>
      </c>
      <c r="AH45" s="48">
        <f t="shared" si="20"/>
        <v>2.1117877290287272E-5</v>
      </c>
      <c r="AI45" s="48">
        <f t="shared" si="20"/>
        <v>1.197519211967437E-5</v>
      </c>
    </row>
    <row r="46" spans="1:36" s="1" customFormat="1" x14ac:dyDescent="0.4">
      <c r="A46" s="2">
        <v>44</v>
      </c>
      <c r="B46" s="3">
        <v>43290</v>
      </c>
      <c r="C46">
        <v>275500</v>
      </c>
      <c r="D46">
        <v>27700</v>
      </c>
      <c r="E46">
        <v>117500</v>
      </c>
      <c r="F46" s="60">
        <f t="shared" si="8"/>
        <v>3.6363676433839335E-3</v>
      </c>
      <c r="G46" s="60">
        <f t="shared" si="0"/>
        <v>5.4298775943692401E-3</v>
      </c>
      <c r="H46" s="60">
        <f t="shared" si="1"/>
        <v>2.5863510589919373E-2</v>
      </c>
      <c r="I46" s="60">
        <f>VAR($F$2:F46)</f>
        <v>1.5966908837991437E-4</v>
      </c>
      <c r="J46" s="60">
        <f>VAR($G$2:G46)</f>
        <v>6.6083200739916088E-5</v>
      </c>
      <c r="K46" s="60">
        <f>VAR($H$2:H46)</f>
        <v>4.3184263787150322E-4</v>
      </c>
      <c r="L46" s="60">
        <f t="shared" si="9"/>
        <v>6.7660544733641045E-3</v>
      </c>
      <c r="M46" s="60">
        <f t="shared" si="2"/>
        <v>6.6460014982405472E-3</v>
      </c>
      <c r="N46" s="60">
        <f t="shared" si="10"/>
        <v>6.9991344831940002E-3</v>
      </c>
      <c r="O46" s="60">
        <f t="shared" si="3"/>
        <v>6.6172716894232729E-3</v>
      </c>
      <c r="P46" s="60">
        <f t="shared" si="4"/>
        <v>6.6118853223427415E-3</v>
      </c>
      <c r="Q46" s="60">
        <f t="shared" si="5"/>
        <v>6.5534824680997241E-3</v>
      </c>
      <c r="S46" s="56">
        <v>1000000</v>
      </c>
      <c r="T46" s="23">
        <f>SQRT(T41)</f>
        <v>1.7329670078805624E-2</v>
      </c>
      <c r="U46" s="56">
        <f>S46/(U41*SQRT(5)*(1.645))</f>
        <v>15687682.849633211</v>
      </c>
      <c r="V46" s="21"/>
      <c r="W46" s="21"/>
      <c r="X46" s="51">
        <f>$X$44*X39</f>
        <v>821.36569710771528</v>
      </c>
      <c r="Y46" s="51">
        <f>$X$44*Y39</f>
        <v>129.01053647141259</v>
      </c>
      <c r="Z46" s="51">
        <f>$X$44*Z39</f>
        <v>2557.4962925446221</v>
      </c>
      <c r="AA46" s="36"/>
      <c r="AC46" s="45"/>
      <c r="AD46" s="45"/>
      <c r="AE46" s="2"/>
      <c r="AG46" s="47"/>
      <c r="AH46" s="47"/>
      <c r="AI46" s="47"/>
    </row>
    <row r="47" spans="1:36" s="1" customFormat="1" x14ac:dyDescent="0.4">
      <c r="A47" s="2">
        <v>45</v>
      </c>
      <c r="B47" s="3">
        <v>43291</v>
      </c>
      <c r="C47">
        <v>269000</v>
      </c>
      <c r="D47">
        <v>27750</v>
      </c>
      <c r="E47">
        <v>117000</v>
      </c>
      <c r="F47" s="60">
        <f t="shared" si="8"/>
        <v>-2.3876248991130083E-2</v>
      </c>
      <c r="G47" s="60">
        <f t="shared" si="0"/>
        <v>1.8034269991507267E-3</v>
      </c>
      <c r="H47" s="60">
        <f t="shared" si="1"/>
        <v>-4.2643987864575397E-3</v>
      </c>
      <c r="I47" s="60">
        <f>VAR($F$2:F47)</f>
        <v>1.6924732419866466E-4</v>
      </c>
      <c r="J47" s="60">
        <f>VAR($G$2:G47)</f>
        <v>6.4664967562982971E-5</v>
      </c>
      <c r="K47" s="60">
        <f>VAR($H$2:H47)</f>
        <v>4.2275520675305709E-4</v>
      </c>
      <c r="L47" s="60">
        <f t="shared" si="9"/>
        <v>6.3608845951405287E-3</v>
      </c>
      <c r="M47" s="60">
        <f t="shared" si="2"/>
        <v>6.2490104225875042E-3</v>
      </c>
      <c r="N47" s="60">
        <f t="shared" si="10"/>
        <v>6.6193216850044525E-3</v>
      </c>
      <c r="O47" s="60">
        <f t="shared" si="3"/>
        <v>6.2214200899293783E-3</v>
      </c>
      <c r="P47" s="60">
        <f t="shared" si="4"/>
        <v>6.2208151569853867E-3</v>
      </c>
      <c r="Q47" s="60">
        <f t="shared" si="5"/>
        <v>6.1686996618135767E-3</v>
      </c>
      <c r="S47" s="4"/>
      <c r="T47" s="21"/>
      <c r="U47" s="21"/>
      <c r="V47" s="21"/>
      <c r="W47" s="21"/>
      <c r="X47" s="36"/>
      <c r="Y47" s="36"/>
      <c r="Z47" s="36"/>
      <c r="AA47" s="36"/>
      <c r="AG47" s="52"/>
      <c r="AH47" s="52"/>
      <c r="AI47" s="47"/>
    </row>
    <row r="48" spans="1:36" s="1" customFormat="1" x14ac:dyDescent="0.4">
      <c r="A48" s="2">
        <v>46</v>
      </c>
      <c r="B48" s="3">
        <v>43292</v>
      </c>
      <c r="C48">
        <v>266500</v>
      </c>
      <c r="D48">
        <v>27900</v>
      </c>
      <c r="E48">
        <v>116500</v>
      </c>
      <c r="F48" s="60">
        <f t="shared" si="8"/>
        <v>-9.3371359959398496E-3</v>
      </c>
      <c r="G48" s="60">
        <f t="shared" si="0"/>
        <v>5.390848634876373E-3</v>
      </c>
      <c r="H48" s="60">
        <f t="shared" si="1"/>
        <v>-4.2826617920008478E-3</v>
      </c>
      <c r="I48" s="60">
        <f>VAR($F$2:F48)</f>
        <v>1.6748799225798749E-4</v>
      </c>
      <c r="J48" s="60">
        <f>VAR($G$2:G48)</f>
        <v>6.3807245081149827E-5</v>
      </c>
      <c r="K48" s="60">
        <f>VAR($H$2:H48)</f>
        <v>4.1404537570404918E-4</v>
      </c>
      <c r="L48" s="60">
        <f t="shared" si="9"/>
        <v>6.0134360353852837E-3</v>
      </c>
      <c r="M48" s="60">
        <f t="shared" si="2"/>
        <v>5.874264938168729E-3</v>
      </c>
      <c r="N48" s="60">
        <f t="shared" si="10"/>
        <v>6.2232534897247813E-3</v>
      </c>
      <c r="O48" s="60">
        <f t="shared" si="3"/>
        <v>5.8455513402094726E-3</v>
      </c>
      <c r="P48" s="60">
        <f t="shared" si="4"/>
        <v>5.8536753183996391E-3</v>
      </c>
      <c r="Q48" s="60">
        <f t="shared" si="5"/>
        <v>5.7981162501903631E-3</v>
      </c>
      <c r="S48" s="15"/>
      <c r="T48" s="23"/>
      <c r="U48" s="23"/>
      <c r="V48" s="21"/>
      <c r="W48" s="21"/>
      <c r="X48" s="98" t="s">
        <v>61</v>
      </c>
      <c r="Y48" s="98"/>
      <c r="Z48" s="98"/>
      <c r="AA48" s="98"/>
      <c r="AE48" s="65"/>
      <c r="AG48" s="52">
        <f>AG36^2*AG42+AH36^2*AH42+AI36^2*AI42+2*AG36*AH36*AG45+2*AG36*AI36*AH45+2*AH36*AI36*AI45</f>
        <v>3695.4573590414047</v>
      </c>
      <c r="AH48" s="52">
        <f>SQRT(AG48)</f>
        <v>60.790273556231057</v>
      </c>
      <c r="AI48" s="47"/>
    </row>
    <row r="49" spans="1:36" s="1" customFormat="1" x14ac:dyDescent="0.4">
      <c r="A49" s="2">
        <v>47</v>
      </c>
      <c r="B49" s="3">
        <v>43293</v>
      </c>
      <c r="C49">
        <v>264500</v>
      </c>
      <c r="D49">
        <v>27450</v>
      </c>
      <c r="E49">
        <v>117500</v>
      </c>
      <c r="F49" s="60">
        <f t="shared" si="8"/>
        <v>-7.5329923075451478E-3</v>
      </c>
      <c r="G49" s="60">
        <f t="shared" si="0"/>
        <v>-1.6260520871780291E-2</v>
      </c>
      <c r="H49" s="60">
        <f t="shared" si="1"/>
        <v>8.5470605784583476E-3</v>
      </c>
      <c r="I49" s="60">
        <f>VAR($F$2:F49)</f>
        <v>1.6509414117508412E-4</v>
      </c>
      <c r="J49" s="60">
        <f>VAR($G$2:G49)</f>
        <v>6.8248822680305689E-5</v>
      </c>
      <c r="K49" s="60">
        <f>VAR($H$2:H49)</f>
        <v>4.0662943951291655E-4</v>
      </c>
      <c r="L49" s="60">
        <f t="shared" si="9"/>
        <v>5.657860799778567E-3</v>
      </c>
      <c r="M49" s="60">
        <f t="shared" si="2"/>
        <v>5.5235527168188536E-3</v>
      </c>
      <c r="N49" s="60">
        <f t="shared" si="10"/>
        <v>5.8509587518627742E-3</v>
      </c>
      <c r="O49" s="60">
        <f t="shared" si="3"/>
        <v>5.491798154586662E-3</v>
      </c>
      <c r="P49" s="60">
        <f t="shared" si="4"/>
        <v>5.504854067030252E-3</v>
      </c>
      <c r="Q49" s="60">
        <f t="shared" si="5"/>
        <v>5.4488440442904389E-3</v>
      </c>
      <c r="S49" s="16"/>
      <c r="T49" s="23"/>
      <c r="U49" s="31"/>
      <c r="V49" s="21"/>
      <c r="W49" s="21"/>
      <c r="X49" s="35" t="s">
        <v>58</v>
      </c>
      <c r="Y49" s="35" t="s">
        <v>21</v>
      </c>
      <c r="Z49" s="35" t="s">
        <v>30</v>
      </c>
      <c r="AA49" s="35" t="s">
        <v>63</v>
      </c>
      <c r="AG49" s="49"/>
      <c r="AH49" s="47"/>
      <c r="AI49" s="47"/>
    </row>
    <row r="50" spans="1:36" s="1" customFormat="1" x14ac:dyDescent="0.4">
      <c r="A50" s="2">
        <v>48</v>
      </c>
      <c r="B50" s="3">
        <v>43294</v>
      </c>
      <c r="C50">
        <v>266000</v>
      </c>
      <c r="D50">
        <v>27700</v>
      </c>
      <c r="E50">
        <v>118000</v>
      </c>
      <c r="F50" s="60">
        <f t="shared" si="8"/>
        <v>5.6550574833450565E-3</v>
      </c>
      <c r="G50" s="60">
        <f t="shared" si="0"/>
        <v>9.0662452377532603E-3</v>
      </c>
      <c r="H50" s="60">
        <f t="shared" si="1"/>
        <v>4.246290881451004E-3</v>
      </c>
      <c r="I50" s="60">
        <f>VAR($F$2:F50)</f>
        <v>1.6235334784200163E-4</v>
      </c>
      <c r="J50" s="60">
        <f>VAR($G$2:G50)</f>
        <v>6.847643946176838E-5</v>
      </c>
      <c r="K50" s="60">
        <f>VAR($H$2:H50)</f>
        <v>3.9843850953137687E-4</v>
      </c>
      <c r="L50" s="60">
        <f t="shared" si="9"/>
        <v>5.3217939101781846E-3</v>
      </c>
      <c r="M50" s="60">
        <f t="shared" si="2"/>
        <v>5.2080038261510184E-3</v>
      </c>
      <c r="N50" s="60">
        <f t="shared" si="10"/>
        <v>5.5042843614229175E-3</v>
      </c>
      <c r="O50" s="60">
        <f t="shared" si="3"/>
        <v>5.1696396880300897E-3</v>
      </c>
      <c r="P50" s="60">
        <f t="shared" si="4"/>
        <v>5.1706997265130571E-3</v>
      </c>
      <c r="Q50" s="60">
        <f t="shared" si="5"/>
        <v>5.1135746222173081E-3</v>
      </c>
      <c r="S50" s="4"/>
      <c r="T50" s="21"/>
      <c r="U50" s="21"/>
      <c r="V50" s="21"/>
      <c r="W50" s="21"/>
      <c r="X50" s="115">
        <f>X46*T15*$U$6</f>
        <v>17.330221139246021</v>
      </c>
      <c r="Y50" s="115">
        <f>Y46*U15*$U$6</f>
        <v>1.3122715955154785</v>
      </c>
      <c r="Z50" s="115">
        <f>Z46*V15*$U$6</f>
        <v>97.083167007745132</v>
      </c>
      <c r="AA50" s="115">
        <f>SUM(X50:Z50)</f>
        <v>115.72565974250664</v>
      </c>
      <c r="AG50" s="54" t="s">
        <v>65</v>
      </c>
      <c r="AH50" s="54" t="s">
        <v>66</v>
      </c>
      <c r="AI50" s="54" t="s">
        <v>67</v>
      </c>
    </row>
    <row r="51" spans="1:36" s="1" customFormat="1" x14ac:dyDescent="0.4">
      <c r="A51" s="2">
        <v>49</v>
      </c>
      <c r="B51" s="3">
        <v>43297</v>
      </c>
      <c r="C51">
        <v>264000</v>
      </c>
      <c r="D51">
        <v>27900</v>
      </c>
      <c r="E51">
        <v>116500</v>
      </c>
      <c r="F51" s="60">
        <f t="shared" si="8"/>
        <v>-7.5472056353829663E-3</v>
      </c>
      <c r="G51" s="60">
        <f t="shared" si="0"/>
        <v>7.1942756340272309E-3</v>
      </c>
      <c r="H51" s="60">
        <f t="shared" si="1"/>
        <v>-1.279335145990947E-2</v>
      </c>
      <c r="I51" s="60">
        <f>VAR($F$2:F51)</f>
        <v>1.6015621958947305E-4</v>
      </c>
      <c r="J51" s="60">
        <f>VAR($G$2:G51)</f>
        <v>6.8040781191611526E-5</v>
      </c>
      <c r="K51" s="60">
        <f>VAR($H$2:H51)</f>
        <v>3.9390251334757437E-4</v>
      </c>
      <c r="L51" s="60">
        <f t="shared" si="9"/>
        <v>5.0044050560758887E-3</v>
      </c>
      <c r="M51" s="60">
        <f t="shared" si="2"/>
        <v>4.9004554047446221E-3</v>
      </c>
      <c r="N51" s="60">
        <f t="shared" si="10"/>
        <v>5.1751091589125357E-3</v>
      </c>
      <c r="O51" s="60">
        <f t="shared" si="3"/>
        <v>4.8625375150269396E-3</v>
      </c>
      <c r="P51" s="60">
        <f t="shared" si="4"/>
        <v>4.8618985240638105E-3</v>
      </c>
      <c r="Q51" s="60">
        <f t="shared" si="5"/>
        <v>4.8090700197531942E-3</v>
      </c>
      <c r="S51" s="4"/>
      <c r="T51" s="21"/>
      <c r="U51" s="21"/>
      <c r="V51" s="21"/>
      <c r="W51" s="21"/>
      <c r="X51" s="37"/>
      <c r="Y51" s="37"/>
      <c r="Z51" s="37"/>
      <c r="AA51" s="37"/>
      <c r="AG51" s="117">
        <f>AG36*AG42+AH36*AG45+AI36*AH45</f>
        <v>0.19168441640239051</v>
      </c>
      <c r="AH51" s="117">
        <f>AH36*AH42+AG36*AG45+AI36*AI45</f>
        <v>5.1789387471977144E-2</v>
      </c>
      <c r="AI51" s="117">
        <f>AI36*AI42+AH36*AI45+AG36*AH45</f>
        <v>1.3807773596275781</v>
      </c>
    </row>
    <row r="52" spans="1:36" s="1" customFormat="1" x14ac:dyDescent="0.4">
      <c r="A52" s="2">
        <v>50</v>
      </c>
      <c r="B52" s="3">
        <v>43298</v>
      </c>
      <c r="C52">
        <v>262500</v>
      </c>
      <c r="D52">
        <v>28150</v>
      </c>
      <c r="E52">
        <v>114000</v>
      </c>
      <c r="F52" s="60">
        <f t="shared" si="8"/>
        <v>-5.6980211146377786E-3</v>
      </c>
      <c r="G52" s="60">
        <f t="shared" si="0"/>
        <v>8.9206657583793623E-3</v>
      </c>
      <c r="H52" s="60">
        <f t="shared" si="1"/>
        <v>-2.1692824611259785E-2</v>
      </c>
      <c r="I52" s="60">
        <f>VAR($F$2:F52)</f>
        <v>1.5754021504916425E-4</v>
      </c>
      <c r="J52" s="60">
        <f>VAR($G$2:G52)</f>
        <v>6.8104129647638949E-5</v>
      </c>
      <c r="K52" s="60">
        <f>VAR($H$2:H52)</f>
        <v>3.9554846880436421E-4</v>
      </c>
      <c r="L52" s="60">
        <f t="shared" si="9"/>
        <v>4.7075583714855001E-3</v>
      </c>
      <c r="M52" s="60">
        <f t="shared" si="2"/>
        <v>4.609533536573846E-3</v>
      </c>
      <c r="N52" s="60">
        <f t="shared" si="10"/>
        <v>4.8744227998723895E-3</v>
      </c>
      <c r="O52" s="60">
        <f t="shared" si="3"/>
        <v>4.5675274634688658E-3</v>
      </c>
      <c r="P52" s="60">
        <f t="shared" si="4"/>
        <v>4.5759778558740012E-3</v>
      </c>
      <c r="Q52" s="60">
        <f t="shared" si="5"/>
        <v>4.5150034847668682E-3</v>
      </c>
      <c r="S52" s="4"/>
      <c r="T52" s="21"/>
      <c r="U52" s="21"/>
      <c r="V52" s="21"/>
      <c r="W52" s="21"/>
      <c r="X52" s="62" t="str">
        <f t="shared" ref="X52:X53" si="21">AA49</f>
        <v>개별총합</v>
      </c>
      <c r="Y52" s="66" t="s">
        <v>62</v>
      </c>
      <c r="Z52" s="66" t="s">
        <v>64</v>
      </c>
      <c r="AA52" s="67"/>
      <c r="AG52" s="50"/>
      <c r="AH52" s="50"/>
      <c r="AI52" s="50"/>
    </row>
    <row r="53" spans="1:36" s="1" customFormat="1" x14ac:dyDescent="0.4">
      <c r="A53" s="2">
        <v>51</v>
      </c>
      <c r="B53" s="3">
        <v>43299</v>
      </c>
      <c r="C53">
        <v>264500</v>
      </c>
      <c r="D53">
        <v>27750</v>
      </c>
      <c r="E53">
        <v>113000</v>
      </c>
      <c r="F53" s="60">
        <f t="shared" si="8"/>
        <v>7.5901692666756528E-3</v>
      </c>
      <c r="G53" s="60">
        <f t="shared" si="0"/>
        <v>-1.4311514393255922E-2</v>
      </c>
      <c r="H53" s="60">
        <f t="shared" si="1"/>
        <v>-8.8106296821549197E-3</v>
      </c>
      <c r="I53" s="60">
        <f>VAR($F$2:F53)</f>
        <v>1.5565852084717654E-4</v>
      </c>
      <c r="J53" s="60">
        <f>VAR($G$2:G53)</f>
        <v>7.1024906733384993E-5</v>
      </c>
      <c r="K53" s="60">
        <f>VAR($H$2:H53)</f>
        <v>3.8925650986685359E-4</v>
      </c>
      <c r="L53" s="60">
        <f t="shared" si="9"/>
        <v>4.4270529158737405E-3</v>
      </c>
      <c r="M53" s="60">
        <f t="shared" si="2"/>
        <v>4.3377362210337781E-3</v>
      </c>
      <c r="N53" s="60">
        <f t="shared" si="10"/>
        <v>4.6101921502569388E-3</v>
      </c>
      <c r="O53" s="60">
        <f t="shared" si="3"/>
        <v>4.2904260071498614E-3</v>
      </c>
      <c r="P53" s="60">
        <f t="shared" si="4"/>
        <v>4.3088355548818267E-3</v>
      </c>
      <c r="Q53" s="60">
        <f t="shared" si="5"/>
        <v>4.2324924094181244E-3</v>
      </c>
      <c r="S53" s="4"/>
      <c r="T53" s="21"/>
      <c r="U53" s="21"/>
      <c r="V53" s="21"/>
      <c r="W53" s="21"/>
      <c r="X53" s="115">
        <f t="shared" si="21"/>
        <v>115.72565974250664</v>
      </c>
      <c r="Y53" s="116">
        <f>X44*U41*U6</f>
        <v>100.00000000000007</v>
      </c>
      <c r="Z53" s="116">
        <f>AA50-Y53</f>
        <v>15.725659742506565</v>
      </c>
      <c r="AA53" s="68"/>
      <c r="AG53" s="56" t="s">
        <v>68</v>
      </c>
      <c r="AH53" s="56" t="s">
        <v>69</v>
      </c>
      <c r="AI53" s="56" t="s">
        <v>70</v>
      </c>
    </row>
    <row r="54" spans="1:36" s="1" customFormat="1" ht="18" thickBot="1" x14ac:dyDescent="0.45">
      <c r="A54" s="2">
        <v>52</v>
      </c>
      <c r="B54" s="3">
        <v>43300</v>
      </c>
      <c r="C54">
        <v>263500</v>
      </c>
      <c r="D54">
        <v>27450</v>
      </c>
      <c r="E54">
        <v>114000</v>
      </c>
      <c r="F54" s="60">
        <f t="shared" si="8"/>
        <v>-3.7878833169370917E-3</v>
      </c>
      <c r="G54" s="60">
        <f t="shared" si="0"/>
        <v>-1.0869672236903879E-2</v>
      </c>
      <c r="H54" s="60">
        <f t="shared" si="1"/>
        <v>8.8106296821549059E-3</v>
      </c>
      <c r="I54" s="60">
        <f>VAR($F$2:F54)</f>
        <v>1.5291056406387625E-4</v>
      </c>
      <c r="J54" s="60">
        <f>VAR($G$2:G54)</f>
        <v>7.2004283575067234E-5</v>
      </c>
      <c r="K54" s="60">
        <f>VAR($H$2:H54)</f>
        <v>3.8332100004646007E-4</v>
      </c>
      <c r="L54" s="60">
        <f t="shared" si="9"/>
        <v>4.1648863810911235E-3</v>
      </c>
      <c r="M54" s="60">
        <f t="shared" si="2"/>
        <v>4.0897612144254539E-3</v>
      </c>
      <c r="N54" s="60">
        <f t="shared" si="10"/>
        <v>4.3382382529652862E-3</v>
      </c>
      <c r="O54" s="60">
        <f t="shared" si="3"/>
        <v>4.0264828377184333E-3</v>
      </c>
      <c r="P54" s="60">
        <f t="shared" si="4"/>
        <v>4.0462929713509042E-3</v>
      </c>
      <c r="Q54" s="60">
        <f t="shared" si="5"/>
        <v>3.9861084720636255E-3</v>
      </c>
      <c r="S54" s="26"/>
      <c r="T54" s="26" t="s">
        <v>55</v>
      </c>
      <c r="U54" s="26" t="s">
        <v>56</v>
      </c>
      <c r="V54" s="26" t="s">
        <v>54</v>
      </c>
      <c r="W54" s="34"/>
      <c r="X54" s="37"/>
      <c r="Y54" s="37"/>
      <c r="Z54" s="37"/>
      <c r="AA54" s="37"/>
      <c r="AG54" s="55">
        <f>$U$6*AG51/$AH$48</f>
        <v>5.1870282289527836E-3</v>
      </c>
      <c r="AH54" s="55">
        <f>$U$6*AH51/$AH$48</f>
        <v>1.4014337723385684E-3</v>
      </c>
      <c r="AI54" s="55">
        <f>$U$6*AI51/$AH$48</f>
        <v>3.7364180545862137E-2</v>
      </c>
    </row>
    <row r="55" spans="1:36" s="1" customFormat="1" x14ac:dyDescent="0.4">
      <c r="A55" s="2">
        <v>53</v>
      </c>
      <c r="B55" s="3">
        <v>43301</v>
      </c>
      <c r="C55">
        <v>267500</v>
      </c>
      <c r="D55">
        <v>27500</v>
      </c>
      <c r="E55">
        <v>115000</v>
      </c>
      <c r="F55" s="60">
        <f t="shared" si="8"/>
        <v>1.5066198354644183E-2</v>
      </c>
      <c r="G55" s="60">
        <f t="shared" si="0"/>
        <v>1.8198367169858993E-3</v>
      </c>
      <c r="H55" s="60">
        <f t="shared" si="1"/>
        <v>8.7336799687546315E-3</v>
      </c>
      <c r="I55" s="60">
        <f>VAR($F$2:F55)</f>
        <v>1.5436905746341766E-4</v>
      </c>
      <c r="J55" s="60">
        <f>VAR($G$2:G55)</f>
        <v>7.0702488400918465E-5</v>
      </c>
      <c r="K55" s="60">
        <f>VAR($H$2:H55)</f>
        <v>3.7752790461176777E-4</v>
      </c>
      <c r="L55" s="60">
        <f t="shared" si="9"/>
        <v>3.9158540818270198E-3</v>
      </c>
      <c r="M55" s="60">
        <f t="shared" si="2"/>
        <v>3.8514645280321893E-3</v>
      </c>
      <c r="N55" s="60">
        <f t="shared" si="10"/>
        <v>4.0826015895111334E-3</v>
      </c>
      <c r="O55" s="60">
        <f t="shared" si="3"/>
        <v>3.7873642504629317E-3</v>
      </c>
      <c r="P55" s="60">
        <f t="shared" si="4"/>
        <v>3.8015129748387648E-3</v>
      </c>
      <c r="Q55" s="60">
        <f t="shared" si="5"/>
        <v>3.7411958443290621E-3</v>
      </c>
      <c r="S55" s="113" t="s">
        <v>50</v>
      </c>
      <c r="T55" s="28"/>
      <c r="U55" s="28">
        <v>286</v>
      </c>
      <c r="V55" s="29">
        <v>193</v>
      </c>
      <c r="W55" s="34"/>
      <c r="X55" s="2"/>
      <c r="Y55" s="67"/>
      <c r="Z55" s="67"/>
      <c r="AA55" s="67"/>
      <c r="AG55" s="53"/>
      <c r="AH55" s="53"/>
      <c r="AI55" s="53"/>
      <c r="AJ55" s="2"/>
    </row>
    <row r="56" spans="1:36" s="1" customFormat="1" ht="18" thickBot="1" x14ac:dyDescent="0.45">
      <c r="A56" s="2">
        <v>54</v>
      </c>
      <c r="B56" s="3">
        <v>43304</v>
      </c>
      <c r="C56">
        <v>273500</v>
      </c>
      <c r="D56">
        <v>27900</v>
      </c>
      <c r="E56">
        <v>115500</v>
      </c>
      <c r="F56" s="60">
        <f t="shared" si="8"/>
        <v>2.2182055525974704E-2</v>
      </c>
      <c r="G56" s="60">
        <f t="shared" si="0"/>
        <v>1.4440684154794428E-2</v>
      </c>
      <c r="H56" s="60">
        <f t="shared" si="1"/>
        <v>4.3384015985981411E-3</v>
      </c>
      <c r="I56" s="60">
        <f>VAR($F$2:F56)</f>
        <v>1.6042869356095512E-4</v>
      </c>
      <c r="J56" s="60">
        <f>VAR($G$2:G56)</f>
        <v>7.3131698015627776E-5</v>
      </c>
      <c r="K56" s="60">
        <f>VAR($H$2:H56)</f>
        <v>3.7086624895354758E-4</v>
      </c>
      <c r="L56" s="60">
        <f t="shared" si="9"/>
        <v>3.6945222568890873E-3</v>
      </c>
      <c r="M56" s="60">
        <f t="shared" si="2"/>
        <v>3.6205753646908474E-3</v>
      </c>
      <c r="N56" s="60">
        <f t="shared" si="10"/>
        <v>3.8422221240882628E-3</v>
      </c>
      <c r="O56" s="60">
        <f t="shared" si="3"/>
        <v>3.561767476692226E-3</v>
      </c>
      <c r="P56" s="60">
        <f t="shared" si="4"/>
        <v>3.5813171976349528E-3</v>
      </c>
      <c r="Q56" s="60">
        <f t="shared" si="5"/>
        <v>3.5176777259582109E-3</v>
      </c>
      <c r="S56" s="109"/>
      <c r="T56" s="110">
        <v>271</v>
      </c>
      <c r="U56" s="111"/>
      <c r="V56" s="112"/>
      <c r="W56" s="34"/>
      <c r="X56" s="2"/>
      <c r="Y56" s="68"/>
      <c r="Z56" s="68"/>
      <c r="AA56" s="68"/>
      <c r="AG56" s="56" t="s">
        <v>79</v>
      </c>
      <c r="AH56" s="56" t="s">
        <v>80</v>
      </c>
      <c r="AI56" s="56" t="s">
        <v>81</v>
      </c>
      <c r="AJ56" s="56" t="s">
        <v>71</v>
      </c>
    </row>
    <row r="57" spans="1:36" s="1" customFormat="1" x14ac:dyDescent="0.4">
      <c r="A57" s="2">
        <v>55</v>
      </c>
      <c r="B57" s="3">
        <v>43305</v>
      </c>
      <c r="C57">
        <v>272000</v>
      </c>
      <c r="D57">
        <v>28000</v>
      </c>
      <c r="E57">
        <v>117000</v>
      </c>
      <c r="F57" s="60">
        <f t="shared" si="8"/>
        <v>-5.4995555660385465E-3</v>
      </c>
      <c r="G57" s="60">
        <f t="shared" si="0"/>
        <v>3.5778213478839024E-3</v>
      </c>
      <c r="H57" s="60">
        <f t="shared" si="1"/>
        <v>1.2903404835907782E-2</v>
      </c>
      <c r="I57" s="60">
        <f>VAR($F$2:F57)</f>
        <v>1.5814121125836035E-4</v>
      </c>
      <c r="J57" s="60">
        <f>VAR($G$2:G57)</f>
        <v>7.1986700211766388E-5</v>
      </c>
      <c r="K57" s="60">
        <f>VAR($H$2:H57)</f>
        <v>3.6702398873526344E-4</v>
      </c>
      <c r="L57" s="60">
        <f t="shared" si="9"/>
        <v>3.5023735367171872E-3</v>
      </c>
      <c r="M57" s="60">
        <f t="shared" si="2"/>
        <v>3.4158528443409084E-3</v>
      </c>
      <c r="N57" s="60">
        <f t="shared" si="10"/>
        <v>3.6128181003488103E-3</v>
      </c>
      <c r="O57" s="60">
        <f t="shared" si="3"/>
        <v>3.3672808715559748E-3</v>
      </c>
      <c r="P57" s="60">
        <f t="shared" si="4"/>
        <v>3.3722122456861007E-3</v>
      </c>
      <c r="Q57" s="60">
        <f t="shared" si="5"/>
        <v>3.310376031634039E-3</v>
      </c>
      <c r="S57" s="113" t="s">
        <v>51</v>
      </c>
      <c r="T57" s="28"/>
      <c r="U57" s="28">
        <v>-557</v>
      </c>
      <c r="V57" s="29">
        <v>78</v>
      </c>
      <c r="W57" s="34"/>
      <c r="AG57" s="118">
        <f>AG36*AG54</f>
        <v>4.2604470571912012</v>
      </c>
      <c r="AH57" s="118">
        <f>AH36*AH54</f>
        <v>0.18079972279855422</v>
      </c>
      <c r="AI57" s="118">
        <f t="shared" ref="AI57" si="22">AI36*AI54</f>
        <v>95.558753220010303</v>
      </c>
      <c r="AJ57" s="118">
        <f>SUM(AG57:AI57)</f>
        <v>100.00000000000006</v>
      </c>
    </row>
    <row r="58" spans="1:36" s="1" customFormat="1" ht="18" thickBot="1" x14ac:dyDescent="0.45">
      <c r="A58" s="2">
        <v>56</v>
      </c>
      <c r="B58" s="3">
        <v>43306</v>
      </c>
      <c r="C58">
        <v>271000</v>
      </c>
      <c r="D58">
        <v>28250</v>
      </c>
      <c r="E58">
        <v>118000</v>
      </c>
      <c r="F58" s="60">
        <f t="shared" si="8"/>
        <v>-3.6832454162964048E-3</v>
      </c>
      <c r="G58" s="60">
        <f t="shared" si="0"/>
        <v>8.8889474172459942E-3</v>
      </c>
      <c r="H58" s="60">
        <f t="shared" si="1"/>
        <v>8.5106896679086105E-3</v>
      </c>
      <c r="I58" s="60">
        <f>VAR($F$2:F58)</f>
        <v>1.556000095144702E-4</v>
      </c>
      <c r="J58" s="60">
        <f>VAR($G$2:G58)</f>
        <v>7.1959692810584625E-5</v>
      </c>
      <c r="K58" s="60">
        <f>VAR($H$2:H58)</f>
        <v>3.6162815529951306E-4</v>
      </c>
      <c r="L58" s="60">
        <f t="shared" si="9"/>
        <v>3.2940458311995929E-3</v>
      </c>
      <c r="M58" s="60">
        <f t="shared" si="2"/>
        <v>3.211669722016296E-3</v>
      </c>
      <c r="N58" s="60">
        <f t="shared" si="10"/>
        <v>3.4060388857094408E-3</v>
      </c>
      <c r="O58" s="60">
        <f t="shared" si="3"/>
        <v>3.1640634336241331E-3</v>
      </c>
      <c r="P58" s="60">
        <f t="shared" si="4"/>
        <v>3.1656217314317645E-3</v>
      </c>
      <c r="Q58" s="60">
        <f t="shared" si="5"/>
        <v>3.1145234343729344E-3</v>
      </c>
      <c r="S58" s="109"/>
      <c r="T58" s="110">
        <v>271</v>
      </c>
      <c r="U58" s="111"/>
      <c r="V58" s="112"/>
      <c r="W58" s="34"/>
    </row>
    <row r="59" spans="1:36" s="1" customFormat="1" x14ac:dyDescent="0.4">
      <c r="A59" s="2">
        <v>57</v>
      </c>
      <c r="B59" s="3">
        <v>43307</v>
      </c>
      <c r="C59">
        <v>270500</v>
      </c>
      <c r="D59">
        <v>27900</v>
      </c>
      <c r="E59">
        <v>117500</v>
      </c>
      <c r="F59" s="60">
        <f t="shared" si="8"/>
        <v>-1.8467225931646629E-3</v>
      </c>
      <c r="G59" s="60">
        <f t="shared" si="0"/>
        <v>-1.2466768765130047E-2</v>
      </c>
      <c r="H59" s="60">
        <f t="shared" si="1"/>
        <v>-4.2462908814510968E-3</v>
      </c>
      <c r="I59" s="60">
        <f>VAR($F$2:F59)</f>
        <v>1.5294677080121636E-4</v>
      </c>
      <c r="J59" s="60">
        <f>VAR($G$2:G59)</f>
        <v>7.3626649327148978E-5</v>
      </c>
      <c r="K59" s="60">
        <f>VAR($H$2:H59)</f>
        <v>3.5567683903376236E-4</v>
      </c>
      <c r="L59" s="60">
        <f t="shared" si="9"/>
        <v>3.0972170591354172E-3</v>
      </c>
      <c r="M59" s="60">
        <f t="shared" si="2"/>
        <v>3.0237103418665119E-3</v>
      </c>
      <c r="N59" s="60">
        <f t="shared" si="10"/>
        <v>3.206022462884281E-3</v>
      </c>
      <c r="O59" s="60">
        <f t="shared" si="3"/>
        <v>2.9722552171168688E-3</v>
      </c>
      <c r="P59" s="60">
        <f t="shared" si="4"/>
        <v>2.973803610023328E-3</v>
      </c>
      <c r="Q59" s="60">
        <f t="shared" si="5"/>
        <v>2.9321910926871104E-3</v>
      </c>
      <c r="S59" s="113" t="s">
        <v>52</v>
      </c>
      <c r="T59" s="28">
        <f>U55^2</f>
        <v>81796</v>
      </c>
      <c r="U59" s="28">
        <f>2*U55*V55</f>
        <v>110396</v>
      </c>
      <c r="V59" s="29">
        <f>V55^2</f>
        <v>37249</v>
      </c>
      <c r="W59" s="34"/>
      <c r="AG59" s="13" t="s">
        <v>82</v>
      </c>
      <c r="AH59" s="13" t="s">
        <v>83</v>
      </c>
      <c r="AI59" s="13" t="s">
        <v>84</v>
      </c>
      <c r="AJ59" s="13" t="s">
        <v>85</v>
      </c>
    </row>
    <row r="60" spans="1:36" s="1" customFormat="1" ht="18" thickBot="1" x14ac:dyDescent="0.45">
      <c r="A60" s="2">
        <v>58</v>
      </c>
      <c r="B60" s="3">
        <v>43308</v>
      </c>
      <c r="C60">
        <v>270500</v>
      </c>
      <c r="D60">
        <v>28150</v>
      </c>
      <c r="E60">
        <v>119500</v>
      </c>
      <c r="F60" s="60">
        <f t="shared" si="8"/>
        <v>0</v>
      </c>
      <c r="G60" s="60">
        <f t="shared" si="0"/>
        <v>8.9206657583793623E-3</v>
      </c>
      <c r="H60" s="60">
        <f t="shared" si="1"/>
        <v>1.6878037787351731E-2</v>
      </c>
      <c r="I60" s="60">
        <f>VAR($F$2:F60)</f>
        <v>1.5031061207323269E-4</v>
      </c>
      <c r="J60" s="60">
        <f>VAR($G$2:G60)</f>
        <v>7.3604200103526707E-5</v>
      </c>
      <c r="K60" s="60">
        <f>VAR($H$2:H60)</f>
        <v>3.5412099515786375E-4</v>
      </c>
      <c r="L60" s="60">
        <f t="shared" si="9"/>
        <v>2.9115886586474583E-3</v>
      </c>
      <c r="M60" s="60">
        <f t="shared" si="2"/>
        <v>2.8516129407611143E-3</v>
      </c>
      <c r="N60" s="60">
        <f t="shared" si="10"/>
        <v>3.0147429742862176E-3</v>
      </c>
      <c r="O60" s="60">
        <f t="shared" si="3"/>
        <v>2.7953012639023961E-3</v>
      </c>
      <c r="P60" s="60">
        <f t="shared" si="4"/>
        <v>2.7958458967004035E-3</v>
      </c>
      <c r="Q60" s="60">
        <f t="shared" si="5"/>
        <v>2.7594358787175954E-3</v>
      </c>
      <c r="S60" s="108"/>
      <c r="T60" s="110">
        <f>T56^2</f>
        <v>73441</v>
      </c>
      <c r="U60" s="111"/>
      <c r="V60" s="112"/>
      <c r="W60" s="34"/>
      <c r="AG60" s="39">
        <f>AG57/$Y$53</f>
        <v>4.2604470571911982E-2</v>
      </c>
      <c r="AH60" s="39">
        <f>AH57/$Y$53</f>
        <v>1.8079972279855408E-3</v>
      </c>
      <c r="AI60" s="39">
        <f>AI57/$Y$53</f>
        <v>0.9555875322001024</v>
      </c>
      <c r="AJ60" s="39">
        <f>SUM(AG60:AI60)</f>
        <v>0.99999999999999989</v>
      </c>
    </row>
    <row r="61" spans="1:36" s="1" customFormat="1" x14ac:dyDescent="0.4">
      <c r="A61" s="2">
        <v>59</v>
      </c>
      <c r="B61" s="3">
        <v>43311</v>
      </c>
      <c r="C61">
        <v>275000</v>
      </c>
      <c r="D61">
        <v>28050</v>
      </c>
      <c r="E61">
        <v>116500</v>
      </c>
      <c r="F61" s="60">
        <f t="shared" si="8"/>
        <v>1.649899938003507E-2</v>
      </c>
      <c r="G61" s="60">
        <f t="shared" si="0"/>
        <v>-3.5587226169941063E-3</v>
      </c>
      <c r="H61" s="60">
        <f t="shared" si="1"/>
        <v>-2.5425098365810056E-2</v>
      </c>
      <c r="I61" s="60">
        <f>VAR($F$2:F61)</f>
        <v>1.5217933874552686E-4</v>
      </c>
      <c r="J61" s="60">
        <f>VAR($G$2:G61)</f>
        <v>7.2629692794360818E-5</v>
      </c>
      <c r="K61" s="60">
        <f>VAR($H$2:H61)</f>
        <v>3.5951557759034846E-4</v>
      </c>
      <c r="L61" s="60">
        <f t="shared" si="9"/>
        <v>2.7368933391286108E-3</v>
      </c>
      <c r="M61" s="60">
        <f t="shared" si="2"/>
        <v>2.685290860969811E-3</v>
      </c>
      <c r="N61" s="60">
        <f t="shared" si="10"/>
        <v>2.8509504854021205E-3</v>
      </c>
      <c r="O61" s="60">
        <f t="shared" si="3"/>
        <v>2.6275831880682521E-3</v>
      </c>
      <c r="P61" s="60">
        <f t="shared" si="4"/>
        <v>2.6280951428983793E-3</v>
      </c>
      <c r="Q61" s="60">
        <f t="shared" si="5"/>
        <v>2.6029035260200354E-3</v>
      </c>
      <c r="S61" s="113" t="s">
        <v>53</v>
      </c>
      <c r="T61" s="28">
        <f>U57*U57</f>
        <v>310249</v>
      </c>
      <c r="U61" s="28">
        <f>2*U57*V57</f>
        <v>-86892</v>
      </c>
      <c r="V61" s="29">
        <f>V57^2</f>
        <v>6084</v>
      </c>
      <c r="W61" s="34"/>
      <c r="AG61" s="46"/>
      <c r="AH61" s="46"/>
      <c r="AI61" s="46"/>
      <c r="AJ61" s="46"/>
    </row>
    <row r="62" spans="1:36" s="1" customFormat="1" ht="18" thickBot="1" x14ac:dyDescent="0.45">
      <c r="A62" s="2">
        <v>60</v>
      </c>
      <c r="B62" s="3">
        <v>43312</v>
      </c>
      <c r="C62">
        <v>273000</v>
      </c>
      <c r="D62">
        <v>28500</v>
      </c>
      <c r="E62">
        <v>112500</v>
      </c>
      <c r="F62" s="60">
        <f t="shared" si="8"/>
        <v>-7.2993024816116079E-3</v>
      </c>
      <c r="G62" s="60">
        <f t="shared" si="0"/>
        <v>1.5915455305899582E-2</v>
      </c>
      <c r="H62" s="60">
        <f t="shared" si="1"/>
        <v>-3.4938051361280462E-2</v>
      </c>
      <c r="I62" s="60">
        <f>VAR($F$2:F62)</f>
        <v>1.5063818082430925E-4</v>
      </c>
      <c r="J62" s="60">
        <f>VAR($G$2:G62)</f>
        <v>7.5354802737986608E-5</v>
      </c>
      <c r="K62" s="60">
        <f>VAR($H$2:H62)</f>
        <v>3.738665610437742E-4</v>
      </c>
      <c r="L62" s="60">
        <f t="shared" si="9"/>
        <v>2.589012757613438E-3</v>
      </c>
      <c r="M62" s="60">
        <f t="shared" si="2"/>
        <v>2.5249332797115044E-3</v>
      </c>
      <c r="N62" s="60">
        <f t="shared" si="10"/>
        <v>2.7186795938926602E-3</v>
      </c>
      <c r="O62" s="60">
        <f t="shared" si="3"/>
        <v>2.4664052750490665E-3</v>
      </c>
      <c r="P62" s="60">
        <f t="shared" si="4"/>
        <v>2.4452401133939865E-3</v>
      </c>
      <c r="Q62" s="60">
        <f t="shared" si="5"/>
        <v>2.4521581668144553E-3</v>
      </c>
      <c r="S62" s="109"/>
      <c r="T62" s="110">
        <f>T58^2</f>
        <v>73441</v>
      </c>
      <c r="U62" s="111"/>
      <c r="V62" s="112"/>
      <c r="W62" s="34"/>
    </row>
    <row r="63" spans="1:36" s="1" customFormat="1" x14ac:dyDescent="0.4">
      <c r="A63" s="2">
        <v>61</v>
      </c>
      <c r="B63" s="3">
        <v>43313</v>
      </c>
      <c r="C63">
        <v>273000</v>
      </c>
      <c r="D63">
        <v>28350</v>
      </c>
      <c r="E63">
        <v>112500</v>
      </c>
      <c r="F63" s="60">
        <f t="shared" si="8"/>
        <v>0</v>
      </c>
      <c r="G63" s="60">
        <f t="shared" si="0"/>
        <v>-5.2770571008437812E-3</v>
      </c>
      <c r="H63" s="60">
        <f t="shared" si="1"/>
        <v>0</v>
      </c>
      <c r="I63" s="60">
        <f>VAR($F$2:F63)</f>
        <v>1.4817084316763964E-4</v>
      </c>
      <c r="J63" s="60">
        <f>VAR($G$2:G63)</f>
        <v>7.4690920595514606E-5</v>
      </c>
      <c r="K63" s="60">
        <f>VAR($H$2:H63)</f>
        <v>3.6773894700907386E-4</v>
      </c>
      <c r="L63" s="60">
        <f t="shared" si="9"/>
        <v>2.4368687811597155E-3</v>
      </c>
      <c r="M63" s="60">
        <f t="shared" si="2"/>
        <v>2.3886353859844593E-3</v>
      </c>
      <c r="N63" s="60">
        <f t="shared" si="10"/>
        <v>2.6287988642345089E-3</v>
      </c>
      <c r="O63" s="60">
        <f t="shared" si="3"/>
        <v>2.3114506552015025E-3</v>
      </c>
      <c r="P63" s="60">
        <f t="shared" si="4"/>
        <v>2.3138271108905911E-3</v>
      </c>
      <c r="Q63" s="60">
        <f t="shared" si="5"/>
        <v>2.2716653771106469E-3</v>
      </c>
      <c r="S63" s="108" t="s">
        <v>57</v>
      </c>
      <c r="T63" s="27">
        <f>U55*U57</f>
        <v>-159302</v>
      </c>
      <c r="U63" s="27">
        <f>U55*V57+V55*U57</f>
        <v>-85193</v>
      </c>
      <c r="V63" s="30">
        <f>V55*V57</f>
        <v>15054</v>
      </c>
      <c r="W63" s="34"/>
    </row>
    <row r="64" spans="1:36" s="1" customFormat="1" ht="18" thickBot="1" x14ac:dyDescent="0.45">
      <c r="A64" s="2">
        <v>62</v>
      </c>
      <c r="B64" s="3">
        <v>43314</v>
      </c>
      <c r="C64">
        <v>267000</v>
      </c>
      <c r="D64">
        <v>28800</v>
      </c>
      <c r="E64">
        <v>111000</v>
      </c>
      <c r="F64" s="60">
        <f t="shared" si="8"/>
        <v>-2.2223136784710235E-2</v>
      </c>
      <c r="G64" s="60">
        <f t="shared" si="0"/>
        <v>1.5748356968139112E-2</v>
      </c>
      <c r="H64" s="60">
        <f t="shared" si="1"/>
        <v>-1.3423020332140661E-2</v>
      </c>
      <c r="I64" s="60">
        <f>VAR($F$2:F64)</f>
        <v>1.5387507825150509E-4</v>
      </c>
      <c r="J64" s="60">
        <f>VAR($G$2:G64)</f>
        <v>7.7138661241374094E-5</v>
      </c>
      <c r="K64" s="60">
        <f>VAR($H$2:H64)</f>
        <v>3.645478020916314E-4</v>
      </c>
      <c r="L64" s="60">
        <f t="shared" si="9"/>
        <v>2.2906566542901323E-3</v>
      </c>
      <c r="M64" s="60">
        <f t="shared" si="2"/>
        <v>2.2469881027241258E-3</v>
      </c>
      <c r="N64" s="60">
        <f t="shared" si="10"/>
        <v>2.4710709323804382E-3</v>
      </c>
      <c r="O64" s="60">
        <f t="shared" si="3"/>
        <v>2.1727636158894123E-3</v>
      </c>
      <c r="P64" s="60">
        <f t="shared" si="4"/>
        <v>2.1749974842371553E-3</v>
      </c>
      <c r="Q64" s="60">
        <f t="shared" si="5"/>
        <v>2.1353654544840079E-3</v>
      </c>
      <c r="S64" s="109"/>
      <c r="T64" s="110">
        <f>T56*T58</f>
        <v>73441</v>
      </c>
      <c r="U64" s="111"/>
      <c r="V64" s="112"/>
      <c r="W64" s="34"/>
      <c r="AG64" s="63"/>
    </row>
    <row r="65" spans="1:28" s="1" customFormat="1" x14ac:dyDescent="0.4">
      <c r="A65" s="2">
        <v>63</v>
      </c>
      <c r="B65" s="3">
        <v>43315</v>
      </c>
      <c r="C65">
        <v>265500</v>
      </c>
      <c r="D65">
        <v>29250</v>
      </c>
      <c r="E65">
        <v>113000</v>
      </c>
      <c r="F65" s="60">
        <f t="shared" si="8"/>
        <v>-5.6338177182560199E-3</v>
      </c>
      <c r="G65" s="60">
        <f t="shared" si="0"/>
        <v>1.5504186535965254E-2</v>
      </c>
      <c r="H65" s="60">
        <f t="shared" si="1"/>
        <v>1.7857617400006472E-2</v>
      </c>
      <c r="I65" s="60">
        <f>VAR($F$2:F65)</f>
        <v>1.5192855266199699E-4</v>
      </c>
      <c r="J65" s="60">
        <f>VAR($G$2:G65)</f>
        <v>7.9283392210436837E-5</v>
      </c>
      <c r="K65" s="60">
        <f>VAR($H$2:H65)</f>
        <v>3.6402284127366518E-4</v>
      </c>
      <c r="L65" s="60">
        <f t="shared" si="9"/>
        <v>2.1828493235458409E-3</v>
      </c>
      <c r="M65" s="60">
        <f t="shared" si="2"/>
        <v>2.1270494613924345E-3</v>
      </c>
      <c r="N65" s="60">
        <f t="shared" si="10"/>
        <v>2.3336173249278356E-3</v>
      </c>
      <c r="O65" s="60">
        <f t="shared" si="3"/>
        <v>2.0213991254738033E-3</v>
      </c>
      <c r="P65" s="60">
        <f t="shared" si="4"/>
        <v>2.0623957321972324E-3</v>
      </c>
      <c r="Q65" s="60">
        <f t="shared" si="5"/>
        <v>1.9945600962680988E-3</v>
      </c>
      <c r="S65" s="4"/>
      <c r="T65" s="21"/>
      <c r="U65" s="21"/>
      <c r="V65" s="21"/>
      <c r="W65" s="21"/>
    </row>
    <row r="66" spans="1:28" s="1" customFormat="1" x14ac:dyDescent="0.4">
      <c r="A66" s="2">
        <v>64</v>
      </c>
      <c r="B66" s="3">
        <v>43318</v>
      </c>
      <c r="C66">
        <v>276000</v>
      </c>
      <c r="D66">
        <v>29600</v>
      </c>
      <c r="E66">
        <v>113500</v>
      </c>
      <c r="F66" s="60">
        <f t="shared" si="8"/>
        <v>3.8786025035156449E-2</v>
      </c>
      <c r="G66" s="60">
        <f t="shared" si="0"/>
        <v>1.1894787652149146E-2</v>
      </c>
      <c r="H66" s="60">
        <f t="shared" si="1"/>
        <v>4.4150182091166933E-3</v>
      </c>
      <c r="I66" s="60">
        <f>VAR($F$2:F66)</f>
        <v>1.728037771900849E-4</v>
      </c>
      <c r="J66" s="60">
        <f>VAR($G$2:G66)</f>
        <v>7.985415757104566E-5</v>
      </c>
      <c r="K66" s="60">
        <f>VAR($H$2:H66)</f>
        <v>3.5866351119614868E-4</v>
      </c>
      <c r="L66" s="60">
        <f t="shared" si="9"/>
        <v>2.0537827582580424E-3</v>
      </c>
      <c r="M66" s="60">
        <f t="shared" si="2"/>
        <v>2.0138492817174088E-3</v>
      </c>
      <c r="N66" s="60">
        <f t="shared" si="10"/>
        <v>2.2127339553844661E-3</v>
      </c>
      <c r="O66" s="60">
        <f t="shared" si="3"/>
        <v>1.894874312296567E-3</v>
      </c>
      <c r="P66" s="60">
        <f t="shared" si="4"/>
        <v>1.9326155945865587E-3</v>
      </c>
      <c r="Q66" s="60">
        <f t="shared" si="5"/>
        <v>1.8914985603674687E-3</v>
      </c>
      <c r="S66" s="21" t="str">
        <f t="shared" ref="S66:U67" si="23">T11</f>
        <v>1분산</v>
      </c>
      <c r="T66" s="21" t="str">
        <f t="shared" si="23"/>
        <v>2분산</v>
      </c>
      <c r="U66" s="21" t="str">
        <f t="shared" si="23"/>
        <v>3분산</v>
      </c>
      <c r="V66" s="21"/>
      <c r="W66" s="21"/>
    </row>
    <row r="67" spans="1:28" s="1" customFormat="1" x14ac:dyDescent="0.4">
      <c r="A67" s="2">
        <v>65</v>
      </c>
      <c r="B67" s="3">
        <v>43319</v>
      </c>
      <c r="C67">
        <v>277000</v>
      </c>
      <c r="D67">
        <v>28750</v>
      </c>
      <c r="E67">
        <v>120000</v>
      </c>
      <c r="F67" s="60">
        <f t="shared" ref="F67:F130" si="24">LN(C67/C66)</f>
        <v>3.6166404701885148E-3</v>
      </c>
      <c r="G67" s="60">
        <f t="shared" ref="G67:G130" si="25">LN(D67/D66)</f>
        <v>-2.9136594086655254E-2</v>
      </c>
      <c r="H67" s="60">
        <f t="shared" ref="H67:H130" si="26">LN(E67/E66)</f>
        <v>5.5688905860588632E-2</v>
      </c>
      <c r="I67" s="60">
        <f>VAR($F$2:F67)</f>
        <v>1.7029148487459895E-4</v>
      </c>
      <c r="J67" s="60">
        <f>VAR($G$2:G67)</f>
        <v>9.2584671798194365E-5</v>
      </c>
      <c r="K67" s="60">
        <f>VAR($H$2:H67)</f>
        <v>4.0036232751838473E-4</v>
      </c>
      <c r="L67" s="60">
        <f t="shared" ref="L67:L130" si="27">$V$6*L66+(1-$V$6)*F66^2</f>
        <v>2.0208171370442265E-3</v>
      </c>
      <c r="M67" s="60">
        <f t="shared" ref="M67:M130" si="28">$V$6*M66+(1-$V$6)*G66^2</f>
        <v>1.9015074832117475E-3</v>
      </c>
      <c r="N67" s="60">
        <f t="shared" ref="N67:N130" si="29">$V$6*N66+(1-$V$6)*H66^2</f>
        <v>2.0811394612086083E-3</v>
      </c>
      <c r="O67" s="60">
        <f t="shared" ref="O67:O130" si="30">$V$6*O66+(1-$V$6)*F66*G66</f>
        <v>1.8088629454586205E-3</v>
      </c>
      <c r="P67" s="60">
        <f t="shared" ref="P67:P130" si="31">$V$6*P66+(1-$V$6)*F66*H66</f>
        <v>1.8269331193187335E-3</v>
      </c>
      <c r="Q67" s="60">
        <f t="shared" ref="Q67:Q130" si="32">$V$6*Q66+(1-$V$6)*G66*H66</f>
        <v>1.7811595889900894E-3</v>
      </c>
      <c r="S67" s="21">
        <f t="shared" si="23"/>
        <v>1.6451415900603874E-4</v>
      </c>
      <c r="T67" s="21">
        <f t="shared" si="23"/>
        <v>3.8235369374299081E-5</v>
      </c>
      <c r="U67" s="21">
        <f t="shared" si="23"/>
        <v>5.3250788188274065E-4</v>
      </c>
      <c r="V67" s="21"/>
      <c r="W67" s="21"/>
      <c r="Y67" s="1" t="s">
        <v>90</v>
      </c>
      <c r="Z67" s="20" t="s">
        <v>88</v>
      </c>
      <c r="AA67" s="20" t="s">
        <v>30</v>
      </c>
      <c r="AB67" s="20" t="s">
        <v>89</v>
      </c>
    </row>
    <row r="68" spans="1:28" s="1" customFormat="1" x14ac:dyDescent="0.4">
      <c r="A68" s="2">
        <v>66</v>
      </c>
      <c r="B68" s="3">
        <v>43320</v>
      </c>
      <c r="C68">
        <v>277000</v>
      </c>
      <c r="D68">
        <v>28700</v>
      </c>
      <c r="E68">
        <v>119000</v>
      </c>
      <c r="F68" s="60">
        <f t="shared" si="24"/>
        <v>0</v>
      </c>
      <c r="G68" s="60">
        <f t="shared" si="25"/>
        <v>-1.7406444777839894E-3</v>
      </c>
      <c r="H68" s="60">
        <f t="shared" si="26"/>
        <v>-8.3682496705165792E-3</v>
      </c>
      <c r="I68" s="60">
        <f>VAR($F$2:F68)</f>
        <v>1.6771594316870734E-4</v>
      </c>
      <c r="J68" s="60">
        <f>VAR($G$2:G68)</f>
        <v>9.1274935579847624E-5</v>
      </c>
      <c r="K68" s="60">
        <f>VAR($H$2:H68)</f>
        <v>3.9552653427929414E-4</v>
      </c>
      <c r="L68" s="60">
        <f t="shared" si="27"/>
        <v>1.9003529141190091E-3</v>
      </c>
      <c r="M68" s="60">
        <f t="shared" si="28"/>
        <v>1.8383535011172736E-3</v>
      </c>
      <c r="N68" s="60">
        <f t="shared" si="29"/>
        <v>2.1423463476930617E-3</v>
      </c>
      <c r="O68" s="60">
        <f t="shared" si="30"/>
        <v>1.6940085736108679E-3</v>
      </c>
      <c r="P68" s="60">
        <f t="shared" si="31"/>
        <v>1.7294015372001648E-3</v>
      </c>
      <c r="Q68" s="60">
        <f t="shared" si="32"/>
        <v>1.5769349109392881E-3</v>
      </c>
      <c r="S68" s="4"/>
      <c r="T68" s="21"/>
      <c r="U68" s="21"/>
      <c r="V68" s="21"/>
      <c r="W68" s="21"/>
      <c r="Y68" s="1">
        <v>10000000</v>
      </c>
      <c r="Z68" s="69">
        <f>$Y$68*S73</f>
        <v>2341492.4316401435</v>
      </c>
      <c r="AA68" s="69">
        <f t="shared" ref="AA68:AB68" si="33">$Y$68*T73</f>
        <v>367774.30055011465</v>
      </c>
      <c r="AB68" s="69">
        <f t="shared" si="33"/>
        <v>7290733.2678097412</v>
      </c>
    </row>
    <row r="69" spans="1:28" s="1" customFormat="1" x14ac:dyDescent="0.4">
      <c r="A69" s="2">
        <v>67</v>
      </c>
      <c r="B69" s="3">
        <v>43321</v>
      </c>
      <c r="C69">
        <v>279000</v>
      </c>
      <c r="D69">
        <v>29000</v>
      </c>
      <c r="E69">
        <v>125500</v>
      </c>
      <c r="F69" s="60">
        <f t="shared" si="24"/>
        <v>7.1942756340272309E-3</v>
      </c>
      <c r="G69" s="60">
        <f t="shared" si="25"/>
        <v>1.0398707220898517E-2</v>
      </c>
      <c r="H69" s="60">
        <f t="shared" si="26"/>
        <v>5.3182265460309221E-2</v>
      </c>
      <c r="I69" s="60">
        <f>VAR($F$2:F69)</f>
        <v>1.6586216860135122E-4</v>
      </c>
      <c r="J69" s="60">
        <f>VAR($G$2:G69)</f>
        <v>9.1290483956523566E-5</v>
      </c>
      <c r="K69" s="60">
        <f>VAR($H$2:H69)</f>
        <v>4.3032149447338005E-4</v>
      </c>
      <c r="L69" s="60">
        <f t="shared" si="27"/>
        <v>1.7863317392718685E-3</v>
      </c>
      <c r="M69" s="60">
        <f t="shared" si="28"/>
        <v>1.7282340816421194E-3</v>
      </c>
      <c r="N69" s="60">
        <f t="shared" si="29"/>
        <v>2.0180072229843641E-3</v>
      </c>
      <c r="O69" s="60">
        <f t="shared" si="30"/>
        <v>1.5923680591942158E-3</v>
      </c>
      <c r="P69" s="60">
        <f t="shared" si="31"/>
        <v>1.6256374449681549E-3</v>
      </c>
      <c r="Q69" s="60">
        <f t="shared" si="32"/>
        <v>1.4831927851375927E-3</v>
      </c>
      <c r="S69" s="4" t="str">
        <f t="shared" ref="S69:U70" si="34">T17</f>
        <v>12공분</v>
      </c>
      <c r="T69" s="21" t="str">
        <f t="shared" si="34"/>
        <v>13공분</v>
      </c>
      <c r="U69" s="21" t="str">
        <f t="shared" si="34"/>
        <v>23공분</v>
      </c>
      <c r="V69" s="21"/>
      <c r="W69" s="21"/>
    </row>
    <row r="70" spans="1:28" s="1" customFormat="1" x14ac:dyDescent="0.4">
      <c r="A70" s="2">
        <v>68</v>
      </c>
      <c r="B70" s="3">
        <v>43322</v>
      </c>
      <c r="C70">
        <v>278500</v>
      </c>
      <c r="D70">
        <v>28950</v>
      </c>
      <c r="E70">
        <v>128000</v>
      </c>
      <c r="F70" s="60">
        <f t="shared" si="24"/>
        <v>-1.7937224540268775E-3</v>
      </c>
      <c r="G70" s="60">
        <f t="shared" si="25"/>
        <v>-1.7256259674697252E-3</v>
      </c>
      <c r="H70" s="60">
        <f t="shared" si="26"/>
        <v>1.9724505347778573E-2</v>
      </c>
      <c r="I70" s="60">
        <f>VAR($F$2:F70)</f>
        <v>1.6350932002330977E-4</v>
      </c>
      <c r="J70" s="60">
        <f>VAR($G$2:G70)</f>
        <v>9.0044977062849201E-5</v>
      </c>
      <c r="K70" s="60">
        <f>VAR($H$2:H70)</f>
        <v>4.2888685708664066E-4</v>
      </c>
      <c r="L70" s="60">
        <f t="shared" si="27"/>
        <v>1.6822572910294576E-3</v>
      </c>
      <c r="M70" s="60">
        <f t="shared" si="28"/>
        <v>1.6310280234555501E-3</v>
      </c>
      <c r="N70" s="60">
        <f t="shared" si="29"/>
        <v>2.06662799117475E-3</v>
      </c>
      <c r="O70" s="60">
        <f t="shared" si="30"/>
        <v>1.5013146456016443E-3</v>
      </c>
      <c r="P70" s="60">
        <f t="shared" si="31"/>
        <v>1.5510556708638738E-3</v>
      </c>
      <c r="Q70" s="60">
        <f t="shared" si="32"/>
        <v>1.4273828265012887E-3</v>
      </c>
      <c r="S70" s="4">
        <f t="shared" si="34"/>
        <v>1.9759910312045794E-5</v>
      </c>
      <c r="T70" s="21">
        <f t="shared" si="34"/>
        <v>2.1117877290287272E-5</v>
      </c>
      <c r="U70" s="21">
        <f t="shared" si="34"/>
        <v>1.197519211967437E-5</v>
      </c>
      <c r="V70" s="21"/>
      <c r="W70" s="21"/>
      <c r="Y70" s="1" t="s">
        <v>91</v>
      </c>
    </row>
    <row r="71" spans="1:28" s="1" customFormat="1" x14ac:dyDescent="0.4">
      <c r="A71" s="2">
        <v>69</v>
      </c>
      <c r="B71" s="3">
        <v>43325</v>
      </c>
      <c r="C71">
        <v>274500</v>
      </c>
      <c r="D71">
        <v>28400</v>
      </c>
      <c r="E71">
        <v>124000</v>
      </c>
      <c r="F71" s="60">
        <f t="shared" si="24"/>
        <v>-1.4466798417753376E-2</v>
      </c>
      <c r="G71" s="60">
        <f t="shared" si="25"/>
        <v>-1.9181058851843888E-2</v>
      </c>
      <c r="H71" s="60">
        <f t="shared" si="26"/>
        <v>-3.1748698314580298E-2</v>
      </c>
      <c r="I71" s="60">
        <f>VAR($F$2:F71)</f>
        <v>1.6438739902973389E-4</v>
      </c>
      <c r="J71" s="60">
        <f>VAR($G$2:G71)</f>
        <v>9.4457134989377824E-5</v>
      </c>
      <c r="K71" s="60">
        <f>VAR($H$2:H71)</f>
        <v>4.385733360059655E-4</v>
      </c>
      <c r="L71" s="60">
        <f t="shared" si="27"/>
        <v>1.5815148999822151E-3</v>
      </c>
      <c r="M71" s="60">
        <f t="shared" si="28"/>
        <v>1.5333450091469935E-3</v>
      </c>
      <c r="N71" s="60">
        <f t="shared" si="29"/>
        <v>1.9659736783771376E-3</v>
      </c>
      <c r="O71" s="60">
        <f t="shared" si="30"/>
        <v>1.4114214845082516E-3</v>
      </c>
      <c r="P71" s="60">
        <f t="shared" si="31"/>
        <v>1.4558695133238281E-3</v>
      </c>
      <c r="Q71" s="60">
        <f t="shared" si="32"/>
        <v>1.3396976297937939E-3</v>
      </c>
      <c r="S71" s="4"/>
      <c r="T71" s="21"/>
      <c r="U71" s="21"/>
      <c r="V71" s="21"/>
      <c r="W71" s="21"/>
      <c r="Y71" s="1">
        <f>T9*S38+U9*T38+V9*U38</f>
        <v>3.5031891267668549E-4</v>
      </c>
    </row>
    <row r="72" spans="1:28" s="1" customFormat="1" x14ac:dyDescent="0.4">
      <c r="A72" s="2">
        <v>70</v>
      </c>
      <c r="B72" s="3">
        <v>43326</v>
      </c>
      <c r="C72">
        <v>272500</v>
      </c>
      <c r="D72">
        <v>28700</v>
      </c>
      <c r="E72">
        <v>127500</v>
      </c>
      <c r="F72" s="60">
        <f t="shared" si="24"/>
        <v>-7.3126468462866023E-3</v>
      </c>
      <c r="G72" s="60">
        <f t="shared" si="25"/>
        <v>1.0507977598415165E-2</v>
      </c>
      <c r="H72" s="60">
        <f t="shared" si="26"/>
        <v>2.7834798993444057E-2</v>
      </c>
      <c r="I72" s="60">
        <f>VAR($F$2:F72)</f>
        <v>1.6287590063650647E-4</v>
      </c>
      <c r="J72" s="60">
        <f>VAR($G$2:G72)</f>
        <v>9.4507703114426295E-5</v>
      </c>
      <c r="K72" s="60">
        <f>VAR($H$2:H72)</f>
        <v>4.4234579732857455E-4</v>
      </c>
      <c r="L72" s="60">
        <f t="shared" si="27"/>
        <v>1.4991813013708766E-3</v>
      </c>
      <c r="M72" s="60">
        <f t="shared" si="28"/>
        <v>1.4634190897188477E-3</v>
      </c>
      <c r="N72" s="60">
        <f t="shared" si="29"/>
        <v>1.9084940483547234E-3</v>
      </c>
      <c r="O72" s="60">
        <f t="shared" si="30"/>
        <v>1.343385506148678E-3</v>
      </c>
      <c r="P72" s="60">
        <f t="shared" si="31"/>
        <v>1.3960754636369844E-3</v>
      </c>
      <c r="Q72" s="60">
        <f t="shared" si="32"/>
        <v>1.2958541910566505E-3</v>
      </c>
      <c r="S72" s="4" t="s">
        <v>49</v>
      </c>
      <c r="T72" s="21" t="s">
        <v>17</v>
      </c>
      <c r="U72" s="21" t="s">
        <v>19</v>
      </c>
      <c r="V72" s="21" t="s">
        <v>23</v>
      </c>
      <c r="W72" s="21"/>
    </row>
    <row r="73" spans="1:28" s="1" customFormat="1" x14ac:dyDescent="0.4">
      <c r="A73" s="2">
        <v>71</v>
      </c>
      <c r="B73" s="3">
        <v>43328</v>
      </c>
      <c r="C73">
        <v>272000</v>
      </c>
      <c r="D73">
        <v>28950</v>
      </c>
      <c r="E73">
        <v>127500</v>
      </c>
      <c r="F73" s="60">
        <f t="shared" si="24"/>
        <v>-1.8365478073013922E-3</v>
      </c>
      <c r="G73" s="60">
        <f t="shared" si="25"/>
        <v>8.6730812534288639E-3</v>
      </c>
      <c r="H73" s="60">
        <f t="shared" si="26"/>
        <v>0</v>
      </c>
      <c r="I73" s="60">
        <f>VAR($F$2:F73)</f>
        <v>1.6064451595462613E-4</v>
      </c>
      <c r="J73" s="60">
        <f>VAR($G$2:G73)</f>
        <v>9.4064271647220464E-5</v>
      </c>
      <c r="K73" s="60">
        <f>VAR($H$2:H73)</f>
        <v>4.3614743905317431E-4</v>
      </c>
      <c r="L73" s="60">
        <f t="shared" si="27"/>
        <v>1.4124389115225343E-3</v>
      </c>
      <c r="M73" s="60">
        <f t="shared" si="28"/>
        <v>1.3822389999282444E-3</v>
      </c>
      <c r="N73" s="60">
        <f t="shared" si="29"/>
        <v>1.8404709675537659E-3</v>
      </c>
      <c r="O73" s="60">
        <f t="shared" si="30"/>
        <v>1.258171908025003E-3</v>
      </c>
      <c r="P73" s="60">
        <f t="shared" si="31"/>
        <v>1.3000981725141796E-3</v>
      </c>
      <c r="Q73" s="60">
        <f t="shared" si="32"/>
        <v>1.2356521862500213E-3</v>
      </c>
      <c r="S73" s="4">
        <v>0.23414924316401436</v>
      </c>
      <c r="T73" s="21">
        <f>(-57+286*S73)/271</f>
        <v>3.6777430055011467E-2</v>
      </c>
      <c r="U73" s="21">
        <f>(328-557*S73)/271</f>
        <v>0.72907332678097414</v>
      </c>
      <c r="V73" s="21">
        <f>SUM(S73:U73)</f>
        <v>1</v>
      </c>
      <c r="W73" s="21"/>
    </row>
    <row r="74" spans="1:28" s="1" customFormat="1" x14ac:dyDescent="0.4">
      <c r="A74" s="2">
        <v>72</v>
      </c>
      <c r="B74" s="3">
        <v>43329</v>
      </c>
      <c r="C74">
        <v>272000</v>
      </c>
      <c r="D74">
        <v>28750</v>
      </c>
      <c r="E74">
        <v>127000</v>
      </c>
      <c r="F74" s="60">
        <f t="shared" si="24"/>
        <v>0</v>
      </c>
      <c r="G74" s="60">
        <f t="shared" si="25"/>
        <v>-6.9324367756447907E-3</v>
      </c>
      <c r="H74" s="60">
        <f t="shared" si="26"/>
        <v>-3.9292781398895501E-3</v>
      </c>
      <c r="I74" s="60">
        <f>VAR($F$2:F74)</f>
        <v>1.5841425174094185E-4</v>
      </c>
      <c r="J74" s="60">
        <f>VAR($G$2:G74)</f>
        <v>9.3574677990007732E-5</v>
      </c>
      <c r="K74" s="60">
        <f>VAR($H$2:H74)</f>
        <v>4.3049268450079782E-4</v>
      </c>
      <c r="L74" s="60">
        <f t="shared" si="27"/>
        <v>1.3278949513020923E-3</v>
      </c>
      <c r="M74" s="60">
        <f t="shared" si="28"/>
        <v>1.3038180002382645E-3</v>
      </c>
      <c r="N74" s="60">
        <f t="shared" si="29"/>
        <v>1.7300427095005399E-3</v>
      </c>
      <c r="O74" s="60">
        <f t="shared" si="30"/>
        <v>1.1817258818419909E-3</v>
      </c>
      <c r="P74" s="60">
        <f t="shared" si="31"/>
        <v>1.2220922821633287E-3</v>
      </c>
      <c r="Q74" s="60">
        <f t="shared" si="32"/>
        <v>1.1615130550750199E-3</v>
      </c>
      <c r="S74" s="4"/>
      <c r="T74" s="21"/>
      <c r="U74" s="21"/>
      <c r="V74" s="21"/>
      <c r="W74" s="21"/>
    </row>
    <row r="75" spans="1:28" s="1" customFormat="1" x14ac:dyDescent="0.4">
      <c r="A75" s="2">
        <v>73</v>
      </c>
      <c r="B75" s="3">
        <v>43332</v>
      </c>
      <c r="C75">
        <v>272500</v>
      </c>
      <c r="D75">
        <v>28650</v>
      </c>
      <c r="E75">
        <v>124500</v>
      </c>
      <c r="F75" s="60">
        <f t="shared" si="24"/>
        <v>1.836547807301552E-3</v>
      </c>
      <c r="G75" s="60">
        <f t="shared" si="25"/>
        <v>-3.4843240826109225E-3</v>
      </c>
      <c r="H75" s="60">
        <f t="shared" si="26"/>
        <v>-1.9881370553828933E-2</v>
      </c>
      <c r="I75" s="60">
        <f>VAR($F$2:F75)</f>
        <v>1.5627803083533785E-4</v>
      </c>
      <c r="J75" s="60">
        <f>VAR($G$2:G75)</f>
        <v>9.2527612771099531E-5</v>
      </c>
      <c r="K75" s="60">
        <f>VAR($H$2:H75)</f>
        <v>4.3072688293772986E-4</v>
      </c>
      <c r="L75" s="60">
        <f t="shared" si="27"/>
        <v>1.2482212542239666E-3</v>
      </c>
      <c r="M75" s="60">
        <f t="shared" si="28"/>
        <v>1.2284724410028672E-3</v>
      </c>
      <c r="N75" s="60">
        <f t="shared" si="29"/>
        <v>1.6271665005325442E-3</v>
      </c>
      <c r="O75" s="60">
        <f t="shared" si="30"/>
        <v>1.1108223289314715E-3</v>
      </c>
      <c r="P75" s="60">
        <f t="shared" si="31"/>
        <v>1.1487667452335288E-3</v>
      </c>
      <c r="Q75" s="60">
        <f t="shared" si="32"/>
        <v>1.0934566401072411E-3</v>
      </c>
      <c r="S75" s="4" t="s">
        <v>59</v>
      </c>
      <c r="T75" s="21"/>
      <c r="U75" s="21"/>
      <c r="V75" s="21"/>
      <c r="W75" s="21"/>
    </row>
    <row r="76" spans="1:28" s="1" customFormat="1" x14ac:dyDescent="0.4">
      <c r="A76" s="2">
        <v>74</v>
      </c>
      <c r="B76" s="3">
        <v>43333</v>
      </c>
      <c r="C76">
        <v>270000</v>
      </c>
      <c r="D76">
        <v>28350</v>
      </c>
      <c r="E76">
        <v>124000</v>
      </c>
      <c r="F76" s="60">
        <f t="shared" si="24"/>
        <v>-9.2166551049239522E-3</v>
      </c>
      <c r="G76" s="60">
        <f t="shared" si="25"/>
        <v>-1.0526412986987504E-2</v>
      </c>
      <c r="H76" s="60">
        <f t="shared" si="26"/>
        <v>-4.0241502997254907E-3</v>
      </c>
      <c r="I76" s="60">
        <f>VAR($F$2:F76)</f>
        <v>1.5536752244454691E-4</v>
      </c>
      <c r="J76" s="60">
        <f>VAR($G$2:G76)</f>
        <v>9.2936044318865681E-5</v>
      </c>
      <c r="K76" s="60">
        <f>VAR($H$2:H76)</f>
        <v>4.2526065891906406E-4</v>
      </c>
      <c r="L76" s="60">
        <f t="shared" si="27"/>
        <v>1.1735303534414388E-3</v>
      </c>
      <c r="M76" s="60">
        <f t="shared" si="28"/>
        <v>1.1554925254014547E-3</v>
      </c>
      <c r="N76" s="60">
        <f t="shared" si="29"/>
        <v>1.5532526442065108E-3</v>
      </c>
      <c r="O76" s="60">
        <f t="shared" si="30"/>
        <v>1.0437890415303523E-3</v>
      </c>
      <c r="P76" s="60">
        <f t="shared" si="31"/>
        <v>1.0776499552697101E-3</v>
      </c>
      <c r="Q76" s="60">
        <f t="shared" si="32"/>
        <v>1.0320056299937678E-3</v>
      </c>
      <c r="S76" s="4">
        <f>2*S67*S73+T67*((2*T59*S73+U59)/T60)+U67*((2*T61*S73+U61)/T62)+2*S70*((2*U55*S73+V55)/T56)+2*U70*((2*U57+V57)/T58)+2*T70*((2*S73*T63+U63)/T64)</f>
        <v>4.4210696993093337E-4</v>
      </c>
      <c r="T76" s="21"/>
      <c r="U76" s="21"/>
      <c r="V76" s="21"/>
      <c r="W76" s="21"/>
    </row>
    <row r="77" spans="1:28" s="1" customFormat="1" x14ac:dyDescent="0.4">
      <c r="A77" s="2">
        <v>75</v>
      </c>
      <c r="B77" s="3">
        <v>43334</v>
      </c>
      <c r="C77">
        <v>270500</v>
      </c>
      <c r="D77">
        <v>28150</v>
      </c>
      <c r="E77">
        <v>124500</v>
      </c>
      <c r="F77" s="60">
        <f t="shared" si="24"/>
        <v>1.8501392881613734E-3</v>
      </c>
      <c r="G77" s="60">
        <f t="shared" si="25"/>
        <v>-7.0796755880616884E-3</v>
      </c>
      <c r="H77" s="60">
        <f t="shared" si="26"/>
        <v>4.024150299725548E-3</v>
      </c>
      <c r="I77" s="60">
        <f>VAR($F$2:F77)</f>
        <v>1.5333403379400674E-4</v>
      </c>
      <c r="J77" s="60">
        <f>VAR($G$2:G77)</f>
        <v>9.2448616196257573E-5</v>
      </c>
      <c r="K77" s="60">
        <f>VAR($H$2:H77)</f>
        <v>4.1970590960058342E-4</v>
      </c>
      <c r="L77" s="60">
        <f t="shared" si="27"/>
        <v>1.1082153361143398E-3</v>
      </c>
      <c r="M77" s="60">
        <f t="shared" si="28"/>
        <v>1.0928112960997246E-3</v>
      </c>
      <c r="N77" s="60">
        <f t="shared" si="29"/>
        <v>1.4610291126922069E-3</v>
      </c>
      <c r="O77" s="60">
        <f t="shared" si="30"/>
        <v>9.8698279811811453E-4</v>
      </c>
      <c r="P77" s="60">
        <f t="shared" si="31"/>
        <v>1.0152163102777041E-3</v>
      </c>
      <c r="Q77" s="60">
        <f t="shared" si="32"/>
        <v>9.7262688427273889E-4</v>
      </c>
      <c r="S77" s="4"/>
      <c r="T77" s="21"/>
      <c r="U77" s="21"/>
      <c r="V77" s="21"/>
      <c r="W77" s="21"/>
    </row>
    <row r="78" spans="1:28" s="1" customFormat="1" x14ac:dyDescent="0.4">
      <c r="A78" s="2">
        <v>76</v>
      </c>
      <c r="B78" s="3">
        <v>43335</v>
      </c>
      <c r="C78">
        <v>271000</v>
      </c>
      <c r="D78">
        <v>28350</v>
      </c>
      <c r="E78">
        <v>125500</v>
      </c>
      <c r="F78" s="60">
        <f t="shared" si="24"/>
        <v>1.8467225931647112E-3</v>
      </c>
      <c r="G78" s="60">
        <f t="shared" si="25"/>
        <v>7.0796755880617682E-3</v>
      </c>
      <c r="H78" s="60">
        <f t="shared" si="26"/>
        <v>8.0000426670763704E-3</v>
      </c>
      <c r="I78" s="60">
        <f>VAR($F$2:F78)</f>
        <v>1.5135293313720501E-4</v>
      </c>
      <c r="J78" s="60">
        <f>VAR($G$2:G78)</f>
        <v>9.1815230194046903E-5</v>
      </c>
      <c r="K78" s="60">
        <f>VAR($H$2:H78)</f>
        <v>4.1480147412591194E-4</v>
      </c>
      <c r="L78" s="60">
        <f t="shared" si="27"/>
        <v>1.0419277968706153E-3</v>
      </c>
      <c r="M78" s="60">
        <f t="shared" si="28"/>
        <v>1.0302499267196728E-3</v>
      </c>
      <c r="N78" s="60">
        <f t="shared" si="29"/>
        <v>1.3743389930687612E-3</v>
      </c>
      <c r="O78" s="60">
        <f t="shared" si="30"/>
        <v>9.2697792707385307E-4</v>
      </c>
      <c r="P78" s="60">
        <f t="shared" si="31"/>
        <v>9.5475004597530113E-4</v>
      </c>
      <c r="Q78" s="60">
        <f t="shared" si="32"/>
        <v>9.1255989049799507E-4</v>
      </c>
      <c r="S78" s="4"/>
      <c r="T78" s="21"/>
      <c r="U78" s="21"/>
      <c r="V78" s="21"/>
      <c r="W78" s="21"/>
    </row>
    <row r="79" spans="1:28" s="1" customFormat="1" x14ac:dyDescent="0.4">
      <c r="A79" s="2">
        <v>77</v>
      </c>
      <c r="B79" s="3">
        <v>43336</v>
      </c>
      <c r="C79">
        <v>270000</v>
      </c>
      <c r="D79">
        <v>28800</v>
      </c>
      <c r="E79">
        <v>124000</v>
      </c>
      <c r="F79" s="60">
        <f t="shared" si="24"/>
        <v>-3.6968618813260916E-3</v>
      </c>
      <c r="G79" s="60">
        <f t="shared" si="25"/>
        <v>1.5748356968139112E-2</v>
      </c>
      <c r="H79" s="60">
        <f t="shared" si="26"/>
        <v>-1.2024192966801701E-2</v>
      </c>
      <c r="I79" s="60">
        <f>VAR($F$2:F79)</f>
        <v>1.4958131000334613E-4</v>
      </c>
      <c r="J79" s="60">
        <f>VAR($G$2:G79)</f>
        <v>9.3616915904633311E-5</v>
      </c>
      <c r="K79" s="60">
        <f>VAR($H$2:H79)</f>
        <v>4.1165353867614611E-4</v>
      </c>
      <c r="L79" s="60">
        <f t="shared" si="27"/>
        <v>9.7961675211854474E-4</v>
      </c>
      <c r="M79" s="60">
        <f t="shared" si="28"/>
        <v>9.7144223950242428E-4</v>
      </c>
      <c r="N79" s="60">
        <f t="shared" si="29"/>
        <v>1.2957186944451381E-3</v>
      </c>
      <c r="O79" s="60">
        <f t="shared" si="30"/>
        <v>8.7214370326106692E-4</v>
      </c>
      <c r="P79" s="60">
        <f t="shared" si="31"/>
        <v>8.9835147478915724E-4</v>
      </c>
      <c r="Q79" s="60">
        <f t="shared" si="32"/>
        <v>8.6120455947452852E-4</v>
      </c>
      <c r="S79" s="4"/>
      <c r="T79" s="21"/>
      <c r="U79" s="21"/>
      <c r="V79" s="21"/>
      <c r="W79" s="21"/>
    </row>
    <row r="80" spans="1:28" s="1" customFormat="1" x14ac:dyDescent="0.4">
      <c r="A80" s="2">
        <v>78</v>
      </c>
      <c r="B80" s="3">
        <v>43339</v>
      </c>
      <c r="C80">
        <v>266000</v>
      </c>
      <c r="D80">
        <v>28800</v>
      </c>
      <c r="E80">
        <v>128000</v>
      </c>
      <c r="F80" s="60">
        <f t="shared" si="24"/>
        <v>-1.4925650216675706E-2</v>
      </c>
      <c r="G80" s="60">
        <f t="shared" si="25"/>
        <v>0</v>
      </c>
      <c r="H80" s="60">
        <f t="shared" si="26"/>
        <v>3.174869831458027E-2</v>
      </c>
      <c r="I80" s="60">
        <f>VAR($F$2:F80)</f>
        <v>1.5053792592219266E-4</v>
      </c>
      <c r="J80" s="60">
        <f>VAR($G$2:G80)</f>
        <v>9.2422251339003203E-5</v>
      </c>
      <c r="K80" s="60">
        <f>VAR($H$2:H80)</f>
        <v>4.1832703405269341E-4</v>
      </c>
      <c r="L80" s="60">
        <f t="shared" si="27"/>
        <v>9.2165975425760821E-4</v>
      </c>
      <c r="M80" s="60">
        <f t="shared" si="28"/>
        <v>9.2803634996403489E-4</v>
      </c>
      <c r="N80" s="60">
        <f t="shared" si="29"/>
        <v>1.2266504457686027E-3</v>
      </c>
      <c r="O80" s="60">
        <f t="shared" si="30"/>
        <v>8.1632191103126112E-4</v>
      </c>
      <c r="P80" s="60">
        <f t="shared" si="31"/>
        <v>8.4711749313976848E-4</v>
      </c>
      <c r="Q80" s="60">
        <f t="shared" si="32"/>
        <v>7.9817060892035789E-4</v>
      </c>
      <c r="S80" s="4" t="s">
        <v>172</v>
      </c>
      <c r="T80" s="20" t="s">
        <v>88</v>
      </c>
      <c r="U80" s="20" t="s">
        <v>30</v>
      </c>
      <c r="V80" s="20" t="s">
        <v>89</v>
      </c>
      <c r="W80" s="21"/>
    </row>
    <row r="81" spans="1:23" s="1" customFormat="1" x14ac:dyDescent="0.4">
      <c r="A81" s="2">
        <v>79</v>
      </c>
      <c r="B81" s="3">
        <v>43340</v>
      </c>
      <c r="C81">
        <v>267500</v>
      </c>
      <c r="D81">
        <v>28950</v>
      </c>
      <c r="E81">
        <v>125500</v>
      </c>
      <c r="F81" s="60">
        <f t="shared" si="24"/>
        <v>5.6232575543622605E-3</v>
      </c>
      <c r="G81" s="60">
        <f t="shared" si="25"/>
        <v>5.19481687710393E-3</v>
      </c>
      <c r="H81" s="60">
        <f t="shared" si="26"/>
        <v>-1.972450534777859E-2</v>
      </c>
      <c r="I81" s="60">
        <f>VAR($F$2:F81)</f>
        <v>1.4903435092672741E-4</v>
      </c>
      <c r="J81" s="60">
        <f>VAR($G$2:G81)</f>
        <v>9.1510097409741497E-5</v>
      </c>
      <c r="K81" s="60">
        <f>VAR($H$2:H81)</f>
        <v>4.1861553428061959E-4</v>
      </c>
      <c r="L81" s="60">
        <f t="shared" si="27"/>
        <v>8.7972667106558477E-4</v>
      </c>
      <c r="M81" s="60">
        <f t="shared" si="28"/>
        <v>8.723541689661927E-4</v>
      </c>
      <c r="N81" s="60">
        <f t="shared" si="29"/>
        <v>1.2135302097027003E-3</v>
      </c>
      <c r="O81" s="60">
        <f t="shared" si="30"/>
        <v>7.6734259636938537E-4</v>
      </c>
      <c r="P81" s="60">
        <f t="shared" si="31"/>
        <v>7.6785824559869108E-4</v>
      </c>
      <c r="Q81" s="60">
        <f t="shared" si="32"/>
        <v>7.5028037238513638E-4</v>
      </c>
      <c r="S81" s="20" t="s">
        <v>88</v>
      </c>
      <c r="T81" s="21">
        <f>T12</f>
        <v>1.6451415900603874E-4</v>
      </c>
      <c r="U81" s="21">
        <f>T18</f>
        <v>1.9759910312045794E-5</v>
      </c>
      <c r="V81" s="21">
        <f>U18</f>
        <v>2.1117877290287272E-5</v>
      </c>
      <c r="W81" s="21"/>
    </row>
    <row r="82" spans="1:23" s="1" customFormat="1" x14ac:dyDescent="0.4">
      <c r="A82" s="2">
        <v>80</v>
      </c>
      <c r="B82" s="3">
        <v>43341</v>
      </c>
      <c r="C82">
        <v>266000</v>
      </c>
      <c r="D82">
        <v>28950</v>
      </c>
      <c r="E82">
        <v>126500</v>
      </c>
      <c r="F82" s="60">
        <f t="shared" si="24"/>
        <v>-5.62325755436212E-3</v>
      </c>
      <c r="G82" s="60">
        <f t="shared" si="25"/>
        <v>0</v>
      </c>
      <c r="H82" s="60">
        <f t="shared" si="26"/>
        <v>7.9365495957363415E-3</v>
      </c>
      <c r="I82" s="60">
        <f>VAR($F$2:F82)</f>
        <v>1.47565058421299E-4</v>
      </c>
      <c r="J82" s="60">
        <f>VAR($G$2:G82)</f>
        <v>9.0372456416614675E-5</v>
      </c>
      <c r="K82" s="60">
        <f>VAR($H$2:H82)</f>
        <v>4.1395201191943775E-4</v>
      </c>
      <c r="L82" s="60">
        <f t="shared" si="27"/>
        <v>8.2884033233301111E-4</v>
      </c>
      <c r="M82" s="60">
        <f t="shared" si="28"/>
        <v>8.216320861714197E-4</v>
      </c>
      <c r="N82" s="60">
        <f t="shared" si="29"/>
        <v>1.164061763793411E-3</v>
      </c>
      <c r="O82" s="60">
        <f t="shared" si="30"/>
        <v>7.2305474818208442E-4</v>
      </c>
      <c r="P82" s="60">
        <f t="shared" si="31"/>
        <v>7.1513179244059235E-4</v>
      </c>
      <c r="Q82" s="60">
        <f t="shared" si="32"/>
        <v>6.9911563844563809E-4</v>
      </c>
      <c r="S82" s="20" t="s">
        <v>30</v>
      </c>
      <c r="T82" s="21">
        <f>U81</f>
        <v>1.9759910312045794E-5</v>
      </c>
      <c r="U82" s="21">
        <f>U12</f>
        <v>3.8235369374299081E-5</v>
      </c>
      <c r="V82" s="21">
        <f>V18</f>
        <v>1.197519211967437E-5</v>
      </c>
      <c r="W82" s="21"/>
    </row>
    <row r="83" spans="1:23" s="1" customFormat="1" x14ac:dyDescent="0.4">
      <c r="A83" s="2">
        <v>81</v>
      </c>
      <c r="B83" s="3">
        <v>43342</v>
      </c>
      <c r="C83">
        <v>261000</v>
      </c>
      <c r="D83">
        <v>28850</v>
      </c>
      <c r="E83">
        <v>126500</v>
      </c>
      <c r="F83" s="60">
        <f t="shared" si="24"/>
        <v>-1.8975901459005691E-2</v>
      </c>
      <c r="G83" s="60">
        <f t="shared" si="25"/>
        <v>-3.4602110648957311E-3</v>
      </c>
      <c r="H83" s="60">
        <f t="shared" si="26"/>
        <v>0</v>
      </c>
      <c r="I83" s="60">
        <f>VAR($F$2:F83)</f>
        <v>1.501131316425758E-4</v>
      </c>
      <c r="J83" s="60">
        <f>VAR($G$2:G83)</f>
        <v>8.9468004948982038E-5</v>
      </c>
      <c r="K83" s="60">
        <f>VAR($H$2:H83)</f>
        <v>4.0885995713977496E-4</v>
      </c>
      <c r="L83" s="60">
        <f t="shared" si="27"/>
        <v>7.8100717392439183E-4</v>
      </c>
      <c r="M83" s="60">
        <f t="shared" si="28"/>
        <v>7.7233416100113447E-4</v>
      </c>
      <c r="N83" s="60">
        <f t="shared" si="29"/>
        <v>1.0979973871349414E-3</v>
      </c>
      <c r="O83" s="60">
        <f t="shared" si="30"/>
        <v>6.7967146329115931E-4</v>
      </c>
      <c r="P83" s="60">
        <f t="shared" si="31"/>
        <v>6.6954612914596912E-4</v>
      </c>
      <c r="Q83" s="60">
        <f t="shared" si="32"/>
        <v>6.5716870013889973E-4</v>
      </c>
      <c r="S83" s="20" t="s">
        <v>89</v>
      </c>
      <c r="T83" s="21">
        <f>V81</f>
        <v>2.1117877290287272E-5</v>
      </c>
      <c r="U83" s="21">
        <f>V82</f>
        <v>1.197519211967437E-5</v>
      </c>
      <c r="V83" s="21">
        <f>V12</f>
        <v>5.3250788188274065E-4</v>
      </c>
      <c r="W83" s="21"/>
    </row>
    <row r="84" spans="1:23" s="1" customFormat="1" x14ac:dyDescent="0.4">
      <c r="A84" s="2">
        <v>82</v>
      </c>
      <c r="B84" s="3">
        <v>43343</v>
      </c>
      <c r="C84">
        <v>265000</v>
      </c>
      <c r="D84">
        <v>28900</v>
      </c>
      <c r="E84">
        <v>125000</v>
      </c>
      <c r="F84" s="60">
        <f t="shared" si="24"/>
        <v>1.5209418663528708E-2</v>
      </c>
      <c r="G84" s="60">
        <f t="shared" si="25"/>
        <v>1.7316021642778939E-3</v>
      </c>
      <c r="H84" s="60">
        <f t="shared" si="26"/>
        <v>-1.1928570865273845E-2</v>
      </c>
      <c r="I84" s="60">
        <f>VAR($F$2:F84)</f>
        <v>1.5117205653829448E-4</v>
      </c>
      <c r="J84" s="60">
        <f>VAR($G$2:G84)</f>
        <v>8.8390996764978945E-5</v>
      </c>
      <c r="K84" s="60">
        <f>VAR($H$2:H84)</f>
        <v>4.0595537181359451E-4</v>
      </c>
      <c r="L84" s="60">
        <f t="shared" si="27"/>
        <v>7.5575183365984193E-4</v>
      </c>
      <c r="M84" s="60">
        <f t="shared" si="28"/>
        <v>7.26712494977884E-4</v>
      </c>
      <c r="N84" s="60">
        <f t="shared" si="29"/>
        <v>1.0321175439068448E-3</v>
      </c>
      <c r="O84" s="60">
        <f t="shared" si="30"/>
        <v>6.4283081294537903E-4</v>
      </c>
      <c r="P84" s="60">
        <f t="shared" si="31"/>
        <v>6.293733613972109E-4</v>
      </c>
      <c r="Q84" s="60">
        <f t="shared" si="32"/>
        <v>6.1773857813056572E-4</v>
      </c>
      <c r="S84" s="4"/>
      <c r="T84" s="21"/>
      <c r="U84" s="21"/>
      <c r="V84" s="21"/>
      <c r="W84" s="21"/>
    </row>
    <row r="85" spans="1:23" s="1" customFormat="1" x14ac:dyDescent="0.4">
      <c r="A85" s="2">
        <v>83</v>
      </c>
      <c r="B85" s="3">
        <v>43346</v>
      </c>
      <c r="C85">
        <v>264000</v>
      </c>
      <c r="D85">
        <v>28900</v>
      </c>
      <c r="E85">
        <v>121500</v>
      </c>
      <c r="F85" s="60">
        <f t="shared" si="24"/>
        <v>-3.7807228399060443E-3</v>
      </c>
      <c r="G85" s="60">
        <f t="shared" si="25"/>
        <v>0</v>
      </c>
      <c r="H85" s="60">
        <f t="shared" si="26"/>
        <v>-2.8399474521698002E-2</v>
      </c>
      <c r="I85" s="60">
        <f>VAR($F$2:F85)</f>
        <v>1.495128147048787E-4</v>
      </c>
      <c r="J85" s="60">
        <f>VAR($G$2:G85)</f>
        <v>8.7331296247735593E-5</v>
      </c>
      <c r="K85" s="60">
        <f>VAR($H$2:H85)</f>
        <v>4.1139398024692424E-4</v>
      </c>
      <c r="L85" s="60">
        <f t="shared" si="27"/>
        <v>7.2428630860520106E-4</v>
      </c>
      <c r="M85" s="60">
        <f t="shared" si="28"/>
        <v>6.8328965204253087E-4</v>
      </c>
      <c r="N85" s="60">
        <f t="shared" si="29"/>
        <v>9.7872793944570567E-4</v>
      </c>
      <c r="O85" s="60">
        <f t="shared" si="30"/>
        <v>6.0584116390516676E-4</v>
      </c>
      <c r="P85" s="60">
        <f t="shared" si="31"/>
        <v>5.8072536201252698E-4</v>
      </c>
      <c r="Q85" s="60">
        <f t="shared" si="32"/>
        <v>5.7943493109510866E-4</v>
      </c>
      <c r="S85" s="4"/>
      <c r="T85" s="21"/>
      <c r="U85" s="21"/>
      <c r="V85" s="21"/>
      <c r="W85" s="21"/>
    </row>
    <row r="86" spans="1:23" s="1" customFormat="1" x14ac:dyDescent="0.4">
      <c r="A86" s="2">
        <v>84</v>
      </c>
      <c r="B86" s="3">
        <v>43347</v>
      </c>
      <c r="C86">
        <v>262500</v>
      </c>
      <c r="D86">
        <v>28700</v>
      </c>
      <c r="E86">
        <v>122000</v>
      </c>
      <c r="F86" s="60">
        <f t="shared" si="24"/>
        <v>-5.6980211146377786E-3</v>
      </c>
      <c r="G86" s="60">
        <f t="shared" si="25"/>
        <v>-6.9444723528110461E-3</v>
      </c>
      <c r="H86" s="60">
        <f t="shared" si="26"/>
        <v>4.1067819526535024E-3</v>
      </c>
      <c r="I86" s="60">
        <f>VAR($F$2:F86)</f>
        <v>1.4809704802265907E-4</v>
      </c>
      <c r="J86" s="60">
        <f>VAR($G$2:G86)</f>
        <v>8.6971296691705347E-5</v>
      </c>
      <c r="K86" s="60">
        <f>VAR($H$2:H86)</f>
        <v>4.0663246166859228E-4</v>
      </c>
      <c r="L86" s="60">
        <f t="shared" si="27"/>
        <v>6.8168676200042015E-4</v>
      </c>
      <c r="M86" s="60">
        <f t="shared" si="28"/>
        <v>6.4229227291997897E-4</v>
      </c>
      <c r="N86" s="60">
        <f t="shared" si="29"/>
        <v>9.6839607226547784E-4</v>
      </c>
      <c r="O86" s="60">
        <f t="shared" si="30"/>
        <v>5.6949069407085675E-4</v>
      </c>
      <c r="P86" s="60">
        <f t="shared" si="31"/>
        <v>5.5232407280970616E-4</v>
      </c>
      <c r="Q86" s="60">
        <f t="shared" si="32"/>
        <v>5.4466883522940213E-4</v>
      </c>
      <c r="S86" s="4"/>
      <c r="T86" s="21"/>
      <c r="U86" s="21"/>
      <c r="V86" s="21"/>
      <c r="W86" s="21"/>
    </row>
    <row r="87" spans="1:23" s="1" customFormat="1" x14ac:dyDescent="0.4">
      <c r="A87" s="2">
        <v>85</v>
      </c>
      <c r="B87" s="3">
        <v>43348</v>
      </c>
      <c r="C87">
        <v>260500</v>
      </c>
      <c r="D87">
        <v>28900</v>
      </c>
      <c r="E87">
        <v>121000</v>
      </c>
      <c r="F87" s="60">
        <f t="shared" si="24"/>
        <v>-7.6482208382568449E-3</v>
      </c>
      <c r="G87" s="60">
        <f t="shared" si="25"/>
        <v>6.944472352810995E-3</v>
      </c>
      <c r="H87" s="60">
        <f t="shared" si="26"/>
        <v>-8.23049913651548E-3</v>
      </c>
      <c r="I87" s="60">
        <f>VAR($F$2:F87)</f>
        <v>1.4699980444322227E-4</v>
      </c>
      <c r="J87" s="60">
        <f>VAR($G$2:G87)</f>
        <v>8.642106212165315E-5</v>
      </c>
      <c r="K87" s="60">
        <f>VAR($H$2:H87)</f>
        <v>4.0278558741747351E-4</v>
      </c>
      <c r="L87" s="60">
        <f t="shared" si="27"/>
        <v>6.4273360295776644E-4</v>
      </c>
      <c r="M87" s="60">
        <f t="shared" si="28"/>
        <v>6.0664827832031764E-4</v>
      </c>
      <c r="N87" s="60">
        <f t="shared" si="29"/>
        <v>9.113042474099475E-4</v>
      </c>
      <c r="O87" s="60">
        <f t="shared" si="30"/>
        <v>5.3769543743238538E-4</v>
      </c>
      <c r="P87" s="60">
        <f t="shared" si="31"/>
        <v>5.1778059662435779E-4</v>
      </c>
      <c r="Q87" s="60">
        <f t="shared" si="32"/>
        <v>5.1027753909188448E-4</v>
      </c>
      <c r="S87" s="4"/>
      <c r="T87" s="21"/>
      <c r="U87" s="21"/>
      <c r="V87" s="21"/>
      <c r="W87" s="21"/>
    </row>
    <row r="88" spans="1:23" s="1" customFormat="1" x14ac:dyDescent="0.4">
      <c r="A88" s="2">
        <v>86</v>
      </c>
      <c r="B88" s="3">
        <v>43349</v>
      </c>
      <c r="C88">
        <v>260000</v>
      </c>
      <c r="D88">
        <v>29000</v>
      </c>
      <c r="E88">
        <v>120000</v>
      </c>
      <c r="F88" s="60">
        <f t="shared" si="24"/>
        <v>-1.9212301778939326E-3</v>
      </c>
      <c r="G88" s="60">
        <f t="shared" si="25"/>
        <v>3.4542348680876036E-3</v>
      </c>
      <c r="H88" s="60">
        <f t="shared" si="26"/>
        <v>-8.2988028146950658E-3</v>
      </c>
      <c r="I88" s="60">
        <f>VAR($F$2:F88)</f>
        <v>1.4532121800479232E-4</v>
      </c>
      <c r="J88" s="60">
        <f>VAR($G$2:G88)</f>
        <v>8.5507135608089976E-5</v>
      </c>
      <c r="K88" s="60">
        <f>VAR($H$2:H88)</f>
        <v>3.9902087004090015E-4</v>
      </c>
      <c r="L88" s="60">
        <f t="shared" si="27"/>
        <v>6.0767930369974522E-4</v>
      </c>
      <c r="M88" s="60">
        <f t="shared" si="28"/>
        <v>5.7314292339663596E-4</v>
      </c>
      <c r="N88" s="60">
        <f t="shared" si="29"/>
        <v>8.606904595275215E-4</v>
      </c>
      <c r="O88" s="60">
        <f t="shared" si="30"/>
        <v>5.0224693969687416E-4</v>
      </c>
      <c r="P88" s="60">
        <f t="shared" si="31"/>
        <v>4.9049068132720548E-4</v>
      </c>
      <c r="Q88" s="60">
        <f t="shared" si="32"/>
        <v>4.7623149832416939E-4</v>
      </c>
      <c r="S88" s="4"/>
      <c r="T88" s="21"/>
      <c r="U88" s="21"/>
      <c r="V88" s="21"/>
      <c r="W88" s="21"/>
    </row>
    <row r="89" spans="1:23" s="1" customFormat="1" x14ac:dyDescent="0.4">
      <c r="A89" s="2">
        <v>87</v>
      </c>
      <c r="B89" s="3">
        <v>43350</v>
      </c>
      <c r="C89">
        <v>267000</v>
      </c>
      <c r="D89">
        <v>28950</v>
      </c>
      <c r="E89">
        <v>120000</v>
      </c>
      <c r="F89" s="60">
        <f t="shared" si="24"/>
        <v>2.6567027384721706E-2</v>
      </c>
      <c r="G89" s="60">
        <f t="shared" si="25"/>
        <v>-1.7256259674697252E-3</v>
      </c>
      <c r="H89" s="60">
        <f t="shared" si="26"/>
        <v>0</v>
      </c>
      <c r="I89" s="60">
        <f>VAR($F$2:F89)</f>
        <v>1.5185683236744417E-4</v>
      </c>
      <c r="J89" s="60">
        <f>VAR($G$2:G89)</f>
        <v>8.458969232328827E-5</v>
      </c>
      <c r="K89" s="60">
        <f>VAR($H$2:H89)</f>
        <v>3.9443772800269592E-4</v>
      </c>
      <c r="L89" s="60">
        <f t="shared" si="27"/>
        <v>5.7144001300154753E-4</v>
      </c>
      <c r="M89" s="60">
        <f t="shared" si="28"/>
        <v>5.3947025230427254E-4</v>
      </c>
      <c r="N89" s="60">
        <f t="shared" si="29"/>
        <v>8.131812396453016E-4</v>
      </c>
      <c r="O89" s="60">
        <f t="shared" si="30"/>
        <v>4.7171394049885546E-4</v>
      </c>
      <c r="P89" s="60">
        <f t="shared" si="31"/>
        <v>4.620178750720521E-4</v>
      </c>
      <c r="Q89" s="60">
        <f t="shared" si="32"/>
        <v>4.4593764758196503E-4</v>
      </c>
      <c r="S89" s="4"/>
      <c r="T89" s="21"/>
      <c r="U89" s="21"/>
      <c r="V89" s="21"/>
      <c r="W89" s="21"/>
    </row>
    <row r="90" spans="1:23" s="1" customFormat="1" x14ac:dyDescent="0.4">
      <c r="A90" s="2">
        <v>88</v>
      </c>
      <c r="B90" s="3">
        <v>43353</v>
      </c>
      <c r="C90">
        <v>263000</v>
      </c>
      <c r="D90">
        <v>28450</v>
      </c>
      <c r="E90">
        <v>119000</v>
      </c>
      <c r="F90" s="60">
        <f t="shared" si="24"/>
        <v>-1.5094626222485016E-2</v>
      </c>
      <c r="G90" s="60">
        <f t="shared" si="25"/>
        <v>-1.7422043446664346E-2</v>
      </c>
      <c r="H90" s="60">
        <f t="shared" si="26"/>
        <v>-8.3682496705165792E-3</v>
      </c>
      <c r="I90" s="60">
        <f>VAR($F$2:F90)</f>
        <v>1.5269127352032877E-4</v>
      </c>
      <c r="J90" s="60">
        <f>VAR($G$2:G90)</f>
        <v>8.729649665583576E-5</v>
      </c>
      <c r="K90" s="60">
        <f>VAR($H$2:H90)</f>
        <v>3.908457604127438E-4</v>
      </c>
      <c r="L90" s="60">
        <f t="shared" si="27"/>
        <v>5.7950202886508791E-4</v>
      </c>
      <c r="M90" s="60">
        <f t="shared" si="28"/>
        <v>5.0728070426479257E-4</v>
      </c>
      <c r="N90" s="60">
        <f t="shared" si="29"/>
        <v>7.6439036526658346E-4</v>
      </c>
      <c r="O90" s="60">
        <f t="shared" si="30"/>
        <v>4.4066041892891082E-4</v>
      </c>
      <c r="P90" s="60">
        <f t="shared" si="31"/>
        <v>4.3429680256772894E-4</v>
      </c>
      <c r="Q90" s="60">
        <f t="shared" si="32"/>
        <v>4.191813887270471E-4</v>
      </c>
      <c r="S90" s="4"/>
      <c r="T90" s="21"/>
      <c r="U90" s="21"/>
      <c r="V90" s="21"/>
      <c r="W90" s="21"/>
    </row>
    <row r="91" spans="1:23" s="1" customFormat="1" x14ac:dyDescent="0.4">
      <c r="A91" s="2">
        <v>89</v>
      </c>
      <c r="B91" s="3">
        <v>43354</v>
      </c>
      <c r="C91">
        <v>260000</v>
      </c>
      <c r="D91">
        <v>28650</v>
      </c>
      <c r="E91">
        <v>116500</v>
      </c>
      <c r="F91" s="60">
        <f t="shared" si="24"/>
        <v>-1.1472401162236807E-2</v>
      </c>
      <c r="G91" s="60">
        <f t="shared" si="25"/>
        <v>7.0052825884085925E-3</v>
      </c>
      <c r="H91" s="60">
        <f t="shared" si="26"/>
        <v>-2.1232220105774167E-2</v>
      </c>
      <c r="I91" s="60">
        <f>VAR($F$2:F91)</f>
        <v>1.5239512186306762E-4</v>
      </c>
      <c r="J91" s="60">
        <f>VAR($G$2:G91)</f>
        <v>8.6794113473395281E-5</v>
      </c>
      <c r="K91" s="60">
        <f>VAR($H$2:H91)</f>
        <v>3.916696510587259E-4</v>
      </c>
      <c r="L91" s="60">
        <f t="shared" si="27"/>
        <v>5.5840277158097451E-4</v>
      </c>
      <c r="M91" s="60">
        <f t="shared" si="28"/>
        <v>4.9505551788035264E-4</v>
      </c>
      <c r="N91" s="60">
        <f t="shared" si="29"/>
        <v>7.2272859950347449E-4</v>
      </c>
      <c r="O91" s="60">
        <f t="shared" si="30"/>
        <v>4.2999954782473374E-4</v>
      </c>
      <c r="P91" s="60">
        <f t="shared" si="31"/>
        <v>4.1581793046843805E-4</v>
      </c>
      <c r="Q91" s="60">
        <f t="shared" si="32"/>
        <v>4.0277802596336076E-4</v>
      </c>
      <c r="S91" s="4"/>
      <c r="T91" s="21"/>
      <c r="U91" s="21"/>
      <c r="V91" s="21"/>
      <c r="W91" s="21"/>
    </row>
    <row r="92" spans="1:23" s="1" customFormat="1" x14ac:dyDescent="0.4">
      <c r="A92" s="2">
        <v>90</v>
      </c>
      <c r="B92" s="3">
        <v>43355</v>
      </c>
      <c r="C92">
        <v>261500</v>
      </c>
      <c r="D92">
        <v>29150</v>
      </c>
      <c r="E92">
        <v>120000</v>
      </c>
      <c r="F92" s="60">
        <f t="shared" si="24"/>
        <v>5.7526524894498414E-3</v>
      </c>
      <c r="G92" s="60">
        <f t="shared" si="25"/>
        <v>1.7301469635752867E-2</v>
      </c>
      <c r="H92" s="60">
        <f t="shared" si="26"/>
        <v>2.9600469776290682E-2</v>
      </c>
      <c r="I92" s="60">
        <f>VAR($F$2:F92)</f>
        <v>1.511037810721124E-4</v>
      </c>
      <c r="J92" s="60">
        <f>VAR($G$2:G92)</f>
        <v>8.8925922807274138E-5</v>
      </c>
      <c r="K92" s="60">
        <f>VAR($H$2:H92)</f>
        <v>3.9682143938629216E-4</v>
      </c>
      <c r="L92" s="60">
        <f t="shared" si="27"/>
        <v>5.3279556459175364E-4</v>
      </c>
      <c r="M92" s="60">
        <f t="shared" si="28"/>
        <v>4.6829662585613909E-4</v>
      </c>
      <c r="N92" s="60">
        <f t="shared" si="29"/>
        <v>7.064133137704684E-4</v>
      </c>
      <c r="O92" s="60">
        <f t="shared" si="30"/>
        <v>3.9937753022870634E-4</v>
      </c>
      <c r="P92" s="60">
        <f t="shared" si="31"/>
        <v>4.0548392743743283E-4</v>
      </c>
      <c r="Q92" s="60">
        <f t="shared" si="32"/>
        <v>3.6968708229634476E-4</v>
      </c>
      <c r="S92" s="4"/>
      <c r="T92" s="21"/>
      <c r="U92" s="21"/>
      <c r="V92" s="21"/>
      <c r="W92" s="21"/>
    </row>
    <row r="93" spans="1:23" s="1" customFormat="1" x14ac:dyDescent="0.4">
      <c r="A93" s="2">
        <v>91</v>
      </c>
      <c r="B93" s="3">
        <v>43356</v>
      </c>
      <c r="C93">
        <v>258000</v>
      </c>
      <c r="D93">
        <v>28850</v>
      </c>
      <c r="E93">
        <v>121000</v>
      </c>
      <c r="F93" s="60">
        <f t="shared" si="24"/>
        <v>-1.3474698583360159E-2</v>
      </c>
      <c r="G93" s="60">
        <f t="shared" si="25"/>
        <v>-1.0344919842392773E-2</v>
      </c>
      <c r="H93" s="60">
        <f t="shared" si="26"/>
        <v>8.2988028146950641E-3</v>
      </c>
      <c r="I93" s="60">
        <f>VAR($F$2:F93)</f>
        <v>1.5135042713266316E-4</v>
      </c>
      <c r="J93" s="60">
        <f>VAR($G$2:G93)</f>
        <v>8.9274797168993264E-5</v>
      </c>
      <c r="K93" s="60">
        <f>VAR($H$2:H93)</f>
        <v>3.931192284078864E-4</v>
      </c>
      <c r="L93" s="60">
        <f t="shared" si="27"/>
        <v>5.0281341135611081E-4</v>
      </c>
      <c r="M93" s="60">
        <f t="shared" si="28"/>
        <v>4.5815927939818344E-4</v>
      </c>
      <c r="N93" s="60">
        <f t="shared" si="29"/>
        <v>7.1659978360286614E-4</v>
      </c>
      <c r="O93" s="60">
        <f t="shared" si="30"/>
        <v>3.8138663895725922E-4</v>
      </c>
      <c r="P93" s="60">
        <f t="shared" si="31"/>
        <v>3.9137176476003465E-4</v>
      </c>
      <c r="Q93" s="60">
        <f t="shared" si="32"/>
        <v>3.782337551008749E-4</v>
      </c>
      <c r="S93" s="4"/>
      <c r="T93" s="21"/>
      <c r="U93" s="21"/>
      <c r="V93" s="21"/>
      <c r="W93" s="21"/>
    </row>
    <row r="94" spans="1:23" s="1" customFormat="1" x14ac:dyDescent="0.4">
      <c r="A94" s="2">
        <v>92</v>
      </c>
      <c r="B94" s="3">
        <v>43357</v>
      </c>
      <c r="C94">
        <v>258500</v>
      </c>
      <c r="D94">
        <v>29150</v>
      </c>
      <c r="E94">
        <v>120000</v>
      </c>
      <c r="F94" s="60">
        <f t="shared" si="24"/>
        <v>1.9361090268664007E-3</v>
      </c>
      <c r="G94" s="60">
        <f t="shared" si="25"/>
        <v>1.034491984239273E-2</v>
      </c>
      <c r="H94" s="60">
        <f t="shared" si="26"/>
        <v>-8.2988028146950658E-3</v>
      </c>
      <c r="I94" s="60">
        <f>VAR($F$2:F94)</f>
        <v>1.4976263242787215E-4</v>
      </c>
      <c r="J94" s="60">
        <f>VAR($G$2:G94)</f>
        <v>8.9329650722502776E-5</v>
      </c>
      <c r="K94" s="60">
        <f>VAR($H$2:H94)</f>
        <v>3.8969771732871801E-4</v>
      </c>
      <c r="L94" s="60">
        <f t="shared" si="27"/>
        <v>4.8353865678948862E-4</v>
      </c>
      <c r="M94" s="60">
        <f t="shared" si="28"/>
        <v>4.3709076462702435E-4</v>
      </c>
      <c r="N94" s="60">
        <f t="shared" si="29"/>
        <v>6.7773600427612553E-4</v>
      </c>
      <c r="O94" s="60">
        <f t="shared" si="30"/>
        <v>3.6686712122453952E-4</v>
      </c>
      <c r="P94" s="60">
        <f t="shared" si="31"/>
        <v>3.6118002688258715E-4</v>
      </c>
      <c r="Q94" s="60">
        <f t="shared" si="32"/>
        <v>3.5038870280047172E-4</v>
      </c>
      <c r="S94" s="4"/>
      <c r="T94" s="21"/>
      <c r="U94" s="21"/>
      <c r="V94" s="21"/>
      <c r="W94" s="21"/>
    </row>
    <row r="95" spans="1:23" s="1" customFormat="1" x14ac:dyDescent="0.4">
      <c r="A95" s="2">
        <v>93</v>
      </c>
      <c r="B95" s="3">
        <v>43360</v>
      </c>
      <c r="C95">
        <v>258000</v>
      </c>
      <c r="D95">
        <v>29700</v>
      </c>
      <c r="E95">
        <v>121500</v>
      </c>
      <c r="F95" s="60">
        <f t="shared" si="24"/>
        <v>-1.9361090268664404E-3</v>
      </c>
      <c r="G95" s="60">
        <f t="shared" si="25"/>
        <v>1.8692133012152546E-2</v>
      </c>
      <c r="H95" s="60">
        <f t="shared" si="26"/>
        <v>1.242251999855711E-2</v>
      </c>
      <c r="I95" s="60">
        <f>VAR($F$2:F95)</f>
        <v>1.4817911629890279E-4</v>
      </c>
      <c r="J95" s="60">
        <f>VAR($G$2:G95)</f>
        <v>9.1818520157746446E-5</v>
      </c>
      <c r="K95" s="60">
        <f>VAR($H$2:H95)</f>
        <v>3.8701847892800054E-4</v>
      </c>
      <c r="L95" s="60">
        <f t="shared" si="27"/>
        <v>4.547512484719541E-4</v>
      </c>
      <c r="M95" s="60">
        <f t="shared" si="28"/>
        <v>4.1728636074213473E-4</v>
      </c>
      <c r="N95" s="60">
        <f t="shared" si="29"/>
        <v>6.4120405170898934E-4</v>
      </c>
      <c r="O95" s="60">
        <f t="shared" si="30"/>
        <v>3.4605682751241105E-4</v>
      </c>
      <c r="P95" s="60">
        <f t="shared" si="31"/>
        <v>3.3854518204712894E-4</v>
      </c>
      <c r="Q95" s="60">
        <f t="shared" si="32"/>
        <v>3.2421435363809279E-4</v>
      </c>
      <c r="S95" s="4"/>
      <c r="T95" s="21"/>
      <c r="U95" s="21"/>
      <c r="V95" s="21"/>
      <c r="W95" s="21"/>
    </row>
    <row r="96" spans="1:23" s="1" customFormat="1" x14ac:dyDescent="0.4">
      <c r="A96" s="2">
        <v>94</v>
      </c>
      <c r="B96" s="3">
        <v>43361</v>
      </c>
      <c r="C96">
        <v>257500</v>
      </c>
      <c r="D96">
        <v>29900</v>
      </c>
      <c r="E96">
        <v>120500</v>
      </c>
      <c r="F96" s="60">
        <f t="shared" si="24"/>
        <v>-1.9398648178265917E-3</v>
      </c>
      <c r="G96" s="60">
        <f t="shared" si="25"/>
        <v>6.7114345879867778E-3</v>
      </c>
      <c r="H96" s="60">
        <f t="shared" si="26"/>
        <v>-8.2645098498934245E-3</v>
      </c>
      <c r="I96" s="60">
        <f>VAR($F$2:F96)</f>
        <v>1.4662885746278003E-4</v>
      </c>
      <c r="J96" s="60">
        <f>VAR($G$2:G96)</f>
        <v>9.1200059557391551E-5</v>
      </c>
      <c r="K96" s="60">
        <f>VAR($H$2:H96)</f>
        <v>3.8373426012447111E-4</v>
      </c>
      <c r="L96" s="60">
        <f t="shared" si="27"/>
        <v>4.2769108465347163E-4</v>
      </c>
      <c r="M96" s="60">
        <f t="shared" si="28"/>
        <v>4.1321292929024685E-4</v>
      </c>
      <c r="N96" s="60">
        <f t="shared" si="29"/>
        <v>6.1199094879332307E-4</v>
      </c>
      <c r="O96" s="60">
        <f t="shared" si="30"/>
        <v>3.2312201741429338E-4</v>
      </c>
      <c r="P96" s="60">
        <f t="shared" si="31"/>
        <v>3.167893899379631E-4</v>
      </c>
      <c r="Q96" s="60">
        <f t="shared" si="32"/>
        <v>3.1869369618935648E-4</v>
      </c>
      <c r="S96" s="4"/>
      <c r="T96" s="21"/>
      <c r="U96" s="21"/>
      <c r="V96" s="21"/>
      <c r="W96" s="21"/>
    </row>
    <row r="97" spans="1:23" s="1" customFormat="1" x14ac:dyDescent="0.4">
      <c r="A97" s="2">
        <v>95</v>
      </c>
      <c r="B97" s="3">
        <v>43362</v>
      </c>
      <c r="C97">
        <v>259000</v>
      </c>
      <c r="D97">
        <v>29600</v>
      </c>
      <c r="E97">
        <v>117000</v>
      </c>
      <c r="F97" s="60">
        <f t="shared" si="24"/>
        <v>5.8083415957469551E-3</v>
      </c>
      <c r="G97" s="60">
        <f t="shared" si="25"/>
        <v>-1.0084119066626047E-2</v>
      </c>
      <c r="H97" s="60">
        <f t="shared" si="26"/>
        <v>-2.9475818132953576E-2</v>
      </c>
      <c r="I97" s="60">
        <f>VAR($F$2:F97)</f>
        <v>1.4548448301092228E-4</v>
      </c>
      <c r="J97" s="60">
        <f>VAR($G$2:G97)</f>
        <v>9.1505626878513995E-5</v>
      </c>
      <c r="K97" s="60">
        <f>VAR($H$2:H97)</f>
        <v>3.8907835961626797E-4</v>
      </c>
      <c r="L97" s="60">
        <f t="shared" si="27"/>
        <v>4.0225540410494977E-4</v>
      </c>
      <c r="M97" s="60">
        <f t="shared" si="28"/>
        <v>3.9112275478656153E-4</v>
      </c>
      <c r="N97" s="60">
        <f t="shared" si="29"/>
        <v>5.793696192492628E-4</v>
      </c>
      <c r="O97" s="60">
        <f t="shared" si="30"/>
        <v>3.0295353981937297E-4</v>
      </c>
      <c r="P97" s="60">
        <f t="shared" si="31"/>
        <v>2.9874394845534868E-4</v>
      </c>
      <c r="Q97" s="60">
        <f t="shared" si="32"/>
        <v>2.962440713824351E-4</v>
      </c>
      <c r="S97" s="4"/>
      <c r="T97" s="21"/>
      <c r="U97" s="21"/>
      <c r="V97" s="21"/>
      <c r="W97" s="21"/>
    </row>
    <row r="98" spans="1:23" s="1" customFormat="1" x14ac:dyDescent="0.4">
      <c r="A98" s="2">
        <v>96</v>
      </c>
      <c r="B98" s="3">
        <v>43363</v>
      </c>
      <c r="C98">
        <v>258000</v>
      </c>
      <c r="D98">
        <v>29700</v>
      </c>
      <c r="E98">
        <v>117500</v>
      </c>
      <c r="F98" s="60">
        <f t="shared" si="24"/>
        <v>-3.8684767779203176E-3</v>
      </c>
      <c r="G98" s="60">
        <f t="shared" si="25"/>
        <v>3.372684478639156E-3</v>
      </c>
      <c r="H98" s="60">
        <f t="shared" si="26"/>
        <v>4.264398786457518E-3</v>
      </c>
      <c r="I98" s="60">
        <f>VAR($F$2:F98)</f>
        <v>1.4409905914146296E-4</v>
      </c>
      <c r="J98" s="60">
        <f>VAR($G$2:G98)</f>
        <v>9.0619435473320768E-5</v>
      </c>
      <c r="K98" s="60">
        <f>VAR($H$2:H98)</f>
        <v>3.8519367464828796E-4</v>
      </c>
      <c r="L98" s="60">
        <f t="shared" si="27"/>
        <v>3.8014428978422582E-4</v>
      </c>
      <c r="M98" s="60">
        <f t="shared" si="28"/>
        <v>3.7375675694036129E-4</v>
      </c>
      <c r="N98" s="60">
        <f t="shared" si="29"/>
        <v>5.9673687337072432E-4</v>
      </c>
      <c r="O98" s="60">
        <f t="shared" si="30"/>
        <v>2.8126200693634164E-4</v>
      </c>
      <c r="P98" s="60">
        <f t="shared" si="31"/>
        <v>2.7054697431620934E-4</v>
      </c>
      <c r="Q98" s="60">
        <f t="shared" si="32"/>
        <v>2.9630368667782413E-4</v>
      </c>
      <c r="S98" s="4"/>
      <c r="T98" s="21"/>
      <c r="U98" s="21"/>
      <c r="V98" s="21"/>
      <c r="W98" s="21"/>
    </row>
    <row r="99" spans="1:23" s="1" customFormat="1" x14ac:dyDescent="0.4">
      <c r="A99" s="2">
        <v>97</v>
      </c>
      <c r="B99" s="3">
        <v>43364</v>
      </c>
      <c r="C99">
        <v>265000</v>
      </c>
      <c r="D99">
        <v>29200</v>
      </c>
      <c r="E99">
        <v>118500</v>
      </c>
      <c r="F99" s="60">
        <f t="shared" si="24"/>
        <v>2.6770241064604832E-2</v>
      </c>
      <c r="G99" s="60">
        <f t="shared" si="25"/>
        <v>-1.6978336534417906E-2</v>
      </c>
      <c r="H99" s="60">
        <f t="shared" si="26"/>
        <v>8.4746269909722356E-3</v>
      </c>
      <c r="I99" s="60">
        <f>VAR($F$2:F99)</f>
        <v>1.5012061500222268E-4</v>
      </c>
      <c r="J99" s="60">
        <f>VAR($G$2:G99)</f>
        <v>9.2928504506998802E-5</v>
      </c>
      <c r="K99" s="60">
        <f>VAR($H$2:H99)</f>
        <v>3.8191006651920709E-4</v>
      </c>
      <c r="L99" s="60">
        <f t="shared" si="27"/>
        <v>3.5823353915205076E-4</v>
      </c>
      <c r="M99" s="60">
        <f t="shared" si="28"/>
        <v>3.520138515594868E-4</v>
      </c>
      <c r="N99" s="60">
        <f t="shared" si="29"/>
        <v>5.6202376678907726E-4</v>
      </c>
      <c r="O99" s="60">
        <f t="shared" si="30"/>
        <v>2.6360345742506907E-4</v>
      </c>
      <c r="P99" s="60">
        <f t="shared" si="31"/>
        <v>2.5332435219660465E-4</v>
      </c>
      <c r="Q99" s="60">
        <f t="shared" si="32"/>
        <v>2.7938841377302343E-4</v>
      </c>
      <c r="S99" s="4"/>
      <c r="T99" s="21"/>
      <c r="U99" s="21"/>
      <c r="V99" s="21"/>
      <c r="W99" s="21"/>
    </row>
    <row r="100" spans="1:23" s="1" customFormat="1" x14ac:dyDescent="0.4">
      <c r="A100" s="2">
        <v>98</v>
      </c>
      <c r="B100" s="3">
        <v>43370</v>
      </c>
      <c r="C100">
        <v>272500</v>
      </c>
      <c r="D100">
        <v>29950</v>
      </c>
      <c r="E100">
        <v>120500</v>
      </c>
      <c r="F100" s="60">
        <f t="shared" si="24"/>
        <v>2.7908788117076658E-2</v>
      </c>
      <c r="G100" s="60">
        <f t="shared" si="25"/>
        <v>2.5360615287222228E-2</v>
      </c>
      <c r="H100" s="60">
        <f t="shared" si="26"/>
        <v>1.6736792355523826E-2</v>
      </c>
      <c r="I100" s="60">
        <f>VAR($F$2:F100)</f>
        <v>1.5649977017538546E-4</v>
      </c>
      <c r="J100" s="60">
        <f>VAR($G$2:G100)</f>
        <v>9.8139155531676802E-5</v>
      </c>
      <c r="K100" s="60">
        <f>VAR($H$2:H100)</f>
        <v>3.8072528976875369E-4</v>
      </c>
      <c r="L100" s="60">
        <f t="shared" si="27"/>
        <v>3.79738275202351E-4</v>
      </c>
      <c r="M100" s="60">
        <f t="shared" si="28"/>
        <v>3.4818885515447456E-4</v>
      </c>
      <c r="N100" s="60">
        <f t="shared" si="29"/>
        <v>5.3261149893989949E-4</v>
      </c>
      <c r="O100" s="60">
        <f t="shared" si="30"/>
        <v>2.2051640026542359E-4</v>
      </c>
      <c r="P100" s="60">
        <f t="shared" si="31"/>
        <v>2.5173695951366439E-4</v>
      </c>
      <c r="Q100" s="60">
        <f t="shared" si="32"/>
        <v>2.5399200480325873E-4</v>
      </c>
      <c r="S100" s="4"/>
      <c r="T100" s="21"/>
      <c r="U100" s="21"/>
      <c r="V100" s="21"/>
      <c r="W100" s="21"/>
    </row>
    <row r="101" spans="1:23" s="1" customFormat="1" x14ac:dyDescent="0.4">
      <c r="A101" s="2">
        <v>99</v>
      </c>
      <c r="B101" s="3">
        <v>43371</v>
      </c>
      <c r="C101">
        <v>284000</v>
      </c>
      <c r="D101">
        <v>30150</v>
      </c>
      <c r="E101">
        <v>119000</v>
      </c>
      <c r="F101" s="60">
        <f t="shared" si="24"/>
        <v>4.1335624057907333E-2</v>
      </c>
      <c r="G101" s="60">
        <f t="shared" si="25"/>
        <v>6.6555986117360667E-3</v>
      </c>
      <c r="H101" s="60">
        <f t="shared" si="26"/>
        <v>-1.2526259819180256E-2</v>
      </c>
      <c r="I101" s="60">
        <f>VAR($F$2:F101)</f>
        <v>1.7183545777162658E-4</v>
      </c>
      <c r="J101" s="60">
        <f>VAR($G$2:G101)</f>
        <v>9.74771315289884E-5</v>
      </c>
      <c r="K101" s="60">
        <f>VAR($H$2:H101)</f>
        <v>3.785805612852803E-4</v>
      </c>
      <c r="L101" s="60">
        <f t="shared" si="27"/>
        <v>4.036880059400427E-4</v>
      </c>
      <c r="M101" s="60">
        <f t="shared" si="28"/>
        <v>3.658871723099955E-4</v>
      </c>
      <c r="N101" s="60">
        <f t="shared" si="29"/>
        <v>5.1746202210462076E-4</v>
      </c>
      <c r="O101" s="60">
        <f t="shared" si="30"/>
        <v>2.4975245856368502E-4</v>
      </c>
      <c r="P101" s="60">
        <f t="shared" si="31"/>
        <v>2.6465895743943391E-4</v>
      </c>
      <c r="Q101" s="60">
        <f t="shared" si="32"/>
        <v>2.6421980563929692E-4</v>
      </c>
      <c r="S101" s="4"/>
      <c r="T101" s="21"/>
      <c r="U101" s="21"/>
      <c r="V101" s="21"/>
      <c r="W101" s="21"/>
    </row>
    <row r="102" spans="1:23" s="1" customFormat="1" x14ac:dyDescent="0.4">
      <c r="A102" s="2">
        <v>100</v>
      </c>
      <c r="B102" s="3">
        <v>43374</v>
      </c>
      <c r="C102">
        <v>284500</v>
      </c>
      <c r="D102">
        <v>30050</v>
      </c>
      <c r="E102">
        <v>119500</v>
      </c>
      <c r="F102" s="60">
        <f t="shared" si="24"/>
        <v>1.7590154051796245E-3</v>
      </c>
      <c r="G102" s="60">
        <f t="shared" si="25"/>
        <v>-3.322262191977848E-3</v>
      </c>
      <c r="H102" s="60">
        <f t="shared" si="26"/>
        <v>4.1928782600359578E-3</v>
      </c>
      <c r="I102" s="60">
        <f>VAR($F$2:F102)</f>
        <v>1.7013001027313288E-4</v>
      </c>
      <c r="J102" s="60">
        <f>VAR($G$2:G102)</f>
        <v>9.6685169580899982E-5</v>
      </c>
      <c r="K102" s="60">
        <f>VAR($H$2:H102)</f>
        <v>3.749382827069078E-4</v>
      </c>
      <c r="L102" s="60">
        <f t="shared" si="27"/>
        <v>4.8198475455903903E-4</v>
      </c>
      <c r="M102" s="60">
        <f t="shared" si="28"/>
        <v>3.4659176154422833E-4</v>
      </c>
      <c r="N102" s="60">
        <f t="shared" si="29"/>
        <v>4.9582873188180009E-4</v>
      </c>
      <c r="O102" s="60">
        <f t="shared" si="30"/>
        <v>2.5127411037556704E-4</v>
      </c>
      <c r="P102" s="60">
        <f t="shared" si="31"/>
        <v>2.1771257398882951E-4</v>
      </c>
      <c r="Q102" s="60">
        <f t="shared" si="32"/>
        <v>2.4336443185317218E-4</v>
      </c>
      <c r="S102" s="4"/>
      <c r="T102" s="21"/>
      <c r="U102" s="21"/>
      <c r="V102" s="21"/>
      <c r="W102" s="21"/>
    </row>
    <row r="103" spans="1:23" s="1" customFormat="1" x14ac:dyDescent="0.4">
      <c r="A103" s="2">
        <v>101</v>
      </c>
      <c r="B103" s="3">
        <v>43375</v>
      </c>
      <c r="C103">
        <v>285000</v>
      </c>
      <c r="D103">
        <v>29500</v>
      </c>
      <c r="E103">
        <v>115500</v>
      </c>
      <c r="F103" s="60">
        <f t="shared" si="24"/>
        <v>1.7559267022650125E-3</v>
      </c>
      <c r="G103" s="60">
        <f t="shared" si="25"/>
        <v>-1.8472397635442429E-2</v>
      </c>
      <c r="H103" s="60">
        <f t="shared" si="26"/>
        <v>-3.4045841409717101E-2</v>
      </c>
      <c r="I103" s="60">
        <f>VAR($F$2:F103)</f>
        <v>1.6845801506799491E-4</v>
      </c>
      <c r="J103" s="60">
        <f>VAR($G$2:G103)</f>
        <v>9.9419420848813526E-5</v>
      </c>
      <c r="K103" s="60">
        <f>VAR($H$2:H103)</f>
        <v>3.8287419589758939E-4</v>
      </c>
      <c r="L103" s="60">
        <f t="shared" si="27"/>
        <v>4.5325131739723621E-4</v>
      </c>
      <c r="M103" s="60">
        <f t="shared" si="28"/>
        <v>3.2645850141590935E-4</v>
      </c>
      <c r="N103" s="60">
        <f t="shared" si="29"/>
        <v>4.6713382165510095E-4</v>
      </c>
      <c r="O103" s="60">
        <f t="shared" si="30"/>
        <v>2.3584702913048892E-4</v>
      </c>
      <c r="P103" s="60">
        <f t="shared" si="31"/>
        <v>2.0509233979658646E-4</v>
      </c>
      <c r="Q103" s="60">
        <f t="shared" si="32"/>
        <v>2.2792677548684885E-4</v>
      </c>
      <c r="S103" s="4"/>
      <c r="T103" s="21"/>
      <c r="U103" s="21"/>
      <c r="V103" s="21"/>
      <c r="W103" s="21"/>
    </row>
    <row r="104" spans="1:23" s="1" customFormat="1" x14ac:dyDescent="0.4">
      <c r="A104" s="2">
        <v>102</v>
      </c>
      <c r="B104" s="3">
        <v>43377</v>
      </c>
      <c r="C104">
        <v>284500</v>
      </c>
      <c r="D104">
        <v>29800</v>
      </c>
      <c r="E104">
        <v>112000</v>
      </c>
      <c r="F104" s="60">
        <f t="shared" si="24"/>
        <v>-1.7559267022649199E-3</v>
      </c>
      <c r="G104" s="60">
        <f t="shared" si="25"/>
        <v>1.0118130165584686E-2</v>
      </c>
      <c r="H104" s="60">
        <f t="shared" si="26"/>
        <v>-3.077165866675366E-2</v>
      </c>
      <c r="I104" s="60">
        <f>VAR($F$2:F104)</f>
        <v>1.6686218056348746E-4</v>
      </c>
      <c r="J104" s="60">
        <f>VAR($G$2:G104)</f>
        <v>9.9298251752802968E-5</v>
      </c>
      <c r="K104" s="60">
        <f>VAR($H$2:H104)</f>
        <v>3.8836469175396486E-4</v>
      </c>
      <c r="L104" s="60">
        <f t="shared" si="27"/>
        <v>4.2624123506842566E-4</v>
      </c>
      <c r="M104" s="60">
        <f t="shared" si="28"/>
        <v>3.2734475979506874E-4</v>
      </c>
      <c r="N104" s="60">
        <f t="shared" si="29"/>
        <v>5.086529513935314E-4</v>
      </c>
      <c r="O104" s="60">
        <f t="shared" si="30"/>
        <v>2.1975003680688374E-4</v>
      </c>
      <c r="P104" s="60">
        <f t="shared" si="31"/>
        <v>1.8919987928684714E-4</v>
      </c>
      <c r="Q104" s="60">
        <f t="shared" si="32"/>
        <v>2.5198566817884833E-4</v>
      </c>
      <c r="S104" s="4"/>
      <c r="T104" s="21"/>
      <c r="U104" s="21"/>
      <c r="V104" s="21"/>
      <c r="W104" s="21"/>
    </row>
    <row r="105" spans="1:23" s="1" customFormat="1" x14ac:dyDescent="0.4">
      <c r="A105" s="2">
        <v>103</v>
      </c>
      <c r="B105" s="3">
        <v>43378</v>
      </c>
      <c r="C105">
        <v>283000</v>
      </c>
      <c r="D105">
        <v>30000</v>
      </c>
      <c r="E105">
        <v>109000</v>
      </c>
      <c r="F105" s="60">
        <f t="shared" si="24"/>
        <v>-5.2863559231479491E-3</v>
      </c>
      <c r="G105" s="60">
        <f t="shared" si="25"/>
        <v>6.6889881507967101E-3</v>
      </c>
      <c r="H105" s="60">
        <f t="shared" si="26"/>
        <v>-2.715098906595086E-2</v>
      </c>
      <c r="I105" s="60">
        <f>VAR($F$2:F105)</f>
        <v>1.6557717862085051E-4</v>
      </c>
      <c r="J105" s="60">
        <f>VAR($G$2:G105)</f>
        <v>9.8663935369422136E-5</v>
      </c>
      <c r="K105" s="60">
        <f>VAR($H$2:H105)</f>
        <v>3.9157092635902578E-4</v>
      </c>
      <c r="L105" s="60">
        <f t="shared" si="27"/>
        <v>4.0085175767934372E-4</v>
      </c>
      <c r="M105" s="60">
        <f t="shared" si="28"/>
        <v>3.1384666769022749E-4</v>
      </c>
      <c r="N105" s="60">
        <f t="shared" si="29"/>
        <v>5.3494747293611131E-4</v>
      </c>
      <c r="O105" s="60">
        <f t="shared" si="30"/>
        <v>2.0549903290238616E-4</v>
      </c>
      <c r="P105" s="60">
        <f t="shared" si="31"/>
        <v>1.8108985315719235E-4</v>
      </c>
      <c r="Q105" s="60">
        <f t="shared" si="32"/>
        <v>2.1818542922004807E-4</v>
      </c>
      <c r="S105" s="4"/>
      <c r="T105" s="21"/>
      <c r="U105" s="21"/>
      <c r="V105" s="21"/>
      <c r="W105" s="21"/>
    </row>
    <row r="106" spans="1:23" s="1" customFormat="1" x14ac:dyDescent="0.4">
      <c r="A106" s="2">
        <v>104</v>
      </c>
      <c r="B106" s="3">
        <v>43381</v>
      </c>
      <c r="C106">
        <v>284000</v>
      </c>
      <c r="D106">
        <v>29900</v>
      </c>
      <c r="E106">
        <v>107500</v>
      </c>
      <c r="F106" s="60">
        <f t="shared" si="24"/>
        <v>3.5273405179684406E-3</v>
      </c>
      <c r="G106" s="60">
        <f t="shared" si="25"/>
        <v>-3.3389012655145986E-3</v>
      </c>
      <c r="H106" s="60">
        <f t="shared" si="26"/>
        <v>-1.3857034661426241E-2</v>
      </c>
      <c r="I106" s="60">
        <f>VAR($F$2:F106)</f>
        <v>1.6406897125018275E-4</v>
      </c>
      <c r="J106" s="60">
        <f>VAR($G$2:G106)</f>
        <v>9.7885502443598638E-5</v>
      </c>
      <c r="K106" s="60">
        <f>VAR($H$2:H106)</f>
        <v>3.8951175835209503E-4</v>
      </c>
      <c r="L106" s="60">
        <f t="shared" si="27"/>
        <v>3.7847738575535518E-4</v>
      </c>
      <c r="M106" s="60">
        <f t="shared" si="28"/>
        <v>2.9770042137770375E-4</v>
      </c>
      <c r="N106" s="60">
        <f t="shared" si="29"/>
        <v>5.4708119699550762E-4</v>
      </c>
      <c r="O106" s="60">
        <f t="shared" si="30"/>
        <v>1.9104746860039312E-4</v>
      </c>
      <c r="P106" s="60">
        <f t="shared" si="31"/>
        <v>1.7883624947984768E-4</v>
      </c>
      <c r="Q106" s="60">
        <f t="shared" si="32"/>
        <v>1.9419754481817179E-4</v>
      </c>
      <c r="S106" s="4"/>
      <c r="T106" s="21"/>
      <c r="U106" s="21"/>
      <c r="V106" s="21"/>
      <c r="W106" s="21"/>
    </row>
    <row r="107" spans="1:23" s="1" customFormat="1" x14ac:dyDescent="0.4">
      <c r="A107" s="2">
        <v>105</v>
      </c>
      <c r="B107" s="3">
        <v>43383</v>
      </c>
      <c r="C107">
        <v>285500</v>
      </c>
      <c r="D107">
        <v>30000</v>
      </c>
      <c r="E107">
        <v>104000</v>
      </c>
      <c r="F107" s="60">
        <f t="shared" si="24"/>
        <v>5.2677909348588046E-3</v>
      </c>
      <c r="G107" s="60">
        <f t="shared" si="25"/>
        <v>3.3389012655146303E-3</v>
      </c>
      <c r="H107" s="60">
        <f t="shared" si="26"/>
        <v>-3.3099948426344838E-2</v>
      </c>
      <c r="I107" s="60">
        <f>VAR($F$2:F107)</f>
        <v>1.6271302970051859E-4</v>
      </c>
      <c r="J107" s="60">
        <f>VAR($G$2:G107)</f>
        <v>9.7011747798011349E-5</v>
      </c>
      <c r="K107" s="60">
        <f>VAR($H$2:H107)</f>
        <v>3.9576622315873073E-4</v>
      </c>
      <c r="L107" s="60">
        <f t="shared" si="27"/>
        <v>3.5651527047781599E-4</v>
      </c>
      <c r="M107" s="60">
        <f t="shared" si="28"/>
        <v>2.8050729179469278E-4</v>
      </c>
      <c r="N107" s="60">
        <f t="shared" si="29"/>
        <v>5.2577736975225524E-4</v>
      </c>
      <c r="O107" s="60">
        <f t="shared" si="30"/>
        <v>1.7887797398120878E-4</v>
      </c>
      <c r="P107" s="60">
        <f t="shared" si="31"/>
        <v>1.651733657218483E-4</v>
      </c>
      <c r="Q107" s="60">
        <f t="shared" si="32"/>
        <v>1.8532172836312042E-4</v>
      </c>
      <c r="S107" s="4"/>
      <c r="T107" s="21"/>
      <c r="U107" s="21"/>
      <c r="V107" s="21"/>
      <c r="W107" s="21"/>
    </row>
    <row r="108" spans="1:23" s="1" customFormat="1" x14ac:dyDescent="0.4">
      <c r="A108" s="2">
        <v>106</v>
      </c>
      <c r="B108" s="3">
        <v>43384</v>
      </c>
      <c r="C108">
        <v>277500</v>
      </c>
      <c r="D108">
        <v>29000</v>
      </c>
      <c r="E108">
        <v>98500</v>
      </c>
      <c r="F108" s="60">
        <f t="shared" si="24"/>
        <v>-2.8421095909575707E-2</v>
      </c>
      <c r="G108" s="60">
        <f t="shared" si="25"/>
        <v>-3.3901551675681339E-2</v>
      </c>
      <c r="H108" s="60">
        <f t="shared" si="26"/>
        <v>-5.4334350963329503E-2</v>
      </c>
      <c r="I108" s="60">
        <f>VAR($F$2:F108)</f>
        <v>1.6906662853252908E-4</v>
      </c>
      <c r="J108" s="60">
        <f>VAR($G$2:G108)</f>
        <v>1.0739777579743195E-4</v>
      </c>
      <c r="K108" s="60">
        <f>VAR($H$2:H108)</f>
        <v>4.1870958486384639E-4</v>
      </c>
      <c r="L108" s="60">
        <f t="shared" si="27"/>
        <v>3.3678933152914983E-4</v>
      </c>
      <c r="M108" s="60">
        <f t="shared" si="28"/>
        <v>2.6434574998666254E-4</v>
      </c>
      <c r="N108" s="60">
        <f t="shared" si="29"/>
        <v>5.599671227167212E-4</v>
      </c>
      <c r="O108" s="60">
        <f t="shared" si="30"/>
        <v>1.6920061357146826E-4</v>
      </c>
      <c r="P108" s="60">
        <f t="shared" si="31"/>
        <v>1.448011472826618E-4</v>
      </c>
      <c r="Q108" s="60">
        <f t="shared" si="32"/>
        <v>1.6757137707998167E-4</v>
      </c>
      <c r="S108" s="4"/>
      <c r="T108" s="21"/>
      <c r="U108" s="21"/>
      <c r="V108" s="21"/>
      <c r="W108" s="21"/>
    </row>
    <row r="109" spans="1:23" s="1" customFormat="1" x14ac:dyDescent="0.4">
      <c r="A109" s="2">
        <v>107</v>
      </c>
      <c r="B109" s="3">
        <v>43385</v>
      </c>
      <c r="C109">
        <v>272000</v>
      </c>
      <c r="D109">
        <v>28800</v>
      </c>
      <c r="E109">
        <v>101000</v>
      </c>
      <c r="F109" s="60">
        <f t="shared" si="24"/>
        <v>-2.0018866890491902E-2</v>
      </c>
      <c r="G109" s="60">
        <f t="shared" si="25"/>
        <v>-6.9204428445737952E-3</v>
      </c>
      <c r="H109" s="60">
        <f t="shared" si="26"/>
        <v>2.506396866321622E-2</v>
      </c>
      <c r="I109" s="60">
        <f>VAR($F$2:F109)</f>
        <v>1.7133210480719743E-4</v>
      </c>
      <c r="J109" s="60">
        <f>VAR($G$2:G109)</f>
        <v>1.0691044459815325E-4</v>
      </c>
      <c r="K109" s="60">
        <f>VAR($H$2:H109)</f>
        <v>4.2128434617082585E-4</v>
      </c>
      <c r="L109" s="60">
        <f t="shared" si="27"/>
        <v>3.6504749319947894E-4</v>
      </c>
      <c r="M109" s="60">
        <f t="shared" si="28"/>
        <v>3.1744391734859633E-4</v>
      </c>
      <c r="N109" s="60">
        <f t="shared" si="29"/>
        <v>7.0350239703009408E-4</v>
      </c>
      <c r="O109" s="60">
        <f t="shared" si="30"/>
        <v>2.1685973185665879E-4</v>
      </c>
      <c r="P109" s="60">
        <f t="shared" si="31"/>
        <v>2.2876758644050225E-4</v>
      </c>
      <c r="Q109" s="60">
        <f t="shared" si="32"/>
        <v>2.6803822287205817E-4</v>
      </c>
      <c r="S109" s="4"/>
      <c r="T109" s="21"/>
      <c r="U109" s="21"/>
      <c r="V109" s="21"/>
      <c r="W109" s="21"/>
    </row>
    <row r="110" spans="1:23" s="1" customFormat="1" x14ac:dyDescent="0.4">
      <c r="A110" s="2">
        <v>108</v>
      </c>
      <c r="B110" s="3">
        <v>43388</v>
      </c>
      <c r="C110">
        <v>274500</v>
      </c>
      <c r="D110">
        <v>29050</v>
      </c>
      <c r="E110">
        <v>99300</v>
      </c>
      <c r="F110" s="60">
        <f t="shared" si="24"/>
        <v>9.1491946535880823E-3</v>
      </c>
      <c r="G110" s="60">
        <f t="shared" si="25"/>
        <v>8.643096156020014E-3</v>
      </c>
      <c r="H110" s="60">
        <f t="shared" si="26"/>
        <v>-1.6974945790132558E-2</v>
      </c>
      <c r="I110" s="60">
        <f>VAR($F$2:F110)</f>
        <v>1.7048508890368103E-4</v>
      </c>
      <c r="J110" s="60">
        <f>VAR($G$2:G110)</f>
        <v>1.065321250427113E-4</v>
      </c>
      <c r="K110" s="60">
        <f>VAR($H$2:H110)</f>
        <v>4.1967770705947859E-4</v>
      </c>
      <c r="L110" s="60">
        <f t="shared" si="27"/>
        <v>3.6718994550226418E-4</v>
      </c>
      <c r="M110" s="60">
        <f t="shared" si="28"/>
        <v>3.0127083405758132E-4</v>
      </c>
      <c r="N110" s="60">
        <f t="shared" si="29"/>
        <v>6.9898440471732946E-4</v>
      </c>
      <c r="O110" s="60">
        <f t="shared" si="30"/>
        <v>2.1216051339298606E-4</v>
      </c>
      <c r="P110" s="60">
        <f t="shared" si="31"/>
        <v>1.8493639610908894E-4</v>
      </c>
      <c r="Q110" s="60">
        <f t="shared" si="32"/>
        <v>2.4154870374421607E-4</v>
      </c>
      <c r="S110" s="4"/>
      <c r="T110" s="21"/>
      <c r="U110" s="21"/>
      <c r="V110" s="21"/>
      <c r="W110" s="21"/>
    </row>
    <row r="111" spans="1:23" s="1" customFormat="1" x14ac:dyDescent="0.4">
      <c r="A111" s="2">
        <v>109</v>
      </c>
      <c r="B111" s="3">
        <v>43389</v>
      </c>
      <c r="C111">
        <v>273000</v>
      </c>
      <c r="D111">
        <v>29250</v>
      </c>
      <c r="E111">
        <v>100500</v>
      </c>
      <c r="F111" s="60">
        <f t="shared" si="24"/>
        <v>-5.4794657646255957E-3</v>
      </c>
      <c r="G111" s="60">
        <f t="shared" si="25"/>
        <v>6.8610903799451606E-3</v>
      </c>
      <c r="H111" s="60">
        <f t="shared" si="26"/>
        <v>1.2012156448003434E-2</v>
      </c>
      <c r="I111" s="60">
        <f>VAR($F$2:F111)</f>
        <v>1.6921986348565778E-4</v>
      </c>
      <c r="J111" s="60">
        <f>VAR($G$2:G111)</f>
        <v>1.0591648533326557E-4</v>
      </c>
      <c r="K111" s="60">
        <f>VAR($H$2:H111)</f>
        <v>4.174401045113239E-4</v>
      </c>
      <c r="L111" s="60">
        <f t="shared" si="27"/>
        <v>3.5018101454068298E-4</v>
      </c>
      <c r="M111" s="60">
        <f t="shared" si="28"/>
        <v>2.8767677068385891E-4</v>
      </c>
      <c r="N111" s="60">
        <f t="shared" si="29"/>
        <v>6.74334267508966E-4</v>
      </c>
      <c r="O111" s="60">
        <f t="shared" si="30"/>
        <v>2.0417552473787326E-4</v>
      </c>
      <c r="P111" s="60">
        <f t="shared" si="31"/>
        <v>1.6452178734646189E-4</v>
      </c>
      <c r="Q111" s="60">
        <f t="shared" si="32"/>
        <v>2.182528161971225E-4</v>
      </c>
      <c r="S111" s="4"/>
      <c r="T111" s="21"/>
      <c r="U111" s="21"/>
      <c r="V111" s="21"/>
      <c r="W111" s="21"/>
    </row>
    <row r="112" spans="1:23" s="1" customFormat="1" x14ac:dyDescent="0.4">
      <c r="A112" s="2">
        <v>110</v>
      </c>
      <c r="B112" s="3">
        <v>43390</v>
      </c>
      <c r="C112">
        <v>280000</v>
      </c>
      <c r="D112">
        <v>29500</v>
      </c>
      <c r="E112">
        <v>100500</v>
      </c>
      <c r="F112" s="60">
        <f t="shared" si="24"/>
        <v>2.5317807984289786E-2</v>
      </c>
      <c r="G112" s="60">
        <f t="shared" si="25"/>
        <v>8.5106896679086105E-3</v>
      </c>
      <c r="H112" s="60">
        <f t="shared" si="26"/>
        <v>0</v>
      </c>
      <c r="I112" s="60">
        <f>VAR($F$2:F112)</f>
        <v>1.7336440539923883E-4</v>
      </c>
      <c r="J112" s="60">
        <f>VAR($G$2:G112)</f>
        <v>1.0551587703386592E-4</v>
      </c>
      <c r="K112" s="60">
        <f>VAR($H$2:H112)</f>
        <v>4.1365785817278929E-4</v>
      </c>
      <c r="L112" s="60">
        <f t="shared" si="27"/>
        <v>3.3097162637218421E-4</v>
      </c>
      <c r="M112" s="60">
        <f t="shared" si="28"/>
        <v>2.7324063811493389E-4</v>
      </c>
      <c r="N112" s="60">
        <f t="shared" si="29"/>
        <v>6.4253172561030665E-4</v>
      </c>
      <c r="O112" s="60">
        <f t="shared" si="30"/>
        <v>1.8966928666290614E-4</v>
      </c>
      <c r="P112" s="60">
        <f t="shared" si="31"/>
        <v>1.507012681047045E-4</v>
      </c>
      <c r="Q112" s="60">
        <f t="shared" si="32"/>
        <v>2.1010263668816271E-4</v>
      </c>
      <c r="S112" s="4"/>
      <c r="T112" s="21"/>
      <c r="U112" s="21"/>
      <c r="V112" s="21"/>
      <c r="W112" s="21"/>
    </row>
    <row r="113" spans="1:23" s="1" customFormat="1" x14ac:dyDescent="0.4">
      <c r="A113" s="2">
        <v>111</v>
      </c>
      <c r="B113" s="3">
        <v>43391</v>
      </c>
      <c r="C113">
        <v>278000</v>
      </c>
      <c r="D113">
        <v>29900</v>
      </c>
      <c r="E113">
        <v>100500</v>
      </c>
      <c r="F113" s="60">
        <f t="shared" si="24"/>
        <v>-7.168489478612516E-3</v>
      </c>
      <c r="G113" s="60">
        <f t="shared" si="25"/>
        <v>1.3468217050866611E-2</v>
      </c>
      <c r="H113" s="60">
        <f t="shared" si="26"/>
        <v>0</v>
      </c>
      <c r="I113" s="60">
        <f>VAR($F$2:F113)</f>
        <v>1.7231784213914378E-4</v>
      </c>
      <c r="J113" s="60">
        <f>VAR($G$2:G113)</f>
        <v>1.0602505014004246E-4</v>
      </c>
      <c r="K113" s="60">
        <f>VAR($H$2:H113)</f>
        <v>4.0994353631666189E-4</v>
      </c>
      <c r="L113" s="60">
        <f t="shared" si="27"/>
        <v>3.4957281285761524E-4</v>
      </c>
      <c r="M113" s="60">
        <f t="shared" si="28"/>
        <v>2.6119211014544462E-4</v>
      </c>
      <c r="N113" s="60">
        <f t="shared" si="29"/>
        <v>6.0397982207368824E-4</v>
      </c>
      <c r="O113" s="60">
        <f t="shared" si="30"/>
        <v>1.9121744987269114E-4</v>
      </c>
      <c r="P113" s="60">
        <f t="shared" si="31"/>
        <v>1.4165919201842222E-4</v>
      </c>
      <c r="Q113" s="60">
        <f t="shared" si="32"/>
        <v>1.9749647848687295E-4</v>
      </c>
      <c r="S113" s="4"/>
      <c r="T113" s="21"/>
      <c r="U113" s="21"/>
      <c r="V113" s="21"/>
      <c r="W113" s="21"/>
    </row>
    <row r="114" spans="1:23" s="1" customFormat="1" x14ac:dyDescent="0.4">
      <c r="A114" s="2">
        <v>112</v>
      </c>
      <c r="B114" s="3">
        <v>43392</v>
      </c>
      <c r="C114">
        <v>278500</v>
      </c>
      <c r="D114">
        <v>29900</v>
      </c>
      <c r="E114">
        <v>101000</v>
      </c>
      <c r="F114" s="60">
        <f t="shared" si="24"/>
        <v>1.7969456767016347E-3</v>
      </c>
      <c r="G114" s="60">
        <f t="shared" si="25"/>
        <v>0</v>
      </c>
      <c r="H114" s="60">
        <f t="shared" si="26"/>
        <v>4.9627893421290972E-3</v>
      </c>
      <c r="I114" s="60">
        <f>VAR($F$2:F114)</f>
        <v>1.707975507480527E-4</v>
      </c>
      <c r="J114" s="60">
        <f>VAR($G$2:G114)</f>
        <v>1.0508400386396079E-4</v>
      </c>
      <c r="K114" s="60">
        <f>VAR($H$2:H114)</f>
        <v>4.0661556439419412E-4</v>
      </c>
      <c r="L114" s="60">
        <f t="shared" si="27"/>
        <v>3.31681678570457E-4</v>
      </c>
      <c r="M114" s="60">
        <f t="shared" si="28"/>
        <v>2.5640415576847316E-4</v>
      </c>
      <c r="N114" s="60">
        <f t="shared" si="29"/>
        <v>5.6774103274926692E-4</v>
      </c>
      <c r="O114" s="60">
        <f t="shared" si="30"/>
        <v>1.7395159654684121E-4</v>
      </c>
      <c r="P114" s="60">
        <f t="shared" si="31"/>
        <v>1.3315964049731688E-4</v>
      </c>
      <c r="Q114" s="60">
        <f t="shared" si="32"/>
        <v>1.8564668977766056E-4</v>
      </c>
      <c r="S114" s="4"/>
      <c r="T114" s="21"/>
      <c r="U114" s="21"/>
      <c r="V114" s="21"/>
      <c r="W114" s="21"/>
    </row>
    <row r="115" spans="1:23" s="1" customFormat="1" x14ac:dyDescent="0.4">
      <c r="A115" s="2">
        <v>113</v>
      </c>
      <c r="B115" s="3">
        <v>43395</v>
      </c>
      <c r="C115">
        <v>286000</v>
      </c>
      <c r="D115">
        <v>30250</v>
      </c>
      <c r="E115">
        <v>102500</v>
      </c>
      <c r="F115" s="60">
        <f t="shared" si="24"/>
        <v>2.6573751452513866E-2</v>
      </c>
      <c r="G115" s="60">
        <f t="shared" si="25"/>
        <v>1.1637704080209829E-2</v>
      </c>
      <c r="H115" s="60">
        <f t="shared" si="26"/>
        <v>1.4742281737203431E-2</v>
      </c>
      <c r="I115" s="60">
        <f>VAR($F$2:F115)</f>
        <v>1.7530773392935241E-4</v>
      </c>
      <c r="J115" s="60">
        <f>VAR($G$2:G115)</f>
        <v>1.0518648911774073E-4</v>
      </c>
      <c r="K115" s="60">
        <f>VAR($H$2:H115)</f>
        <v>4.0522159705833109E-4</v>
      </c>
      <c r="L115" s="60">
        <f t="shared" si="27"/>
        <v>3.1197451868213058E-4</v>
      </c>
      <c r="M115" s="60">
        <f t="shared" si="28"/>
        <v>2.4101990642236477E-4</v>
      </c>
      <c r="N115" s="60">
        <f t="shared" si="29"/>
        <v>5.3515432746757186E-4</v>
      </c>
      <c r="O115" s="60">
        <f t="shared" si="30"/>
        <v>1.6351450075403074E-4</v>
      </c>
      <c r="P115" s="60">
        <f t="shared" si="31"/>
        <v>1.2570513383864106E-4</v>
      </c>
      <c r="Q115" s="60">
        <f t="shared" si="32"/>
        <v>1.7450788839100092E-4</v>
      </c>
      <c r="S115" s="4"/>
      <c r="T115" s="21"/>
      <c r="U115" s="21"/>
      <c r="V115" s="21"/>
      <c r="W115" s="21"/>
    </row>
    <row r="116" spans="1:23" s="1" customFormat="1" x14ac:dyDescent="0.4">
      <c r="A116" s="2">
        <v>114</v>
      </c>
      <c r="B116" s="3">
        <v>43396</v>
      </c>
      <c r="C116">
        <v>278000</v>
      </c>
      <c r="D116">
        <v>29800</v>
      </c>
      <c r="E116">
        <v>100500</v>
      </c>
      <c r="F116" s="60">
        <f t="shared" si="24"/>
        <v>-2.8370697129215576E-2</v>
      </c>
      <c r="G116" s="60">
        <f t="shared" si="25"/>
        <v>-1.4987790965491698E-2</v>
      </c>
      <c r="H116" s="60">
        <f t="shared" si="26"/>
        <v>-1.9705071079332444E-2</v>
      </c>
      <c r="I116" s="60">
        <f>VAR($F$2:F116)</f>
        <v>1.8106973558199146E-4</v>
      </c>
      <c r="J116" s="60">
        <f>VAR($G$2:G116)</f>
        <v>1.0645436380250461E-4</v>
      </c>
      <c r="K116" s="60">
        <f>VAR($H$2:H116)</f>
        <v>4.0471884334278513E-4</v>
      </c>
      <c r="L116" s="60">
        <f t="shared" si="27"/>
        <v>3.3562590353680173E-4</v>
      </c>
      <c r="M116" s="60">
        <f t="shared" si="28"/>
        <v>2.3468488141253481E-4</v>
      </c>
      <c r="N116" s="60">
        <f t="shared" si="29"/>
        <v>5.1608516006866243E-4</v>
      </c>
      <c r="O116" s="60">
        <f t="shared" si="30"/>
        <v>1.7225907805111306E-4</v>
      </c>
      <c r="P116" s="60">
        <f t="shared" si="31"/>
        <v>1.4166828965196529E-4</v>
      </c>
      <c r="Q116" s="60">
        <f t="shared" si="32"/>
        <v>1.7433139382702018E-4</v>
      </c>
      <c r="S116" s="4"/>
      <c r="T116" s="21"/>
      <c r="U116" s="21"/>
      <c r="V116" s="21"/>
      <c r="W116" s="21"/>
    </row>
    <row r="117" spans="1:23" s="1" customFormat="1" x14ac:dyDescent="0.4">
      <c r="A117" s="2">
        <v>115</v>
      </c>
      <c r="B117" s="3">
        <v>43397</v>
      </c>
      <c r="C117">
        <v>281500</v>
      </c>
      <c r="D117">
        <v>29900</v>
      </c>
      <c r="E117">
        <v>99200</v>
      </c>
      <c r="F117" s="60">
        <f t="shared" si="24"/>
        <v>1.2511333889107929E-2</v>
      </c>
      <c r="G117" s="60">
        <f t="shared" si="25"/>
        <v>3.3500868852820269E-3</v>
      </c>
      <c r="H117" s="60">
        <f t="shared" si="26"/>
        <v>-1.3019713208303318E-2</v>
      </c>
      <c r="I117" s="60">
        <f>VAR($F$2:F117)</f>
        <v>1.8076997600097264E-4</v>
      </c>
      <c r="J117" s="60">
        <f>VAR($G$2:G117)</f>
        <v>1.0558713216575455E-4</v>
      </c>
      <c r="K117" s="60">
        <f>VAR($H$2:H117)</f>
        <v>4.0241738277507056E-4</v>
      </c>
      <c r="L117" s="60">
        <f t="shared" si="27"/>
        <v>3.6378213666045449E-4</v>
      </c>
      <c r="M117" s="60">
        <f t="shared" si="28"/>
        <v>2.3408182120929921E-4</v>
      </c>
      <c r="N117" s="60">
        <f t="shared" si="29"/>
        <v>5.0841744003903531E-4</v>
      </c>
      <c r="O117" s="60">
        <f t="shared" si="30"/>
        <v>1.874363780551238E-4</v>
      </c>
      <c r="P117" s="60">
        <f t="shared" si="31"/>
        <v>1.6671098848293177E-4</v>
      </c>
      <c r="Q117" s="60">
        <f t="shared" si="32"/>
        <v>1.815916393752304E-4</v>
      </c>
      <c r="S117" s="4"/>
      <c r="T117" s="21"/>
      <c r="U117" s="21"/>
      <c r="V117" s="21"/>
      <c r="W117" s="21"/>
    </row>
    <row r="118" spans="1:23" s="1" customFormat="1" x14ac:dyDescent="0.4">
      <c r="A118" s="2">
        <v>116</v>
      </c>
      <c r="B118" s="3">
        <v>43398</v>
      </c>
      <c r="C118">
        <v>281500</v>
      </c>
      <c r="D118">
        <v>29850</v>
      </c>
      <c r="E118">
        <v>94200</v>
      </c>
      <c r="F118" s="60">
        <f t="shared" si="24"/>
        <v>0</v>
      </c>
      <c r="G118" s="60">
        <f t="shared" si="25"/>
        <v>-1.6736405580296484E-3</v>
      </c>
      <c r="H118" s="60">
        <f t="shared" si="26"/>
        <v>-5.1717832708509749E-2</v>
      </c>
      <c r="I118" s="60">
        <f>VAR($F$2:F118)</f>
        <v>1.7921339054922667E-4</v>
      </c>
      <c r="J118" s="60">
        <f>VAR($G$2:G118)</f>
        <v>1.0472787160146601E-4</v>
      </c>
      <c r="K118" s="60">
        <f>VAR($H$2:H118)</f>
        <v>4.2072914353813846E-4</v>
      </c>
      <c r="L118" s="60">
        <f t="shared" si="27"/>
        <v>3.5134721700191162E-4</v>
      </c>
      <c r="M118" s="60">
        <f t="shared" si="28"/>
        <v>2.2071029686507757E-4</v>
      </c>
      <c r="N118" s="60">
        <f t="shared" si="29"/>
        <v>4.8808316955828126E-4</v>
      </c>
      <c r="O118" s="60">
        <f t="shared" si="30"/>
        <v>1.7870503870657346E-4</v>
      </c>
      <c r="P118" s="60">
        <f t="shared" si="31"/>
        <v>1.4693469042858517E-4</v>
      </c>
      <c r="Q118" s="60">
        <f t="shared" si="32"/>
        <v>1.6807911078456036E-4</v>
      </c>
      <c r="S118" s="4"/>
      <c r="T118" s="21"/>
      <c r="U118" s="21"/>
      <c r="V118" s="21"/>
      <c r="W118" s="21"/>
    </row>
    <row r="119" spans="1:23" s="1" customFormat="1" x14ac:dyDescent="0.4">
      <c r="A119" s="2">
        <v>117</v>
      </c>
      <c r="B119" s="3">
        <v>43399</v>
      </c>
      <c r="C119">
        <v>281500</v>
      </c>
      <c r="D119">
        <v>29400</v>
      </c>
      <c r="E119">
        <v>90900</v>
      </c>
      <c r="F119" s="60">
        <f t="shared" si="24"/>
        <v>0</v>
      </c>
      <c r="G119" s="60">
        <f t="shared" si="25"/>
        <v>-1.519016549397512E-2</v>
      </c>
      <c r="H119" s="60">
        <f t="shared" si="26"/>
        <v>-3.5660180398884217E-2</v>
      </c>
      <c r="I119" s="60">
        <f>VAR($F$2:F119)</f>
        <v>1.7768338354449029E-4</v>
      </c>
      <c r="J119" s="60">
        <f>VAR($G$2:G119)</f>
        <v>1.0598540672958718E-4</v>
      </c>
      <c r="K119" s="60">
        <f>VAR($H$2:H119)</f>
        <v>4.2692527911925373E-4</v>
      </c>
      <c r="L119" s="60">
        <f t="shared" si="27"/>
        <v>3.3026638398179689E-4</v>
      </c>
      <c r="M119" s="60">
        <f t="shared" si="28"/>
        <v>2.076357434162218E-4</v>
      </c>
      <c r="N119" s="60">
        <f t="shared" si="29"/>
        <v>6.1928223258870857E-4</v>
      </c>
      <c r="O119" s="60">
        <f t="shared" si="30"/>
        <v>1.6798273638417904E-4</v>
      </c>
      <c r="P119" s="60">
        <f t="shared" si="31"/>
        <v>1.3811860900287006E-4</v>
      </c>
      <c r="Q119" s="60">
        <f t="shared" si="32"/>
        <v>1.6318778788114799E-4</v>
      </c>
      <c r="S119" s="4"/>
      <c r="T119" s="21"/>
      <c r="U119" s="21"/>
      <c r="V119" s="21"/>
      <c r="W119" s="21"/>
    </row>
    <row r="120" spans="1:23" s="1" customFormat="1" x14ac:dyDescent="0.4">
      <c r="A120" s="2">
        <v>118</v>
      </c>
      <c r="B120" s="3">
        <v>43402</v>
      </c>
      <c r="C120">
        <v>282500</v>
      </c>
      <c r="D120">
        <v>29350</v>
      </c>
      <c r="E120">
        <v>87600</v>
      </c>
      <c r="F120" s="60">
        <f t="shared" si="24"/>
        <v>3.5461030067504905E-3</v>
      </c>
      <c r="G120" s="60">
        <f t="shared" si="25"/>
        <v>-1.7021280705304183E-3</v>
      </c>
      <c r="H120" s="60">
        <f t="shared" si="26"/>
        <v>-3.697900324108739E-2</v>
      </c>
      <c r="I120" s="60">
        <f>VAR($F$2:F120)</f>
        <v>1.7625824092435519E-4</v>
      </c>
      <c r="J120" s="60">
        <f>VAR($G$2:G120)</f>
        <v>1.051322473881014E-4</v>
      </c>
      <c r="K120" s="60">
        <f>VAR($H$2:H120)</f>
        <v>4.3361488766188093E-4</v>
      </c>
      <c r="L120" s="60">
        <f t="shared" si="27"/>
        <v>3.1045040094288906E-4</v>
      </c>
      <c r="M120" s="60">
        <f t="shared" si="28"/>
        <v>2.0902206647530964E-4</v>
      </c>
      <c r="N120" s="60">
        <f t="shared" si="29"/>
        <v>6.5842420659824406E-4</v>
      </c>
      <c r="O120" s="60">
        <f t="shared" si="30"/>
        <v>1.5790377220112827E-4</v>
      </c>
      <c r="P120" s="60">
        <f t="shared" si="31"/>
        <v>1.2983149246269786E-4</v>
      </c>
      <c r="Q120" s="60">
        <f t="shared" si="32"/>
        <v>1.8589756311652268E-4</v>
      </c>
      <c r="S120" s="4"/>
      <c r="T120" s="21"/>
      <c r="U120" s="21"/>
      <c r="V120" s="21"/>
      <c r="W120" s="21"/>
    </row>
    <row r="121" spans="1:23" s="1" customFormat="1" x14ac:dyDescent="0.4">
      <c r="A121" s="2">
        <v>119</v>
      </c>
      <c r="B121" s="3">
        <v>43403</v>
      </c>
      <c r="C121">
        <v>274500</v>
      </c>
      <c r="D121">
        <v>28550</v>
      </c>
      <c r="E121">
        <v>90500</v>
      </c>
      <c r="F121" s="60">
        <f t="shared" si="24"/>
        <v>-2.8727289636910312E-2</v>
      </c>
      <c r="G121" s="60">
        <f t="shared" si="25"/>
        <v>-2.7635610172086253E-2</v>
      </c>
      <c r="H121" s="60">
        <f t="shared" si="26"/>
        <v>3.2568852763534772E-2</v>
      </c>
      <c r="I121" s="60">
        <f>VAR($F$2:F121)</f>
        <v>1.8188313792139751E-4</v>
      </c>
      <c r="J121" s="60">
        <f>VAR($G$2:G121)</f>
        <v>1.1088927237754545E-4</v>
      </c>
      <c r="K121" s="60">
        <f>VAR($H$2:H121)</f>
        <v>4.4007421635916755E-4</v>
      </c>
      <c r="L121" s="60">
        <f t="shared" si="27"/>
        <v>2.9257786767838479E-4</v>
      </c>
      <c r="M121" s="60">
        <f t="shared" si="28"/>
        <v>1.9665457688490033E-4</v>
      </c>
      <c r="N121" s="60">
        <f t="shared" si="29"/>
        <v>7.0096555504461054E-4</v>
      </c>
      <c r="O121" s="60">
        <f t="shared" si="30"/>
        <v>1.4806739058093363E-4</v>
      </c>
      <c r="P121" s="60">
        <f t="shared" si="31"/>
        <v>1.1417372164014459E-4</v>
      </c>
      <c r="Q121" s="60">
        <f t="shared" si="32"/>
        <v>1.7852028929574471E-4</v>
      </c>
      <c r="S121" s="4"/>
      <c r="T121" s="21"/>
      <c r="U121" s="21"/>
      <c r="V121" s="21"/>
      <c r="W121" s="21"/>
    </row>
    <row r="122" spans="1:23" s="1" customFormat="1" x14ac:dyDescent="0.4">
      <c r="A122" s="2">
        <v>120</v>
      </c>
      <c r="B122" s="3">
        <v>43404</v>
      </c>
      <c r="C122">
        <v>278500</v>
      </c>
      <c r="D122">
        <v>28600</v>
      </c>
      <c r="E122">
        <v>91600</v>
      </c>
      <c r="F122" s="60">
        <f t="shared" si="24"/>
        <v>1.4466798417753479E-2</v>
      </c>
      <c r="G122" s="60">
        <f t="shared" si="25"/>
        <v>1.7497817237877723E-3</v>
      </c>
      <c r="H122" s="60">
        <f t="shared" si="26"/>
        <v>1.2081420974204136E-2</v>
      </c>
      <c r="I122" s="60">
        <f>VAR($F$2:F122)</f>
        <v>1.8204233836479583E-4</v>
      </c>
      <c r="J122" s="60">
        <f>VAR($G$2:G122)</f>
        <v>1.0998120759429637E-4</v>
      </c>
      <c r="K122" s="60">
        <f>VAR($H$2:H122)</f>
        <v>4.3803641343048602E-4</v>
      </c>
      <c r="L122" s="60">
        <f t="shared" si="27"/>
        <v>3.2453862581065777E-4</v>
      </c>
      <c r="M122" s="60">
        <f t="shared" si="28"/>
        <v>2.3067891924681737E-4</v>
      </c>
      <c r="N122" s="60">
        <f t="shared" si="29"/>
        <v>7.2255143196190232E-4</v>
      </c>
      <c r="O122" s="60">
        <f t="shared" si="30"/>
        <v>1.8681711780845365E-4</v>
      </c>
      <c r="P122" s="60">
        <f t="shared" si="31"/>
        <v>5.1186406352938841E-5</v>
      </c>
      <c r="Q122" s="60">
        <f t="shared" si="32"/>
        <v>1.1380546481449269E-4</v>
      </c>
      <c r="S122" s="4"/>
      <c r="T122" s="21"/>
      <c r="U122" s="21"/>
      <c r="V122" s="21"/>
      <c r="W122" s="21"/>
    </row>
    <row r="123" spans="1:23" s="1" customFormat="1" x14ac:dyDescent="0.4">
      <c r="A123" s="2">
        <v>121</v>
      </c>
      <c r="B123" s="3">
        <v>43405</v>
      </c>
      <c r="C123">
        <v>272500</v>
      </c>
      <c r="D123">
        <v>28650</v>
      </c>
      <c r="E123">
        <v>93100</v>
      </c>
      <c r="F123" s="60">
        <f t="shared" si="24"/>
        <v>-2.1779445264039982E-2</v>
      </c>
      <c r="G123" s="60">
        <f t="shared" si="25"/>
        <v>1.7467253349415786E-3</v>
      </c>
      <c r="H123" s="60">
        <f t="shared" si="26"/>
        <v>1.6242912602936869E-2</v>
      </c>
      <c r="I123" s="60">
        <f>VAR($F$2:F123)</f>
        <v>1.8455135041920667E-4</v>
      </c>
      <c r="J123" s="60">
        <f>VAR($G$2:G123)</f>
        <v>1.0908782272587059E-4</v>
      </c>
      <c r="K123" s="60">
        <f>VAR($H$2:H123)</f>
        <v>4.3709777165557224E-4</v>
      </c>
      <c r="L123" s="60">
        <f t="shared" si="27"/>
        <v>3.1762360364961316E-4</v>
      </c>
      <c r="M123" s="60">
        <f t="shared" si="28"/>
        <v>2.170218882568624E-4</v>
      </c>
      <c r="N123" s="60">
        <f t="shared" si="29"/>
        <v>6.8795599000954447E-4</v>
      </c>
      <c r="O123" s="60">
        <f t="shared" si="30"/>
        <v>1.7712691510833286E-4</v>
      </c>
      <c r="P123" s="60">
        <f t="shared" si="31"/>
        <v>5.8601990881792325E-5</v>
      </c>
      <c r="Q123" s="60">
        <f t="shared" si="32"/>
        <v>1.0824552790270605E-4</v>
      </c>
      <c r="S123" s="4"/>
      <c r="T123" s="21"/>
      <c r="U123" s="21"/>
      <c r="V123" s="21"/>
      <c r="W123" s="21"/>
    </row>
    <row r="124" spans="1:23" s="1" customFormat="1" x14ac:dyDescent="0.4">
      <c r="A124" s="2">
        <v>122</v>
      </c>
      <c r="B124" s="3">
        <v>43406</v>
      </c>
      <c r="C124">
        <v>277000</v>
      </c>
      <c r="D124">
        <v>28800</v>
      </c>
      <c r="E124">
        <v>98200</v>
      </c>
      <c r="F124" s="60">
        <f t="shared" si="24"/>
        <v>1.6378892084039681E-2</v>
      </c>
      <c r="G124" s="60">
        <f t="shared" si="25"/>
        <v>5.2219439811516249E-3</v>
      </c>
      <c r="H124" s="60">
        <f t="shared" si="26"/>
        <v>5.3332031077398895E-2</v>
      </c>
      <c r="I124" s="60">
        <f>VAR($F$2:F124)</f>
        <v>1.8517539219179679E-4</v>
      </c>
      <c r="J124" s="60">
        <f>VAR($G$2:G124)</f>
        <v>1.0838421566528423E-4</v>
      </c>
      <c r="K124" s="60">
        <f>VAR($H$2:H124)</f>
        <v>4.5813349047656756E-4</v>
      </c>
      <c r="L124" s="60">
        <f t="shared" si="27"/>
        <v>3.2702684159119518E-4</v>
      </c>
      <c r="M124" s="60">
        <f t="shared" si="28"/>
        <v>2.0418363792519426E-4</v>
      </c>
      <c r="N124" s="60">
        <f t="shared" si="29"/>
        <v>6.6250856319857048E-4</v>
      </c>
      <c r="O124" s="60">
        <f t="shared" si="30"/>
        <v>1.6421673767241254E-4</v>
      </c>
      <c r="P124" s="60">
        <f t="shared" si="31"/>
        <v>3.3860173871029835E-5</v>
      </c>
      <c r="Q124" s="60">
        <f t="shared" si="32"/>
        <v>1.0345311064595118E-4</v>
      </c>
      <c r="S124" s="4"/>
      <c r="T124" s="21"/>
      <c r="U124" s="21"/>
      <c r="V124" s="21"/>
      <c r="W124" s="21"/>
    </row>
    <row r="125" spans="1:23" s="1" customFormat="1" x14ac:dyDescent="0.4">
      <c r="A125" s="2">
        <v>123</v>
      </c>
      <c r="B125" s="3">
        <v>43409</v>
      </c>
      <c r="C125">
        <v>276000</v>
      </c>
      <c r="D125">
        <v>29200</v>
      </c>
      <c r="E125">
        <v>95500</v>
      </c>
      <c r="F125" s="60">
        <f t="shared" si="24"/>
        <v>-3.6166404701885504E-3</v>
      </c>
      <c r="G125" s="60">
        <f t="shared" si="25"/>
        <v>1.3793322132335769E-2</v>
      </c>
      <c r="H125" s="60">
        <f t="shared" si="26"/>
        <v>-2.787996787373569E-2</v>
      </c>
      <c r="I125" s="60">
        <f>VAR($F$2:F125)</f>
        <v>1.8379354411170087E-4</v>
      </c>
      <c r="J125" s="60">
        <f>VAR($G$2:G125)</f>
        <v>1.0894534957638106E-4</v>
      </c>
      <c r="K125" s="60">
        <f>VAR($H$2:H125)</f>
        <v>4.6012845485079968E-4</v>
      </c>
      <c r="L125" s="60">
        <f t="shared" si="27"/>
        <v>3.2350131744976056E-4</v>
      </c>
      <c r="M125" s="60">
        <f t="shared" si="28"/>
        <v>1.9356874158621973E-4</v>
      </c>
      <c r="N125" s="60">
        <f t="shared" si="29"/>
        <v>7.9341638173709486E-4</v>
      </c>
      <c r="O125" s="60">
        <f t="shared" si="30"/>
        <v>1.5949551282823878E-4</v>
      </c>
      <c r="P125" s="60">
        <f t="shared" si="31"/>
        <v>8.4239738337130101E-5</v>
      </c>
      <c r="Q125" s="60">
        <f t="shared" si="32"/>
        <v>1.1395573672842699E-4</v>
      </c>
      <c r="S125" s="4"/>
      <c r="T125" s="21"/>
      <c r="U125" s="21"/>
      <c r="V125" s="21"/>
      <c r="W125" s="21"/>
    </row>
    <row r="126" spans="1:23" s="1" customFormat="1" x14ac:dyDescent="0.4">
      <c r="A126" s="2">
        <v>124</v>
      </c>
      <c r="B126" s="3">
        <v>43410</v>
      </c>
      <c r="C126">
        <v>278000</v>
      </c>
      <c r="D126">
        <v>29050</v>
      </c>
      <c r="E126">
        <v>96600</v>
      </c>
      <c r="F126" s="60">
        <f t="shared" si="24"/>
        <v>7.2202479734870973E-3</v>
      </c>
      <c r="G126" s="60">
        <f t="shared" si="25"/>
        <v>-5.1502259763157934E-3</v>
      </c>
      <c r="H126" s="60">
        <f t="shared" si="26"/>
        <v>1.1452493731787729E-2</v>
      </c>
      <c r="I126" s="60">
        <f>VAR($F$2:F126)</f>
        <v>1.826980797083553E-4</v>
      </c>
      <c r="J126" s="60">
        <f>VAR($G$2:G126)</f>
        <v>1.0832468152834116E-4</v>
      </c>
      <c r="K126" s="60">
        <f>VAR($H$2:H126)</f>
        <v>4.5775228228625532E-4</v>
      </c>
      <c r="L126" s="60">
        <f t="shared" si="27"/>
        <v>3.048760437002113E-4</v>
      </c>
      <c r="M126" s="60">
        <f t="shared" si="28"/>
        <v>1.9336996121782957E-4</v>
      </c>
      <c r="N126" s="60">
        <f t="shared" si="29"/>
        <v>7.9244895535130128E-4</v>
      </c>
      <c r="O126" s="60">
        <f t="shared" si="30"/>
        <v>1.4693265283601526E-4</v>
      </c>
      <c r="P126" s="60">
        <f t="shared" si="31"/>
        <v>8.5235263244084835E-5</v>
      </c>
      <c r="Q126" s="60">
        <f t="shared" si="32"/>
        <v>8.4044949849424832E-5</v>
      </c>
      <c r="S126" s="4"/>
      <c r="T126" s="21"/>
      <c r="U126" s="21"/>
      <c r="V126" s="21"/>
      <c r="W126" s="21"/>
    </row>
    <row r="127" spans="1:23" s="1" customFormat="1" x14ac:dyDescent="0.4">
      <c r="A127" s="2">
        <v>125</v>
      </c>
      <c r="B127" s="3">
        <v>43411</v>
      </c>
      <c r="C127">
        <v>279000</v>
      </c>
      <c r="D127">
        <v>29700</v>
      </c>
      <c r="E127">
        <v>95600</v>
      </c>
      <c r="F127" s="60">
        <f t="shared" si="24"/>
        <v>3.59066813072854E-3</v>
      </c>
      <c r="G127" s="60">
        <f t="shared" si="25"/>
        <v>2.2128562510733692E-2</v>
      </c>
      <c r="H127" s="60">
        <f t="shared" si="26"/>
        <v>-1.0405921161116693E-2</v>
      </c>
      <c r="I127" s="60">
        <f>VAR($F$2:F127)</f>
        <v>1.8132123942034924E-4</v>
      </c>
      <c r="J127" s="60">
        <f>VAR($G$2:G127)</f>
        <v>1.1117677990585102E-4</v>
      </c>
      <c r="K127" s="60">
        <f>VAR($H$2:H127)</f>
        <v>4.547397025736579E-4</v>
      </c>
      <c r="L127" s="60">
        <f t="shared" si="27"/>
        <v>2.8971139992611724E-4</v>
      </c>
      <c r="M127" s="60">
        <f t="shared" si="28"/>
        <v>1.8335925320118687E-4</v>
      </c>
      <c r="N127" s="60">
        <f t="shared" si="29"/>
        <v>7.5277159479082137E-4</v>
      </c>
      <c r="O127" s="60">
        <f t="shared" si="30"/>
        <v>1.3588553914574465E-4</v>
      </c>
      <c r="P127" s="60">
        <f t="shared" si="31"/>
        <v>8.5082538128938596E-5</v>
      </c>
      <c r="Q127" s="60">
        <f t="shared" si="32"/>
        <v>7.5463277015796511E-5</v>
      </c>
      <c r="S127" s="4"/>
      <c r="T127" s="21"/>
      <c r="U127" s="21"/>
      <c r="V127" s="21"/>
      <c r="W127" s="21"/>
    </row>
    <row r="128" spans="1:23" s="1" customFormat="1" x14ac:dyDescent="0.4">
      <c r="A128" s="2">
        <v>126</v>
      </c>
      <c r="B128" s="3">
        <v>43412</v>
      </c>
      <c r="C128">
        <v>276500</v>
      </c>
      <c r="D128">
        <v>29550</v>
      </c>
      <c r="E128">
        <v>100000</v>
      </c>
      <c r="F128" s="60">
        <f t="shared" si="24"/>
        <v>-9.0009608589761685E-3</v>
      </c>
      <c r="G128" s="60">
        <f t="shared" si="25"/>
        <v>-5.063301956546762E-3</v>
      </c>
      <c r="H128" s="60">
        <f t="shared" si="26"/>
        <v>4.4997365930735722E-2</v>
      </c>
      <c r="I128" s="60">
        <f>VAR($F$2:F128)</f>
        <v>1.8057052963279103E-4</v>
      </c>
      <c r="J128" s="60">
        <f>VAR($G$2:G128)</f>
        <v>1.1055182567623628E-4</v>
      </c>
      <c r="K128" s="60">
        <f>VAR($H$2:H128)</f>
        <v>4.6810438891930545E-4</v>
      </c>
      <c r="L128" s="60">
        <f t="shared" si="27"/>
        <v>2.7310228978805201E-4</v>
      </c>
      <c r="M128" s="60">
        <f t="shared" si="28"/>
        <v>2.0173809473660259E-4</v>
      </c>
      <c r="N128" s="60">
        <f t="shared" si="29"/>
        <v>7.141022908160546E-4</v>
      </c>
      <c r="O128" s="60">
        <f t="shared" si="30"/>
        <v>1.3249978624816752E-4</v>
      </c>
      <c r="P128" s="60">
        <f t="shared" si="31"/>
        <v>7.773573327215655E-5</v>
      </c>
      <c r="Q128" s="60">
        <f t="shared" si="32"/>
        <v>5.7119395781116471E-5</v>
      </c>
      <c r="S128" s="4"/>
      <c r="T128" s="21"/>
      <c r="U128" s="21"/>
      <c r="V128" s="21"/>
      <c r="W128" s="21"/>
    </row>
    <row r="129" spans="1:23" s="1" customFormat="1" x14ac:dyDescent="0.4">
      <c r="A129" s="2">
        <v>127</v>
      </c>
      <c r="B129" s="3">
        <v>43413</v>
      </c>
      <c r="C129">
        <v>280000</v>
      </c>
      <c r="D129">
        <v>29600</v>
      </c>
      <c r="E129">
        <v>100500</v>
      </c>
      <c r="F129" s="60">
        <f t="shared" si="24"/>
        <v>1.2578782206860185E-2</v>
      </c>
      <c r="G129" s="60">
        <f t="shared" si="25"/>
        <v>1.6906174779074521E-3</v>
      </c>
      <c r="H129" s="60">
        <f t="shared" si="26"/>
        <v>4.9875415110389679E-3</v>
      </c>
      <c r="I129" s="60">
        <f>VAR($F$2:F129)</f>
        <v>1.8033133831421046E-4</v>
      </c>
      <c r="J129" s="60">
        <f>VAR($G$2:G129)</f>
        <v>1.0969047545319002E-4</v>
      </c>
      <c r="K129" s="60">
        <f>VAR($H$2:H129)</f>
        <v>4.6470483636168751E-4</v>
      </c>
      <c r="L129" s="60">
        <f t="shared" si="27"/>
        <v>2.6157719018385812E-4</v>
      </c>
      <c r="M129" s="60">
        <f t="shared" si="28"/>
        <v>1.9117203065459665E-4</v>
      </c>
      <c r="N129" s="60">
        <f t="shared" si="29"/>
        <v>7.9274192980936364E-4</v>
      </c>
      <c r="O129" s="60">
        <f t="shared" si="30"/>
        <v>1.2728427403696076E-4</v>
      </c>
      <c r="P129" s="60">
        <f t="shared" si="31"/>
        <v>4.8770417505852328E-5</v>
      </c>
      <c r="Q129" s="60">
        <f t="shared" si="32"/>
        <v>4.002211697685678E-5</v>
      </c>
      <c r="S129" s="4"/>
      <c r="T129" s="21"/>
      <c r="U129" s="21"/>
      <c r="V129" s="21"/>
      <c r="W129" s="21"/>
    </row>
    <row r="130" spans="1:23" s="1" customFormat="1" x14ac:dyDescent="0.4">
      <c r="A130" s="2">
        <v>128</v>
      </c>
      <c r="B130" s="3">
        <v>43416</v>
      </c>
      <c r="C130">
        <v>287500</v>
      </c>
      <c r="D130">
        <v>29700</v>
      </c>
      <c r="E130">
        <v>101000</v>
      </c>
      <c r="F130" s="60">
        <f t="shared" si="24"/>
        <v>2.6433257068155431E-2</v>
      </c>
      <c r="G130" s="60">
        <f t="shared" si="25"/>
        <v>3.372684478639156E-3</v>
      </c>
      <c r="H130" s="60">
        <f t="shared" si="26"/>
        <v>4.9627893421290972E-3</v>
      </c>
      <c r="I130" s="60">
        <f>VAR($F$2:F130)</f>
        <v>1.8418776859675004E-4</v>
      </c>
      <c r="J130" s="60">
        <f>VAR($G$2:G130)</f>
        <v>1.0889235794586375E-4</v>
      </c>
      <c r="K130" s="60">
        <f>VAR($H$2:H130)</f>
        <v>4.6135169735234664E-4</v>
      </c>
      <c r="L130" s="60">
        <f t="shared" si="27"/>
        <v>2.5537610448128395E-4</v>
      </c>
      <c r="M130" s="60">
        <f t="shared" si="28"/>
        <v>1.798732000627172E-4</v>
      </c>
      <c r="N130" s="60">
        <f t="shared" si="29"/>
        <v>7.4666994824026196E-4</v>
      </c>
      <c r="O130" s="60">
        <f t="shared" si="30"/>
        <v>1.2092317213772566E-4</v>
      </c>
      <c r="P130" s="60">
        <f t="shared" si="31"/>
        <v>4.9608424360403198E-5</v>
      </c>
      <c r="Q130" s="60">
        <f t="shared" si="32"/>
        <v>3.8126711449266457E-5</v>
      </c>
      <c r="S130" s="4"/>
      <c r="T130" s="21"/>
      <c r="U130" s="21"/>
      <c r="V130" s="21"/>
      <c r="W130" s="21"/>
    </row>
    <row r="131" spans="1:23" s="1" customFormat="1" x14ac:dyDescent="0.4">
      <c r="A131" s="2">
        <v>129</v>
      </c>
      <c r="B131" s="3">
        <v>43417</v>
      </c>
      <c r="C131">
        <v>286000</v>
      </c>
      <c r="D131">
        <v>29650</v>
      </c>
      <c r="E131">
        <v>101500</v>
      </c>
      <c r="F131" s="60">
        <f t="shared" ref="F131:F194" si="35">LN(C131/C130)</f>
        <v>-5.2310494175525557E-3</v>
      </c>
      <c r="G131" s="60">
        <f t="shared" ref="G131:G194" si="36">LN(D131/D130)</f>
        <v>-1.6849203649195231E-3</v>
      </c>
      <c r="H131" s="60">
        <f t="shared" ref="H131:H194" si="37">LN(E131/E130)</f>
        <v>4.9382816405825767E-3</v>
      </c>
      <c r="I131" s="60">
        <f>VAR($F$2:F131)</f>
        <v>1.8301912672293404E-4</v>
      </c>
      <c r="J131" s="60">
        <f>VAR($G$2:G131)</f>
        <v>1.0808977412822019E-4</v>
      </c>
      <c r="K131" s="60">
        <f>VAR($H$2:H131)</f>
        <v>4.5804407764480422E-4</v>
      </c>
      <c r="L131" s="60">
        <f t="shared" ref="L131:L194" si="38">$V$6*L130+(1-$V$6)*F130^2</f>
        <v>2.8197656296627828E-4</v>
      </c>
      <c r="M131" s="60">
        <f t="shared" ref="M131:M194" si="39">$V$6*M130+(1-$V$6)*G130^2</f>
        <v>1.6976330809450138E-4</v>
      </c>
      <c r="N131" s="60">
        <f t="shared" ref="N131:N194" si="40">$V$6*N130+(1-$V$6)*H130^2</f>
        <v>7.0334750802910728E-4</v>
      </c>
      <c r="O131" s="60">
        <f t="shared" ref="O131:O194" si="41">$V$6*O130+(1-$V$6)*F130*G130</f>
        <v>1.190168439594809E-4</v>
      </c>
      <c r="P131" s="60">
        <f t="shared" ref="P131:P194" si="42">$V$6*P130+(1-$V$6)*F130*H130</f>
        <v>5.4502880086115029E-5</v>
      </c>
      <c r="Q131" s="60">
        <f t="shared" ref="Q131:Q194" si="43">$V$6*Q130+(1-$V$6)*G130*H130</f>
        <v>3.6843384117407742E-5</v>
      </c>
      <c r="S131" s="4"/>
      <c r="T131" s="21"/>
      <c r="U131" s="21"/>
      <c r="V131" s="21"/>
      <c r="W131" s="21"/>
    </row>
    <row r="132" spans="1:23" s="1" customFormat="1" x14ac:dyDescent="0.4">
      <c r="A132" s="2">
        <v>130</v>
      </c>
      <c r="B132" s="3">
        <v>43418</v>
      </c>
      <c r="C132">
        <v>285000</v>
      </c>
      <c r="D132">
        <v>29950</v>
      </c>
      <c r="E132">
        <v>103000</v>
      </c>
      <c r="F132" s="60">
        <f t="shared" si="35"/>
        <v>-3.5026305512021118E-3</v>
      </c>
      <c r="G132" s="60">
        <f t="shared" si="36"/>
        <v>1.0067199117723941E-2</v>
      </c>
      <c r="H132" s="60">
        <f t="shared" si="37"/>
        <v>1.4670189747793839E-2</v>
      </c>
      <c r="I132" s="60">
        <f>VAR($F$2:F132)</f>
        <v>1.8173535125393637E-4</v>
      </c>
      <c r="J132" s="60">
        <f>VAR($G$2:G132)</f>
        <v>1.0793944723712645E-4</v>
      </c>
      <c r="K132" s="60">
        <f>VAR($H$2:H132)</f>
        <v>4.5637771337019869E-4</v>
      </c>
      <c r="L132" s="60">
        <f t="shared" si="38"/>
        <v>2.6669980186883421E-4</v>
      </c>
      <c r="M132" s="60">
        <f t="shared" si="39"/>
        <v>1.5974784700699852E-4</v>
      </c>
      <c r="N132" s="60">
        <f t="shared" si="40"/>
        <v>6.6260985508106367E-4</v>
      </c>
      <c r="O132" s="60">
        <f t="shared" si="41"/>
        <v>1.1240466742352413E-4</v>
      </c>
      <c r="P132" s="60">
        <f t="shared" si="42"/>
        <v>4.9682763562967326E-5</v>
      </c>
      <c r="Q132" s="60">
        <f t="shared" si="43"/>
        <v>3.4133544392127731E-5</v>
      </c>
      <c r="S132" s="4"/>
      <c r="T132" s="21"/>
      <c r="U132" s="21"/>
      <c r="V132" s="21"/>
      <c r="W132" s="21"/>
    </row>
    <row r="133" spans="1:23" s="1" customFormat="1" x14ac:dyDescent="0.4">
      <c r="A133" s="2">
        <v>131</v>
      </c>
      <c r="B133" s="3">
        <v>43419</v>
      </c>
      <c r="C133">
        <v>282000</v>
      </c>
      <c r="D133">
        <v>29900</v>
      </c>
      <c r="E133">
        <v>104000</v>
      </c>
      <c r="F133" s="60">
        <f t="shared" si="35"/>
        <v>-1.0582109330536972E-2</v>
      </c>
      <c r="G133" s="60">
        <f t="shared" si="36"/>
        <v>-1.6708441648176058E-3</v>
      </c>
      <c r="H133" s="60">
        <f t="shared" si="37"/>
        <v>9.6619109117368901E-3</v>
      </c>
      <c r="I133" s="60">
        <f>VAR($F$2:F133)</f>
        <v>1.8127812856734288E-4</v>
      </c>
      <c r="J133" s="60">
        <f>VAR($G$2:G133)</f>
        <v>1.0715782164703188E-4</v>
      </c>
      <c r="K133" s="60">
        <f>VAR($H$2:H133)</f>
        <v>4.5372435864055418E-4</v>
      </c>
      <c r="L133" s="60">
        <f t="shared" si="38"/>
        <v>2.51433919003397E-4</v>
      </c>
      <c r="M133" s="60">
        <f t="shared" si="39"/>
        <v>1.562438860711327E-4</v>
      </c>
      <c r="N133" s="60">
        <f t="shared" si="40"/>
        <v>6.3576613181037637E-4</v>
      </c>
      <c r="O133" s="60">
        <f t="shared" si="41"/>
        <v>1.0354468662642619E-4</v>
      </c>
      <c r="P133" s="60">
        <f t="shared" si="42"/>
        <v>4.3618742461035999E-5</v>
      </c>
      <c r="Q133" s="60">
        <f t="shared" si="43"/>
        <v>4.0946795005750045E-5</v>
      </c>
      <c r="S133" s="4"/>
      <c r="T133" s="21"/>
      <c r="U133" s="21"/>
      <c r="V133" s="21"/>
      <c r="W133" s="21"/>
    </row>
    <row r="134" spans="1:23" s="1" customFormat="1" x14ac:dyDescent="0.4">
      <c r="A134" s="2">
        <v>132</v>
      </c>
      <c r="B134" s="3">
        <v>43420</v>
      </c>
      <c r="C134">
        <v>286000</v>
      </c>
      <c r="D134">
        <v>29950</v>
      </c>
      <c r="E134">
        <v>102500</v>
      </c>
      <c r="F134" s="60">
        <f t="shared" si="35"/>
        <v>1.4084739881739023E-2</v>
      </c>
      <c r="G134" s="60">
        <f t="shared" si="36"/>
        <v>1.6708441648177223E-3</v>
      </c>
      <c r="H134" s="60">
        <f t="shared" si="37"/>
        <v>-1.4528100562909744E-2</v>
      </c>
      <c r="I134" s="60">
        <f>VAR($F$2:F134)</f>
        <v>1.8130997461563645E-4</v>
      </c>
      <c r="J134" s="60">
        <f>VAR($G$2:G134)</f>
        <v>1.0635347164242873E-4</v>
      </c>
      <c r="K134" s="60">
        <f>VAR($H$2:H134)</f>
        <v>4.5171881523747121E-4</v>
      </c>
      <c r="L134" s="60">
        <f t="shared" si="38"/>
        <v>2.4306674613619944E-4</v>
      </c>
      <c r="M134" s="60">
        <f t="shared" si="39"/>
        <v>1.4703675612025104E-4</v>
      </c>
      <c r="N134" s="60">
        <f t="shared" si="40"/>
        <v>6.0322131524973423E-4</v>
      </c>
      <c r="O134" s="60">
        <f t="shared" si="41"/>
        <v>9.8392868766423997E-5</v>
      </c>
      <c r="P134" s="60">
        <f t="shared" si="42"/>
        <v>3.4867014056779358E-5</v>
      </c>
      <c r="Q134" s="60">
        <f t="shared" si="43"/>
        <v>3.7521374457333246E-5</v>
      </c>
      <c r="S134" s="4"/>
      <c r="T134" s="21"/>
      <c r="U134" s="21"/>
      <c r="V134" s="21"/>
      <c r="W134" s="21"/>
    </row>
    <row r="135" spans="1:23" s="1" customFormat="1" x14ac:dyDescent="0.4">
      <c r="A135" s="2">
        <v>133</v>
      </c>
      <c r="B135" s="3">
        <v>43423</v>
      </c>
      <c r="C135">
        <v>279500</v>
      </c>
      <c r="D135">
        <v>29600</v>
      </c>
      <c r="E135">
        <v>107000</v>
      </c>
      <c r="F135" s="60">
        <f t="shared" si="35"/>
        <v>-2.2989518224698718E-2</v>
      </c>
      <c r="G135" s="60">
        <f t="shared" si="36"/>
        <v>-1.175496323144362E-2</v>
      </c>
      <c r="H135" s="60">
        <f t="shared" si="37"/>
        <v>4.2966035883443339E-2</v>
      </c>
      <c r="I135" s="60">
        <f>VAR($F$2:F135)</f>
        <v>1.8407024986018524E-4</v>
      </c>
      <c r="J135" s="60">
        <f>VAR($G$2:G135)</f>
        <v>1.067082843767903E-4</v>
      </c>
      <c r="K135" s="60">
        <f>VAR($H$2:H135)</f>
        <v>4.6263814097444975E-4</v>
      </c>
      <c r="L135" s="60">
        <f t="shared" si="38"/>
        <v>2.4038553522020244E-4</v>
      </c>
      <c r="M135" s="60">
        <f t="shared" si="39"/>
        <v>1.383820539664223E-4</v>
      </c>
      <c r="N135" s="60">
        <f t="shared" si="40"/>
        <v>5.796919786927112E-4</v>
      </c>
      <c r="O135" s="60">
        <f t="shared" si="41"/>
        <v>9.3901300967101292E-5</v>
      </c>
      <c r="P135" s="60">
        <f t="shared" si="42"/>
        <v>2.0497522169112779E-5</v>
      </c>
      <c r="Q135" s="60">
        <f t="shared" si="43"/>
        <v>3.3813640466807881E-5</v>
      </c>
      <c r="S135" s="4"/>
      <c r="T135" s="21"/>
      <c r="U135" s="21"/>
      <c r="V135" s="21"/>
      <c r="W135" s="21"/>
    </row>
    <row r="136" spans="1:23" s="1" customFormat="1" x14ac:dyDescent="0.4">
      <c r="A136" s="2">
        <v>134</v>
      </c>
      <c r="B136" s="3">
        <v>43424</v>
      </c>
      <c r="C136">
        <v>287500</v>
      </c>
      <c r="D136">
        <v>30350</v>
      </c>
      <c r="E136">
        <v>107000</v>
      </c>
      <c r="F136" s="60">
        <f t="shared" si="35"/>
        <v>2.8220567642251247E-2</v>
      </c>
      <c r="G136" s="60">
        <f t="shared" si="36"/>
        <v>2.502215617549268E-2</v>
      </c>
      <c r="H136" s="60">
        <f t="shared" si="37"/>
        <v>0</v>
      </c>
      <c r="I136" s="60">
        <f>VAR($F$2:F136)</f>
        <v>1.8845396518696249E-4</v>
      </c>
      <c r="J136" s="60">
        <f>VAR($G$2:G136)</f>
        <v>1.1033366534670917E-4</v>
      </c>
      <c r="K136" s="60">
        <f>VAR($H$2:H136)</f>
        <v>4.5918751085338608E-4</v>
      </c>
      <c r="L136" s="60">
        <f t="shared" si="38"/>
        <v>2.5767347999921554E-4</v>
      </c>
      <c r="M136" s="60">
        <f t="shared" si="39"/>
        <v>1.3836988036279246E-4</v>
      </c>
      <c r="N136" s="60">
        <f t="shared" si="40"/>
        <v>6.5567527434338903E-4</v>
      </c>
      <c r="O136" s="60">
        <f t="shared" si="41"/>
        <v>1.044816793954714E-4</v>
      </c>
      <c r="P136" s="60">
        <f t="shared" si="42"/>
        <v>-3.9998437060162827E-5</v>
      </c>
      <c r="Q136" s="60">
        <f t="shared" si="43"/>
        <v>1.4809717181535628E-6</v>
      </c>
      <c r="S136" s="4"/>
      <c r="T136" s="21"/>
      <c r="U136" s="21"/>
      <c r="V136" s="21"/>
      <c r="W136" s="21"/>
    </row>
    <row r="137" spans="1:23" s="1" customFormat="1" x14ac:dyDescent="0.4">
      <c r="A137" s="2">
        <v>135</v>
      </c>
      <c r="B137" s="3">
        <v>43425</v>
      </c>
      <c r="C137">
        <v>281500</v>
      </c>
      <c r="D137">
        <v>30550</v>
      </c>
      <c r="E137">
        <v>107500</v>
      </c>
      <c r="F137" s="60">
        <f t="shared" si="35"/>
        <v>-2.1090412657660002E-2</v>
      </c>
      <c r="G137" s="60">
        <f t="shared" si="36"/>
        <v>6.5681681120971693E-3</v>
      </c>
      <c r="H137" s="60">
        <f t="shared" si="37"/>
        <v>4.6620131058113714E-3</v>
      </c>
      <c r="I137" s="60">
        <f>VAR($F$2:F137)</f>
        <v>1.9050079697482042E-4</v>
      </c>
      <c r="J137" s="60">
        <f>VAR($G$2:G137)</f>
        <v>1.0976349355818214E-4</v>
      </c>
      <c r="K137" s="60">
        <f>VAR($H$2:H137)</f>
        <v>4.5598218949011469E-4</v>
      </c>
      <c r="L137" s="60">
        <f t="shared" si="38"/>
        <v>2.8999709748231531E-4</v>
      </c>
      <c r="M137" s="60">
        <f t="shared" si="39"/>
        <v>1.6763418552126973E-4</v>
      </c>
      <c r="N137" s="60">
        <f t="shared" si="40"/>
        <v>6.1633475788278567E-4</v>
      </c>
      <c r="O137" s="60">
        <f t="shared" si="41"/>
        <v>1.4058114568607112E-4</v>
      </c>
      <c r="P137" s="60">
        <f t="shared" si="42"/>
        <v>-3.7598530836553054E-5</v>
      </c>
      <c r="Q137" s="60">
        <f t="shared" si="43"/>
        <v>1.3921134150643489E-6</v>
      </c>
      <c r="S137" s="4"/>
      <c r="T137" s="21"/>
      <c r="U137" s="21"/>
      <c r="V137" s="21"/>
      <c r="W137" s="21"/>
    </row>
    <row r="138" spans="1:23" s="1" customFormat="1" x14ac:dyDescent="0.4">
      <c r="A138" s="2">
        <v>136</v>
      </c>
      <c r="B138" s="3">
        <v>43426</v>
      </c>
      <c r="C138">
        <v>283500</v>
      </c>
      <c r="D138">
        <v>30550</v>
      </c>
      <c r="E138">
        <v>106500</v>
      </c>
      <c r="F138" s="60">
        <f t="shared" si="35"/>
        <v>7.0796755880617682E-3</v>
      </c>
      <c r="G138" s="60">
        <f t="shared" si="36"/>
        <v>0</v>
      </c>
      <c r="H138" s="60">
        <f t="shared" si="37"/>
        <v>-9.345862418237658E-3</v>
      </c>
      <c r="I138" s="60">
        <f>VAR($F$2:F138)</f>
        <v>1.8942682318143789E-4</v>
      </c>
      <c r="J138" s="60">
        <f>VAR($G$2:G138)</f>
        <v>1.0896124063571795E-4</v>
      </c>
      <c r="K138" s="60">
        <f>VAR($H$2:H138)</f>
        <v>4.5320521938685464E-4</v>
      </c>
      <c r="L138" s="60">
        <f t="shared" si="38"/>
        <v>2.9928560199759949E-4</v>
      </c>
      <c r="M138" s="60">
        <f t="shared" si="39"/>
        <v>1.6016458433091974E-4</v>
      </c>
      <c r="N138" s="60">
        <f t="shared" si="40"/>
        <v>5.8065873438174396E-4</v>
      </c>
      <c r="O138" s="60">
        <f t="shared" si="41"/>
        <v>1.2383475439156606E-4</v>
      </c>
      <c r="P138" s="60">
        <f t="shared" si="42"/>
        <v>-4.1242045799378737E-5</v>
      </c>
      <c r="Q138" s="60">
        <f t="shared" si="43"/>
        <v>3.1458397593466494E-6</v>
      </c>
      <c r="S138" s="4"/>
      <c r="T138" s="21"/>
      <c r="U138" s="21"/>
      <c r="V138" s="21"/>
      <c r="W138" s="21"/>
    </row>
    <row r="139" spans="1:23" s="1" customFormat="1" x14ac:dyDescent="0.4">
      <c r="A139" s="2">
        <v>137</v>
      </c>
      <c r="B139" s="3">
        <v>43427</v>
      </c>
      <c r="C139">
        <v>280500</v>
      </c>
      <c r="D139">
        <v>30200</v>
      </c>
      <c r="E139">
        <v>108000</v>
      </c>
      <c r="F139" s="60">
        <f t="shared" si="35"/>
        <v>-1.0638398205055754E-2</v>
      </c>
      <c r="G139" s="60">
        <f t="shared" si="36"/>
        <v>-1.1522761236780374E-2</v>
      </c>
      <c r="H139" s="60">
        <f t="shared" si="37"/>
        <v>1.398624197473987E-2</v>
      </c>
      <c r="I139" s="60">
        <f>VAR($F$2:F139)</f>
        <v>1.8893312911372431E-4</v>
      </c>
      <c r="J139" s="60">
        <f>VAR($G$2:G139)</f>
        <v>1.092676354351751E-4</v>
      </c>
      <c r="K139" s="60">
        <f>VAR($H$2:H139)</f>
        <v>4.5142384124833456E-4</v>
      </c>
      <c r="L139" s="60">
        <f t="shared" si="38"/>
        <v>2.843357742636754E-4</v>
      </c>
      <c r="M139" s="60">
        <f t="shared" si="39"/>
        <v>1.5055470927106455E-4</v>
      </c>
      <c r="N139" s="60">
        <f t="shared" si="40"/>
        <v>5.5105991897927691E-4</v>
      </c>
      <c r="O139" s="60">
        <f t="shared" si="41"/>
        <v>1.1640466912807209E-4</v>
      </c>
      <c r="P139" s="60">
        <f t="shared" si="42"/>
        <v>-4.2737463492122877E-5</v>
      </c>
      <c r="Q139" s="60">
        <f t="shared" si="43"/>
        <v>2.9570893737858504E-6</v>
      </c>
      <c r="S139" s="4"/>
      <c r="T139" s="21"/>
      <c r="U139" s="21"/>
      <c r="V139" s="21"/>
      <c r="W139" s="21"/>
    </row>
    <row r="140" spans="1:23" s="1" customFormat="1" x14ac:dyDescent="0.4">
      <c r="A140" s="2">
        <v>138</v>
      </c>
      <c r="B140" s="3">
        <v>43430</v>
      </c>
      <c r="C140">
        <v>279000</v>
      </c>
      <c r="D140">
        <v>29650</v>
      </c>
      <c r="E140">
        <v>112500</v>
      </c>
      <c r="F140" s="60">
        <f t="shared" si="35"/>
        <v>-5.3619431413853991E-3</v>
      </c>
      <c r="G140" s="60">
        <f t="shared" si="36"/>
        <v>-1.8379798937089534E-2</v>
      </c>
      <c r="H140" s="60">
        <f t="shared" si="37"/>
        <v>4.08219945202552E-2</v>
      </c>
      <c r="I140" s="60">
        <f>VAR($F$2:F140)</f>
        <v>1.8779938088858645E-4</v>
      </c>
      <c r="J140" s="60">
        <f>VAR($G$2:G140)</f>
        <v>1.1109985091628326E-4</v>
      </c>
      <c r="K140" s="60">
        <f>VAR($H$2:H140)</f>
        <v>4.6039143942030883E-4</v>
      </c>
      <c r="L140" s="60">
        <f t="shared" si="38"/>
        <v>2.7406615879001483E-4</v>
      </c>
      <c r="M140" s="60">
        <f t="shared" si="39"/>
        <v>1.4948786830599158E-4</v>
      </c>
      <c r="N140" s="60">
        <f t="shared" si="40"/>
        <v>5.297332217150787E-4</v>
      </c>
      <c r="O140" s="60">
        <f t="shared" si="41"/>
        <v>1.1677541232790678E-4</v>
      </c>
      <c r="P140" s="60">
        <f t="shared" si="42"/>
        <v>-4.9100688373768395E-5</v>
      </c>
      <c r="Q140" s="60">
        <f t="shared" si="43"/>
        <v>-6.8899436011270998E-6</v>
      </c>
      <c r="S140" s="4"/>
      <c r="T140" s="21"/>
      <c r="U140" s="21"/>
      <c r="V140" s="21"/>
      <c r="W140" s="21"/>
    </row>
    <row r="141" spans="1:23" s="1" customFormat="1" x14ac:dyDescent="0.4">
      <c r="A141" s="2">
        <v>139</v>
      </c>
      <c r="B141" s="3">
        <v>43431</v>
      </c>
      <c r="C141">
        <v>276500</v>
      </c>
      <c r="D141">
        <v>29700</v>
      </c>
      <c r="E141">
        <v>110500</v>
      </c>
      <c r="F141" s="60">
        <f t="shared" si="35"/>
        <v>-9.0009608589761685E-3</v>
      </c>
      <c r="G141" s="60">
        <f t="shared" si="36"/>
        <v>1.6849203649194455E-3</v>
      </c>
      <c r="H141" s="60">
        <f t="shared" si="37"/>
        <v>-1.7937700686667318E-2</v>
      </c>
      <c r="I141" s="60">
        <f>VAR($F$2:F141)</f>
        <v>1.8706838480947062E-4</v>
      </c>
      <c r="J141" s="60">
        <f>VAR($G$2:G141)</f>
        <v>1.103092775067025E-4</v>
      </c>
      <c r="K141" s="60">
        <f>VAR($H$2:H141)</f>
        <v>4.5934519297355787E-4</v>
      </c>
      <c r="L141" s="60">
        <f t="shared" si="38"/>
        <v>2.5934721531770095E-4</v>
      </c>
      <c r="M141" s="60">
        <f t="shared" si="39"/>
        <v>1.6078761674570235E-4</v>
      </c>
      <c r="N141" s="60">
        <f t="shared" si="40"/>
        <v>5.9793534260887884E-4</v>
      </c>
      <c r="O141" s="60">
        <f t="shared" si="41"/>
        <v>1.1568197379927857E-4</v>
      </c>
      <c r="P141" s="60">
        <f t="shared" si="42"/>
        <v>-5.9287759883475584E-5</v>
      </c>
      <c r="Q141" s="60">
        <f t="shared" si="43"/>
        <v>-5.1494550074655197E-5</v>
      </c>
      <c r="S141" s="4"/>
      <c r="T141" s="21"/>
      <c r="U141" s="21"/>
      <c r="V141" s="21"/>
      <c r="W141" s="21"/>
    </row>
    <row r="142" spans="1:23" s="1" customFormat="1" x14ac:dyDescent="0.4">
      <c r="A142" s="2">
        <v>140</v>
      </c>
      <c r="B142" s="3">
        <v>43432</v>
      </c>
      <c r="C142">
        <v>280500</v>
      </c>
      <c r="D142">
        <v>30300</v>
      </c>
      <c r="E142">
        <v>112000</v>
      </c>
      <c r="F142" s="60">
        <f t="shared" si="35"/>
        <v>1.4362904000361623E-2</v>
      </c>
      <c r="G142" s="60">
        <f t="shared" si="36"/>
        <v>2.0000666706669435E-2</v>
      </c>
      <c r="H142" s="60">
        <f t="shared" si="37"/>
        <v>1.3483350337286988E-2</v>
      </c>
      <c r="I142" s="60">
        <f>VAR($F$2:F142)</f>
        <v>1.8714481814531797E-4</v>
      </c>
      <c r="J142" s="60">
        <f>VAR($G$2:G142)</f>
        <v>1.1219384331798526E-4</v>
      </c>
      <c r="K142" s="60">
        <f>VAR($H$2:H142)</f>
        <v>4.5740255770582248E-4</v>
      </c>
      <c r="L142" s="60">
        <f t="shared" si="38"/>
        <v>2.4864742018172812E-4</v>
      </c>
      <c r="M142" s="60">
        <f t="shared" si="39"/>
        <v>1.5131069713912742E-4</v>
      </c>
      <c r="N142" s="60">
        <f t="shared" si="40"/>
        <v>5.8136488840781402E-4</v>
      </c>
      <c r="O142" s="60">
        <f t="shared" si="41"/>
        <v>1.0783110123601393E-4</v>
      </c>
      <c r="P142" s="60">
        <f t="shared" si="42"/>
        <v>-4.6043101783623691E-5</v>
      </c>
      <c r="Q142" s="60">
        <f t="shared" si="43"/>
        <v>-5.0218292901383607E-5</v>
      </c>
      <c r="S142" s="4"/>
      <c r="T142" s="21"/>
      <c r="U142" s="21"/>
      <c r="V142" s="21"/>
      <c r="W142" s="21"/>
    </row>
    <row r="143" spans="1:23" s="1" customFormat="1" x14ac:dyDescent="0.4">
      <c r="A143" s="2">
        <v>141</v>
      </c>
      <c r="B143" s="3">
        <v>43433</v>
      </c>
      <c r="C143">
        <v>277500</v>
      </c>
      <c r="D143">
        <v>29950</v>
      </c>
      <c r="E143">
        <v>112000</v>
      </c>
      <c r="F143" s="60">
        <f t="shared" si="35"/>
        <v>-1.0752791776261849E-2</v>
      </c>
      <c r="G143" s="60">
        <f t="shared" si="36"/>
        <v>-1.1618387953865076E-2</v>
      </c>
      <c r="H143" s="60">
        <f t="shared" si="37"/>
        <v>0</v>
      </c>
      <c r="I143" s="60">
        <f>VAR($F$2:F143)</f>
        <v>1.8668563485110435E-4</v>
      </c>
      <c r="J143" s="60">
        <f>VAR($G$2:G143)</f>
        <v>1.1247134883447571E-4</v>
      </c>
      <c r="K143" s="60">
        <f>VAR($H$2:H143)</f>
        <v>4.5415874056328124E-4</v>
      </c>
      <c r="L143" s="60">
        <f t="shared" si="38"/>
        <v>2.4610615565024064E-4</v>
      </c>
      <c r="M143" s="60">
        <f t="shared" si="39"/>
        <v>1.6623365543345632E-4</v>
      </c>
      <c r="N143" s="60">
        <f t="shared" si="40"/>
        <v>5.5739103928242623E-4</v>
      </c>
      <c r="O143" s="60">
        <f t="shared" si="41"/>
        <v>1.1859729451292043E-4</v>
      </c>
      <c r="P143" s="60">
        <f t="shared" si="42"/>
        <v>-3.1660911686744468E-5</v>
      </c>
      <c r="Q143" s="60">
        <f t="shared" si="43"/>
        <v>-3.1024635556180417E-5</v>
      </c>
      <c r="S143" s="4"/>
      <c r="T143" s="21"/>
      <c r="U143" s="21"/>
      <c r="V143" s="21"/>
      <c r="W143" s="21"/>
    </row>
    <row r="144" spans="1:23" s="1" customFormat="1" x14ac:dyDescent="0.4">
      <c r="A144" s="2">
        <v>142</v>
      </c>
      <c r="B144" s="3">
        <v>43434</v>
      </c>
      <c r="C144">
        <v>272500</v>
      </c>
      <c r="D144">
        <v>30500</v>
      </c>
      <c r="E144">
        <v>112500</v>
      </c>
      <c r="F144" s="60">
        <f t="shared" si="35"/>
        <v>-1.8182319083190474E-2</v>
      </c>
      <c r="G144" s="60">
        <f t="shared" si="36"/>
        <v>1.8197359051907513E-2</v>
      </c>
      <c r="H144" s="60">
        <f t="shared" si="37"/>
        <v>4.4543503493803746E-3</v>
      </c>
      <c r="I144" s="60">
        <f>VAR($F$2:F144)</f>
        <v>1.8775240496382833E-4</v>
      </c>
      <c r="J144" s="60">
        <f>VAR($G$2:G144)</f>
        <v>1.1383508362642753E-4</v>
      </c>
      <c r="K144" s="60">
        <f>VAR($H$2:H144)</f>
        <v>4.5110904371655668E-4</v>
      </c>
      <c r="L144" s="60">
        <f t="shared" si="38"/>
        <v>2.3827713817024484E-4</v>
      </c>
      <c r="M144" s="60">
        <f t="shared" si="39"/>
        <v>1.6435885242623995E-4</v>
      </c>
      <c r="N144" s="60">
        <f t="shared" si="40"/>
        <v>5.2394757692548067E-4</v>
      </c>
      <c r="O144" s="60">
        <f t="shared" si="41"/>
        <v>1.189772632287696E-4</v>
      </c>
      <c r="P144" s="60">
        <f t="shared" si="42"/>
        <v>-2.9761256985539797E-5</v>
      </c>
      <c r="Q144" s="60">
        <f t="shared" si="43"/>
        <v>-2.9163157422809592E-5</v>
      </c>
      <c r="S144" s="4"/>
      <c r="T144" s="21"/>
      <c r="U144" s="21"/>
      <c r="V144" s="21"/>
      <c r="W144" s="21"/>
    </row>
    <row r="145" spans="1:23" s="1" customFormat="1" x14ac:dyDescent="0.4">
      <c r="A145" s="2">
        <v>143</v>
      </c>
      <c r="B145" s="3">
        <v>43437</v>
      </c>
      <c r="C145">
        <v>270500</v>
      </c>
      <c r="D145">
        <v>30350</v>
      </c>
      <c r="E145">
        <v>113500</v>
      </c>
      <c r="F145" s="60">
        <f t="shared" si="35"/>
        <v>-7.366515816762554E-3</v>
      </c>
      <c r="G145" s="60">
        <f t="shared" si="36"/>
        <v>-4.9301661078587208E-3</v>
      </c>
      <c r="H145" s="60">
        <f t="shared" si="37"/>
        <v>8.8496152769826E-3</v>
      </c>
      <c r="I145" s="60">
        <f>VAR($F$2:F145)</f>
        <v>1.8683102487919057E-4</v>
      </c>
      <c r="J145" s="60">
        <f>VAR($G$2:G145)</f>
        <v>1.1326406374533975E-4</v>
      </c>
      <c r="K145" s="60">
        <f>VAR($H$2:H145)</f>
        <v>4.48513545547993E-4</v>
      </c>
      <c r="L145" s="60">
        <f t="shared" si="38"/>
        <v>2.4381631351460729E-4</v>
      </c>
      <c r="M145" s="60">
        <f t="shared" si="39"/>
        <v>1.7436595386850797E-4</v>
      </c>
      <c r="N145" s="60">
        <f t="shared" si="40"/>
        <v>4.9370119653205325E-4</v>
      </c>
      <c r="O145" s="60">
        <f t="shared" si="41"/>
        <v>9.1986416109853398E-5</v>
      </c>
      <c r="P145" s="60">
        <f t="shared" si="42"/>
        <v>-3.2835006728052705E-5</v>
      </c>
      <c r="Q145" s="60">
        <f t="shared" si="43"/>
        <v>-2.2549923218401152E-5</v>
      </c>
      <c r="S145" s="4"/>
      <c r="T145" s="21"/>
      <c r="U145" s="21"/>
      <c r="V145" s="21"/>
      <c r="W145" s="21"/>
    </row>
    <row r="146" spans="1:23" s="1" customFormat="1" x14ac:dyDescent="0.4">
      <c r="A146" s="2">
        <v>144</v>
      </c>
      <c r="B146" s="3">
        <v>43438</v>
      </c>
      <c r="C146">
        <v>272000</v>
      </c>
      <c r="D146">
        <v>30050</v>
      </c>
      <c r="E146">
        <v>113500</v>
      </c>
      <c r="F146" s="60">
        <f t="shared" si="35"/>
        <v>5.5299680094611755E-3</v>
      </c>
      <c r="G146" s="60">
        <f t="shared" si="36"/>
        <v>-9.9338565242907371E-3</v>
      </c>
      <c r="H146" s="60">
        <f t="shared" si="37"/>
        <v>0</v>
      </c>
      <c r="I146" s="60">
        <f>VAR($F$2:F146)</f>
        <v>1.8573764554386936E-4</v>
      </c>
      <c r="J146" s="60">
        <f>VAR($G$2:G146)</f>
        <v>1.1326070673308253E-4</v>
      </c>
      <c r="K146" s="60">
        <f>VAR($H$2:H146)</f>
        <v>4.4539889374027477E-4</v>
      </c>
      <c r="L146" s="60">
        <f t="shared" si="38"/>
        <v>2.3244326802044759E-4</v>
      </c>
      <c r="M146" s="60">
        <f t="shared" si="39"/>
        <v>1.653623889074622E-4</v>
      </c>
      <c r="N146" s="60">
        <f t="shared" si="40"/>
        <v>4.6877806617316622E-4</v>
      </c>
      <c r="O146" s="60">
        <f t="shared" si="41"/>
        <v>8.8646319940030664E-5</v>
      </c>
      <c r="P146" s="60">
        <f t="shared" si="42"/>
        <v>-3.4776356178978896E-5</v>
      </c>
      <c r="Q146" s="60">
        <f t="shared" si="43"/>
        <v>-2.381473222366719E-5</v>
      </c>
      <c r="S146" s="4"/>
      <c r="T146" s="21"/>
      <c r="U146" s="21"/>
      <c r="V146" s="21"/>
      <c r="W146" s="21"/>
    </row>
    <row r="147" spans="1:23" s="1" customFormat="1" x14ac:dyDescent="0.4">
      <c r="A147" s="2">
        <v>145</v>
      </c>
      <c r="B147" s="3">
        <v>43439</v>
      </c>
      <c r="C147">
        <v>274500</v>
      </c>
      <c r="D147">
        <v>30100</v>
      </c>
      <c r="E147">
        <v>114500</v>
      </c>
      <c r="F147" s="60">
        <f t="shared" si="35"/>
        <v>9.1491946535880823E-3</v>
      </c>
      <c r="G147" s="60">
        <f t="shared" si="36"/>
        <v>1.6625107736134572E-3</v>
      </c>
      <c r="H147" s="60">
        <f t="shared" si="37"/>
        <v>8.7719860728370409E-3</v>
      </c>
      <c r="I147" s="60">
        <f>VAR($F$2:F147)</f>
        <v>1.8501411251930656E-4</v>
      </c>
      <c r="J147" s="60">
        <f>VAR($G$2:G147)</f>
        <v>1.1248663011738823E-4</v>
      </c>
      <c r="K147" s="60">
        <f>VAR($H$2:H147)</f>
        <v>4.4286151111950519E-4</v>
      </c>
      <c r="L147" s="60">
        <f t="shared" si="38"/>
        <v>2.2033150471036057E-4</v>
      </c>
      <c r="M147" s="60">
        <f t="shared" si="39"/>
        <v>1.613615358997261E-4</v>
      </c>
      <c r="N147" s="60">
        <f t="shared" si="40"/>
        <v>4.4065138220277623E-4</v>
      </c>
      <c r="O147" s="60">
        <f t="shared" si="41"/>
        <v>8.0031506216234505E-5</v>
      </c>
      <c r="P147" s="60">
        <f t="shared" si="42"/>
        <v>-3.2689774808240162E-5</v>
      </c>
      <c r="Q147" s="60">
        <f t="shared" si="43"/>
        <v>-2.2385848290247159E-5</v>
      </c>
      <c r="S147" s="4"/>
      <c r="T147" s="21"/>
      <c r="U147" s="21"/>
      <c r="V147" s="21"/>
      <c r="W147" s="21"/>
    </row>
    <row r="148" spans="1:23" s="1" customFormat="1" x14ac:dyDescent="0.4">
      <c r="A148" s="2">
        <v>146</v>
      </c>
      <c r="B148" s="3">
        <v>43440</v>
      </c>
      <c r="C148">
        <v>276000</v>
      </c>
      <c r="D148">
        <v>30400</v>
      </c>
      <c r="E148">
        <v>116000</v>
      </c>
      <c r="F148" s="60">
        <f t="shared" si="35"/>
        <v>5.4496047675646848E-3</v>
      </c>
      <c r="G148" s="60">
        <f t="shared" si="36"/>
        <v>9.9174366573459242E-3</v>
      </c>
      <c r="H148" s="60">
        <f t="shared" si="37"/>
        <v>1.3015368112070227E-2</v>
      </c>
      <c r="I148" s="60">
        <f>VAR($F$2:F148)</f>
        <v>1.8393509758305945E-4</v>
      </c>
      <c r="J148" s="60">
        <f>VAR($G$2:G148)</f>
        <v>1.1229964359459711E-4</v>
      </c>
      <c r="K148" s="60">
        <f>VAR($H$2:H148)</f>
        <v>4.4098059273822509E-4</v>
      </c>
      <c r="L148" s="60">
        <f t="shared" si="38"/>
        <v>2.1213408019629362E-4</v>
      </c>
      <c r="M148" s="60">
        <f t="shared" si="39"/>
        <v>1.5184568027008536E-4</v>
      </c>
      <c r="N148" s="60">
        <f t="shared" si="40"/>
        <v>4.1882916365033245E-4</v>
      </c>
      <c r="O148" s="60">
        <f t="shared" si="41"/>
        <v>7.6142253924149045E-5</v>
      </c>
      <c r="P148" s="60">
        <f t="shared" si="42"/>
        <v>-2.5912991835008762E-5</v>
      </c>
      <c r="Q148" s="60">
        <f t="shared" si="43"/>
        <v>-2.0167686111707601E-5</v>
      </c>
      <c r="S148" s="4"/>
      <c r="T148" s="21"/>
      <c r="U148" s="21"/>
      <c r="V148" s="21"/>
      <c r="W148" s="21"/>
    </row>
    <row r="149" spans="1:23" s="1" customFormat="1" x14ac:dyDescent="0.4">
      <c r="A149" s="2">
        <v>147</v>
      </c>
      <c r="B149" s="3">
        <v>43441</v>
      </c>
      <c r="C149">
        <v>271500</v>
      </c>
      <c r="D149">
        <v>30300</v>
      </c>
      <c r="E149">
        <v>114500</v>
      </c>
      <c r="F149" s="60">
        <f t="shared" si="35"/>
        <v>-1.6438726343159835E-2</v>
      </c>
      <c r="G149" s="60">
        <f t="shared" si="36"/>
        <v>-3.2948958968525379E-3</v>
      </c>
      <c r="H149" s="60">
        <f t="shared" si="37"/>
        <v>-1.3015368112070361E-2</v>
      </c>
      <c r="I149" s="60">
        <f>VAR($F$2:F149)</f>
        <v>1.8456017138984829E-4</v>
      </c>
      <c r="J149" s="60">
        <f>VAR($G$2:G149)</f>
        <v>1.1164457318969455E-4</v>
      </c>
      <c r="K149" s="60">
        <f>VAR($H$2:H149)</f>
        <v>4.3914094371777995E-4</v>
      </c>
      <c r="L149" s="60">
        <f t="shared" si="38"/>
        <v>2.0118792691187581E-4</v>
      </c>
      <c r="M149" s="60">
        <f t="shared" si="39"/>
        <v>1.4863627244502837E-4</v>
      </c>
      <c r="N149" s="60">
        <f t="shared" si="40"/>
        <v>4.0386340225687415E-4</v>
      </c>
      <c r="O149" s="60">
        <f t="shared" si="41"/>
        <v>7.4816485294093685E-5</v>
      </c>
      <c r="P149" s="60">
        <f t="shared" si="42"/>
        <v>-2.0102495597999395E-5</v>
      </c>
      <c r="Q149" s="60">
        <f t="shared" si="43"/>
        <v>-1.1212879615595347E-5</v>
      </c>
      <c r="S149" s="4"/>
      <c r="T149" s="21"/>
      <c r="U149" s="21"/>
      <c r="V149" s="21"/>
      <c r="W149" s="21"/>
    </row>
    <row r="150" spans="1:23" s="1" customFormat="1" x14ac:dyDescent="0.4">
      <c r="A150" s="2">
        <v>148</v>
      </c>
      <c r="B150" s="3">
        <v>43444</v>
      </c>
      <c r="C150">
        <v>272000</v>
      </c>
      <c r="D150">
        <v>30900</v>
      </c>
      <c r="E150">
        <v>111000</v>
      </c>
      <c r="F150" s="60">
        <f t="shared" si="35"/>
        <v>1.8399269220072951E-3</v>
      </c>
      <c r="G150" s="60">
        <f t="shared" si="36"/>
        <v>1.9608471388376337E-2</v>
      </c>
      <c r="H150" s="60">
        <f t="shared" si="37"/>
        <v>-3.1044621681960163E-2</v>
      </c>
      <c r="I150" s="60">
        <f>VAR($F$2:F150)</f>
        <v>1.833331601314928E-4</v>
      </c>
      <c r="J150" s="60">
        <f>VAR($G$2:G150)</f>
        <v>1.1329175493478557E-4</v>
      </c>
      <c r="K150" s="60">
        <f>VAR($H$2:H150)</f>
        <v>4.4264202038301221E-4</v>
      </c>
      <c r="L150" s="60">
        <f t="shared" si="38"/>
        <v>2.0533055472428109E-4</v>
      </c>
      <c r="M150" s="60">
        <f t="shared" si="39"/>
        <v>1.4036947643659241E-4</v>
      </c>
      <c r="N150" s="60">
        <f t="shared" si="40"/>
        <v>3.8979558654702353E-4</v>
      </c>
      <c r="O150" s="60">
        <f t="shared" si="41"/>
        <v>7.3577329695101614E-5</v>
      </c>
      <c r="P150" s="60">
        <f t="shared" si="42"/>
        <v>-6.0589813831306072E-6</v>
      </c>
      <c r="Q150" s="60">
        <f t="shared" si="43"/>
        <v>-7.9670498593504639E-6</v>
      </c>
      <c r="S150" s="4"/>
      <c r="T150" s="21"/>
      <c r="U150" s="21"/>
      <c r="V150" s="21"/>
      <c r="W150" s="21"/>
    </row>
    <row r="151" spans="1:23" s="1" customFormat="1" x14ac:dyDescent="0.4">
      <c r="A151" s="2">
        <v>149</v>
      </c>
      <c r="B151" s="3">
        <v>43445</v>
      </c>
      <c r="C151">
        <v>274500</v>
      </c>
      <c r="D151">
        <v>31150</v>
      </c>
      <c r="E151">
        <v>107000</v>
      </c>
      <c r="F151" s="60">
        <f t="shared" si="35"/>
        <v>9.1491946535880823E-3</v>
      </c>
      <c r="G151" s="60">
        <f t="shared" si="36"/>
        <v>8.0580613297624414E-3</v>
      </c>
      <c r="H151" s="60">
        <f t="shared" si="37"/>
        <v>-3.6701366850427929E-2</v>
      </c>
      <c r="I151" s="60">
        <f>VAR($F$2:F151)</f>
        <v>1.8264570131357671E-4</v>
      </c>
      <c r="J151" s="60">
        <f>VAR($G$2:G151)</f>
        <v>1.1288076203917435E-4</v>
      </c>
      <c r="K151" s="60">
        <f>VAR($H$2:H151)</f>
        <v>4.4854953555367673E-4</v>
      </c>
      <c r="L151" s="60">
        <f t="shared" si="38"/>
        <v>1.9321384130552383E-4</v>
      </c>
      <c r="M151" s="60">
        <f t="shared" si="39"/>
        <v>1.5501683686172329E-4</v>
      </c>
      <c r="N151" s="60">
        <f t="shared" si="40"/>
        <v>4.2423396347676402E-4</v>
      </c>
      <c r="O151" s="60">
        <f t="shared" si="41"/>
        <v>7.1327379177808513E-5</v>
      </c>
      <c r="P151" s="60">
        <f t="shared" si="42"/>
        <v>-9.1226326131129681E-6</v>
      </c>
      <c r="Q151" s="60">
        <f t="shared" si="43"/>
        <v>-4.4013281428610478E-5</v>
      </c>
      <c r="S151" s="4"/>
      <c r="T151" s="21"/>
      <c r="U151" s="21"/>
      <c r="V151" s="21"/>
      <c r="W151" s="21"/>
    </row>
    <row r="152" spans="1:23" s="1" customFormat="1" x14ac:dyDescent="0.4">
      <c r="A152" s="2">
        <v>150</v>
      </c>
      <c r="B152" s="3">
        <v>43446</v>
      </c>
      <c r="C152">
        <v>271500</v>
      </c>
      <c r="D152">
        <v>30800</v>
      </c>
      <c r="E152">
        <v>110000</v>
      </c>
      <c r="F152" s="60">
        <f t="shared" si="35"/>
        <v>-1.0989121575595206E-2</v>
      </c>
      <c r="G152" s="60">
        <f t="shared" si="36"/>
        <v>-1.1299555253933394E-2</v>
      </c>
      <c r="H152" s="60">
        <f t="shared" si="37"/>
        <v>2.7651531330509949E-2</v>
      </c>
      <c r="I152" s="60">
        <f>VAR($F$2:F152)</f>
        <v>1.8225491053277325E-4</v>
      </c>
      <c r="J152" s="60">
        <f>VAR($G$2:G152)</f>
        <v>1.131085733436737E-4</v>
      </c>
      <c r="K152" s="60">
        <f>VAR($H$2:H152)</f>
        <v>4.5078959097582426E-4</v>
      </c>
      <c r="L152" s="60">
        <f t="shared" si="38"/>
        <v>1.8664347659574709E-4</v>
      </c>
      <c r="M152" s="60">
        <f t="shared" si="39"/>
        <v>1.4961176779367265E-4</v>
      </c>
      <c r="N152" s="60">
        <f t="shared" si="40"/>
        <v>4.795993453895396E-4</v>
      </c>
      <c r="O152" s="60">
        <f t="shared" si="41"/>
        <v>7.147122272533284E-5</v>
      </c>
      <c r="P152" s="60">
        <f t="shared" si="42"/>
        <v>-2.872255161836481E-5</v>
      </c>
      <c r="Q152" s="60">
        <f t="shared" si="43"/>
        <v>-5.9116996440905368E-5</v>
      </c>
      <c r="S152" s="4"/>
      <c r="T152" s="21"/>
      <c r="U152" s="21"/>
      <c r="V152" s="21"/>
      <c r="W152" s="21"/>
    </row>
    <row r="153" spans="1:23" s="1" customFormat="1" x14ac:dyDescent="0.4">
      <c r="A153" s="2">
        <v>151</v>
      </c>
      <c r="B153" s="3">
        <v>43447</v>
      </c>
      <c r="C153">
        <v>273500</v>
      </c>
      <c r="D153">
        <v>30350</v>
      </c>
      <c r="E153">
        <v>111500</v>
      </c>
      <c r="F153" s="60">
        <f t="shared" si="35"/>
        <v>7.3394824880457484E-3</v>
      </c>
      <c r="G153" s="60">
        <f t="shared" si="36"/>
        <v>-1.4718172474021534E-2</v>
      </c>
      <c r="H153" s="60">
        <f t="shared" si="37"/>
        <v>1.3544225107757253E-2</v>
      </c>
      <c r="I153" s="60">
        <f>VAR($F$2:F153)</f>
        <v>1.8139171061189264E-4</v>
      </c>
      <c r="J153" s="60">
        <f>VAR($G$2:G153)</f>
        <v>1.1394110466317724E-4</v>
      </c>
      <c r="K153" s="60">
        <f>VAR($H$2:H153)</f>
        <v>4.4905889544200777E-4</v>
      </c>
      <c r="L153" s="60">
        <f t="shared" si="38"/>
        <v>1.8269051558019497E-4</v>
      </c>
      <c r="M153" s="60">
        <f t="shared" si="39"/>
        <v>1.4829585866225393E-4</v>
      </c>
      <c r="N153" s="60">
        <f t="shared" si="40"/>
        <v>4.966998157614976E-4</v>
      </c>
      <c r="O153" s="60">
        <f t="shared" si="41"/>
        <v>7.4633280547950663E-5</v>
      </c>
      <c r="P153" s="60">
        <f t="shared" si="42"/>
        <v>-4.5231160893804154E-5</v>
      </c>
      <c r="Q153" s="60">
        <f t="shared" si="43"/>
        <v>-7.4316977021949115E-5</v>
      </c>
      <c r="S153" s="4"/>
      <c r="T153" s="21"/>
      <c r="U153" s="21"/>
      <c r="V153" s="21"/>
      <c r="W153" s="21"/>
    </row>
    <row r="154" spans="1:23" s="1" customFormat="1" x14ac:dyDescent="0.4">
      <c r="A154" s="2">
        <v>152</v>
      </c>
      <c r="B154" s="3">
        <v>43448</v>
      </c>
      <c r="C154">
        <v>277000</v>
      </c>
      <c r="D154">
        <v>30700</v>
      </c>
      <c r="E154">
        <v>110000</v>
      </c>
      <c r="F154" s="60">
        <f t="shared" si="35"/>
        <v>1.2715884325302495E-2</v>
      </c>
      <c r="G154" s="60">
        <f t="shared" si="36"/>
        <v>1.1466137087644225E-2</v>
      </c>
      <c r="H154" s="60">
        <f t="shared" si="37"/>
        <v>-1.354422510775726E-2</v>
      </c>
      <c r="I154" s="60">
        <f>VAR($F$2:F154)</f>
        <v>1.8122902612815604E-4</v>
      </c>
      <c r="J154" s="60">
        <f>VAR($G$2:G154)</f>
        <v>1.1395122149763827E-4</v>
      </c>
      <c r="K154" s="60">
        <f>VAR($H$2:H154)</f>
        <v>4.4727282815131242E-4</v>
      </c>
      <c r="L154" s="60">
        <f t="shared" si="38"/>
        <v>1.7496116483692306E-4</v>
      </c>
      <c r="M154" s="60">
        <f t="shared" si="39"/>
        <v>1.523955832010214E-4</v>
      </c>
      <c r="N154" s="60">
        <f t="shared" si="40"/>
        <v>4.7790458884198388E-4</v>
      </c>
      <c r="O154" s="60">
        <f t="shared" si="41"/>
        <v>6.367385756732653E-5</v>
      </c>
      <c r="P154" s="60">
        <f t="shared" si="42"/>
        <v>-3.6552835060623865E-5</v>
      </c>
      <c r="Q154" s="60">
        <f t="shared" si="43"/>
        <v>-8.1818732870408818E-5</v>
      </c>
      <c r="S154" s="4"/>
      <c r="T154" s="21"/>
      <c r="U154" s="21"/>
      <c r="V154" s="21"/>
      <c r="W154" s="21"/>
    </row>
    <row r="155" spans="1:23" s="1" customFormat="1" x14ac:dyDescent="0.4">
      <c r="A155" s="2">
        <v>153</v>
      </c>
      <c r="B155" s="3">
        <v>43451</v>
      </c>
      <c r="C155">
        <v>271000</v>
      </c>
      <c r="D155">
        <v>31100</v>
      </c>
      <c r="E155">
        <v>110500</v>
      </c>
      <c r="F155" s="60">
        <f t="shared" si="35"/>
        <v>-2.1898685307637573E-2</v>
      </c>
      <c r="G155" s="60">
        <f t="shared" si="36"/>
        <v>1.2945164592036986E-2</v>
      </c>
      <c r="H155" s="60">
        <f t="shared" si="37"/>
        <v>4.5351551653913628E-3</v>
      </c>
      <c r="I155" s="60">
        <f>VAR($F$2:F155)</f>
        <v>1.8322722089419776E-4</v>
      </c>
      <c r="J155" s="60">
        <f>VAR($G$2:G155)</f>
        <v>1.1417134586296194E-4</v>
      </c>
      <c r="K155" s="60">
        <f>VAR($H$2:H155)</f>
        <v>4.4449891287889724E-4</v>
      </c>
      <c r="L155" s="60">
        <f t="shared" si="38"/>
        <v>1.7416511779717609E-4</v>
      </c>
      <c r="M155" s="60">
        <f t="shared" si="39"/>
        <v>1.5114018619171913E-4</v>
      </c>
      <c r="N155" s="60">
        <f t="shared" si="40"/>
        <v>4.6023707553764098E-4</v>
      </c>
      <c r="O155" s="60">
        <f t="shared" si="41"/>
        <v>6.8601550485159629E-5</v>
      </c>
      <c r="P155" s="60">
        <f t="shared" si="42"/>
        <v>-4.4693272941752384E-5</v>
      </c>
      <c r="Q155" s="60">
        <f t="shared" si="43"/>
        <v>-8.6227605408071737E-5</v>
      </c>
      <c r="S155" s="4"/>
      <c r="T155" s="21"/>
      <c r="U155" s="21"/>
      <c r="V155" s="21"/>
      <c r="W155" s="21"/>
    </row>
    <row r="156" spans="1:23" s="1" customFormat="1" x14ac:dyDescent="0.4">
      <c r="A156" s="2">
        <v>154</v>
      </c>
      <c r="B156" s="3">
        <v>43452</v>
      </c>
      <c r="C156">
        <v>272000</v>
      </c>
      <c r="D156">
        <v>30300</v>
      </c>
      <c r="E156">
        <v>108500</v>
      </c>
      <c r="F156" s="60">
        <f t="shared" si="35"/>
        <v>3.683245416296368E-3</v>
      </c>
      <c r="G156" s="60">
        <f t="shared" si="36"/>
        <v>-2.6060106669864955E-2</v>
      </c>
      <c r="H156" s="60">
        <f t="shared" si="37"/>
        <v>-1.8265347977293313E-2</v>
      </c>
      <c r="I156" s="60">
        <f>VAR($F$2:F156)</f>
        <v>1.8212042933189805E-4</v>
      </c>
      <c r="J156" s="60">
        <f>VAR($G$2:G156)</f>
        <v>1.1809650435932809E-4</v>
      </c>
      <c r="K156" s="60">
        <f>VAR($H$2:H156)</f>
        <v>4.4371088629801463E-4</v>
      </c>
      <c r="L156" s="60">
        <f t="shared" si="38"/>
        <v>1.9248835582152206E-4</v>
      </c>
      <c r="M156" s="60">
        <f t="shared" si="39"/>
        <v>1.5212641219911166E-4</v>
      </c>
      <c r="N156" s="60">
        <f t="shared" si="40"/>
        <v>4.3385690894783306E-4</v>
      </c>
      <c r="O156" s="60">
        <f t="shared" si="41"/>
        <v>4.7476532316654613E-5</v>
      </c>
      <c r="P156" s="60">
        <f t="shared" si="42"/>
        <v>-4.7970512712539996E-5</v>
      </c>
      <c r="Q156" s="60">
        <f t="shared" si="43"/>
        <v>-7.7531449279602359E-5</v>
      </c>
      <c r="S156" s="4"/>
      <c r="T156" s="21"/>
      <c r="U156" s="21"/>
      <c r="V156" s="21"/>
      <c r="W156" s="21"/>
    </row>
    <row r="157" spans="1:23" s="1" customFormat="1" x14ac:dyDescent="0.4">
      <c r="A157" s="2">
        <v>155</v>
      </c>
      <c r="B157" s="3">
        <v>43453</v>
      </c>
      <c r="C157">
        <v>281500</v>
      </c>
      <c r="D157">
        <v>30850</v>
      </c>
      <c r="E157">
        <v>108000</v>
      </c>
      <c r="F157" s="60">
        <f t="shared" si="35"/>
        <v>3.4330381283747741E-2</v>
      </c>
      <c r="G157" s="60">
        <f t="shared" si="36"/>
        <v>1.7989037836073304E-2</v>
      </c>
      <c r="H157" s="60">
        <f t="shared" si="37"/>
        <v>-4.6189458562945285E-3</v>
      </c>
      <c r="I157" s="60">
        <f>VAR($F$2:F157)</f>
        <v>1.8844783545184589E-4</v>
      </c>
      <c r="J157" s="60">
        <f>VAR($G$2:G157)</f>
        <v>1.1925937489152102E-4</v>
      </c>
      <c r="K157" s="60">
        <f>VAR($H$2:H157)</f>
        <v>4.4096520552047491E-4</v>
      </c>
      <c r="L157" s="60">
        <f t="shared" si="38"/>
        <v>1.8175303228003083E-4</v>
      </c>
      <c r="M157" s="60">
        <f t="shared" si="39"/>
        <v>1.837465770458494E-4</v>
      </c>
      <c r="N157" s="60">
        <f t="shared" si="40"/>
        <v>4.2784287061485988E-4</v>
      </c>
      <c r="O157" s="60">
        <f t="shared" si="41"/>
        <v>3.886879427125686E-5</v>
      </c>
      <c r="P157" s="60">
        <f t="shared" si="42"/>
        <v>-4.9128827502653024E-5</v>
      </c>
      <c r="Q157" s="60">
        <f t="shared" si="43"/>
        <v>-4.4319747323798229E-5</v>
      </c>
      <c r="S157" s="4"/>
      <c r="T157" s="21"/>
      <c r="U157" s="21"/>
      <c r="V157" s="21"/>
      <c r="W157" s="21"/>
    </row>
    <row r="158" spans="1:23" s="1" customFormat="1" x14ac:dyDescent="0.4">
      <c r="A158" s="2">
        <v>156</v>
      </c>
      <c r="B158" s="3">
        <v>43454</v>
      </c>
      <c r="C158">
        <v>278500</v>
      </c>
      <c r="D158">
        <v>30550</v>
      </c>
      <c r="E158">
        <v>103000</v>
      </c>
      <c r="F158" s="60">
        <f t="shared" si="35"/>
        <v>-1.0714388212406369E-2</v>
      </c>
      <c r="G158" s="60">
        <f t="shared" si="36"/>
        <v>-9.7720647337924908E-3</v>
      </c>
      <c r="H158" s="60">
        <f t="shared" si="37"/>
        <v>-4.7402238894583906E-2</v>
      </c>
      <c r="I158" s="60">
        <f>VAR($F$2:F158)</f>
        <v>1.8801803625886321E-4</v>
      </c>
      <c r="J158" s="60">
        <f>VAR($G$2:G158)</f>
        <v>1.1920301725348661E-4</v>
      </c>
      <c r="K158" s="60">
        <f>VAR($H$2:H158)</f>
        <v>4.5222509914738139E-4</v>
      </c>
      <c r="L158" s="60">
        <f t="shared" si="38"/>
        <v>2.4156235508847887E-4</v>
      </c>
      <c r="M158" s="60">
        <f t="shared" si="39"/>
        <v>1.9213811135915905E-4</v>
      </c>
      <c r="N158" s="60">
        <f t="shared" si="40"/>
        <v>4.0345237802737112E-4</v>
      </c>
      <c r="O158" s="60">
        <f t="shared" si="41"/>
        <v>7.3590898285391131E-5</v>
      </c>
      <c r="P158" s="60">
        <f t="shared" si="42"/>
        <v>-5.569530819502852E-5</v>
      </c>
      <c r="Q158" s="60">
        <f t="shared" si="43"/>
        <v>-4.664598599066971E-5</v>
      </c>
      <c r="S158" s="4"/>
      <c r="T158" s="21"/>
      <c r="U158" s="21"/>
      <c r="V158" s="21"/>
      <c r="W158" s="21"/>
    </row>
    <row r="159" spans="1:23" s="1" customFormat="1" x14ac:dyDescent="0.4">
      <c r="A159" s="2">
        <v>157</v>
      </c>
      <c r="B159" s="3">
        <v>43455</v>
      </c>
      <c r="C159">
        <v>277500</v>
      </c>
      <c r="D159">
        <v>30600</v>
      </c>
      <c r="E159">
        <v>104500</v>
      </c>
      <c r="F159" s="60">
        <f t="shared" si="35"/>
        <v>-3.5971261808494803E-3</v>
      </c>
      <c r="G159" s="60">
        <f t="shared" si="36"/>
        <v>1.635323340730838E-3</v>
      </c>
      <c r="H159" s="60">
        <f t="shared" si="37"/>
        <v>1.4458083175229917E-2</v>
      </c>
      <c r="I159" s="60">
        <f>VAR($F$2:F159)</f>
        <v>1.8691505015878873E-4</v>
      </c>
      <c r="J159" s="60">
        <f>VAR($G$2:G159)</f>
        <v>1.1844924298811696E-4</v>
      </c>
      <c r="K159" s="60">
        <f>VAR($H$2:H159)</f>
        <v>4.5079395859700901E-4</v>
      </c>
      <c r="L159" s="60">
        <f t="shared" si="38"/>
        <v>2.3395650066913929E-4</v>
      </c>
      <c r="M159" s="60">
        <f t="shared" si="39"/>
        <v>1.8633941962729536E-4</v>
      </c>
      <c r="N159" s="60">
        <f t="shared" si="40"/>
        <v>5.1406357047888119E-4</v>
      </c>
      <c r="O159" s="60">
        <f t="shared" si="41"/>
        <v>7.5457546099944758E-5</v>
      </c>
      <c r="P159" s="60">
        <f t="shared" si="42"/>
        <v>-2.1880430324098746E-5</v>
      </c>
      <c r="Q159" s="60">
        <f t="shared" si="43"/>
        <v>-1.6054162010955296E-5</v>
      </c>
      <c r="S159" s="4"/>
      <c r="T159" s="21"/>
      <c r="U159" s="21"/>
      <c r="V159" s="21"/>
      <c r="W159" s="21"/>
    </row>
    <row r="160" spans="1:23" s="1" customFormat="1" x14ac:dyDescent="0.4">
      <c r="A160" s="2">
        <v>158</v>
      </c>
      <c r="B160" s="3">
        <v>43458</v>
      </c>
      <c r="C160">
        <v>282500</v>
      </c>
      <c r="D160">
        <v>30550</v>
      </c>
      <c r="E160">
        <v>101000</v>
      </c>
      <c r="F160" s="60">
        <f t="shared" si="35"/>
        <v>1.7857617400006472E-2</v>
      </c>
      <c r="G160" s="60">
        <f t="shared" si="36"/>
        <v>-1.6353233407307532E-3</v>
      </c>
      <c r="H160" s="60">
        <f t="shared" si="37"/>
        <v>-3.4066554563606195E-2</v>
      </c>
      <c r="I160" s="60">
        <f>VAR($F$2:F160)</f>
        <v>1.8768320701863592E-4</v>
      </c>
      <c r="J160" s="60">
        <f>VAR($G$2:G160)</f>
        <v>1.1773417816006473E-4</v>
      </c>
      <c r="K160" s="60">
        <f>VAR($H$2:H160)</f>
        <v>4.5499401631612609E-4</v>
      </c>
      <c r="L160" s="60">
        <f t="shared" si="38"/>
        <v>2.2069546963464809E-4</v>
      </c>
      <c r="M160" s="60">
        <f t="shared" si="39"/>
        <v>1.7531951139538197E-4</v>
      </c>
      <c r="N160" s="60">
        <f t="shared" si="40"/>
        <v>4.9576192639626032E-4</v>
      </c>
      <c r="O160" s="60">
        <f t="shared" si="41"/>
        <v>7.0577145469762252E-5</v>
      </c>
      <c r="P160" s="60">
        <f t="shared" si="42"/>
        <v>-2.3688057475523961E-5</v>
      </c>
      <c r="Q160" s="60">
        <f t="shared" si="43"/>
        <v>-1.3672293837577097E-5</v>
      </c>
      <c r="S160" s="4"/>
      <c r="T160" s="21"/>
      <c r="U160" s="21"/>
      <c r="V160" s="21"/>
      <c r="W160" s="21"/>
    </row>
    <row r="161" spans="1:23" s="1" customFormat="1" x14ac:dyDescent="0.4">
      <c r="A161" s="2">
        <v>159</v>
      </c>
      <c r="B161" s="3">
        <v>43460</v>
      </c>
      <c r="C161">
        <v>278500</v>
      </c>
      <c r="D161">
        <v>30200</v>
      </c>
      <c r="E161">
        <v>98500</v>
      </c>
      <c r="F161" s="60">
        <f t="shared" si="35"/>
        <v>-1.4260491219156922E-2</v>
      </c>
      <c r="G161" s="60">
        <f t="shared" si="36"/>
        <v>-1.1522761236780374E-2</v>
      </c>
      <c r="H161" s="60">
        <f t="shared" si="37"/>
        <v>-2.5063968663216276E-2</v>
      </c>
      <c r="I161" s="60">
        <f>VAR($F$2:F161)</f>
        <v>1.878378707785022E-4</v>
      </c>
      <c r="J161" s="60">
        <f>VAR($G$2:G161)</f>
        <v>1.1792680970038905E-4</v>
      </c>
      <c r="K161" s="60">
        <f>VAR($H$2:H161)</f>
        <v>4.5581537556724195E-4</v>
      </c>
      <c r="L161" s="60">
        <f t="shared" si="38"/>
        <v>2.2658741140887004E-4</v>
      </c>
      <c r="M161" s="60">
        <f t="shared" si="39"/>
        <v>1.6496079765738339E-4</v>
      </c>
      <c r="N161" s="60">
        <f t="shared" si="40"/>
        <v>5.3564801920259427E-4</v>
      </c>
      <c r="O161" s="60">
        <f t="shared" si="41"/>
        <v>6.4590338028932295E-5</v>
      </c>
      <c r="P161" s="60">
        <f t="shared" si="42"/>
        <v>-5.8767623878991994E-5</v>
      </c>
      <c r="Q161" s="60">
        <f t="shared" si="43"/>
        <v>-9.509366298353889E-6</v>
      </c>
      <c r="S161" s="4"/>
      <c r="T161" s="21"/>
      <c r="U161" s="21"/>
      <c r="V161" s="21"/>
      <c r="W161" s="21"/>
    </row>
    <row r="162" spans="1:23" s="1" customFormat="1" x14ac:dyDescent="0.4">
      <c r="A162" s="2">
        <v>160</v>
      </c>
      <c r="B162" s="3">
        <v>43461</v>
      </c>
      <c r="C162">
        <v>268000</v>
      </c>
      <c r="D162">
        <v>29600</v>
      </c>
      <c r="E162">
        <v>101500</v>
      </c>
      <c r="F162" s="60">
        <f t="shared" si="35"/>
        <v>-3.8431078856482039E-2</v>
      </c>
      <c r="G162" s="60">
        <f t="shared" si="36"/>
        <v>-2.0067563050809256E-2</v>
      </c>
      <c r="H162" s="60">
        <f t="shared" si="37"/>
        <v>3.0002250303798914E-2</v>
      </c>
      <c r="I162" s="60">
        <f>VAR($F$2:F162)</f>
        <v>1.9596372868219085E-4</v>
      </c>
      <c r="J162" s="60">
        <f>VAR($G$2:G162)</f>
        <v>1.198478787725922E-4</v>
      </c>
      <c r="K162" s="60">
        <f>VAR($H$2:H162)</f>
        <v>4.5891353941107389E-4</v>
      </c>
      <c r="L162" s="60">
        <f t="shared" si="38"/>
        <v>2.2519386331303694E-4</v>
      </c>
      <c r="M162" s="60">
        <f t="shared" si="39"/>
        <v>1.6302959138913127E-4</v>
      </c>
      <c r="N162" s="60">
        <f t="shared" si="40"/>
        <v>5.4120128955947985E-4</v>
      </c>
      <c r="O162" s="60">
        <f t="shared" si="41"/>
        <v>7.0574131873449259E-5</v>
      </c>
      <c r="P162" s="60">
        <f t="shared" si="42"/>
        <v>-3.3796096143911259E-5</v>
      </c>
      <c r="Q162" s="60">
        <f t="shared" si="43"/>
        <v>8.3895632726905502E-6</v>
      </c>
      <c r="S162" s="4"/>
      <c r="T162" s="21"/>
      <c r="U162" s="21"/>
      <c r="V162" s="21"/>
      <c r="W162" s="21"/>
    </row>
    <row r="163" spans="1:23" s="1" customFormat="1" x14ac:dyDescent="0.4">
      <c r="A163" s="2">
        <v>161</v>
      </c>
      <c r="B163" s="3">
        <v>43462</v>
      </c>
      <c r="C163">
        <v>269000</v>
      </c>
      <c r="D163">
        <v>29800</v>
      </c>
      <c r="E163">
        <v>103000</v>
      </c>
      <c r="F163" s="60">
        <f t="shared" si="35"/>
        <v>3.7243990909824939E-3</v>
      </c>
      <c r="G163" s="60">
        <f t="shared" si="36"/>
        <v>6.7340321813441194E-3</v>
      </c>
      <c r="H163" s="60">
        <f t="shared" si="37"/>
        <v>1.4670189747793839E-2</v>
      </c>
      <c r="I163" s="60">
        <f>VAR($F$2:F163)</f>
        <v>1.9483112273444621E-4</v>
      </c>
      <c r="J163" s="60">
        <f>VAR($G$2:G163)</f>
        <v>1.1934406794175693E-4</v>
      </c>
      <c r="K163" s="60">
        <f>VAR($H$2:H163)</f>
        <v>4.5753065978572838E-4</v>
      </c>
      <c r="L163" s="60">
        <f t="shared" si="38"/>
        <v>3.0029910083864323E-4</v>
      </c>
      <c r="M163" s="60">
        <f t="shared" si="39"/>
        <v>1.7741024111367571E-4</v>
      </c>
      <c r="N163" s="60">
        <f t="shared" si="40"/>
        <v>5.6273731358341922E-4</v>
      </c>
      <c r="O163" s="60">
        <f t="shared" si="41"/>
        <v>1.1261276984482688E-4</v>
      </c>
      <c r="P163" s="60">
        <f t="shared" si="42"/>
        <v>-1.0094946121310913E-4</v>
      </c>
      <c r="Q163" s="60">
        <f t="shared" si="43"/>
        <v>-2.8238133501929668E-5</v>
      </c>
      <c r="S163" s="4"/>
      <c r="T163" s="21"/>
      <c r="U163" s="21"/>
      <c r="V163" s="21"/>
      <c r="W163" s="21"/>
    </row>
    <row r="164" spans="1:23" s="1" customFormat="1" x14ac:dyDescent="0.4">
      <c r="A164" s="2">
        <v>162</v>
      </c>
      <c r="B164" s="3">
        <v>43467</v>
      </c>
      <c r="C164">
        <v>264500</v>
      </c>
      <c r="D164">
        <v>30400</v>
      </c>
      <c r="E164">
        <v>102000</v>
      </c>
      <c r="F164" s="60">
        <f t="shared" si="35"/>
        <v>-1.6870128303485034E-2</v>
      </c>
      <c r="G164" s="60">
        <f t="shared" si="36"/>
        <v>1.9934214900817329E-2</v>
      </c>
      <c r="H164" s="60">
        <f t="shared" si="37"/>
        <v>-9.7561749453646852E-3</v>
      </c>
      <c r="I164" s="60">
        <f>VAR($F$2:F164)</f>
        <v>1.953840298008627E-4</v>
      </c>
      <c r="J164" s="60">
        <f>VAR($G$2:G164)</f>
        <v>1.2091743676849805E-4</v>
      </c>
      <c r="K164" s="60">
        <f>VAR($H$2:H164)</f>
        <v>4.5521474657457496E-4</v>
      </c>
      <c r="L164" s="60">
        <f t="shared" si="38"/>
        <v>2.8311342370365933E-4</v>
      </c>
      <c r="M164" s="60">
        <f t="shared" si="39"/>
        <v>1.6948645801201785E-4</v>
      </c>
      <c r="N164" s="60">
        <f t="shared" si="40"/>
        <v>5.4188594280259064E-4</v>
      </c>
      <c r="O164" s="60">
        <f t="shared" si="41"/>
        <v>1.0736081705422796E-4</v>
      </c>
      <c r="P164" s="60">
        <f t="shared" si="42"/>
        <v>-9.1614235058649121E-5</v>
      </c>
      <c r="Q164" s="60">
        <f t="shared" si="43"/>
        <v>-2.0616473699729785E-5</v>
      </c>
      <c r="S164" s="4"/>
      <c r="T164" s="21"/>
      <c r="U164" s="21"/>
      <c r="V164" s="21"/>
      <c r="W164" s="21"/>
    </row>
    <row r="165" spans="1:23" s="1" customFormat="1" x14ac:dyDescent="0.4">
      <c r="A165" s="2">
        <v>163</v>
      </c>
      <c r="B165" s="3">
        <v>43468</v>
      </c>
      <c r="C165">
        <v>269500</v>
      </c>
      <c r="D165">
        <v>30500</v>
      </c>
      <c r="E165">
        <v>102500</v>
      </c>
      <c r="F165" s="60">
        <f t="shared" si="35"/>
        <v>1.8727139050697731E-2</v>
      </c>
      <c r="G165" s="60">
        <f t="shared" si="36"/>
        <v>3.2840752011900187E-3</v>
      </c>
      <c r="H165" s="60">
        <f t="shared" si="37"/>
        <v>4.8899852941917702E-3</v>
      </c>
      <c r="I165" s="60">
        <f>VAR($F$2:F165)</f>
        <v>1.9633700544166577E-4</v>
      </c>
      <c r="J165" s="60">
        <f>VAR($G$2:G165)</f>
        <v>1.2021796316858766E-4</v>
      </c>
      <c r="K165" s="60">
        <f>VAR($H$2:H165)</f>
        <v>4.5261318295523862E-4</v>
      </c>
      <c r="L165" s="60">
        <f t="shared" si="38"/>
        <v>2.8320269202000258E-4</v>
      </c>
      <c r="M165" s="60">
        <f t="shared" si="39"/>
        <v>1.8315964595401485E-4</v>
      </c>
      <c r="N165" s="60">
        <f t="shared" si="40"/>
        <v>5.1508376320830889E-4</v>
      </c>
      <c r="O165" s="60">
        <f t="shared" si="41"/>
        <v>8.0741602250612368E-5</v>
      </c>
      <c r="P165" s="60">
        <f t="shared" si="42"/>
        <v>-7.6242105570357258E-5</v>
      </c>
      <c r="Q165" s="60">
        <f t="shared" si="43"/>
        <v>-3.1048386555998174E-5</v>
      </c>
      <c r="S165" s="4"/>
      <c r="T165" s="21"/>
      <c r="U165" s="21"/>
      <c r="V165" s="21"/>
      <c r="W165" s="21"/>
    </row>
    <row r="166" spans="1:23" s="1" customFormat="1" x14ac:dyDescent="0.4">
      <c r="A166" s="2">
        <v>164</v>
      </c>
      <c r="B166" s="3">
        <v>43469</v>
      </c>
      <c r="C166">
        <v>272000</v>
      </c>
      <c r="D166">
        <v>30600</v>
      </c>
      <c r="E166">
        <v>103500</v>
      </c>
      <c r="F166" s="60">
        <f t="shared" si="35"/>
        <v>9.2336759469455239E-3</v>
      </c>
      <c r="G166" s="60">
        <f t="shared" si="36"/>
        <v>3.2733253449691085E-3</v>
      </c>
      <c r="H166" s="60">
        <f t="shared" si="37"/>
        <v>9.7088141269609032E-3</v>
      </c>
      <c r="I166" s="60">
        <f>VAR($F$2:F166)</f>
        <v>1.9565021976080359E-4</v>
      </c>
      <c r="J166" s="60">
        <f>VAR($G$2:G166)</f>
        <v>1.1952616890912235E-4</v>
      </c>
      <c r="K166" s="60">
        <f>VAR($H$2:H166)</f>
        <v>4.5050683204048928E-4</v>
      </c>
      <c r="L166" s="60">
        <f t="shared" si="38"/>
        <v>2.872528747202525E-4</v>
      </c>
      <c r="M166" s="60">
        <f t="shared" si="39"/>
        <v>1.7281717619239823E-4</v>
      </c>
      <c r="N166" s="60">
        <f t="shared" si="40"/>
        <v>4.85613454786455E-4</v>
      </c>
      <c r="O166" s="60">
        <f t="shared" si="41"/>
        <v>7.9587186092313633E-5</v>
      </c>
      <c r="P166" s="60">
        <f t="shared" si="42"/>
        <v>-6.6173053162524043E-5</v>
      </c>
      <c r="Q166" s="60">
        <f t="shared" si="43"/>
        <v>-2.8221938596307938E-5</v>
      </c>
      <c r="S166" s="4"/>
      <c r="T166" s="21"/>
      <c r="U166" s="21"/>
      <c r="V166" s="21"/>
      <c r="W166" s="21"/>
    </row>
    <row r="167" spans="1:23" s="1" customFormat="1" x14ac:dyDescent="0.4">
      <c r="A167" s="2">
        <v>165</v>
      </c>
      <c r="B167" s="3">
        <v>43472</v>
      </c>
      <c r="C167">
        <v>274500</v>
      </c>
      <c r="D167">
        <v>30450</v>
      </c>
      <c r="E167">
        <v>103000</v>
      </c>
      <c r="F167" s="60">
        <f t="shared" si="35"/>
        <v>9.1491946535880823E-3</v>
      </c>
      <c r="G167" s="60">
        <f t="shared" si="36"/>
        <v>-4.9140148024290403E-3</v>
      </c>
      <c r="H167" s="60">
        <f t="shared" si="37"/>
        <v>-4.8426244757880151E-3</v>
      </c>
      <c r="I167" s="60">
        <f>VAR($F$2:F167)</f>
        <v>1.9495640570963921E-4</v>
      </c>
      <c r="J167" s="60">
        <f>VAR($G$2:G167)</f>
        <v>1.189903140440862E-4</v>
      </c>
      <c r="K167" s="60">
        <f>VAR($H$2:H167)</f>
        <v>4.4788430081619602E-4</v>
      </c>
      <c r="L167" s="60">
        <f t="shared" si="38"/>
        <v>2.7513334852662937E-4</v>
      </c>
      <c r="M167" s="60">
        <f t="shared" si="39"/>
        <v>1.6309102514969537E-4</v>
      </c>
      <c r="N167" s="60">
        <f t="shared" si="40"/>
        <v>4.6213231180438019E-4</v>
      </c>
      <c r="O167" s="60">
        <f t="shared" si="41"/>
        <v>7.6625444457036908E-5</v>
      </c>
      <c r="P167" s="60">
        <f t="shared" si="42"/>
        <v>-5.6823787364123568E-5</v>
      </c>
      <c r="Q167" s="60">
        <f t="shared" si="43"/>
        <v>-2.4621815839446944E-5</v>
      </c>
      <c r="S167" s="4"/>
      <c r="T167" s="21"/>
      <c r="U167" s="21"/>
      <c r="V167" s="21"/>
      <c r="W167" s="21"/>
    </row>
    <row r="168" spans="1:23" s="1" customFormat="1" x14ac:dyDescent="0.4">
      <c r="A168" s="2">
        <v>166</v>
      </c>
      <c r="B168" s="3">
        <v>43473</v>
      </c>
      <c r="C168">
        <v>270000</v>
      </c>
      <c r="D168">
        <v>30200</v>
      </c>
      <c r="E168">
        <v>99900</v>
      </c>
      <c r="F168" s="60">
        <f t="shared" si="35"/>
        <v>-1.6529301951210582E-2</v>
      </c>
      <c r="G168" s="60">
        <f t="shared" si="36"/>
        <v>-8.2440697750820659E-3</v>
      </c>
      <c r="H168" s="60">
        <f t="shared" si="37"/>
        <v>-3.055930257512797E-2</v>
      </c>
      <c r="I168" s="60">
        <f>VAR($F$2:F168)</f>
        <v>1.9545120663763164E-4</v>
      </c>
      <c r="J168" s="60">
        <f>VAR($G$2:G168)</f>
        <v>1.1874684406479022E-4</v>
      </c>
      <c r="K168" s="60">
        <f>VAR($H$2:H168)</f>
        <v>4.5054732093199353E-4</v>
      </c>
      <c r="L168" s="60">
        <f t="shared" si="38"/>
        <v>2.6364781338358628E-4</v>
      </c>
      <c r="M168" s="60">
        <f t="shared" si="39"/>
        <v>1.5475441612942316E-4</v>
      </c>
      <c r="N168" s="60">
        <f t="shared" si="40"/>
        <v>4.3581143380492745E-4</v>
      </c>
      <c r="O168" s="60">
        <f t="shared" si="41"/>
        <v>6.9330361112132494E-5</v>
      </c>
      <c r="P168" s="60">
        <f t="shared" si="42"/>
        <v>-5.607272696006902E-5</v>
      </c>
      <c r="Q168" s="60">
        <f t="shared" si="43"/>
        <v>-2.1716703187682474E-5</v>
      </c>
      <c r="S168" s="4"/>
      <c r="T168" s="21"/>
      <c r="U168" s="21"/>
      <c r="V168" s="21"/>
      <c r="W168" s="21"/>
    </row>
    <row r="169" spans="1:23" s="1" customFormat="1" x14ac:dyDescent="0.4">
      <c r="A169" s="2">
        <v>167</v>
      </c>
      <c r="B169" s="3">
        <v>43474</v>
      </c>
      <c r="C169">
        <v>270000</v>
      </c>
      <c r="D169">
        <v>29700</v>
      </c>
      <c r="E169">
        <v>102000</v>
      </c>
      <c r="F169" s="60">
        <f t="shared" si="35"/>
        <v>0</v>
      </c>
      <c r="G169" s="60">
        <f t="shared" si="36"/>
        <v>-1.6694878572169992E-2</v>
      </c>
      <c r="H169" s="60">
        <f t="shared" si="37"/>
        <v>2.0803127629763326E-2</v>
      </c>
      <c r="I169" s="60">
        <f>VAR($F$2:F169)</f>
        <v>1.9428086677612732E-4</v>
      </c>
      <c r="J169" s="60">
        <f>VAR($G$2:G169)</f>
        <v>1.1981489398458123E-4</v>
      </c>
      <c r="K169" s="60">
        <f>VAR($H$2:H169)</f>
        <v>4.5063170153819792E-4</v>
      </c>
      <c r="L169" s="60">
        <f t="shared" si="38"/>
        <v>2.6422201396022874E-4</v>
      </c>
      <c r="M169" s="60">
        <f t="shared" si="39"/>
        <v>1.4954703234904305E-4</v>
      </c>
      <c r="N169" s="60">
        <f t="shared" si="40"/>
        <v>4.6569500620932517E-4</v>
      </c>
      <c r="O169" s="60">
        <f t="shared" si="41"/>
        <v>7.3346662562555356E-5</v>
      </c>
      <c r="P169" s="60">
        <f t="shared" si="42"/>
        <v>-2.2400926961503011E-5</v>
      </c>
      <c r="Q169" s="60">
        <f t="shared" si="43"/>
        <v>-5.2977196339895078E-6</v>
      </c>
      <c r="S169" s="4"/>
      <c r="T169" s="21"/>
      <c r="U169" s="21"/>
      <c r="V169" s="21"/>
      <c r="W169" s="21"/>
    </row>
    <row r="170" spans="1:23" s="1" customFormat="1" x14ac:dyDescent="0.4">
      <c r="A170" s="2">
        <v>168</v>
      </c>
      <c r="B170" s="3">
        <v>43475</v>
      </c>
      <c r="C170">
        <v>269000</v>
      </c>
      <c r="D170">
        <v>29400</v>
      </c>
      <c r="E170">
        <v>101000</v>
      </c>
      <c r="F170" s="60">
        <f t="shared" si="35"/>
        <v>-3.7105793965356015E-3</v>
      </c>
      <c r="G170" s="60">
        <f t="shared" si="36"/>
        <v>-1.0152371464017962E-2</v>
      </c>
      <c r="H170" s="60">
        <f t="shared" si="37"/>
        <v>-9.8522964430115944E-3</v>
      </c>
      <c r="I170" s="60">
        <f>VAR($F$2:F170)</f>
        <v>1.9320884953791755E-4</v>
      </c>
      <c r="J170" s="60">
        <f>VAR($G$2:G170)</f>
        <v>1.1977197087728013E-4</v>
      </c>
      <c r="K170" s="60">
        <f>VAR($H$2:H170)</f>
        <v>4.4844630704929118E-4</v>
      </c>
      <c r="L170" s="60">
        <f t="shared" si="38"/>
        <v>2.4836869312261503E-4</v>
      </c>
      <c r="M170" s="60">
        <f t="shared" si="39"/>
        <v>1.5729734864047051E-4</v>
      </c>
      <c r="N170" s="60">
        <f t="shared" si="40"/>
        <v>4.6371951298757898E-4</v>
      </c>
      <c r="O170" s="60">
        <f t="shared" si="41"/>
        <v>6.8945862808802037E-5</v>
      </c>
      <c r="P170" s="60">
        <f t="shared" si="42"/>
        <v>-2.105687134381283E-5</v>
      </c>
      <c r="Q170" s="60">
        <f t="shared" si="43"/>
        <v>-2.5818197837965353E-5</v>
      </c>
      <c r="S170" s="4"/>
      <c r="T170" s="21"/>
      <c r="U170" s="21"/>
      <c r="V170" s="21"/>
      <c r="W170" s="21"/>
    </row>
    <row r="171" spans="1:23" s="1" customFormat="1" x14ac:dyDescent="0.4">
      <c r="A171" s="2">
        <v>169</v>
      </c>
      <c r="B171" s="3">
        <v>43476</v>
      </c>
      <c r="C171">
        <v>267000</v>
      </c>
      <c r="D171">
        <v>29300</v>
      </c>
      <c r="E171">
        <v>102000</v>
      </c>
      <c r="F171" s="60">
        <f t="shared" si="35"/>
        <v>-7.4627212015896003E-3</v>
      </c>
      <c r="G171" s="60">
        <f t="shared" si="36"/>
        <v>-3.4071583216143089E-3</v>
      </c>
      <c r="H171" s="60">
        <f t="shared" si="37"/>
        <v>9.8522964430116395E-3</v>
      </c>
      <c r="I171" s="60">
        <f>VAR($F$2:F171)</f>
        <v>1.9239709153723978E-4</v>
      </c>
      <c r="J171" s="60">
        <f>VAR($G$2:G171)</f>
        <v>1.1914976684446563E-4</v>
      </c>
      <c r="K171" s="60">
        <f>VAR($H$2:H171)</f>
        <v>4.4645305023280043E-4</v>
      </c>
      <c r="L171" s="60">
        <f t="shared" si="38"/>
        <v>2.3429267550273777E-4</v>
      </c>
      <c r="M171" s="60">
        <f t="shared" si="39"/>
        <v>1.5404374650264665E-4</v>
      </c>
      <c r="N171" s="60">
        <f t="shared" si="40"/>
        <v>4.4172040692038291E-4</v>
      </c>
      <c r="O171" s="60">
        <f t="shared" si="41"/>
        <v>6.7069381863095579E-5</v>
      </c>
      <c r="P171" s="60">
        <f t="shared" si="42"/>
        <v>-1.7599995371784069E-5</v>
      </c>
      <c r="Q171" s="60">
        <f t="shared" si="43"/>
        <v>-1.8267655571902827E-5</v>
      </c>
      <c r="S171" s="4"/>
      <c r="T171" s="21"/>
      <c r="U171" s="21"/>
      <c r="V171" s="21"/>
      <c r="W171" s="21"/>
    </row>
    <row r="172" spans="1:23" s="1" customFormat="1" x14ac:dyDescent="0.4">
      <c r="A172" s="2">
        <v>170</v>
      </c>
      <c r="B172" s="3">
        <v>43479</v>
      </c>
      <c r="C172">
        <v>267500</v>
      </c>
      <c r="D172">
        <v>29200</v>
      </c>
      <c r="E172">
        <v>100000</v>
      </c>
      <c r="F172" s="60">
        <f t="shared" si="35"/>
        <v>1.8709079358116025E-3</v>
      </c>
      <c r="G172" s="60">
        <f t="shared" si="36"/>
        <v>-3.418806748785609E-3</v>
      </c>
      <c r="H172" s="60">
        <f t="shared" si="37"/>
        <v>-1.9802627296179754E-2</v>
      </c>
      <c r="I172" s="60">
        <f>VAR($F$2:F172)</f>
        <v>1.9128581351016241E-4</v>
      </c>
      <c r="J172" s="60">
        <f>VAR($G$2:G172)</f>
        <v>1.1853439722089107E-4</v>
      </c>
      <c r="K172" s="60">
        <f>VAR($H$2:H172)</f>
        <v>4.4596530273533928E-4</v>
      </c>
      <c r="L172" s="60">
        <f t="shared" si="38"/>
        <v>2.2357664743653281E-4</v>
      </c>
      <c r="M172" s="60">
        <f t="shared" si="39"/>
        <v>1.4549764538220058E-4</v>
      </c>
      <c r="N172" s="60">
        <f t="shared" si="40"/>
        <v>4.2104124721721868E-4</v>
      </c>
      <c r="O172" s="60">
        <f t="shared" si="41"/>
        <v>6.4570819309942861E-5</v>
      </c>
      <c r="P172" s="60">
        <f t="shared" si="42"/>
        <v>-2.0955492142453551E-5</v>
      </c>
      <c r="Q172" s="60">
        <f t="shared" si="43"/>
        <v>-1.9185696266357751E-5</v>
      </c>
      <c r="S172" s="4"/>
      <c r="T172" s="21"/>
      <c r="U172" s="21"/>
      <c r="V172" s="21"/>
      <c r="W172" s="21"/>
    </row>
    <row r="173" spans="1:23" s="1" customFormat="1" x14ac:dyDescent="0.4">
      <c r="A173" s="2">
        <v>171</v>
      </c>
      <c r="B173" s="3">
        <v>43480</v>
      </c>
      <c r="C173">
        <v>271500</v>
      </c>
      <c r="D173">
        <v>29300</v>
      </c>
      <c r="E173">
        <v>99900</v>
      </c>
      <c r="F173" s="60">
        <f t="shared" si="35"/>
        <v>1.4842573037928849E-2</v>
      </c>
      <c r="G173" s="60">
        <f t="shared" si="36"/>
        <v>3.4188067487854611E-3</v>
      </c>
      <c r="H173" s="60">
        <f t="shared" si="37"/>
        <v>-1.0005003335835344E-3</v>
      </c>
      <c r="I173" s="60">
        <f>VAR($F$2:F173)</f>
        <v>1.9144612086738059E-4</v>
      </c>
      <c r="J173" s="60">
        <f>VAR($G$2:G173)</f>
        <v>1.1789480414649555E-4</v>
      </c>
      <c r="K173" s="60">
        <f>VAR($H$2:H173)</f>
        <v>4.4335757164336401E-4</v>
      </c>
      <c r="L173" s="60">
        <f t="shared" si="38"/>
        <v>2.1037206638059781E-4</v>
      </c>
      <c r="M173" s="60">
        <f t="shared" si="39"/>
        <v>1.3746908103440104E-4</v>
      </c>
      <c r="N173" s="60">
        <f t="shared" si="40"/>
        <v>4.1930741525406974E-4</v>
      </c>
      <c r="O173" s="60">
        <f t="shared" si="41"/>
        <v>6.0312793790707727E-5</v>
      </c>
      <c r="P173" s="60">
        <f t="shared" si="42"/>
        <v>-2.1921096167406868E-5</v>
      </c>
      <c r="Q173" s="60">
        <f t="shared" si="43"/>
        <v>-1.3972473139744351E-5</v>
      </c>
      <c r="S173" s="4"/>
      <c r="T173" s="21"/>
      <c r="U173" s="21"/>
      <c r="V173" s="21"/>
      <c r="W173" s="21"/>
    </row>
    <row r="174" spans="1:23" s="1" customFormat="1" x14ac:dyDescent="0.4">
      <c r="A174" s="2">
        <v>172</v>
      </c>
      <c r="B174" s="3">
        <v>43481</v>
      </c>
      <c r="C174">
        <v>275000</v>
      </c>
      <c r="D174">
        <v>29250</v>
      </c>
      <c r="E174">
        <v>100000</v>
      </c>
      <c r="F174" s="60">
        <f t="shared" si="35"/>
        <v>1.2808958292581241E-2</v>
      </c>
      <c r="G174" s="60">
        <f t="shared" si="36"/>
        <v>-1.7079423451561474E-3</v>
      </c>
      <c r="H174" s="60">
        <f t="shared" si="37"/>
        <v>1.000500333583622E-3</v>
      </c>
      <c r="I174" s="60">
        <f>VAR($F$2:F174)</f>
        <v>1.9126710552788399E-4</v>
      </c>
      <c r="J174" s="60">
        <f>VAR($G$2:G174)</f>
        <v>1.1723506381129121E-4</v>
      </c>
      <c r="K174" s="60">
        <f>VAR($H$2:H174)</f>
        <v>4.4079850575932846E-4</v>
      </c>
      <c r="L174" s="60">
        <f t="shared" si="38"/>
        <v>2.1096786086093709E-4</v>
      </c>
      <c r="M174" s="60">
        <f t="shared" si="39"/>
        <v>1.2992223054746941E-4</v>
      </c>
      <c r="N174" s="60">
        <f t="shared" si="40"/>
        <v>3.9420903039387559E-4</v>
      </c>
      <c r="O174" s="60">
        <f t="shared" si="41"/>
        <v>5.9738659495550004E-5</v>
      </c>
      <c r="P174" s="60">
        <f t="shared" si="42"/>
        <v>-2.1496830353903602E-5</v>
      </c>
      <c r="Q174" s="60">
        <f t="shared" si="43"/>
        <v>-1.3339355788916739E-5</v>
      </c>
      <c r="S174" s="4"/>
      <c r="T174" s="21"/>
      <c r="U174" s="21"/>
      <c r="V174" s="21"/>
      <c r="W174" s="21"/>
    </row>
    <row r="175" spans="1:23" s="1" customFormat="1" x14ac:dyDescent="0.4">
      <c r="A175" s="2">
        <v>173</v>
      </c>
      <c r="B175" s="3">
        <v>43482</v>
      </c>
      <c r="C175">
        <v>271500</v>
      </c>
      <c r="D175">
        <v>29200</v>
      </c>
      <c r="E175">
        <v>98500</v>
      </c>
      <c r="F175" s="60">
        <f t="shared" si="35"/>
        <v>-1.2808958292581135E-2</v>
      </c>
      <c r="G175" s="60">
        <f t="shared" si="36"/>
        <v>-1.7108644036294301E-3</v>
      </c>
      <c r="H175" s="60">
        <f t="shared" si="37"/>
        <v>-1.5113637810048184E-2</v>
      </c>
      <c r="I175" s="60">
        <f>VAR($F$2:F175)</f>
        <v>1.9112973503411946E-4</v>
      </c>
      <c r="J175" s="60">
        <f>VAR($G$2:G175)</f>
        <v>1.1658272735205081E-4</v>
      </c>
      <c r="K175" s="60">
        <f>VAR($H$2:H175)</f>
        <v>4.3943086042928759E-4</v>
      </c>
      <c r="L175" s="60">
        <f t="shared" si="38"/>
        <v>2.0815395396174601E-4</v>
      </c>
      <c r="M175" s="60">
        <f t="shared" si="39"/>
        <v>1.2230192073788389E-4</v>
      </c>
      <c r="N175" s="60">
        <f t="shared" si="40"/>
        <v>3.7061654862529308E-4</v>
      </c>
      <c r="O175" s="60">
        <f t="shared" si="41"/>
        <v>5.4841722189902687E-5</v>
      </c>
      <c r="P175" s="60">
        <f t="shared" si="42"/>
        <v>-1.9438098509994208E-5</v>
      </c>
      <c r="Q175" s="60">
        <f t="shared" si="43"/>
        <v>-1.2641522254745954E-5</v>
      </c>
      <c r="S175" s="4"/>
      <c r="T175" s="21"/>
      <c r="U175" s="21"/>
      <c r="V175" s="21"/>
      <c r="W175" s="21"/>
    </row>
    <row r="176" spans="1:23" s="1" customFormat="1" x14ac:dyDescent="0.4">
      <c r="A176" s="2">
        <v>174</v>
      </c>
      <c r="B176" s="3">
        <v>43483</v>
      </c>
      <c r="C176">
        <v>270500</v>
      </c>
      <c r="D176">
        <v>29300</v>
      </c>
      <c r="E176">
        <v>99600</v>
      </c>
      <c r="F176" s="60">
        <f t="shared" si="35"/>
        <v>-3.6900410874539072E-3</v>
      </c>
      <c r="G176" s="60">
        <f t="shared" si="36"/>
        <v>3.4188067487854611E-3</v>
      </c>
      <c r="H176" s="60">
        <f t="shared" si="37"/>
        <v>1.1105616412509451E-2</v>
      </c>
      <c r="I176" s="60">
        <f>VAR($F$2:F176)</f>
        <v>1.9011319982224501E-4</v>
      </c>
      <c r="J176" s="60">
        <f>VAR($G$2:G176)</f>
        <v>1.1596561274808738E-4</v>
      </c>
      <c r="K176" s="60">
        <f>VAR($H$2:H176)</f>
        <v>4.3772423454764483E-4</v>
      </c>
      <c r="L176" s="60">
        <f t="shared" si="38"/>
        <v>2.0550888147650623E-4</v>
      </c>
      <c r="M176" s="60">
        <f t="shared" si="39"/>
        <v>1.1513942891406722E-4</v>
      </c>
      <c r="N176" s="60">
        <f t="shared" si="40"/>
        <v>3.6208487857897459E-4</v>
      </c>
      <c r="O176" s="60">
        <f t="shared" si="41"/>
        <v>5.2866082305929587E-5</v>
      </c>
      <c r="P176" s="60">
        <f t="shared" si="42"/>
        <v>-6.6564152179094753E-6</v>
      </c>
      <c r="Q176" s="60">
        <f t="shared" si="43"/>
        <v>-1.0331587823147637E-5</v>
      </c>
      <c r="S176" s="4"/>
      <c r="T176" s="21"/>
      <c r="U176" s="21"/>
      <c r="V176" s="21"/>
      <c r="W176" s="21"/>
    </row>
    <row r="177" spans="1:23" s="1" customFormat="1" x14ac:dyDescent="0.4">
      <c r="A177" s="2">
        <v>175</v>
      </c>
      <c r="B177" s="3">
        <v>43486</v>
      </c>
      <c r="C177">
        <v>270000</v>
      </c>
      <c r="D177">
        <v>29000</v>
      </c>
      <c r="E177">
        <v>98800</v>
      </c>
      <c r="F177" s="60">
        <f t="shared" si="35"/>
        <v>-1.8501392881614773E-3</v>
      </c>
      <c r="G177" s="60">
        <f t="shared" si="36"/>
        <v>-1.0291686036547636E-2</v>
      </c>
      <c r="H177" s="60">
        <f t="shared" si="37"/>
        <v>-8.0645598367304078E-3</v>
      </c>
      <c r="I177" s="60">
        <f>VAR($F$2:F177)</f>
        <v>1.890478837209232E-4</v>
      </c>
      <c r="J177" s="60">
        <f>VAR($G$2:G177)</f>
        <v>1.1595166935982908E-4</v>
      </c>
      <c r="K177" s="60">
        <f>VAR($H$2:H177)</f>
        <v>4.3552308163955926E-4</v>
      </c>
      <c r="L177" s="60">
        <f t="shared" si="38"/>
        <v>1.9399533278154172E-4</v>
      </c>
      <c r="M177" s="60">
        <f t="shared" si="39"/>
        <v>1.0893235755435564E-4</v>
      </c>
      <c r="N177" s="60">
        <f t="shared" si="40"/>
        <v>3.4775986881834404E-4</v>
      </c>
      <c r="O177" s="60">
        <f t="shared" si="41"/>
        <v>4.8937185125188829E-5</v>
      </c>
      <c r="P177" s="60">
        <f t="shared" si="42"/>
        <v>-8.7158411566546483E-6</v>
      </c>
      <c r="Q177" s="60">
        <f t="shared" si="43"/>
        <v>-7.4336151733281814E-6</v>
      </c>
      <c r="S177" s="4"/>
      <c r="T177" s="21"/>
      <c r="U177" s="21"/>
      <c r="V177" s="21"/>
      <c r="W177" s="21"/>
    </row>
    <row r="178" spans="1:23" s="1" customFormat="1" x14ac:dyDescent="0.4">
      <c r="A178" s="2">
        <v>176</v>
      </c>
      <c r="B178" s="3">
        <v>43487</v>
      </c>
      <c r="C178">
        <v>269000</v>
      </c>
      <c r="D178">
        <v>29100</v>
      </c>
      <c r="E178">
        <v>102000</v>
      </c>
      <c r="F178" s="60">
        <f t="shared" si="35"/>
        <v>-3.7105793965356015E-3</v>
      </c>
      <c r="G178" s="60">
        <f t="shared" si="36"/>
        <v>3.4423441909726986E-3</v>
      </c>
      <c r="H178" s="60">
        <f t="shared" si="37"/>
        <v>3.1875208530449034E-2</v>
      </c>
      <c r="I178" s="60">
        <f>VAR($F$2:F178)</f>
        <v>1.8805422010565617E-4</v>
      </c>
      <c r="J178" s="60">
        <f>VAR($G$2:G178)</f>
        <v>1.1534748037503929E-4</v>
      </c>
      <c r="K178" s="60">
        <f>VAR($H$2:H178)</f>
        <v>4.390945638979482E-4</v>
      </c>
      <c r="L178" s="60">
        <f t="shared" si="38"/>
        <v>1.8256099373778513E-4</v>
      </c>
      <c r="M178" s="60">
        <f t="shared" si="39"/>
        <v>1.0875154418958648E-4</v>
      </c>
      <c r="N178" s="60">
        <f t="shared" si="40"/>
        <v>3.3079650421085569E-4</v>
      </c>
      <c r="O178" s="60">
        <f t="shared" si="41"/>
        <v>4.7143417178335882E-5</v>
      </c>
      <c r="P178" s="60">
        <f t="shared" si="42"/>
        <v>-7.2976571475155264E-6</v>
      </c>
      <c r="Q178" s="60">
        <f t="shared" si="43"/>
        <v>-2.0077231911736132E-6</v>
      </c>
      <c r="S178" s="4"/>
      <c r="T178" s="21"/>
      <c r="U178" s="21"/>
      <c r="V178" s="21"/>
      <c r="W178" s="21"/>
    </row>
    <row r="179" spans="1:23" s="1" customFormat="1" x14ac:dyDescent="0.4">
      <c r="A179" s="2">
        <v>177</v>
      </c>
      <c r="B179" s="3">
        <v>43488</v>
      </c>
      <c r="C179">
        <v>270500</v>
      </c>
      <c r="D179">
        <v>29400</v>
      </c>
      <c r="E179">
        <v>102500</v>
      </c>
      <c r="F179" s="60">
        <f t="shared" si="35"/>
        <v>5.5607186846971792E-3</v>
      </c>
      <c r="G179" s="60">
        <f t="shared" si="36"/>
        <v>1.0256500167189061E-2</v>
      </c>
      <c r="H179" s="60">
        <f t="shared" si="37"/>
        <v>4.8899852941917702E-3</v>
      </c>
      <c r="I179" s="60">
        <f>VAR($F$2:F179)</f>
        <v>1.8716285938437692E-4</v>
      </c>
      <c r="J179" s="60">
        <f>VAR($G$2:G179)</f>
        <v>1.1524709590789869E-4</v>
      </c>
      <c r="K179" s="60">
        <f>VAR($H$2:H179)</f>
        <v>4.3678642163801881E-4</v>
      </c>
      <c r="L179" s="60">
        <f t="shared" si="38"/>
        <v>1.7243343808099769E-4</v>
      </c>
      <c r="M179" s="60">
        <f t="shared" si="39"/>
        <v>1.029374355499587E-4</v>
      </c>
      <c r="N179" s="60">
        <f t="shared" si="40"/>
        <v>3.7191044908978102E-4</v>
      </c>
      <c r="O179" s="60">
        <f t="shared" si="41"/>
        <v>4.3548426661787285E-5</v>
      </c>
      <c r="P179" s="60">
        <f t="shared" si="42"/>
        <v>-1.3956327240666202E-5</v>
      </c>
      <c r="Q179" s="60">
        <f t="shared" si="43"/>
        <v>4.6962665355468873E-6</v>
      </c>
      <c r="S179" s="4"/>
      <c r="T179" s="21"/>
      <c r="U179" s="21"/>
      <c r="V179" s="21"/>
      <c r="W179" s="21"/>
    </row>
    <row r="180" spans="1:23" s="1" customFormat="1" x14ac:dyDescent="0.4">
      <c r="A180" s="2">
        <v>178</v>
      </c>
      <c r="B180" s="3">
        <v>43489</v>
      </c>
      <c r="C180">
        <v>272000</v>
      </c>
      <c r="D180">
        <v>29200</v>
      </c>
      <c r="E180">
        <v>102000</v>
      </c>
      <c r="F180" s="60">
        <f t="shared" si="35"/>
        <v>5.5299680094611755E-3</v>
      </c>
      <c r="G180" s="60">
        <f t="shared" si="36"/>
        <v>-6.8259650703998706E-3</v>
      </c>
      <c r="H180" s="60">
        <f t="shared" si="37"/>
        <v>-4.8899852941917919E-3</v>
      </c>
      <c r="I180" s="60">
        <f>VAR($F$2:F180)</f>
        <v>1.862777328965371E-4</v>
      </c>
      <c r="J180" s="60">
        <f>VAR($G$2:G180)</f>
        <v>1.1489183105695644E-4</v>
      </c>
      <c r="K180" s="60">
        <f>VAR($H$2:H180)</f>
        <v>4.3443433008037236E-4</v>
      </c>
      <c r="L180" s="60">
        <f t="shared" si="38"/>
        <v>1.6394272733355825E-4</v>
      </c>
      <c r="M180" s="60">
        <f t="shared" si="39"/>
        <v>1.0307293715773412E-4</v>
      </c>
      <c r="N180" s="60">
        <f t="shared" si="40"/>
        <v>3.5103053951503882E-4</v>
      </c>
      <c r="O180" s="60">
        <f t="shared" si="41"/>
        <v>4.4357531789237329E-5</v>
      </c>
      <c r="P180" s="60">
        <f t="shared" si="42"/>
        <v>-1.1487437650627832E-5</v>
      </c>
      <c r="Q180" s="60">
        <f t="shared" si="43"/>
        <v>7.4237386426598725E-6</v>
      </c>
      <c r="S180" s="4"/>
      <c r="T180" s="21"/>
      <c r="U180" s="21"/>
      <c r="V180" s="21"/>
      <c r="W180" s="21"/>
    </row>
    <row r="181" spans="1:23" s="1" customFormat="1" x14ac:dyDescent="0.4">
      <c r="A181" s="2">
        <v>179</v>
      </c>
      <c r="B181" s="3">
        <v>43490</v>
      </c>
      <c r="C181">
        <v>274500</v>
      </c>
      <c r="D181">
        <v>29250</v>
      </c>
      <c r="E181">
        <v>102500</v>
      </c>
      <c r="F181" s="60">
        <f t="shared" si="35"/>
        <v>9.1491946535880823E-3</v>
      </c>
      <c r="G181" s="60">
        <f t="shared" si="36"/>
        <v>1.7108644036293876E-3</v>
      </c>
      <c r="H181" s="60">
        <f t="shared" si="37"/>
        <v>4.8899852941917702E-3</v>
      </c>
      <c r="I181" s="60">
        <f>VAR($F$2:F181)</f>
        <v>1.8569164112768407E-4</v>
      </c>
      <c r="J181" s="60">
        <f>VAR($G$2:G181)</f>
        <v>1.1426003052611605E-4</v>
      </c>
      <c r="K181" s="60">
        <f>VAR($H$2:H181)</f>
        <v>4.3217757350788556E-4</v>
      </c>
      <c r="L181" s="60">
        <f t="shared" si="38"/>
        <v>1.5594099646468458E-4</v>
      </c>
      <c r="M181" s="60">
        <f t="shared" si="39"/>
        <v>9.9684188876809215E-5</v>
      </c>
      <c r="N181" s="60">
        <f t="shared" si="40"/>
        <v>3.3140342451478121E-4</v>
      </c>
      <c r="O181" s="60">
        <f t="shared" si="41"/>
        <v>3.9431237773502441E-5</v>
      </c>
      <c r="P181" s="60">
        <f t="shared" si="42"/>
        <v>-1.2420679126207135E-5</v>
      </c>
      <c r="Q181" s="60">
        <f t="shared" si="43"/>
        <v>8.9810464528756148E-6</v>
      </c>
      <c r="S181" s="4"/>
      <c r="T181" s="21"/>
      <c r="U181" s="21"/>
      <c r="V181" s="21"/>
      <c r="W181" s="21"/>
    </row>
    <row r="182" spans="1:23" s="1" customFormat="1" x14ac:dyDescent="0.4">
      <c r="A182" s="2">
        <v>180</v>
      </c>
      <c r="B182" s="3">
        <v>43493</v>
      </c>
      <c r="C182">
        <v>271500</v>
      </c>
      <c r="D182">
        <v>29300</v>
      </c>
      <c r="E182">
        <v>102000</v>
      </c>
      <c r="F182" s="60">
        <f t="shared" si="35"/>
        <v>-1.0989121575595206E-2</v>
      </c>
      <c r="G182" s="60">
        <f t="shared" si="36"/>
        <v>1.7079423451561158E-3</v>
      </c>
      <c r="H182" s="60">
        <f t="shared" si="37"/>
        <v>-4.8899852941917919E-3</v>
      </c>
      <c r="I182" s="60">
        <f>VAR($F$2:F182)</f>
        <v>1.8534602644857065E-4</v>
      </c>
      <c r="J182" s="60">
        <f>VAR($G$2:G182)</f>
        <v>1.1363509638684099E-4</v>
      </c>
      <c r="K182" s="60">
        <f>VAR($H$2:H182)</f>
        <v>4.2987755344205613E-4</v>
      </c>
      <c r="L182" s="60">
        <f t="shared" si="38"/>
        <v>1.5160700244535821E-4</v>
      </c>
      <c r="M182" s="60">
        <f t="shared" si="39"/>
        <v>9.3878760964657021E-5</v>
      </c>
      <c r="N182" s="60">
        <f t="shared" si="40"/>
        <v>3.1295393641453899E-4</v>
      </c>
      <c r="O182" s="60">
        <f t="shared" si="41"/>
        <v>3.80045453943743E-5</v>
      </c>
      <c r="P182" s="60">
        <f t="shared" si="42"/>
        <v>-8.9910727400500834E-6</v>
      </c>
      <c r="Q182" s="60">
        <f t="shared" si="43"/>
        <v>8.9441497721493109E-6</v>
      </c>
      <c r="S182" s="4"/>
      <c r="T182" s="21"/>
      <c r="U182" s="21"/>
      <c r="V182" s="21"/>
      <c r="W182" s="21"/>
    </row>
    <row r="183" spans="1:23" s="1" customFormat="1" x14ac:dyDescent="0.4">
      <c r="A183" s="2">
        <v>181</v>
      </c>
      <c r="B183" s="3">
        <v>43494</v>
      </c>
      <c r="C183">
        <v>270000</v>
      </c>
      <c r="D183">
        <v>29100</v>
      </c>
      <c r="E183">
        <v>102000</v>
      </c>
      <c r="F183" s="60">
        <f t="shared" si="35"/>
        <v>-5.5401803756153561E-3</v>
      </c>
      <c r="G183" s="60">
        <f t="shared" si="36"/>
        <v>-6.849341845574783E-3</v>
      </c>
      <c r="H183" s="60">
        <f t="shared" si="37"/>
        <v>0</v>
      </c>
      <c r="I183" s="60">
        <f>VAR($F$2:F183)</f>
        <v>1.8449632998957964E-4</v>
      </c>
      <c r="J183" s="60">
        <f>VAR($G$2:G183)</f>
        <v>1.1329447955953786E-4</v>
      </c>
      <c r="K183" s="60">
        <f>VAR($H$2:H183)</f>
        <v>4.2750478064619975E-4</v>
      </c>
      <c r="L183" s="60">
        <f t="shared" si="38"/>
        <v>1.4975622987882943E-4</v>
      </c>
      <c r="M183" s="60">
        <f t="shared" si="39"/>
        <v>8.8421059330040243E-5</v>
      </c>
      <c r="N183" s="60">
        <f t="shared" si="40"/>
        <v>2.9561141760031136E-4</v>
      </c>
      <c r="O183" s="60">
        <f t="shared" si="41"/>
        <v>3.4598145506210172E-5</v>
      </c>
      <c r="P183" s="60">
        <f t="shared" si="42"/>
        <v>-5.2274098016022976E-6</v>
      </c>
      <c r="Q183" s="60">
        <f t="shared" si="43"/>
        <v>7.906392008751901E-6</v>
      </c>
      <c r="S183" s="4"/>
      <c r="T183" s="21"/>
      <c r="U183" s="21"/>
      <c r="V183" s="21"/>
      <c r="W183" s="21"/>
    </row>
    <row r="184" spans="1:23" s="1" customFormat="1" x14ac:dyDescent="0.4">
      <c r="A184" s="2">
        <v>182</v>
      </c>
      <c r="B184" s="3">
        <v>43495</v>
      </c>
      <c r="C184">
        <v>273000</v>
      </c>
      <c r="D184">
        <v>28900</v>
      </c>
      <c r="E184">
        <v>99900</v>
      </c>
      <c r="F184" s="60">
        <f t="shared" si="35"/>
        <v>1.1049836186584935E-2</v>
      </c>
      <c r="G184" s="60">
        <f t="shared" si="36"/>
        <v>-6.8965790590603286E-3</v>
      </c>
      <c r="H184" s="60">
        <f t="shared" si="37"/>
        <v>-2.0803127629763284E-2</v>
      </c>
      <c r="I184" s="60">
        <f>VAR($F$2:F184)</f>
        <v>1.8414242761140553E-4</v>
      </c>
      <c r="J184" s="60">
        <f>VAR($G$2:G184)</f>
        <v>1.1295820832687123E-4</v>
      </c>
      <c r="K184" s="60">
        <f>VAR($H$2:H184)</f>
        <v>4.2737851053618951E-4</v>
      </c>
      <c r="L184" s="60">
        <f t="shared" si="38"/>
        <v>1.4261247200176086E-4</v>
      </c>
      <c r="M184" s="60">
        <f t="shared" si="39"/>
        <v>8.5930604793290331E-5</v>
      </c>
      <c r="N184" s="60">
        <f t="shared" si="40"/>
        <v>2.7787473254429264E-4</v>
      </c>
      <c r="O184" s="60">
        <f t="shared" si="41"/>
        <v>3.4799052132561631E-5</v>
      </c>
      <c r="P184" s="60">
        <f t="shared" si="42"/>
        <v>-4.9137652135061591E-6</v>
      </c>
      <c r="Q184" s="60">
        <f t="shared" si="43"/>
        <v>7.4320084882267868E-6</v>
      </c>
      <c r="S184" s="4"/>
      <c r="T184" s="21"/>
      <c r="U184" s="21"/>
      <c r="V184" s="21"/>
      <c r="W184" s="21"/>
    </row>
    <row r="185" spans="1:23" s="1" customFormat="1" x14ac:dyDescent="0.4">
      <c r="A185" s="2">
        <v>183</v>
      </c>
      <c r="B185" s="3">
        <v>43496</v>
      </c>
      <c r="C185">
        <v>273000</v>
      </c>
      <c r="D185">
        <v>28600</v>
      </c>
      <c r="E185">
        <v>99300</v>
      </c>
      <c r="F185" s="60">
        <f t="shared" si="35"/>
        <v>0</v>
      </c>
      <c r="G185" s="60">
        <f t="shared" si="36"/>
        <v>-1.0434877292579619E-2</v>
      </c>
      <c r="H185" s="60">
        <f t="shared" si="37"/>
        <v>-6.0241146033809022E-3</v>
      </c>
      <c r="I185" s="60">
        <f>VAR($F$2:F185)</f>
        <v>1.8313626498520858E-4</v>
      </c>
      <c r="J185" s="60">
        <f>VAR($G$2:G185)</f>
        <v>1.1296738512423677E-4</v>
      </c>
      <c r="K185" s="60">
        <f>VAR($H$2:H185)</f>
        <v>4.2519454908139954E-4</v>
      </c>
      <c r="L185" s="60">
        <f t="shared" si="38"/>
        <v>1.4138165646667694E-4</v>
      </c>
      <c r="M185" s="60">
        <f t="shared" si="39"/>
        <v>8.3628536668765071E-5</v>
      </c>
      <c r="N185" s="60">
        <f t="shared" si="40"/>
        <v>2.8716845574244831E-4</v>
      </c>
      <c r="O185" s="60">
        <f t="shared" si="41"/>
        <v>2.8138744873581005E-5</v>
      </c>
      <c r="P185" s="60">
        <f t="shared" si="42"/>
        <v>-1.8411208449345997E-5</v>
      </c>
      <c r="Q185" s="60">
        <f t="shared" si="43"/>
        <v>1.5594312841396275E-5</v>
      </c>
      <c r="S185" s="4"/>
      <c r="T185" s="21"/>
      <c r="U185" s="21"/>
      <c r="V185" s="21"/>
      <c r="W185" s="21"/>
    </row>
    <row r="186" spans="1:23" s="1" customFormat="1" x14ac:dyDescent="0.4">
      <c r="A186" s="2">
        <v>184</v>
      </c>
      <c r="B186" s="3">
        <v>43497</v>
      </c>
      <c r="C186">
        <v>284000</v>
      </c>
      <c r="D186">
        <v>28600</v>
      </c>
      <c r="E186">
        <v>99600</v>
      </c>
      <c r="F186" s="60">
        <f t="shared" si="35"/>
        <v>3.9502442976246381E-2</v>
      </c>
      <c r="G186" s="60">
        <f t="shared" si="36"/>
        <v>0</v>
      </c>
      <c r="H186" s="60">
        <f t="shared" si="37"/>
        <v>3.0165935394257273E-3</v>
      </c>
      <c r="I186" s="60">
        <f>VAR($F$2:F186)</f>
        <v>1.9052428645570163E-4</v>
      </c>
      <c r="J186" s="60">
        <f>VAR($G$2:G186)</f>
        <v>1.1235375081667024E-4</v>
      </c>
      <c r="K186" s="60">
        <f>VAR($H$2:H186)</f>
        <v>4.2296138019692496E-4</v>
      </c>
      <c r="L186" s="60">
        <f t="shared" si="38"/>
        <v>1.3289875707867631E-4</v>
      </c>
      <c r="M186" s="60">
        <f t="shared" si="39"/>
        <v>8.5144024315310788E-5</v>
      </c>
      <c r="N186" s="60">
        <f t="shared" si="40"/>
        <v>2.7211574580318144E-4</v>
      </c>
      <c r="O186" s="60">
        <f t="shared" si="41"/>
        <v>2.6450420181166142E-5</v>
      </c>
      <c r="P186" s="60">
        <f t="shared" si="42"/>
        <v>-1.7306535942385235E-5</v>
      </c>
      <c r="Q186" s="60">
        <f t="shared" si="43"/>
        <v>1.84303078718755E-5</v>
      </c>
      <c r="S186" s="4"/>
      <c r="T186" s="21"/>
      <c r="U186" s="21"/>
      <c r="V186" s="21"/>
      <c r="W186" s="21"/>
    </row>
    <row r="187" spans="1:23" s="1" customFormat="1" x14ac:dyDescent="0.4">
      <c r="A187" s="2">
        <v>185</v>
      </c>
      <c r="B187" s="3">
        <v>43503</v>
      </c>
      <c r="C187">
        <v>282000</v>
      </c>
      <c r="D187">
        <v>28650</v>
      </c>
      <c r="E187">
        <v>99000</v>
      </c>
      <c r="F187" s="60">
        <f t="shared" si="35"/>
        <v>-7.067167223092443E-3</v>
      </c>
      <c r="G187" s="60">
        <f t="shared" si="36"/>
        <v>1.7467253349415786E-3</v>
      </c>
      <c r="H187" s="60">
        <f t="shared" si="37"/>
        <v>-6.0423144559625863E-3</v>
      </c>
      <c r="I187" s="60">
        <f>VAR($F$2:F187)</f>
        <v>1.8978889922177607E-4</v>
      </c>
      <c r="J187" s="60">
        <f>VAR($G$2:G187)</f>
        <v>1.1175861333517195E-4</v>
      </c>
      <c r="K187" s="60">
        <f>VAR($H$2:H187)</f>
        <v>4.2082548252878553E-4</v>
      </c>
      <c r="L187" s="60">
        <f t="shared" si="38"/>
        <v>2.185514117194516E-4</v>
      </c>
      <c r="M187" s="60">
        <f t="shared" si="39"/>
        <v>8.003538285639214E-5</v>
      </c>
      <c r="N187" s="60">
        <f t="shared" si="40"/>
        <v>2.5633479124991681E-4</v>
      </c>
      <c r="O187" s="60">
        <f t="shared" si="41"/>
        <v>2.4863394970296174E-5</v>
      </c>
      <c r="P187" s="60">
        <f t="shared" si="42"/>
        <v>-9.1183749294214326E-6</v>
      </c>
      <c r="Q187" s="60">
        <f t="shared" si="43"/>
        <v>1.7324489399562968E-5</v>
      </c>
      <c r="S187" s="4"/>
      <c r="T187" s="21"/>
      <c r="U187" s="21"/>
      <c r="V187" s="21"/>
      <c r="W187" s="21"/>
    </row>
    <row r="188" spans="1:23" s="1" customFormat="1" x14ac:dyDescent="0.4">
      <c r="A188" s="2">
        <v>186</v>
      </c>
      <c r="B188" s="3">
        <v>43504</v>
      </c>
      <c r="C188">
        <v>285500</v>
      </c>
      <c r="D188">
        <v>28750</v>
      </c>
      <c r="E188">
        <v>98200</v>
      </c>
      <c r="F188" s="60">
        <f t="shared" si="35"/>
        <v>1.2334958157951366E-2</v>
      </c>
      <c r="G188" s="60">
        <f t="shared" si="36"/>
        <v>3.4843240826108427E-3</v>
      </c>
      <c r="H188" s="60">
        <f t="shared" si="37"/>
        <v>-8.1136347741697749E-3</v>
      </c>
      <c r="I188" s="60">
        <f>VAR($F$2:F188)</f>
        <v>1.8954386562075874E-4</v>
      </c>
      <c r="J188" s="60">
        <f>VAR($G$2:G188)</f>
        <v>1.1121371269488205E-4</v>
      </c>
      <c r="K188" s="60">
        <f>VAR($H$2:H188)</f>
        <v>4.1885042717570688E-4</v>
      </c>
      <c r="L188" s="60">
        <f t="shared" si="38"/>
        <v>2.0843501816983364E-4</v>
      </c>
      <c r="M188" s="60">
        <f t="shared" si="39"/>
        <v>7.5416322848752206E-5</v>
      </c>
      <c r="N188" s="60">
        <f t="shared" si="40"/>
        <v>2.4314527761400584E-4</v>
      </c>
      <c r="O188" s="60">
        <f t="shared" si="41"/>
        <v>2.2630927269987741E-5</v>
      </c>
      <c r="P188" s="60">
        <f t="shared" si="42"/>
        <v>-6.0091496331683577E-6</v>
      </c>
      <c r="Q188" s="60">
        <f t="shared" si="43"/>
        <v>1.5651764211074373E-5</v>
      </c>
      <c r="S188" s="4"/>
      <c r="T188" s="21"/>
      <c r="U188" s="21"/>
      <c r="V188" s="21"/>
      <c r="W188" s="21"/>
    </row>
    <row r="189" spans="1:23" s="1" customFormat="1" x14ac:dyDescent="0.4">
      <c r="A189" s="2">
        <v>187</v>
      </c>
      <c r="B189" s="3">
        <v>43507</v>
      </c>
      <c r="C189">
        <v>285500</v>
      </c>
      <c r="D189">
        <v>28700</v>
      </c>
      <c r="E189">
        <v>95600</v>
      </c>
      <c r="F189" s="60">
        <f t="shared" si="35"/>
        <v>0</v>
      </c>
      <c r="G189" s="60">
        <f t="shared" si="36"/>
        <v>-1.7406444777839894E-3</v>
      </c>
      <c r="H189" s="60">
        <f t="shared" si="37"/>
        <v>-2.6833395303064576E-2</v>
      </c>
      <c r="I189" s="60">
        <f>VAR($F$2:F189)</f>
        <v>1.8853094474980401E-4</v>
      </c>
      <c r="J189" s="60">
        <f>VAR($G$2:G189)</f>
        <v>1.1064042562712163E-4</v>
      </c>
      <c r="K189" s="60">
        <f>VAR($H$2:H189)</f>
        <v>4.2020969773351002E-4</v>
      </c>
      <c r="L189" s="60">
        <f t="shared" si="38"/>
        <v>2.0505798864514828E-4</v>
      </c>
      <c r="M189" s="60">
        <f t="shared" si="39"/>
        <v>7.1619774336586787E-5</v>
      </c>
      <c r="N189" s="60">
        <f t="shared" si="40"/>
        <v>2.325064251120825E-4</v>
      </c>
      <c r="O189" s="60">
        <f t="shared" si="41"/>
        <v>2.3851811139853299E-5</v>
      </c>
      <c r="P189" s="60">
        <f t="shared" si="42"/>
        <v>-1.1653481382075262E-5</v>
      </c>
      <c r="Q189" s="60">
        <f t="shared" si="43"/>
        <v>1.3016426375940995E-5</v>
      </c>
      <c r="S189" s="4"/>
      <c r="T189" s="21"/>
      <c r="U189" s="21"/>
      <c r="V189" s="21"/>
      <c r="W189" s="21"/>
    </row>
    <row r="190" spans="1:23" s="1" customFormat="1" x14ac:dyDescent="0.4">
      <c r="A190" s="2">
        <v>188</v>
      </c>
      <c r="B190" s="3">
        <v>43508</v>
      </c>
      <c r="C190">
        <v>286000</v>
      </c>
      <c r="D190">
        <v>28450</v>
      </c>
      <c r="E190">
        <v>96000</v>
      </c>
      <c r="F190" s="60">
        <f t="shared" si="35"/>
        <v>1.7497817237877723E-3</v>
      </c>
      <c r="G190" s="60">
        <f t="shared" si="36"/>
        <v>-8.7489621932355377E-3</v>
      </c>
      <c r="H190" s="60">
        <f t="shared" si="37"/>
        <v>4.175371410480592E-3</v>
      </c>
      <c r="I190" s="60">
        <f>VAR($F$2:F190)</f>
        <v>1.8753839390011487E-4</v>
      </c>
      <c r="J190" s="60">
        <f>VAR($G$2:G190)</f>
        <v>1.1048098353195128E-4</v>
      </c>
      <c r="K190" s="60">
        <f>VAR($H$2:H190)</f>
        <v>4.1811405182287691E-4</v>
      </c>
      <c r="L190" s="60">
        <f t="shared" si="38"/>
        <v>1.9275450932643937E-4</v>
      </c>
      <c r="M190" s="60">
        <f t="shared" si="39"/>
        <v>6.7504378468273969E-5</v>
      </c>
      <c r="N190" s="60">
        <f t="shared" si="40"/>
        <v>2.6175790581478927E-4</v>
      </c>
      <c r="O190" s="60">
        <f t="shared" si="41"/>
        <v>2.2420702471462098E-5</v>
      </c>
      <c r="P190" s="60">
        <f t="shared" si="42"/>
        <v>-1.0954272499150745E-5</v>
      </c>
      <c r="Q190" s="60">
        <f t="shared" si="43"/>
        <v>1.5037884874652987E-5</v>
      </c>
      <c r="S190" s="4"/>
      <c r="T190" s="21"/>
      <c r="U190" s="21"/>
      <c r="V190" s="21"/>
      <c r="W190" s="21"/>
    </row>
    <row r="191" spans="1:23" s="1" customFormat="1" x14ac:dyDescent="0.4">
      <c r="A191" s="2">
        <v>189</v>
      </c>
      <c r="B191" s="3">
        <v>43509</v>
      </c>
      <c r="C191">
        <v>290000</v>
      </c>
      <c r="D191">
        <v>28400</v>
      </c>
      <c r="E191">
        <v>98100</v>
      </c>
      <c r="F191" s="60">
        <f t="shared" si="35"/>
        <v>1.3889112160667093E-2</v>
      </c>
      <c r="G191" s="60">
        <f t="shared" si="36"/>
        <v>-1.7590154051795588E-3</v>
      </c>
      <c r="H191" s="60">
        <f t="shared" si="37"/>
        <v>2.1639175103481248E-2</v>
      </c>
      <c r="I191" s="60">
        <f>VAR($F$2:F191)</f>
        <v>1.875089494906423E-4</v>
      </c>
      <c r="J191" s="60">
        <f>VAR($G$2:G191)</f>
        <v>1.0991680511687636E-4</v>
      </c>
      <c r="K191" s="60">
        <f>VAR($H$2:H191)</f>
        <v>4.1858326461896719E-4</v>
      </c>
      <c r="L191" s="60">
        <f t="shared" si="38"/>
        <v>1.8137294293170709E-4</v>
      </c>
      <c r="M191" s="60">
        <f t="shared" si="39"/>
        <v>6.8046776127697421E-5</v>
      </c>
      <c r="N191" s="60">
        <f t="shared" si="40"/>
        <v>2.4709845505082944E-4</v>
      </c>
      <c r="O191" s="60">
        <f t="shared" si="41"/>
        <v>2.0156933874304346E-5</v>
      </c>
      <c r="P191" s="60">
        <f t="shared" si="42"/>
        <v>-9.8586568341566037E-6</v>
      </c>
      <c r="Q191" s="60">
        <f t="shared" si="43"/>
        <v>1.1943801785393132E-5</v>
      </c>
      <c r="S191" s="4"/>
      <c r="T191" s="21"/>
      <c r="U191" s="21"/>
      <c r="V191" s="21"/>
      <c r="W191" s="21"/>
    </row>
    <row r="192" spans="1:23" s="1" customFormat="1" x14ac:dyDescent="0.4">
      <c r="A192" s="2">
        <v>190</v>
      </c>
      <c r="B192" s="3">
        <v>43510</v>
      </c>
      <c r="C192">
        <v>301000</v>
      </c>
      <c r="D192">
        <v>28550</v>
      </c>
      <c r="E192">
        <v>100500</v>
      </c>
      <c r="F192" s="60">
        <f t="shared" si="35"/>
        <v>3.7229341768355982E-2</v>
      </c>
      <c r="G192" s="60">
        <f t="shared" si="36"/>
        <v>5.2677909348588046E-3</v>
      </c>
      <c r="H192" s="60">
        <f t="shared" si="37"/>
        <v>2.4170360927812971E-2</v>
      </c>
      <c r="I192" s="60">
        <f>VAR($F$2:F192)</f>
        <v>1.9361017784960574E-4</v>
      </c>
      <c r="J192" s="60">
        <f>VAR($G$2:G192)</f>
        <v>1.0947285044488347E-4</v>
      </c>
      <c r="K192" s="60">
        <f>VAR($H$2:H192)</f>
        <v>4.196482535101269E-4</v>
      </c>
      <c r="L192" s="60">
        <f t="shared" si="38"/>
        <v>1.8206501255250008E-4</v>
      </c>
      <c r="M192" s="60">
        <f t="shared" si="39"/>
        <v>6.4149617671775108E-5</v>
      </c>
      <c r="N192" s="60">
        <f t="shared" si="40"/>
        <v>2.6036778169732705E-4</v>
      </c>
      <c r="O192" s="60">
        <f t="shared" si="41"/>
        <v>1.7481648106553272E-5</v>
      </c>
      <c r="P192" s="60">
        <f t="shared" si="42"/>
        <v>8.7657983804867708E-6</v>
      </c>
      <c r="Q192" s="60">
        <f t="shared" si="43"/>
        <v>8.9433551365254515E-6</v>
      </c>
      <c r="S192" s="4"/>
      <c r="T192" s="21"/>
      <c r="U192" s="21"/>
      <c r="V192" s="21"/>
      <c r="W192" s="21"/>
    </row>
    <row r="193" spans="1:23" s="1" customFormat="1" x14ac:dyDescent="0.4">
      <c r="A193" s="2">
        <v>191</v>
      </c>
      <c r="B193" s="3">
        <v>43511</v>
      </c>
      <c r="C193">
        <v>289500</v>
      </c>
      <c r="D193">
        <v>28550</v>
      </c>
      <c r="E193">
        <v>101500</v>
      </c>
      <c r="F193" s="60">
        <f t="shared" si="35"/>
        <v>-3.8954967735825768E-2</v>
      </c>
      <c r="G193" s="60">
        <f t="shared" si="36"/>
        <v>0</v>
      </c>
      <c r="H193" s="60">
        <f t="shared" si="37"/>
        <v>9.9010709827115368E-3</v>
      </c>
      <c r="I193" s="60">
        <f>VAR($F$2:F193)</f>
        <v>2.0075680119711423E-4</v>
      </c>
      <c r="J193" s="60">
        <f>VAR($G$2:G193)</f>
        <v>1.0889995740739173E-4</v>
      </c>
      <c r="K193" s="60">
        <f>VAR($H$2:H193)</f>
        <v>4.1803457233613748E-4</v>
      </c>
      <c r="L193" s="60">
        <f t="shared" si="38"/>
        <v>2.5430254510965347E-4</v>
      </c>
      <c r="M193" s="60">
        <f t="shared" si="39"/>
        <v>6.1965617891471435E-5</v>
      </c>
      <c r="N193" s="60">
        <f t="shared" si="40"/>
        <v>2.7979809563833232E-4</v>
      </c>
      <c r="O193" s="60">
        <f t="shared" si="41"/>
        <v>2.819973256484644E-5</v>
      </c>
      <c r="P193" s="60">
        <f t="shared" si="42"/>
        <v>6.2230648136421627E-5</v>
      </c>
      <c r="Q193" s="60">
        <f t="shared" si="43"/>
        <v>1.6046218319601846E-5</v>
      </c>
      <c r="S193" s="4"/>
      <c r="T193" s="21"/>
      <c r="U193" s="21"/>
      <c r="V193" s="21"/>
      <c r="W193" s="21"/>
    </row>
    <row r="194" spans="1:23" s="1" customFormat="1" x14ac:dyDescent="0.4">
      <c r="A194" s="2">
        <v>192</v>
      </c>
      <c r="B194" s="3">
        <v>43514</v>
      </c>
      <c r="C194">
        <v>293000</v>
      </c>
      <c r="D194">
        <v>28500</v>
      </c>
      <c r="E194">
        <v>102000</v>
      </c>
      <c r="F194" s="60">
        <f t="shared" si="35"/>
        <v>1.2017312004017268E-2</v>
      </c>
      <c r="G194" s="60">
        <f t="shared" si="36"/>
        <v>-1.7528488274143605E-3</v>
      </c>
      <c r="H194" s="60">
        <f t="shared" si="37"/>
        <v>4.9140148024291626E-3</v>
      </c>
      <c r="I194" s="60">
        <f>VAR($F$2:F194)</f>
        <v>2.0040790496262683E-4</v>
      </c>
      <c r="J194" s="60">
        <f>VAR($G$2:G194)</f>
        <v>1.0835301126668057E-4</v>
      </c>
      <c r="K194" s="60">
        <f>VAR($H$2:H194)</f>
        <v>4.1601643052313245E-4</v>
      </c>
      <c r="L194" s="60">
        <f t="shared" si="38"/>
        <v>3.3009376308102794E-4</v>
      </c>
      <c r="M194" s="60">
        <f t="shared" si="39"/>
        <v>5.8247680817983146E-5</v>
      </c>
      <c r="N194" s="60">
        <f t="shared" si="40"/>
        <v>2.6889208229631387E-4</v>
      </c>
      <c r="O194" s="60">
        <f t="shared" si="41"/>
        <v>2.6507748610955651E-5</v>
      </c>
      <c r="P194" s="60">
        <f t="shared" si="42"/>
        <v>3.5355055207337382E-5</v>
      </c>
      <c r="Q194" s="60">
        <f t="shared" si="43"/>
        <v>1.5083445220425735E-5</v>
      </c>
      <c r="S194" s="4"/>
      <c r="T194" s="21"/>
      <c r="U194" s="21"/>
      <c r="V194" s="21"/>
      <c r="W194" s="21"/>
    </row>
    <row r="195" spans="1:23" s="1" customFormat="1" x14ac:dyDescent="0.4">
      <c r="A195" s="2">
        <v>193</v>
      </c>
      <c r="B195" s="3">
        <v>43515</v>
      </c>
      <c r="C195">
        <v>291500</v>
      </c>
      <c r="D195">
        <v>28400</v>
      </c>
      <c r="E195">
        <v>100000</v>
      </c>
      <c r="F195" s="60">
        <f t="shared" ref="F195:F245" si="44">LN(C195/C194)</f>
        <v>-5.1326032265202022E-3</v>
      </c>
      <c r="G195" s="60">
        <f t="shared" ref="G195:G245" si="45">LN(D195/D194)</f>
        <v>-3.5149421074444969E-3</v>
      </c>
      <c r="H195" s="60">
        <f t="shared" ref="H195:H245" si="46">LN(E195/E194)</f>
        <v>-1.9802627296179754E-2</v>
      </c>
      <c r="I195" s="60">
        <f>VAR($F$2:F195)</f>
        <v>1.9953198508789068E-4</v>
      </c>
      <c r="J195" s="60">
        <f>VAR($G$2:G195)</f>
        <v>1.0786324921266157E-4</v>
      </c>
      <c r="K195" s="60">
        <f>VAR($H$2:H195)</f>
        <v>4.1576183432898633E-4</v>
      </c>
      <c r="L195" s="60">
        <f t="shared" ref="L195:L245" si="47">$V$6*L194+(1-$V$6)*F194^2</f>
        <v>3.1895308456428008E-4</v>
      </c>
      <c r="M195" s="60">
        <f t="shared" ref="M195:M245" si="48">$V$6*M194+(1-$V$6)*G194^2</f>
        <v>5.4937168709610233E-5</v>
      </c>
      <c r="N195" s="60">
        <f t="shared" ref="N195:N245" si="49">$V$6*N194+(1-$V$6)*H194^2</f>
        <v>2.5420740984724463E-4</v>
      </c>
      <c r="O195" s="60">
        <f t="shared" ref="O195:O245" si="50">$V$6*O194+(1-$V$6)*F194*G194</f>
        <v>2.3653411819003458E-5</v>
      </c>
      <c r="P195" s="60">
        <f t="shared" ref="P195:P245" si="51">$V$6*P194+(1-$V$6)*F194*H194</f>
        <v>3.6776946839286176E-5</v>
      </c>
      <c r="Q195" s="60">
        <f t="shared" ref="Q195:Q245" si="52">$V$6*Q194+(1-$V$6)*G194*H194</f>
        <v>1.3661627002140104E-5</v>
      </c>
      <c r="S195" s="4"/>
      <c r="T195" s="21"/>
      <c r="U195" s="21"/>
      <c r="V195" s="21"/>
      <c r="W195" s="21"/>
    </row>
    <row r="196" spans="1:23" s="1" customFormat="1" x14ac:dyDescent="0.4">
      <c r="A196" s="2">
        <v>194</v>
      </c>
      <c r="B196" s="3">
        <v>43516</v>
      </c>
      <c r="C196">
        <v>291000</v>
      </c>
      <c r="D196">
        <v>28350</v>
      </c>
      <c r="E196">
        <v>99700</v>
      </c>
      <c r="F196" s="60">
        <f t="shared" si="44"/>
        <v>-1.7167386190545851E-3</v>
      </c>
      <c r="G196" s="60">
        <f t="shared" si="45"/>
        <v>-1.7621149933993321E-3</v>
      </c>
      <c r="H196" s="60">
        <f t="shared" si="46"/>
        <v>-3.0045090202987243E-3</v>
      </c>
      <c r="I196" s="60">
        <f>VAR($F$2:F196)</f>
        <v>1.9852760169128056E-4</v>
      </c>
      <c r="J196" s="60">
        <f>VAR($G$2:G196)</f>
        <v>1.073268793612236E-4</v>
      </c>
      <c r="K196" s="60">
        <f>VAR($H$2:H196)</f>
        <v>4.1364601495654988E-4</v>
      </c>
      <c r="L196" s="60">
        <f t="shared" si="47"/>
        <v>3.0139651644327638E-4</v>
      </c>
      <c r="M196" s="60">
        <f t="shared" si="48"/>
        <v>5.2382227668154797E-5</v>
      </c>
      <c r="N196" s="60">
        <f t="shared" si="49"/>
        <v>2.6248360812629415E-4</v>
      </c>
      <c r="O196" s="60">
        <f t="shared" si="50"/>
        <v>2.3316655301965332E-5</v>
      </c>
      <c r="P196" s="60">
        <f t="shared" si="51"/>
        <v>4.0668671754165962E-5</v>
      </c>
      <c r="Q196" s="60">
        <f t="shared" si="52"/>
        <v>1.701823469329402E-5</v>
      </c>
      <c r="S196" s="4"/>
      <c r="T196" s="21"/>
      <c r="U196" s="21"/>
      <c r="V196" s="21"/>
      <c r="W196" s="21"/>
    </row>
    <row r="197" spans="1:23" s="1" customFormat="1" x14ac:dyDescent="0.4">
      <c r="A197" s="2">
        <v>195</v>
      </c>
      <c r="B197" s="3">
        <v>43517</v>
      </c>
      <c r="C197">
        <v>301500</v>
      </c>
      <c r="D197">
        <v>28300</v>
      </c>
      <c r="E197">
        <v>98900</v>
      </c>
      <c r="F197" s="60">
        <f t="shared" si="44"/>
        <v>3.5446748995747707E-2</v>
      </c>
      <c r="G197" s="60">
        <f t="shared" si="45"/>
        <v>-1.7652255245691922E-3</v>
      </c>
      <c r="H197" s="60">
        <f t="shared" si="46"/>
        <v>-8.0564383391261794E-3</v>
      </c>
      <c r="I197" s="60">
        <f>VAR($F$2:F197)</f>
        <v>2.0376141898088216E-4</v>
      </c>
      <c r="J197" s="60">
        <f>VAR($G$2:G197)</f>
        <v>1.0679587332213978E-4</v>
      </c>
      <c r="K197" s="60">
        <f>VAR($H$2:H197)</f>
        <v>4.1180012698722058E-4</v>
      </c>
      <c r="L197" s="60">
        <f t="shared" si="47"/>
        <v>2.8348955694584897E-4</v>
      </c>
      <c r="M197" s="60">
        <f t="shared" si="48"/>
        <v>4.9425596963063273E-5</v>
      </c>
      <c r="N197" s="60">
        <f t="shared" si="49"/>
        <v>2.4727621610589988E-4</v>
      </c>
      <c r="O197" s="60">
        <f t="shared" si="50"/>
        <v>2.2099161435470436E-5</v>
      </c>
      <c r="P197" s="60">
        <f t="shared" si="51"/>
        <v>3.8538028848902687E-5</v>
      </c>
      <c r="Q197" s="60">
        <f t="shared" si="52"/>
        <v>1.6314798035244695E-5</v>
      </c>
      <c r="S197" s="4"/>
      <c r="T197" s="21"/>
      <c r="U197" s="21"/>
      <c r="V197" s="21"/>
      <c r="W197" s="21"/>
    </row>
    <row r="198" spans="1:23" s="1" customFormat="1" x14ac:dyDescent="0.4">
      <c r="A198" s="2">
        <v>196</v>
      </c>
      <c r="B198" s="3">
        <v>43518</v>
      </c>
      <c r="C198">
        <v>302000</v>
      </c>
      <c r="D198">
        <v>28450</v>
      </c>
      <c r="E198">
        <v>99300</v>
      </c>
      <c r="F198" s="60">
        <f t="shared" si="44"/>
        <v>1.6570012076296086E-3</v>
      </c>
      <c r="G198" s="60">
        <f t="shared" si="45"/>
        <v>5.2863559231480246E-3</v>
      </c>
      <c r="H198" s="60">
        <f t="shared" si="46"/>
        <v>4.0363324224605528E-3</v>
      </c>
      <c r="I198" s="60">
        <f>VAR($F$2:F198)</f>
        <v>2.0272727857012052E-4</v>
      </c>
      <c r="J198" s="60">
        <f>VAR($G$2:G198)</f>
        <v>1.063836564676881E-4</v>
      </c>
      <c r="K198" s="60">
        <f>VAR($H$2:H198)</f>
        <v>4.0981526270560684E-4</v>
      </c>
      <c r="L198" s="60">
        <f t="shared" si="47"/>
        <v>3.4186850439115059E-4</v>
      </c>
      <c r="M198" s="60">
        <f t="shared" si="48"/>
        <v>4.6647022414434908E-5</v>
      </c>
      <c r="N198" s="60">
        <f t="shared" si="49"/>
        <v>2.3633401506227442E-4</v>
      </c>
      <c r="O198" s="60">
        <f t="shared" si="50"/>
        <v>1.7018921383924729E-5</v>
      </c>
      <c r="P198" s="60">
        <f t="shared" si="51"/>
        <v>1.9091274261565055E-5</v>
      </c>
      <c r="Q198" s="60">
        <f t="shared" si="52"/>
        <v>1.6189195988730613E-5</v>
      </c>
      <c r="S198" s="4"/>
      <c r="T198" s="21"/>
      <c r="U198" s="21"/>
      <c r="V198" s="21"/>
      <c r="W198" s="21"/>
    </row>
    <row r="199" spans="1:23" s="1" customFormat="1" x14ac:dyDescent="0.4">
      <c r="A199" s="2">
        <v>197</v>
      </c>
      <c r="B199" s="3">
        <v>43521</v>
      </c>
      <c r="C199">
        <v>307000</v>
      </c>
      <c r="D199">
        <v>28400</v>
      </c>
      <c r="E199">
        <v>98300</v>
      </c>
      <c r="F199" s="60">
        <f t="shared" si="44"/>
        <v>1.642073021232749E-2</v>
      </c>
      <c r="G199" s="60">
        <f t="shared" si="45"/>
        <v>-1.7590154051795588E-3</v>
      </c>
      <c r="H199" s="60">
        <f t="shared" si="46"/>
        <v>-1.0121543898005993E-2</v>
      </c>
      <c r="I199" s="60">
        <f>VAR($F$2:F199)</f>
        <v>2.0295828960634413E-4</v>
      </c>
      <c r="J199" s="60">
        <f>VAR($G$2:G199)</f>
        <v>1.0586302361648423E-4</v>
      </c>
      <c r="K199" s="60">
        <f>VAR($H$2:H199)</f>
        <v>4.0818110740747389E-4</v>
      </c>
      <c r="L199" s="60">
        <f t="shared" si="47"/>
        <v>3.215211333078067E-4</v>
      </c>
      <c r="M199" s="60">
        <f t="shared" si="48"/>
        <v>4.5524934606340941E-5</v>
      </c>
      <c r="N199" s="60">
        <f t="shared" si="49"/>
        <v>2.231314929240143E-4</v>
      </c>
      <c r="O199" s="60">
        <f t="shared" si="50"/>
        <v>1.6523355989806217E-5</v>
      </c>
      <c r="P199" s="60">
        <f t="shared" si="51"/>
        <v>1.8347090267775851E-5</v>
      </c>
      <c r="Q199" s="60">
        <f t="shared" si="52"/>
        <v>1.6498093617962903E-5</v>
      </c>
      <c r="S199" s="4"/>
      <c r="T199" s="21"/>
      <c r="U199" s="21"/>
      <c r="V199" s="21"/>
      <c r="W199" s="21"/>
    </row>
    <row r="200" spans="1:23" s="1" customFormat="1" x14ac:dyDescent="0.4">
      <c r="A200" s="2">
        <v>198</v>
      </c>
      <c r="B200" s="3">
        <v>43522</v>
      </c>
      <c r="C200">
        <v>299500</v>
      </c>
      <c r="D200">
        <v>28300</v>
      </c>
      <c r="E200">
        <v>103500</v>
      </c>
      <c r="F200" s="60">
        <f t="shared" si="44"/>
        <v>-2.4733330031693125E-2</v>
      </c>
      <c r="G200" s="60">
        <f t="shared" si="45"/>
        <v>-3.5273405179684107E-3</v>
      </c>
      <c r="H200" s="60">
        <f t="shared" si="46"/>
        <v>5.154758555230287E-2</v>
      </c>
      <c r="I200" s="60">
        <f>VAR($F$2:F200)</f>
        <v>2.0518506166072956E-4</v>
      </c>
      <c r="J200" s="60">
        <f>VAR($G$2:G200)</f>
        <v>1.0539781211361524E-4</v>
      </c>
      <c r="K200" s="60">
        <f>VAR($H$2:H200)</f>
        <v>4.1987424867427219E-4</v>
      </c>
      <c r="L200" s="60">
        <f t="shared" si="47"/>
        <v>3.1840828815170096E-4</v>
      </c>
      <c r="M200" s="60">
        <f t="shared" si="48"/>
        <v>4.2979086641700023E-5</v>
      </c>
      <c r="N200" s="60">
        <f t="shared" si="49"/>
        <v>2.1589034240132918E-4</v>
      </c>
      <c r="O200" s="60">
        <f t="shared" si="50"/>
        <v>1.3798895585950956E-5</v>
      </c>
      <c r="P200" s="60">
        <f t="shared" si="51"/>
        <v>7.2740763508261336E-6</v>
      </c>
      <c r="Q200" s="60">
        <f t="shared" si="52"/>
        <v>1.6576445099332752E-5</v>
      </c>
      <c r="S200" s="4"/>
      <c r="T200" s="21"/>
      <c r="U200" s="21"/>
      <c r="V200" s="21"/>
      <c r="W200" s="21"/>
    </row>
    <row r="201" spans="1:23" s="1" customFormat="1" x14ac:dyDescent="0.4">
      <c r="A201" s="2">
        <v>199</v>
      </c>
      <c r="B201" s="3">
        <v>43523</v>
      </c>
      <c r="C201">
        <v>300500</v>
      </c>
      <c r="D201">
        <v>28650</v>
      </c>
      <c r="E201">
        <v>105000</v>
      </c>
      <c r="F201" s="60">
        <f t="shared" si="44"/>
        <v>3.333336419758217E-3</v>
      </c>
      <c r="G201" s="60">
        <f t="shared" si="45"/>
        <v>1.2291638511556718E-2</v>
      </c>
      <c r="H201" s="60">
        <f t="shared" si="46"/>
        <v>1.4388737452099671E-2</v>
      </c>
      <c r="I201" s="60">
        <f>VAR($F$2:F201)</f>
        <v>2.041919619788483E-4</v>
      </c>
      <c r="J201" s="60">
        <f>VAR($G$2:G201)</f>
        <v>1.0560265343721908E-4</v>
      </c>
      <c r="K201" s="60">
        <f>VAR($H$2:H201)</f>
        <v>4.1887382529506037E-4</v>
      </c>
      <c r="L201" s="60">
        <f t="shared" si="47"/>
        <v>3.3600804772999812E-4</v>
      </c>
      <c r="M201" s="60">
        <f t="shared" si="48"/>
        <v>4.1146869310980123E-5</v>
      </c>
      <c r="N201" s="60">
        <f t="shared" si="49"/>
        <v>3.6236613643356858E-4</v>
      </c>
      <c r="O201" s="60">
        <f t="shared" si="50"/>
        <v>1.8205534480698469E-5</v>
      </c>
      <c r="P201" s="60">
        <f t="shared" si="51"/>
        <v>-6.9658974978346107E-5</v>
      </c>
      <c r="Q201" s="60">
        <f t="shared" si="52"/>
        <v>4.6723051660479188E-6</v>
      </c>
      <c r="S201" s="4"/>
      <c r="T201" s="21"/>
      <c r="U201" s="21"/>
      <c r="V201" s="21"/>
      <c r="W201" s="21"/>
    </row>
    <row r="202" spans="1:23" s="1" customFormat="1" x14ac:dyDescent="0.4">
      <c r="A202" s="2">
        <v>200</v>
      </c>
      <c r="B202" s="3">
        <v>43524</v>
      </c>
      <c r="C202">
        <v>301500</v>
      </c>
      <c r="D202">
        <v>28450</v>
      </c>
      <c r="E202">
        <v>103500</v>
      </c>
      <c r="F202" s="60">
        <f t="shared" si="44"/>
        <v>3.3222621919778601E-3</v>
      </c>
      <c r="G202" s="60">
        <f t="shared" si="45"/>
        <v>-7.0052825884086879E-3</v>
      </c>
      <c r="H202" s="60">
        <f t="shared" si="46"/>
        <v>-1.4388737452099556E-2</v>
      </c>
      <c r="I202" s="60">
        <f>VAR($F$2:F202)</f>
        <v>2.0320811569066337E-4</v>
      </c>
      <c r="J202" s="60">
        <f>VAR($G$2:G202)</f>
        <v>1.0533524181625304E-4</v>
      </c>
      <c r="K202" s="60">
        <f>VAR($H$2:H202)</f>
        <v>4.1774841431806798E-4</v>
      </c>
      <c r="L202" s="60">
        <f t="shared" si="47"/>
        <v>3.1651423276743543E-4</v>
      </c>
      <c r="M202" s="60">
        <f t="shared" si="48"/>
        <v>4.7743119790248372E-5</v>
      </c>
      <c r="N202" s="60">
        <f t="shared" si="49"/>
        <v>3.5304631417548178E-4</v>
      </c>
      <c r="O202" s="60">
        <f t="shared" si="50"/>
        <v>1.9571532390401044E-5</v>
      </c>
      <c r="P202" s="60">
        <f t="shared" si="51"/>
        <v>-6.2601686324639962E-5</v>
      </c>
      <c r="Q202" s="60">
        <f t="shared" si="52"/>
        <v>1.5003636420019459E-5</v>
      </c>
      <c r="S202" s="4"/>
      <c r="T202" s="21"/>
      <c r="U202" s="21"/>
      <c r="V202" s="21"/>
      <c r="W202" s="21"/>
    </row>
    <row r="203" spans="1:23" s="1" customFormat="1" x14ac:dyDescent="0.4">
      <c r="A203" s="2">
        <v>201</v>
      </c>
      <c r="B203" s="3">
        <v>43528</v>
      </c>
      <c r="C203">
        <v>298000</v>
      </c>
      <c r="D203">
        <v>28300</v>
      </c>
      <c r="E203">
        <v>108500</v>
      </c>
      <c r="F203" s="60">
        <f t="shared" si="44"/>
        <v>-1.1676529661835629E-2</v>
      </c>
      <c r="G203" s="60">
        <f t="shared" si="45"/>
        <v>-5.2863559231479491E-3</v>
      </c>
      <c r="H203" s="60">
        <f t="shared" si="46"/>
        <v>4.7178560275090473E-2</v>
      </c>
      <c r="I203" s="60">
        <f>VAR($F$2:F203)</f>
        <v>2.0294379216704146E-4</v>
      </c>
      <c r="J203" s="60">
        <f>VAR($G$2:G203)</f>
        <v>1.0495998870977767E-4</v>
      </c>
      <c r="K203" s="60">
        <f>VAR($H$2:H203)</f>
        <v>4.2692493452255853E-4</v>
      </c>
      <c r="L203" s="60">
        <f t="shared" si="47"/>
        <v>2.9818562436572402E-4</v>
      </c>
      <c r="M203" s="60">
        <f t="shared" si="48"/>
        <v>4.7822971651441181E-5</v>
      </c>
      <c r="N203" s="60">
        <f t="shared" si="49"/>
        <v>3.4428568125288001E-4</v>
      </c>
      <c r="O203" s="60">
        <f t="shared" si="50"/>
        <v>1.7000837317721519E-5</v>
      </c>
      <c r="P203" s="60">
        <f t="shared" si="51"/>
        <v>-6.1713774650805941E-5</v>
      </c>
      <c r="Q203" s="60">
        <f t="shared" si="52"/>
        <v>2.0151248551360917E-5</v>
      </c>
      <c r="S203" s="4"/>
      <c r="T203" s="21"/>
      <c r="U203" s="21"/>
      <c r="V203" s="21"/>
      <c r="W203" s="21"/>
    </row>
    <row r="204" spans="1:23" s="1" customFormat="1" x14ac:dyDescent="0.4">
      <c r="A204" s="2">
        <v>202</v>
      </c>
      <c r="B204" s="3">
        <v>43529</v>
      </c>
      <c r="C204">
        <v>301000</v>
      </c>
      <c r="D204">
        <v>28150</v>
      </c>
      <c r="E204">
        <v>106500</v>
      </c>
      <c r="F204" s="60">
        <f t="shared" si="44"/>
        <v>1.0016778243471209E-2</v>
      </c>
      <c r="G204" s="60">
        <f t="shared" si="45"/>
        <v>-5.3144500634925897E-3</v>
      </c>
      <c r="H204" s="60">
        <f t="shared" si="46"/>
        <v>-1.8605187831034469E-2</v>
      </c>
      <c r="I204" s="60">
        <f>VAR($F$2:F204)</f>
        <v>2.0238117695707674E-4</v>
      </c>
      <c r="J204" s="60">
        <f>VAR($G$2:G204)</f>
        <v>1.0458850608415957E-4</v>
      </c>
      <c r="K204" s="60">
        <f>VAR($H$2:H204)</f>
        <v>4.2646813926731301E-4</v>
      </c>
      <c r="L204" s="60">
        <f t="shared" si="47"/>
        <v>2.8847496760040425E-4</v>
      </c>
      <c r="M204" s="60">
        <f t="shared" si="48"/>
        <v>4.6630326889126789E-5</v>
      </c>
      <c r="N204" s="60">
        <f t="shared" si="49"/>
        <v>4.5717753335552795E-4</v>
      </c>
      <c r="O204" s="60">
        <f t="shared" si="50"/>
        <v>1.9684364583037679E-5</v>
      </c>
      <c r="P204" s="60">
        <f t="shared" si="51"/>
        <v>-9.1063859679045242E-5</v>
      </c>
      <c r="Q204" s="60">
        <f t="shared" si="52"/>
        <v>3.9780139449302239E-6</v>
      </c>
      <c r="S204" s="4"/>
      <c r="T204" s="21"/>
      <c r="U204" s="21"/>
      <c r="V204" s="21"/>
      <c r="W204" s="21"/>
    </row>
    <row r="205" spans="1:23" s="1" customFormat="1" x14ac:dyDescent="0.4">
      <c r="A205" s="2">
        <v>203</v>
      </c>
      <c r="B205" s="3">
        <v>43530</v>
      </c>
      <c r="C205">
        <v>299500</v>
      </c>
      <c r="D205">
        <v>28000</v>
      </c>
      <c r="E205">
        <v>105500</v>
      </c>
      <c r="F205" s="60">
        <f t="shared" si="44"/>
        <v>-4.9958471933716662E-3</v>
      </c>
      <c r="G205" s="60">
        <f t="shared" si="45"/>
        <v>-5.3428444104954695E-3</v>
      </c>
      <c r="H205" s="60">
        <f t="shared" si="46"/>
        <v>-9.4340322333586416E-3</v>
      </c>
      <c r="I205" s="60">
        <f>VAR($F$2:F205)</f>
        <v>2.0153719951528134E-4</v>
      </c>
      <c r="J205" s="60">
        <f>VAR($G$2:G205)</f>
        <v>1.0422076127327524E-4</v>
      </c>
      <c r="K205" s="60">
        <f>VAR($H$2:H205)</f>
        <v>4.2477121391315997E-4</v>
      </c>
      <c r="L205" s="60">
        <f t="shared" si="47"/>
        <v>2.7718662032711266E-4</v>
      </c>
      <c r="M205" s="60">
        <f t="shared" si="48"/>
        <v>4.5527110044420563E-5</v>
      </c>
      <c r="N205" s="60">
        <f t="shared" si="49"/>
        <v>4.5051606220788065E-4</v>
      </c>
      <c r="O205" s="60">
        <f t="shared" si="50"/>
        <v>1.530928264173501E-5</v>
      </c>
      <c r="P205" s="60">
        <f t="shared" si="51"/>
        <v>-9.6781870539198623E-5</v>
      </c>
      <c r="Q205" s="60">
        <f t="shared" si="52"/>
        <v>9.6719136072303765E-6</v>
      </c>
      <c r="S205" s="4"/>
      <c r="T205" s="21"/>
      <c r="U205" s="21"/>
      <c r="V205" s="21"/>
      <c r="W205" s="21"/>
    </row>
    <row r="206" spans="1:23" s="1" customFormat="1" x14ac:dyDescent="0.4">
      <c r="A206" s="2">
        <v>204</v>
      </c>
      <c r="B206" s="3">
        <v>43531</v>
      </c>
      <c r="C206">
        <v>293000</v>
      </c>
      <c r="D206">
        <v>27900</v>
      </c>
      <c r="E206">
        <v>104500</v>
      </c>
      <c r="F206" s="60">
        <f t="shared" si="44"/>
        <v>-2.1941808538436757E-2</v>
      </c>
      <c r="G206" s="60">
        <f t="shared" si="45"/>
        <v>-3.5778213478839666E-3</v>
      </c>
      <c r="H206" s="60">
        <f t="shared" si="46"/>
        <v>-9.5238815112554786E-3</v>
      </c>
      <c r="I206" s="60">
        <f>VAR($F$2:F206)</f>
        <v>2.0301985471600707E-4</v>
      </c>
      <c r="J206" s="60">
        <f>VAR($G$2:G206)</f>
        <v>1.0377640173770042E-4</v>
      </c>
      <c r="K206" s="60">
        <f>VAR($H$2:H206)</f>
        <v>4.2309496116500284E-4</v>
      </c>
      <c r="L206" s="60">
        <f t="shared" si="47"/>
        <v>2.6205293245825707E-4</v>
      </c>
      <c r="M206" s="60">
        <f t="shared" si="48"/>
        <v>4.4508242625441095E-5</v>
      </c>
      <c r="N206" s="60">
        <f t="shared" si="49"/>
        <v>4.2882515632621074E-4</v>
      </c>
      <c r="O206" s="60">
        <f t="shared" si="50"/>
        <v>1.5992247738398628E-5</v>
      </c>
      <c r="P206" s="60">
        <f t="shared" si="51"/>
        <v>-8.8147099299534546E-5</v>
      </c>
      <c r="Q206" s="60">
        <f t="shared" si="52"/>
        <v>1.2115872773982614E-5</v>
      </c>
      <c r="S206" s="4"/>
      <c r="T206" s="21"/>
      <c r="U206" s="21"/>
      <c r="V206" s="21"/>
      <c r="W206" s="21"/>
    </row>
    <row r="207" spans="1:23" s="1" customFormat="1" x14ac:dyDescent="0.4">
      <c r="A207" s="2">
        <v>205</v>
      </c>
      <c r="B207" s="3">
        <v>43532</v>
      </c>
      <c r="C207">
        <v>287500</v>
      </c>
      <c r="D207">
        <v>27750</v>
      </c>
      <c r="E207">
        <v>107500</v>
      </c>
      <c r="F207" s="60">
        <f t="shared" si="44"/>
        <v>-1.8949748779662122E-2</v>
      </c>
      <c r="G207" s="60">
        <f t="shared" si="45"/>
        <v>-5.3908486348764233E-3</v>
      </c>
      <c r="H207" s="60">
        <f t="shared" si="46"/>
        <v>2.8303776162851724E-2</v>
      </c>
      <c r="I207" s="60">
        <f>VAR($F$2:F207)</f>
        <v>2.0385707619116318E-4</v>
      </c>
      <c r="J207" s="60">
        <f>VAR($G$2:G207)</f>
        <v>1.034163784446452E-4</v>
      </c>
      <c r="K207" s="60">
        <f>VAR($H$2:H207)</f>
        <v>4.2504340262306369E-4</v>
      </c>
      <c r="L207" s="60">
        <f t="shared" si="47"/>
        <v>2.7521633422700664E-4</v>
      </c>
      <c r="M207" s="60">
        <f t="shared" si="48"/>
        <v>4.2605796403757079E-5</v>
      </c>
      <c r="N207" s="60">
        <f t="shared" si="49"/>
        <v>4.0853790608906413E-4</v>
      </c>
      <c r="O207" s="60">
        <f t="shared" si="50"/>
        <v>1.9742945134094816E-5</v>
      </c>
      <c r="P207" s="60">
        <f t="shared" si="51"/>
        <v>-7.032000226179892E-5</v>
      </c>
      <c r="Q207" s="60">
        <f t="shared" si="52"/>
        <v>1.3433405202684894E-5</v>
      </c>
      <c r="S207" s="4"/>
      <c r="T207" s="21"/>
      <c r="U207" s="21"/>
      <c r="V207" s="21"/>
      <c r="W207" s="21"/>
    </row>
    <row r="208" spans="1:23" s="1" customFormat="1" x14ac:dyDescent="0.4">
      <c r="A208" s="2">
        <v>206</v>
      </c>
      <c r="B208" s="3">
        <v>43535</v>
      </c>
      <c r="C208">
        <v>291000</v>
      </c>
      <c r="D208">
        <v>27650</v>
      </c>
      <c r="E208">
        <v>106000</v>
      </c>
      <c r="F208" s="60">
        <f t="shared" si="44"/>
        <v>1.2100406934087489E-2</v>
      </c>
      <c r="G208" s="60">
        <f t="shared" si="45"/>
        <v>-3.6101122240996741E-3</v>
      </c>
      <c r="H208" s="60">
        <f t="shared" si="46"/>
        <v>-1.4051753455650302E-2</v>
      </c>
      <c r="I208" s="60">
        <f>VAR($F$2:F208)</f>
        <v>2.0353346102333679E-4</v>
      </c>
      <c r="J208" s="60">
        <f>VAR($G$2:G208)</f>
        <v>1.0297980054529151E-4</v>
      </c>
      <c r="K208" s="60">
        <f>VAR($H$2:H208)</f>
        <v>4.2389283554817306E-4</v>
      </c>
      <c r="L208" s="60">
        <f t="shared" si="47"/>
        <v>2.8024893290212461E-4</v>
      </c>
      <c r="M208" s="60">
        <f t="shared" si="48"/>
        <v>4.1793123559780589E-5</v>
      </c>
      <c r="N208" s="60">
        <f t="shared" si="49"/>
        <v>4.3209185642832909E-4</v>
      </c>
      <c r="O208" s="60">
        <f t="shared" si="50"/>
        <v>2.4687682066454697E-5</v>
      </c>
      <c r="P208" s="60">
        <f t="shared" si="51"/>
        <v>-9.8281768994200758E-5</v>
      </c>
      <c r="Q208" s="60">
        <f t="shared" si="52"/>
        <v>3.4725185051623676E-6</v>
      </c>
      <c r="S208" s="4"/>
      <c r="T208" s="21"/>
      <c r="U208" s="21"/>
      <c r="V208" s="21"/>
      <c r="W208" s="21"/>
    </row>
    <row r="209" spans="1:23" s="1" customFormat="1" x14ac:dyDescent="0.4">
      <c r="A209" s="2">
        <v>207</v>
      </c>
      <c r="B209" s="3">
        <v>43536</v>
      </c>
      <c r="C209">
        <v>293500</v>
      </c>
      <c r="D209">
        <v>27700</v>
      </c>
      <c r="E209">
        <v>103500</v>
      </c>
      <c r="F209" s="60">
        <f t="shared" si="44"/>
        <v>8.5543720966585954E-3</v>
      </c>
      <c r="G209" s="60">
        <f t="shared" si="45"/>
        <v>1.8066852249490513E-3</v>
      </c>
      <c r="H209" s="60">
        <f t="shared" si="46"/>
        <v>-2.386748140664343E-2</v>
      </c>
      <c r="I209" s="60">
        <f>VAR($F$2:F209)</f>
        <v>2.0286865009108078E-4</v>
      </c>
      <c r="J209" s="60">
        <f>VAR($G$2:G209)</f>
        <v>1.0249710425488826E-4</v>
      </c>
      <c r="K209" s="60">
        <f>VAR($H$2:H209)</f>
        <v>4.2449892745300631E-4</v>
      </c>
      <c r="L209" s="60">
        <f t="shared" si="47"/>
        <v>2.722191878062279E-4</v>
      </c>
      <c r="M209" s="60">
        <f t="shared" si="48"/>
        <v>4.0067510762429388E-5</v>
      </c>
      <c r="N209" s="60">
        <f t="shared" si="49"/>
        <v>4.1801345155333212E-4</v>
      </c>
      <c r="O209" s="60">
        <f t="shared" si="50"/>
        <v>2.0585391523107629E-5</v>
      </c>
      <c r="P209" s="60">
        <f t="shared" si="51"/>
        <v>-1.0258677895159903E-4</v>
      </c>
      <c r="Q209" s="60">
        <f t="shared" si="52"/>
        <v>6.3078718100693087E-6</v>
      </c>
      <c r="S209" s="4"/>
      <c r="T209" s="21"/>
      <c r="U209" s="21"/>
      <c r="V209" s="21"/>
      <c r="W209" s="21"/>
    </row>
    <row r="210" spans="1:23" s="1" customFormat="1" x14ac:dyDescent="0.4">
      <c r="A210" s="2">
        <v>208</v>
      </c>
      <c r="B210" s="3">
        <v>43537</v>
      </c>
      <c r="C210">
        <v>294500</v>
      </c>
      <c r="D210">
        <v>27650</v>
      </c>
      <c r="E210">
        <v>104000</v>
      </c>
      <c r="F210" s="60">
        <f t="shared" si="44"/>
        <v>3.4013638234902605E-3</v>
      </c>
      <c r="G210" s="60">
        <f t="shared" si="45"/>
        <v>-1.8066852249490357E-3</v>
      </c>
      <c r="H210" s="60">
        <f t="shared" si="46"/>
        <v>4.8192864359489218E-3</v>
      </c>
      <c r="I210" s="60">
        <f>VAR($F$2:F210)</f>
        <v>2.0193485770744554E-4</v>
      </c>
      <c r="J210" s="60">
        <f>VAR($G$2:G210)</f>
        <v>1.0202102229356708E-4</v>
      </c>
      <c r="K210" s="60">
        <f>VAR($H$2:H210)</f>
        <v>4.2259271669381211E-4</v>
      </c>
      <c r="L210" s="60">
        <f t="shared" si="47"/>
        <v>2.6027667345593971E-4</v>
      </c>
      <c r="M210" s="60">
        <f t="shared" si="48"/>
        <v>3.7859306806806575E-5</v>
      </c>
      <c r="N210" s="60">
        <f t="shared" si="49"/>
        <v>4.2711204458192035E-4</v>
      </c>
      <c r="O210" s="60">
        <f t="shared" si="50"/>
        <v>2.0277571492266141E-5</v>
      </c>
      <c r="P210" s="60">
        <f t="shared" si="51"/>
        <v>-1.086818512322536E-4</v>
      </c>
      <c r="Q210" s="60">
        <f t="shared" si="52"/>
        <v>3.3421379406174147E-6</v>
      </c>
      <c r="S210" s="4"/>
      <c r="T210" s="21"/>
      <c r="U210" s="21"/>
      <c r="V210" s="21"/>
      <c r="W210" s="21"/>
    </row>
    <row r="211" spans="1:23" s="1" customFormat="1" x14ac:dyDescent="0.4">
      <c r="A211" s="2">
        <v>209</v>
      </c>
      <c r="B211" s="3">
        <v>43538</v>
      </c>
      <c r="C211">
        <v>296000</v>
      </c>
      <c r="D211">
        <v>27700</v>
      </c>
      <c r="E211">
        <v>106500</v>
      </c>
      <c r="F211" s="60">
        <f t="shared" si="44"/>
        <v>5.0804512324189137E-3</v>
      </c>
      <c r="G211" s="60">
        <f t="shared" si="45"/>
        <v>1.8066852249490513E-3</v>
      </c>
      <c r="H211" s="60">
        <f t="shared" si="46"/>
        <v>2.3754086008107057E-2</v>
      </c>
      <c r="I211" s="60">
        <f>VAR($F$2:F211)</f>
        <v>2.0106992445460194E-4</v>
      </c>
      <c r="J211" s="60">
        <f>VAR($G$2:G211)</f>
        <v>1.0154754166183882E-4</v>
      </c>
      <c r="K211" s="60">
        <f>VAR($H$2:H211)</f>
        <v>4.2336279977761045E-4</v>
      </c>
      <c r="L211" s="60">
        <f t="shared" si="47"/>
        <v>2.4535422960016818E-4</v>
      </c>
      <c r="M211" s="60">
        <f t="shared" si="48"/>
        <v>3.5783595088521123E-5</v>
      </c>
      <c r="N211" s="60">
        <f t="shared" si="49"/>
        <v>4.028788532121084E-4</v>
      </c>
      <c r="O211" s="60">
        <f t="shared" si="50"/>
        <v>1.8692205576855611E-5</v>
      </c>
      <c r="P211" s="60">
        <f t="shared" si="51"/>
        <v>-1.0117741136602195E-4</v>
      </c>
      <c r="Q211" s="60">
        <f t="shared" si="52"/>
        <v>2.6191936482627963E-6</v>
      </c>
      <c r="S211" s="4"/>
      <c r="T211" s="21"/>
      <c r="U211" s="21"/>
      <c r="V211" s="21"/>
      <c r="W211" s="21"/>
    </row>
    <row r="212" spans="1:23" s="1" customFormat="1" x14ac:dyDescent="0.4">
      <c r="A212" s="2">
        <v>210</v>
      </c>
      <c r="B212" s="3">
        <v>43539</v>
      </c>
      <c r="C212">
        <v>303500</v>
      </c>
      <c r="D212">
        <v>27950</v>
      </c>
      <c r="E212">
        <v>107500</v>
      </c>
      <c r="F212" s="60">
        <f t="shared" si="44"/>
        <v>2.502215617549268E-2</v>
      </c>
      <c r="G212" s="60">
        <f t="shared" si="45"/>
        <v>8.9847864078152571E-3</v>
      </c>
      <c r="H212" s="60">
        <f t="shared" si="46"/>
        <v>9.345862418237599E-3</v>
      </c>
      <c r="I212" s="60">
        <f>VAR($F$2:F212)</f>
        <v>2.0296447439331928E-4</v>
      </c>
      <c r="J212" s="60">
        <f>VAR($G$2:G212)</f>
        <v>1.014414320002923E-4</v>
      </c>
      <c r="K212" s="60">
        <f>VAR($H$2:H212)</f>
        <v>4.2179186205469128E-4</v>
      </c>
      <c r="L212" s="60">
        <f t="shared" si="47"/>
        <v>2.321816349076573E-4</v>
      </c>
      <c r="M212" s="60">
        <f t="shared" si="48"/>
        <v>3.3832426073332808E-5</v>
      </c>
      <c r="N212" s="60">
        <f t="shared" si="49"/>
        <v>4.1256151814421475E-4</v>
      </c>
      <c r="O212" s="60">
        <f t="shared" si="50"/>
        <v>1.8121399812905403E-5</v>
      </c>
      <c r="P212" s="60">
        <f t="shared" si="51"/>
        <v>-8.786587815196827E-5</v>
      </c>
      <c r="Q212" s="60">
        <f t="shared" si="52"/>
        <v>5.0370114027479909E-6</v>
      </c>
      <c r="S212" s="4"/>
      <c r="T212" s="21"/>
      <c r="U212" s="21"/>
      <c r="V212" s="21"/>
      <c r="W212" s="21"/>
    </row>
    <row r="213" spans="1:23" s="1" customFormat="1" x14ac:dyDescent="0.4">
      <c r="A213" s="2">
        <v>211</v>
      </c>
      <c r="B213" s="3">
        <v>43542</v>
      </c>
      <c r="C213">
        <v>308000</v>
      </c>
      <c r="D213">
        <v>28200</v>
      </c>
      <c r="E213">
        <v>107500</v>
      </c>
      <c r="F213" s="60">
        <f t="shared" si="44"/>
        <v>1.4718172474021485E-2</v>
      </c>
      <c r="G213" s="60">
        <f t="shared" si="45"/>
        <v>8.9047783429596853E-3</v>
      </c>
      <c r="H213" s="60">
        <f t="shared" si="46"/>
        <v>0</v>
      </c>
      <c r="I213" s="60">
        <f>VAR($F$2:F213)</f>
        <v>2.0294179190956786E-4</v>
      </c>
      <c r="J213" s="60">
        <f>VAR($G$2:G213)</f>
        <v>1.0132611031229884E-4</v>
      </c>
      <c r="K213" s="60">
        <f>VAR($H$2:H213)</f>
        <v>4.1979327012611284E-4</v>
      </c>
      <c r="L213" s="60">
        <f t="shared" si="47"/>
        <v>2.558172347934427E-4</v>
      </c>
      <c r="M213" s="60">
        <f t="shared" si="48"/>
        <v>3.6646063716576551E-5</v>
      </c>
      <c r="N213" s="60">
        <f t="shared" si="49"/>
        <v>3.930485357159994E-4</v>
      </c>
      <c r="O213" s="60">
        <f t="shared" si="50"/>
        <v>3.0523239546118922E-5</v>
      </c>
      <c r="P213" s="60">
        <f t="shared" si="51"/>
        <v>-6.8562707721421626E-5</v>
      </c>
      <c r="Q213" s="60">
        <f t="shared" si="52"/>
        <v>9.7730253760646727E-6</v>
      </c>
      <c r="S213" s="4"/>
      <c r="T213" s="21"/>
      <c r="U213" s="21"/>
      <c r="V213" s="21"/>
      <c r="W213" s="21"/>
    </row>
    <row r="214" spans="1:23" s="1" customFormat="1" x14ac:dyDescent="0.4">
      <c r="A214" s="2">
        <v>212</v>
      </c>
      <c r="B214" s="3">
        <v>43543</v>
      </c>
      <c r="C214">
        <v>308500</v>
      </c>
      <c r="D214">
        <v>28250</v>
      </c>
      <c r="E214">
        <v>102500</v>
      </c>
      <c r="F214" s="60">
        <f t="shared" si="44"/>
        <v>1.6220603718680509E-3</v>
      </c>
      <c r="G214" s="60">
        <f t="shared" si="45"/>
        <v>1.7714796483820209E-3</v>
      </c>
      <c r="H214" s="60">
        <f t="shared" si="46"/>
        <v>-4.7628048989254587E-2</v>
      </c>
      <c r="I214" s="60">
        <f>VAR($F$2:F214)</f>
        <v>2.01988740659796E-4</v>
      </c>
      <c r="J214" s="60">
        <f>VAR($G$2:G214)</f>
        <v>1.0086058654401634E-4</v>
      </c>
      <c r="K214" s="60">
        <f>VAR($H$2:H214)</f>
        <v>4.2833036496336968E-4</v>
      </c>
      <c r="L214" s="60">
        <f t="shared" si="47"/>
        <v>2.5346567676433877E-4</v>
      </c>
      <c r="M214" s="60">
        <f t="shared" si="48"/>
        <v>3.9205004533816588E-5</v>
      </c>
      <c r="N214" s="60">
        <f t="shared" si="49"/>
        <v>3.6946562357303942E-4</v>
      </c>
      <c r="O214" s="60">
        <f t="shared" si="50"/>
        <v>3.6555568983028504E-5</v>
      </c>
      <c r="P214" s="60">
        <f t="shared" si="51"/>
        <v>-6.4448945258136322E-5</v>
      </c>
      <c r="Q214" s="60">
        <f t="shared" si="52"/>
        <v>9.1866438535007913E-6</v>
      </c>
      <c r="S214" s="4"/>
      <c r="T214" s="21"/>
      <c r="U214" s="21"/>
      <c r="V214" s="21"/>
      <c r="W214" s="21"/>
    </row>
    <row r="215" spans="1:23" s="1" customFormat="1" x14ac:dyDescent="0.4">
      <c r="A215" s="2">
        <v>213</v>
      </c>
      <c r="B215" s="3">
        <v>43544</v>
      </c>
      <c r="C215">
        <v>308500</v>
      </c>
      <c r="D215">
        <v>28150</v>
      </c>
      <c r="E215">
        <v>102000</v>
      </c>
      <c r="F215" s="60">
        <f t="shared" si="44"/>
        <v>0</v>
      </c>
      <c r="G215" s="60">
        <f t="shared" si="45"/>
        <v>-3.5461030067505889E-3</v>
      </c>
      <c r="H215" s="60">
        <f t="shared" si="46"/>
        <v>-4.8899852941917919E-3</v>
      </c>
      <c r="I215" s="60">
        <f>VAR($F$2:F215)</f>
        <v>2.0104258653014034E-4</v>
      </c>
      <c r="J215" s="60">
        <f>VAR($G$2:G215)</f>
        <v>1.0045096919669415E-4</v>
      </c>
      <c r="K215" s="60">
        <f>VAR($H$2:H215)</f>
        <v>4.2640867073181468E-4</v>
      </c>
      <c r="L215" s="60">
        <f t="shared" si="47"/>
        <v>2.384156009494775E-4</v>
      </c>
      <c r="M215" s="60">
        <f t="shared" si="48"/>
        <v>3.7040992670465492E-5</v>
      </c>
      <c r="N215" s="60">
        <f t="shared" si="49"/>
        <v>4.834035491900272E-4</v>
      </c>
      <c r="O215" s="60">
        <f t="shared" si="50"/>
        <v>3.4534641660279467E-5</v>
      </c>
      <c r="P215" s="60">
        <f t="shared" si="51"/>
        <v>-6.5217342793939741E-5</v>
      </c>
      <c r="Q215" s="60">
        <f t="shared" si="52"/>
        <v>3.5731180536943551E-6</v>
      </c>
      <c r="S215" s="4"/>
      <c r="T215" s="21"/>
      <c r="U215" s="21"/>
      <c r="V215" s="21"/>
      <c r="W215" s="21"/>
    </row>
    <row r="216" spans="1:23" s="1" customFormat="1" x14ac:dyDescent="0.4">
      <c r="A216" s="2">
        <v>214</v>
      </c>
      <c r="B216" s="3">
        <v>43545</v>
      </c>
      <c r="C216">
        <v>297000</v>
      </c>
      <c r="D216">
        <v>27950</v>
      </c>
      <c r="E216">
        <v>102500</v>
      </c>
      <c r="F216" s="60">
        <f t="shared" si="44"/>
        <v>-3.7989704542742864E-2</v>
      </c>
      <c r="G216" s="60">
        <f t="shared" si="45"/>
        <v>-7.1301549845911912E-3</v>
      </c>
      <c r="H216" s="60">
        <f t="shared" si="46"/>
        <v>4.8899852941917702E-3</v>
      </c>
      <c r="I216" s="60">
        <f>VAR($F$2:F216)</f>
        <v>2.070564735880723E-4</v>
      </c>
      <c r="J216" s="60">
        <f>VAR($G$2:G216)</f>
        <v>1.0022705334982906E-4</v>
      </c>
      <c r="K216" s="60">
        <f>VAR($H$2:H216)</f>
        <v>4.2455325509278586E-4</v>
      </c>
      <c r="L216" s="60">
        <f t="shared" si="47"/>
        <v>2.2411066489250883E-4</v>
      </c>
      <c r="M216" s="60">
        <f t="shared" si="48"/>
        <v>3.5573023902306695E-5</v>
      </c>
      <c r="N216" s="60">
        <f t="shared" si="49"/>
        <v>4.558340536092703E-4</v>
      </c>
      <c r="O216" s="60">
        <f t="shared" si="50"/>
        <v>3.2462563160662697E-5</v>
      </c>
      <c r="P216" s="60">
        <f t="shared" si="51"/>
        <v>-6.1304302226303359E-5</v>
      </c>
      <c r="Q216" s="60">
        <f t="shared" si="52"/>
        <v>4.3991544637546748E-6</v>
      </c>
      <c r="S216" s="4"/>
      <c r="T216" s="21"/>
      <c r="U216" s="21"/>
      <c r="V216" s="21"/>
      <c r="W216" s="21"/>
    </row>
    <row r="217" spans="1:23" s="1" customFormat="1" x14ac:dyDescent="0.4">
      <c r="A217" s="2">
        <v>215</v>
      </c>
      <c r="B217" s="3">
        <v>43546</v>
      </c>
      <c r="C217">
        <v>300500</v>
      </c>
      <c r="D217">
        <v>27950</v>
      </c>
      <c r="E217">
        <v>104000</v>
      </c>
      <c r="F217" s="60">
        <f t="shared" si="44"/>
        <v>1.1715615172562545E-2</v>
      </c>
      <c r="G217" s="60">
        <f t="shared" si="45"/>
        <v>0</v>
      </c>
      <c r="H217" s="60">
        <f t="shared" si="46"/>
        <v>1.4528100562909808E-2</v>
      </c>
      <c r="I217" s="60">
        <f>VAR($F$2:F217)</f>
        <v>2.0667627254138002E-4</v>
      </c>
      <c r="J217" s="60">
        <f>VAR($G$2:G217)</f>
        <v>9.9760928173211501E-5</v>
      </c>
      <c r="K217" s="60">
        <f>VAR($H$2:H217)</f>
        <v>4.2362624184003083E-4</v>
      </c>
      <c r="L217" s="60">
        <f t="shared" si="47"/>
        <v>2.9725708407365222E-4</v>
      </c>
      <c r="M217" s="60">
        <f t="shared" si="48"/>
        <v>3.6488989074425735E-5</v>
      </c>
      <c r="N217" s="60">
        <f t="shared" si="49"/>
        <v>4.2991872776335874E-4</v>
      </c>
      <c r="O217" s="60">
        <f t="shared" si="50"/>
        <v>4.6767158243538025E-5</v>
      </c>
      <c r="P217" s="60">
        <f t="shared" si="51"/>
        <v>-6.8772189885407336E-5</v>
      </c>
      <c r="Q217" s="60">
        <f t="shared" si="52"/>
        <v>2.0432240147318482E-6</v>
      </c>
      <c r="S217" s="4"/>
      <c r="T217" s="21"/>
      <c r="U217" s="21"/>
      <c r="V217" s="21"/>
      <c r="W217" s="21"/>
    </row>
    <row r="218" spans="1:23" s="1" customFormat="1" x14ac:dyDescent="0.4">
      <c r="A218" s="2">
        <v>216</v>
      </c>
      <c r="B218" s="3">
        <v>43549</v>
      </c>
      <c r="C218">
        <v>302000</v>
      </c>
      <c r="D218">
        <v>27850</v>
      </c>
      <c r="E218">
        <v>102000</v>
      </c>
      <c r="F218" s="60">
        <f t="shared" si="44"/>
        <v>4.979263399607364E-3</v>
      </c>
      <c r="G218" s="60">
        <f t="shared" si="45"/>
        <v>-3.5842332278151613E-3</v>
      </c>
      <c r="H218" s="60">
        <f t="shared" si="46"/>
        <v>-1.9418085857101627E-2</v>
      </c>
      <c r="I218" s="60">
        <f>VAR($F$2:F218)</f>
        <v>2.0580995880394609E-4</v>
      </c>
      <c r="J218" s="60">
        <f>VAR($G$2:G218)</f>
        <v>9.9361638885561533E-5</v>
      </c>
      <c r="K218" s="60">
        <f>VAR($H$2:H218)</f>
        <v>4.2332384222092719E-4</v>
      </c>
      <c r="L218" s="60">
        <f t="shared" si="47"/>
        <v>2.8765699736152774E-4</v>
      </c>
      <c r="M218" s="60">
        <f t="shared" si="48"/>
        <v>3.4299649729960187E-5</v>
      </c>
      <c r="N218" s="60">
        <f t="shared" si="49"/>
        <v>4.1678754645551843E-4</v>
      </c>
      <c r="O218" s="60">
        <f t="shared" si="50"/>
        <v>4.3961128748925741E-5</v>
      </c>
      <c r="P218" s="60">
        <f t="shared" si="51"/>
        <v>-5.4433520369282453E-5</v>
      </c>
      <c r="Q218" s="60">
        <f t="shared" si="52"/>
        <v>1.9206305738479373E-6</v>
      </c>
      <c r="S218" s="4"/>
      <c r="T218" s="21"/>
      <c r="U218" s="21"/>
      <c r="V218" s="21"/>
      <c r="W218" s="21"/>
    </row>
    <row r="219" spans="1:23" s="1" customFormat="1" x14ac:dyDescent="0.4">
      <c r="A219" s="2">
        <v>217</v>
      </c>
      <c r="B219" s="3">
        <v>43550</v>
      </c>
      <c r="C219">
        <v>307000</v>
      </c>
      <c r="D219">
        <v>27600</v>
      </c>
      <c r="E219">
        <v>104000</v>
      </c>
      <c r="F219" s="60">
        <f t="shared" si="44"/>
        <v>1.642073021232749E-2</v>
      </c>
      <c r="G219" s="60">
        <f t="shared" si="45"/>
        <v>-9.0171936501887446E-3</v>
      </c>
      <c r="H219" s="60">
        <f t="shared" si="46"/>
        <v>1.9418085857101516E-2</v>
      </c>
      <c r="I219" s="60">
        <f>VAR($F$2:F219)</f>
        <v>2.0601437168239886E-4</v>
      </c>
      <c r="J219" s="60">
        <f>VAR($G$2:G219)</f>
        <v>9.9283670268214986E-5</v>
      </c>
      <c r="K219" s="60">
        <f>VAR($H$2:H219)</f>
        <v>4.2319888963570756E-4</v>
      </c>
      <c r="L219" s="60">
        <f t="shared" si="47"/>
        <v>2.7188516135999625E-4</v>
      </c>
      <c r="M219" s="60">
        <f t="shared" si="48"/>
        <v>3.3012474416045031E-5</v>
      </c>
      <c r="N219" s="60">
        <f t="shared" si="49"/>
        <v>4.1440401716941351E-4</v>
      </c>
      <c r="O219" s="60">
        <f t="shared" si="50"/>
        <v>4.0252650544375199E-5</v>
      </c>
      <c r="P219" s="60">
        <f t="shared" si="51"/>
        <v>-5.6968774999047482E-5</v>
      </c>
      <c r="Q219" s="60">
        <f t="shared" si="52"/>
        <v>5.9813296523925424E-6</v>
      </c>
      <c r="S219" s="4"/>
      <c r="T219" s="21"/>
      <c r="U219" s="21"/>
      <c r="V219" s="21"/>
      <c r="W219" s="21"/>
    </row>
    <row r="220" spans="1:23" s="1" customFormat="1" x14ac:dyDescent="0.4">
      <c r="A220" s="2">
        <v>218</v>
      </c>
      <c r="B220" s="3">
        <v>43551</v>
      </c>
      <c r="C220">
        <v>309000</v>
      </c>
      <c r="D220">
        <v>27700</v>
      </c>
      <c r="E220">
        <v>102500</v>
      </c>
      <c r="F220" s="60">
        <f t="shared" si="44"/>
        <v>6.4935293105483115E-3</v>
      </c>
      <c r="G220" s="60">
        <f t="shared" si="45"/>
        <v>3.6166404701885148E-3</v>
      </c>
      <c r="H220" s="60">
        <f t="shared" si="46"/>
        <v>-1.4528100562909744E-2</v>
      </c>
      <c r="I220" s="60">
        <f>VAR($F$2:F220)</f>
        <v>2.0522578796792102E-4</v>
      </c>
      <c r="J220" s="60">
        <f>VAR($G$2:G220)</f>
        <v>9.8886596368309745E-5</v>
      </c>
      <c r="K220" s="60">
        <f>VAR($H$2:H220)</f>
        <v>4.2216373117997342E-4</v>
      </c>
      <c r="L220" s="60">
        <f t="shared" si="47"/>
        <v>2.7175047452075913E-4</v>
      </c>
      <c r="M220" s="60">
        <f t="shared" si="48"/>
        <v>3.5910312830582585E-5</v>
      </c>
      <c r="N220" s="60">
        <f t="shared" si="49"/>
        <v>4.1216349964047467E-4</v>
      </c>
      <c r="O220" s="60">
        <f t="shared" si="50"/>
        <v>2.8953357259588956E-5</v>
      </c>
      <c r="P220" s="60">
        <f t="shared" si="51"/>
        <v>-3.441909955314805E-5</v>
      </c>
      <c r="Q220" s="60">
        <f t="shared" si="52"/>
        <v>-4.8833485561195586E-6</v>
      </c>
      <c r="S220" s="4"/>
      <c r="T220" s="21"/>
      <c r="U220" s="21"/>
      <c r="V220" s="21"/>
      <c r="W220" s="21"/>
    </row>
    <row r="221" spans="1:23" s="1" customFormat="1" x14ac:dyDescent="0.4">
      <c r="A221" s="2">
        <v>219</v>
      </c>
      <c r="B221" s="3">
        <v>43552</v>
      </c>
      <c r="C221">
        <v>308000</v>
      </c>
      <c r="D221">
        <v>27800</v>
      </c>
      <c r="E221">
        <v>102500</v>
      </c>
      <c r="F221" s="60">
        <f t="shared" si="44"/>
        <v>-3.2414939241709557E-3</v>
      </c>
      <c r="G221" s="60">
        <f t="shared" si="45"/>
        <v>3.6036075032986181E-3</v>
      </c>
      <c r="H221" s="60">
        <f t="shared" si="46"/>
        <v>0</v>
      </c>
      <c r="I221" s="60">
        <f>VAR($F$2:F221)</f>
        <v>2.0435812493611901E-4</v>
      </c>
      <c r="J221" s="60">
        <f>VAR($G$2:G221)</f>
        <v>9.8492199775852035E-5</v>
      </c>
      <c r="K221" s="60">
        <f>VAR($H$2:H221)</f>
        <v>4.2023720456877789E-4</v>
      </c>
      <c r="L221" s="60">
        <f t="shared" si="47"/>
        <v>2.5797540142393058E-4</v>
      </c>
      <c r="M221" s="60">
        <f t="shared" si="48"/>
        <v>3.4540499358183951E-5</v>
      </c>
      <c r="N221" s="60">
        <f t="shared" si="49"/>
        <v>4.0009763202000732E-4</v>
      </c>
      <c r="O221" s="60">
        <f t="shared" si="50"/>
        <v>2.8625241477946679E-5</v>
      </c>
      <c r="P221" s="60">
        <f t="shared" si="51"/>
        <v>-3.8014272389870038E-5</v>
      </c>
      <c r="Q221" s="60">
        <f t="shared" si="52"/>
        <v>-7.7429226297996625E-6</v>
      </c>
      <c r="S221" s="4"/>
      <c r="T221" s="21"/>
      <c r="U221" s="21"/>
      <c r="V221" s="21"/>
      <c r="W221" s="21"/>
    </row>
    <row r="222" spans="1:23" s="1" customFormat="1" x14ac:dyDescent="0.4">
      <c r="A222" s="2">
        <v>220</v>
      </c>
      <c r="B222" s="3">
        <v>43553</v>
      </c>
      <c r="C222">
        <v>301000</v>
      </c>
      <c r="D222">
        <v>27400</v>
      </c>
      <c r="E222">
        <v>103500</v>
      </c>
      <c r="F222" s="60">
        <f t="shared" si="44"/>
        <v>-2.2989518224698718E-2</v>
      </c>
      <c r="G222" s="60">
        <f t="shared" si="45"/>
        <v>-1.4493007302566864E-2</v>
      </c>
      <c r="H222" s="60">
        <f t="shared" si="46"/>
        <v>9.7088141269609032E-3</v>
      </c>
      <c r="I222" s="60">
        <f>VAR($F$2:F222)</f>
        <v>2.0595770775430551E-4</v>
      </c>
      <c r="J222" s="60">
        <f>VAR($G$2:G222)</f>
        <v>9.9004702219245781E-5</v>
      </c>
      <c r="K222" s="60">
        <f>VAR($H$2:H222)</f>
        <v>4.1879891770818398E-4</v>
      </c>
      <c r="L222" s="60">
        <f t="shared" si="47"/>
        <v>2.4312731431012094E-4</v>
      </c>
      <c r="M222" s="60">
        <f t="shared" si="48"/>
        <v>3.3247228618962725E-5</v>
      </c>
      <c r="N222" s="60">
        <f t="shared" si="49"/>
        <v>3.7609177409880687E-4</v>
      </c>
      <c r="O222" s="60">
        <f t="shared" si="50"/>
        <v>2.6206862679647518E-5</v>
      </c>
      <c r="P222" s="60">
        <f t="shared" si="51"/>
        <v>-3.5733416046477832E-5</v>
      </c>
      <c r="Q222" s="60">
        <f t="shared" si="52"/>
        <v>-7.2783472720116821E-6</v>
      </c>
      <c r="S222" s="4"/>
      <c r="T222" s="21"/>
      <c r="U222" s="21"/>
      <c r="V222" s="21"/>
      <c r="W222" s="21"/>
    </row>
    <row r="223" spans="1:23" s="1" customFormat="1" x14ac:dyDescent="0.4">
      <c r="A223" s="2">
        <v>221</v>
      </c>
      <c r="B223" s="3">
        <v>43556</v>
      </c>
      <c r="C223">
        <v>309000</v>
      </c>
      <c r="D223">
        <v>27250</v>
      </c>
      <c r="E223">
        <v>103000</v>
      </c>
      <c r="F223" s="60">
        <f t="shared" si="44"/>
        <v>2.6231012148869685E-2</v>
      </c>
      <c r="G223" s="60">
        <f t="shared" si="45"/>
        <v>-5.4894922847714802E-3</v>
      </c>
      <c r="H223" s="60">
        <f t="shared" si="46"/>
        <v>-4.8426244757880151E-3</v>
      </c>
      <c r="I223" s="60">
        <f>VAR($F$2:F223)</f>
        <v>2.0799832575145487E-4</v>
      </c>
      <c r="J223" s="60">
        <f>VAR($G$2:G223)</f>
        <v>9.8692867281683803E-5</v>
      </c>
      <c r="K223" s="60">
        <f>VAR($H$2:H223)</f>
        <v>4.1699053716822213E-4</v>
      </c>
      <c r="L223" s="60">
        <f t="shared" si="47"/>
        <v>2.6025075234373897E-4</v>
      </c>
      <c r="M223" s="60">
        <f t="shared" si="48"/>
        <v>4.3855230542160353E-5</v>
      </c>
      <c r="N223" s="60">
        <f t="shared" si="49"/>
        <v>3.5918193195799095E-4</v>
      </c>
      <c r="O223" s="60">
        <f t="shared" si="50"/>
        <v>4.4625686249651832E-5</v>
      </c>
      <c r="P223" s="60">
        <f t="shared" si="51"/>
        <v>-4.6981468642407978E-5</v>
      </c>
      <c r="Q223" s="60">
        <f t="shared" si="52"/>
        <v>-1.528424127816951E-5</v>
      </c>
      <c r="S223" s="4"/>
      <c r="T223" s="21"/>
      <c r="U223" s="21"/>
      <c r="V223" s="21"/>
      <c r="W223" s="21"/>
    </row>
    <row r="224" spans="1:23" s="1" customFormat="1" x14ac:dyDescent="0.4">
      <c r="A224" s="2">
        <v>222</v>
      </c>
      <c r="B224" s="3">
        <v>43557</v>
      </c>
      <c r="C224">
        <v>296500</v>
      </c>
      <c r="D224">
        <v>27300</v>
      </c>
      <c r="E224">
        <v>103500</v>
      </c>
      <c r="F224" s="60">
        <f t="shared" si="44"/>
        <v>-4.1294058459965338E-2</v>
      </c>
      <c r="G224" s="60">
        <f t="shared" si="45"/>
        <v>1.8331810816609117E-3</v>
      </c>
      <c r="H224" s="60">
        <f t="shared" si="46"/>
        <v>4.8426244757879908E-3</v>
      </c>
      <c r="I224" s="60">
        <f>VAR($F$2:F224)</f>
        <v>2.1495369003302314E-4</v>
      </c>
      <c r="J224" s="60">
        <f>VAR($G$2:G224)</f>
        <v>9.8263647059648976E-5</v>
      </c>
      <c r="K224" s="60">
        <f>VAR($H$2:H224)</f>
        <v>4.1523908973948784E-4</v>
      </c>
      <c r="L224" s="60">
        <f t="shared" si="47"/>
        <v>2.859196671043636E-4</v>
      </c>
      <c r="M224" s="60">
        <f t="shared" si="48"/>
        <v>4.3031988242304669E-5</v>
      </c>
      <c r="N224" s="60">
        <f t="shared" si="49"/>
        <v>3.3903807674932158E-4</v>
      </c>
      <c r="O224" s="60">
        <f t="shared" si="50"/>
        <v>3.3308448745894685E-5</v>
      </c>
      <c r="P224" s="60">
        <f t="shared" si="51"/>
        <v>-5.1784197011272053E-5</v>
      </c>
      <c r="Q224" s="60">
        <f t="shared" si="52"/>
        <v>-1.2772173819606307E-5</v>
      </c>
      <c r="S224" s="4"/>
      <c r="T224" s="21"/>
      <c r="U224" s="21"/>
      <c r="V224" s="21"/>
      <c r="W224" s="21"/>
    </row>
    <row r="225" spans="1:23" s="1" customFormat="1" x14ac:dyDescent="0.4">
      <c r="A225" s="2">
        <v>223</v>
      </c>
      <c r="B225" s="3">
        <v>43558</v>
      </c>
      <c r="C225">
        <v>291500</v>
      </c>
      <c r="D225">
        <v>27100</v>
      </c>
      <c r="E225">
        <v>102500</v>
      </c>
      <c r="F225" s="60">
        <f t="shared" si="44"/>
        <v>-1.7007212647233112E-2</v>
      </c>
      <c r="G225" s="60">
        <f t="shared" si="45"/>
        <v>-7.352974305258806E-3</v>
      </c>
      <c r="H225" s="60">
        <f t="shared" si="46"/>
        <v>-9.7088141269609379E-3</v>
      </c>
      <c r="I225" s="60">
        <f>VAR($F$2:F225)</f>
        <v>2.1535339342954941E-4</v>
      </c>
      <c r="J225" s="60">
        <f>VAR($G$2:G225)</f>
        <v>9.806383160239079E-5</v>
      </c>
      <c r="K225" s="60">
        <f>VAR($H$2:H225)</f>
        <v>4.1375949267454193E-4</v>
      </c>
      <c r="L225" s="60">
        <f t="shared" si="47"/>
        <v>3.7107644292380394E-4</v>
      </c>
      <c r="M225" s="60">
        <f t="shared" si="48"/>
        <v>4.0651702120455954E-5</v>
      </c>
      <c r="N225" s="60">
        <f t="shared" si="49"/>
        <v>3.2010285285317231E-4</v>
      </c>
      <c r="O225" s="60">
        <f t="shared" si="50"/>
        <v>2.6767972615912508E-5</v>
      </c>
      <c r="P225" s="60">
        <f t="shared" si="51"/>
        <v>-6.0675442282766635E-5</v>
      </c>
      <c r="Q225" s="60">
        <f t="shared" si="52"/>
        <v>-1.147319893595377E-5</v>
      </c>
      <c r="S225" s="4"/>
      <c r="T225" s="21"/>
      <c r="U225" s="21"/>
      <c r="V225" s="21"/>
      <c r="W225" s="21"/>
    </row>
    <row r="226" spans="1:23" s="1" customFormat="1" x14ac:dyDescent="0.4">
      <c r="A226" s="2">
        <v>224</v>
      </c>
      <c r="B226" s="3">
        <v>43559</v>
      </c>
      <c r="C226">
        <v>290000</v>
      </c>
      <c r="D226">
        <v>27400</v>
      </c>
      <c r="E226">
        <v>102500</v>
      </c>
      <c r="F226" s="60">
        <f t="shared" si="44"/>
        <v>-5.1590828100273357E-3</v>
      </c>
      <c r="G226" s="60">
        <f t="shared" si="45"/>
        <v>1.1009285508369396E-2</v>
      </c>
      <c r="H226" s="60">
        <f t="shared" si="46"/>
        <v>0</v>
      </c>
      <c r="I226" s="60">
        <f>VAR($F$2:F226)</f>
        <v>2.1452894410734793E-4</v>
      </c>
      <c r="J226" s="60">
        <f>VAR($G$2:G226)</f>
        <v>9.8168751935513501E-5</v>
      </c>
      <c r="K226" s="60">
        <f>VAR($H$2:H226)</f>
        <v>4.1191343778522373E-4</v>
      </c>
      <c r="L226" s="60">
        <f t="shared" si="47"/>
        <v>3.661665732700681E-4</v>
      </c>
      <c r="M226" s="60">
        <f t="shared" si="48"/>
        <v>4.145657386125637E-5</v>
      </c>
      <c r="N226" s="60">
        <f t="shared" si="49"/>
        <v>3.0655234598709453E-4</v>
      </c>
      <c r="O226" s="60">
        <f t="shared" si="50"/>
        <v>3.2665110114908423E-5</v>
      </c>
      <c r="P226" s="60">
        <f t="shared" si="51"/>
        <v>-4.7127723761219486E-5</v>
      </c>
      <c r="Q226" s="60">
        <f t="shared" si="52"/>
        <v>-6.5014873511918893E-6</v>
      </c>
      <c r="S226" s="4"/>
      <c r="T226" s="21"/>
      <c r="U226" s="21"/>
      <c r="V226" s="21"/>
      <c r="W226" s="21"/>
    </row>
    <row r="227" spans="1:23" s="1" customFormat="1" x14ac:dyDescent="0.4">
      <c r="A227" s="2">
        <v>225</v>
      </c>
      <c r="B227" s="3">
        <v>43560</v>
      </c>
      <c r="C227">
        <v>293000</v>
      </c>
      <c r="D227">
        <v>27600</v>
      </c>
      <c r="E227">
        <v>102500</v>
      </c>
      <c r="F227" s="60">
        <f t="shared" si="44"/>
        <v>1.0291686036547506E-2</v>
      </c>
      <c r="G227" s="60">
        <f t="shared" si="45"/>
        <v>7.2727593290798781E-3</v>
      </c>
      <c r="H227" s="60">
        <f t="shared" si="46"/>
        <v>0</v>
      </c>
      <c r="I227" s="60">
        <f>VAR($F$2:F227)</f>
        <v>2.1401129780229902E-4</v>
      </c>
      <c r="J227" s="60">
        <f>VAR($G$2:G227)</f>
        <v>9.7965964149533243E-5</v>
      </c>
      <c r="K227" s="60">
        <f>VAR($H$2:H227)</f>
        <v>4.1008378270741071E-4</v>
      </c>
      <c r="L227" s="60">
        <f t="shared" si="47"/>
        <v>3.4579354700030719E-4</v>
      </c>
      <c r="M227" s="60">
        <f t="shared" si="48"/>
        <v>4.6241441473868537E-5</v>
      </c>
      <c r="N227" s="60">
        <f t="shared" si="49"/>
        <v>2.8815920522786884E-4</v>
      </c>
      <c r="O227" s="60">
        <f t="shared" si="50"/>
        <v>2.7297334570999214E-5</v>
      </c>
      <c r="P227" s="60">
        <f t="shared" si="51"/>
        <v>-4.4300060335546312E-5</v>
      </c>
      <c r="Q227" s="60">
        <f t="shared" si="52"/>
        <v>-6.1113981101203758E-6</v>
      </c>
      <c r="S227" s="4"/>
      <c r="T227" s="21"/>
      <c r="U227" s="21"/>
      <c r="V227" s="21"/>
      <c r="W227" s="21"/>
    </row>
    <row r="228" spans="1:23" s="1" customFormat="1" x14ac:dyDescent="0.4">
      <c r="A228" s="2">
        <v>226</v>
      </c>
      <c r="B228" s="3">
        <v>43563</v>
      </c>
      <c r="C228">
        <v>292000</v>
      </c>
      <c r="D228">
        <v>27450</v>
      </c>
      <c r="E228">
        <v>102000</v>
      </c>
      <c r="F228" s="60">
        <f t="shared" si="44"/>
        <v>-3.418806748785609E-3</v>
      </c>
      <c r="G228" s="60">
        <f t="shared" si="45"/>
        <v>-5.449604767564703E-3</v>
      </c>
      <c r="H228" s="60">
        <f t="shared" si="46"/>
        <v>-4.8899852941917919E-3</v>
      </c>
      <c r="I228" s="60">
        <f>VAR($F$2:F228)</f>
        <v>2.131289650073198E-4</v>
      </c>
      <c r="J228" s="60">
        <f>VAR($G$2:G228)</f>
        <v>9.7665255765419647E-5</v>
      </c>
      <c r="K228" s="60">
        <f>VAR($H$2:H228)</f>
        <v>4.0835454326774631E-4</v>
      </c>
      <c r="L228" s="60">
        <f t="shared" si="47"/>
        <v>3.3140106226878073E-4</v>
      </c>
      <c r="M228" s="60">
        <f t="shared" si="48"/>
        <v>4.6640536680959528E-5</v>
      </c>
      <c r="N228" s="60">
        <f t="shared" si="49"/>
        <v>2.7086965291419669E-4</v>
      </c>
      <c r="O228" s="60">
        <f t="shared" si="50"/>
        <v>3.0150431834794985E-5</v>
      </c>
      <c r="P228" s="60">
        <f t="shared" si="51"/>
        <v>-4.1642056715413533E-5</v>
      </c>
      <c r="Q228" s="60">
        <f t="shared" si="52"/>
        <v>-5.7447142235131527E-6</v>
      </c>
      <c r="S228" s="4"/>
      <c r="T228" s="21"/>
      <c r="U228" s="21"/>
      <c r="V228" s="21"/>
      <c r="W228" s="21"/>
    </row>
    <row r="229" spans="1:23" s="1" customFormat="1" x14ac:dyDescent="0.4">
      <c r="A229" s="2">
        <v>227</v>
      </c>
      <c r="B229" s="3">
        <v>43564</v>
      </c>
      <c r="C229">
        <v>292000</v>
      </c>
      <c r="D229">
        <v>27200</v>
      </c>
      <c r="E229">
        <v>100500</v>
      </c>
      <c r="F229" s="60">
        <f t="shared" si="44"/>
        <v>0</v>
      </c>
      <c r="G229" s="60">
        <f t="shared" si="45"/>
        <v>-9.1491946535879765E-3</v>
      </c>
      <c r="H229" s="60">
        <f t="shared" si="46"/>
        <v>-1.4815085785140587E-2</v>
      </c>
      <c r="I229" s="60">
        <f>VAR($F$2:F229)</f>
        <v>2.1219075277066239E-4</v>
      </c>
      <c r="J229" s="60">
        <f>VAR($G$2:G229)</f>
        <v>9.7603443126070756E-5</v>
      </c>
      <c r="K229" s="60">
        <f>VAR($H$2:H229)</f>
        <v>4.0745324147270777E-4</v>
      </c>
      <c r="L229" s="60">
        <f t="shared" si="47"/>
        <v>3.1221829290778642E-4</v>
      </c>
      <c r="M229" s="60">
        <f t="shared" si="48"/>
        <v>4.5623996007461796E-5</v>
      </c>
      <c r="N229" s="60">
        <f t="shared" si="49"/>
        <v>2.5605219110998959E-4</v>
      </c>
      <c r="O229" s="60">
        <f t="shared" si="50"/>
        <v>2.9459274658161151E-5</v>
      </c>
      <c r="P229" s="60">
        <f t="shared" si="51"/>
        <v>-3.8140458428973999E-5</v>
      </c>
      <c r="Q229" s="60">
        <f t="shared" si="52"/>
        <v>-3.8011221397494292E-6</v>
      </c>
      <c r="S229" s="4"/>
      <c r="T229" s="21"/>
      <c r="U229" s="21"/>
      <c r="V229" s="21"/>
      <c r="W229" s="21"/>
    </row>
    <row r="230" spans="1:23" s="1" customFormat="1" x14ac:dyDescent="0.4">
      <c r="A230" s="2">
        <v>228</v>
      </c>
      <c r="B230" s="3">
        <v>43565</v>
      </c>
      <c r="C230">
        <v>293500</v>
      </c>
      <c r="D230">
        <v>27700</v>
      </c>
      <c r="E230">
        <v>102500</v>
      </c>
      <c r="F230" s="60">
        <f t="shared" si="44"/>
        <v>5.1238369998694664E-3</v>
      </c>
      <c r="G230" s="60">
        <f t="shared" si="45"/>
        <v>1.8215439891341119E-2</v>
      </c>
      <c r="H230" s="60">
        <f t="shared" si="46"/>
        <v>1.9705071079332337E-2</v>
      </c>
      <c r="I230" s="60">
        <f>VAR($F$2:F230)</f>
        <v>2.1135784232231494E-4</v>
      </c>
      <c r="J230" s="60">
        <f>VAR($G$2:G230)</f>
        <v>9.8628115824396913E-5</v>
      </c>
      <c r="K230" s="60">
        <f>VAR($H$2:H230)</f>
        <v>4.0746162352213043E-4</v>
      </c>
      <c r="L230" s="60">
        <f t="shared" si="47"/>
        <v>2.9348519533331919E-4</v>
      </c>
      <c r="M230" s="60">
        <f t="shared" si="48"/>
        <v>4.7909022015568654E-5</v>
      </c>
      <c r="N230" s="60">
        <f t="shared" si="49"/>
        <v>2.5385826565265469E-4</v>
      </c>
      <c r="O230" s="60">
        <f t="shared" si="50"/>
        <v>2.769171817867148E-5</v>
      </c>
      <c r="P230" s="60">
        <f t="shared" si="51"/>
        <v>-3.5852030923235559E-5</v>
      </c>
      <c r="Q230" s="60">
        <f t="shared" si="52"/>
        <v>4.5597114081068723E-6</v>
      </c>
      <c r="S230" s="4"/>
      <c r="T230" s="21"/>
      <c r="U230" s="21"/>
      <c r="V230" s="21"/>
      <c r="W230" s="21"/>
    </row>
    <row r="231" spans="1:23" s="1" customFormat="1" x14ac:dyDescent="0.4">
      <c r="A231" s="2">
        <v>229</v>
      </c>
      <c r="B231" s="3">
        <v>43566</v>
      </c>
      <c r="C231">
        <v>296000</v>
      </c>
      <c r="D231">
        <v>27400</v>
      </c>
      <c r="E231">
        <v>102500</v>
      </c>
      <c r="F231" s="60">
        <f t="shared" si="44"/>
        <v>8.4818150559091299E-3</v>
      </c>
      <c r="G231" s="60">
        <f t="shared" si="45"/>
        <v>-1.0889399799268319E-2</v>
      </c>
      <c r="H231" s="60">
        <f t="shared" si="46"/>
        <v>0</v>
      </c>
      <c r="I231" s="60">
        <f>VAR($F$2:F231)</f>
        <v>2.1071793497898339E-4</v>
      </c>
      <c r="J231" s="60">
        <f>VAR($G$2:G231)</f>
        <v>9.8718257718306872E-5</v>
      </c>
      <c r="K231" s="60">
        <f>VAR($H$2:H231)</f>
        <v>4.056833313495969E-4</v>
      </c>
      <c r="L231" s="60">
        <f t="shared" si="47"/>
        <v>2.7745130594939392E-4</v>
      </c>
      <c r="M231" s="60">
        <f t="shared" si="48"/>
        <v>6.4942615720738232E-5</v>
      </c>
      <c r="N231" s="60">
        <f t="shared" si="49"/>
        <v>2.6192415928798777E-4</v>
      </c>
      <c r="O231" s="60">
        <f t="shared" si="50"/>
        <v>3.1630191781000308E-5</v>
      </c>
      <c r="P231" s="60">
        <f t="shared" si="51"/>
        <v>-2.7642974730960968E-5</v>
      </c>
      <c r="Q231" s="60">
        <f t="shared" si="52"/>
        <v>2.5822320991631429E-5</v>
      </c>
      <c r="S231" s="4"/>
      <c r="T231" s="21"/>
      <c r="U231" s="21"/>
      <c r="V231" s="21"/>
      <c r="W231" s="21"/>
    </row>
    <row r="232" spans="1:23" s="1" customFormat="1" x14ac:dyDescent="0.4">
      <c r="A232" s="2">
        <v>230</v>
      </c>
      <c r="B232" s="3">
        <v>43567</v>
      </c>
      <c r="C232">
        <v>299500</v>
      </c>
      <c r="D232">
        <v>27450</v>
      </c>
      <c r="E232">
        <v>102500</v>
      </c>
      <c r="F232" s="60">
        <f t="shared" si="44"/>
        <v>1.1754963231443684E-2</v>
      </c>
      <c r="G232" s="60">
        <f t="shared" si="45"/>
        <v>1.8231545615151783E-3</v>
      </c>
      <c r="H232" s="60">
        <f t="shared" si="46"/>
        <v>0</v>
      </c>
      <c r="I232" s="60">
        <f>VAR($F$2:F232)</f>
        <v>2.1035519193544477E-4</v>
      </c>
      <c r="J232" s="60">
        <f>VAR($G$2:G232)</f>
        <v>9.8303311968864327E-5</v>
      </c>
      <c r="K232" s="60">
        <f>VAR($H$2:H232)</f>
        <v>4.0392049382701053E-4</v>
      </c>
      <c r="L232" s="60">
        <f t="shared" si="47"/>
        <v>2.6512069879098909E-4</v>
      </c>
      <c r="M232" s="60">
        <f t="shared" si="48"/>
        <v>6.8160800456792237E-5</v>
      </c>
      <c r="N232" s="60">
        <f t="shared" si="49"/>
        <v>2.4620870973070849E-4</v>
      </c>
      <c r="O232" s="60">
        <f t="shared" si="50"/>
        <v>2.4190667764105408E-5</v>
      </c>
      <c r="P232" s="60">
        <f t="shared" si="51"/>
        <v>-2.5984396247103309E-5</v>
      </c>
      <c r="Q232" s="60">
        <f t="shared" si="52"/>
        <v>2.4272981732133542E-5</v>
      </c>
      <c r="S232" s="4"/>
      <c r="T232" s="21"/>
      <c r="U232" s="21"/>
      <c r="V232" s="21"/>
      <c r="W232" s="21"/>
    </row>
    <row r="233" spans="1:23" s="1" customFormat="1" x14ac:dyDescent="0.4">
      <c r="A233" s="2">
        <v>231</v>
      </c>
      <c r="B233" s="3">
        <v>43570</v>
      </c>
      <c r="C233">
        <v>301000</v>
      </c>
      <c r="D233">
        <v>27500</v>
      </c>
      <c r="E233">
        <v>110500</v>
      </c>
      <c r="F233" s="60">
        <f t="shared" si="44"/>
        <v>4.9958471933716697E-3</v>
      </c>
      <c r="G233" s="60">
        <f t="shared" si="45"/>
        <v>1.8198367169858993E-3</v>
      </c>
      <c r="H233" s="60">
        <f t="shared" si="46"/>
        <v>7.51527223793447E-2</v>
      </c>
      <c r="I233" s="60">
        <f>VAR($F$2:F233)</f>
        <v>2.0953179330152576E-4</v>
      </c>
      <c r="J233" s="60">
        <f>VAR($G$2:G233)</f>
        <v>9.7891784742819719E-5</v>
      </c>
      <c r="K233" s="60">
        <f>VAR($H$2:H233)</f>
        <v>4.2682794913908841E-4</v>
      </c>
      <c r="L233" s="60">
        <f t="shared" si="47"/>
        <v>2.5750420649788529E-4</v>
      </c>
      <c r="M233" s="60">
        <f t="shared" si="48"/>
        <v>6.4270585982695113E-5</v>
      </c>
      <c r="N233" s="60">
        <f t="shared" si="49"/>
        <v>2.3143618714686597E-4</v>
      </c>
      <c r="O233" s="60">
        <f t="shared" si="50"/>
        <v>2.402509458841007E-5</v>
      </c>
      <c r="P233" s="60">
        <f t="shared" si="51"/>
        <v>-2.442533247227711E-5</v>
      </c>
      <c r="Q233" s="60">
        <f t="shared" si="52"/>
        <v>2.2816602828205529E-5</v>
      </c>
      <c r="S233" s="4"/>
      <c r="T233" s="21"/>
      <c r="U233" s="21"/>
      <c r="V233" s="21"/>
      <c r="W233" s="21"/>
    </row>
    <row r="234" spans="1:23" s="1" customFormat="1" x14ac:dyDescent="0.4">
      <c r="A234" s="2">
        <v>232</v>
      </c>
      <c r="B234" s="3">
        <v>43571</v>
      </c>
      <c r="C234">
        <v>298500</v>
      </c>
      <c r="D234">
        <v>27300</v>
      </c>
      <c r="E234">
        <v>117500</v>
      </c>
      <c r="F234" s="60">
        <f t="shared" si="44"/>
        <v>-8.3403319162189508E-3</v>
      </c>
      <c r="G234" s="60">
        <f t="shared" si="45"/>
        <v>-7.2993024816116079E-3</v>
      </c>
      <c r="H234" s="60">
        <f t="shared" si="46"/>
        <v>6.1422812626406142E-2</v>
      </c>
      <c r="I234" s="60">
        <f>VAR($F$2:F234)</f>
        <v>2.0896531729269334E-4</v>
      </c>
      <c r="J234" s="60">
        <f>VAR($G$2:G234)</f>
        <v>9.7699985632541839E-5</v>
      </c>
      <c r="K234" s="60">
        <f>VAR($H$2:H234)</f>
        <v>4.4126119625608319E-4</v>
      </c>
      <c r="L234" s="60">
        <f t="shared" si="47"/>
        <v>2.4355146345878334E-4</v>
      </c>
      <c r="M234" s="60">
        <f t="shared" si="48"/>
        <v>6.0613059164322805E-5</v>
      </c>
      <c r="N234" s="60">
        <f t="shared" si="49"/>
        <v>5.5642591677966579E-4</v>
      </c>
      <c r="O234" s="60">
        <f t="shared" si="50"/>
        <v>2.3129086482402387E-5</v>
      </c>
      <c r="P234" s="60">
        <f t="shared" si="51"/>
        <v>-4.3272149355509123E-7</v>
      </c>
      <c r="Q234" s="60">
        <f t="shared" si="52"/>
        <v>2.9653547672555966E-5</v>
      </c>
      <c r="S234" s="4"/>
      <c r="T234" s="21"/>
      <c r="U234" s="21"/>
      <c r="V234" s="21"/>
      <c r="W234" s="21"/>
    </row>
    <row r="235" spans="1:23" s="1" customFormat="1" x14ac:dyDescent="0.4">
      <c r="A235" s="2">
        <v>233</v>
      </c>
      <c r="B235" s="3">
        <v>43572</v>
      </c>
      <c r="C235">
        <v>297000</v>
      </c>
      <c r="D235">
        <v>27300</v>
      </c>
      <c r="E235">
        <v>117500</v>
      </c>
      <c r="F235" s="60">
        <f t="shared" si="44"/>
        <v>-5.0377940299571808E-3</v>
      </c>
      <c r="G235" s="60">
        <f t="shared" si="45"/>
        <v>0</v>
      </c>
      <c r="H235" s="60">
        <f t="shared" si="46"/>
        <v>0</v>
      </c>
      <c r="I235" s="60">
        <f>VAR($F$2:F235)</f>
        <v>2.0819851726221796E-4</v>
      </c>
      <c r="J235" s="60">
        <f>VAR($G$2:G235)</f>
        <v>9.728067265305144E-5</v>
      </c>
      <c r="K235" s="60">
        <f>VAR($H$2:H235)</f>
        <v>4.3936742403537281E-4</v>
      </c>
      <c r="L235" s="60">
        <f t="shared" si="47"/>
        <v>2.3311204383961838E-4</v>
      </c>
      <c r="M235" s="60">
        <f t="shared" si="48"/>
        <v>6.017306461754712E-5</v>
      </c>
      <c r="N235" s="60">
        <f t="shared" si="49"/>
        <v>7.4940607642920193E-4</v>
      </c>
      <c r="O235" s="60">
        <f t="shared" si="50"/>
        <v>2.5394057620669535E-5</v>
      </c>
      <c r="P235" s="60">
        <f t="shared" si="51"/>
        <v>-3.1143956875858906E-5</v>
      </c>
      <c r="Q235" s="60">
        <f t="shared" si="52"/>
        <v>9.7371349431311645E-7</v>
      </c>
      <c r="S235" s="4"/>
      <c r="T235" s="21"/>
      <c r="U235" s="21"/>
      <c r="V235" s="21"/>
      <c r="W235" s="21"/>
    </row>
    <row r="236" spans="1:23" s="1" customFormat="1" x14ac:dyDescent="0.4">
      <c r="A236" s="2">
        <v>234</v>
      </c>
      <c r="B236" s="3">
        <v>43573</v>
      </c>
      <c r="C236">
        <v>299500</v>
      </c>
      <c r="D236">
        <v>27350</v>
      </c>
      <c r="E236">
        <v>116500</v>
      </c>
      <c r="F236" s="60">
        <f t="shared" si="44"/>
        <v>8.3822787528044385E-3</v>
      </c>
      <c r="G236" s="60">
        <f t="shared" si="45"/>
        <v>1.8298266770761572E-3</v>
      </c>
      <c r="H236" s="60">
        <f t="shared" si="46"/>
        <v>-8.5470605784584083E-3</v>
      </c>
      <c r="I236" s="60">
        <f>VAR($F$2:F236)</f>
        <v>2.0757618781776829E-4</v>
      </c>
      <c r="J236" s="60">
        <f>VAR($G$2:G236)</f>
        <v>9.6879313259216952E-5</v>
      </c>
      <c r="K236" s="60">
        <f>VAR($H$2:H236)</f>
        <v>4.378087379686921E-4</v>
      </c>
      <c r="L236" s="60">
        <f t="shared" si="47"/>
        <v>2.2064808333053758E-4</v>
      </c>
      <c r="M236" s="60">
        <f t="shared" si="48"/>
        <v>5.6562680740494287E-5</v>
      </c>
      <c r="N236" s="60">
        <f t="shared" si="49"/>
        <v>7.0444171184344973E-4</v>
      </c>
      <c r="O236" s="60">
        <f t="shared" si="50"/>
        <v>2.3870414163429362E-5</v>
      </c>
      <c r="P236" s="60">
        <f t="shared" si="51"/>
        <v>-2.927531946330737E-5</v>
      </c>
      <c r="Q236" s="60">
        <f t="shared" si="52"/>
        <v>9.1529068465432938E-7</v>
      </c>
      <c r="S236" s="4"/>
      <c r="T236" s="21"/>
      <c r="U236" s="21"/>
      <c r="V236" s="21"/>
      <c r="W236" s="21"/>
    </row>
    <row r="237" spans="1:23" s="1" customFormat="1" x14ac:dyDescent="0.4">
      <c r="A237" s="2">
        <v>235</v>
      </c>
      <c r="B237" s="3">
        <v>43574</v>
      </c>
      <c r="C237">
        <v>298500</v>
      </c>
      <c r="D237">
        <v>27600</v>
      </c>
      <c r="E237">
        <v>117000</v>
      </c>
      <c r="F237" s="60">
        <f t="shared" si="44"/>
        <v>-3.3444847228472486E-3</v>
      </c>
      <c r="G237" s="60">
        <f t="shared" si="45"/>
        <v>9.0992438551140888E-3</v>
      </c>
      <c r="H237" s="60">
        <f t="shared" si="46"/>
        <v>4.2826617920009493E-3</v>
      </c>
      <c r="I237" s="60">
        <f>VAR($F$2:F237)</f>
        <v>2.0675514759707848E-4</v>
      </c>
      <c r="J237" s="60">
        <f>VAR($G$2:G237)</f>
        <v>9.6817892382432047E-5</v>
      </c>
      <c r="K237" s="60">
        <f>VAR($H$2:H237)</f>
        <v>4.3602078760744309E-4</v>
      </c>
      <c r="L237" s="60">
        <f t="shared" si="47"/>
        <v>2.1162495415608833E-4</v>
      </c>
      <c r="M237" s="60">
        <f t="shared" si="48"/>
        <v>5.3369815836152998E-5</v>
      </c>
      <c r="N237" s="60">
        <f t="shared" si="49"/>
        <v>6.6655834380475304E-4</v>
      </c>
      <c r="O237" s="60">
        <f t="shared" si="50"/>
        <v>2.3358476350217815E-5</v>
      </c>
      <c r="P237" s="60">
        <f t="shared" si="51"/>
        <v>-3.1817430952653592E-5</v>
      </c>
      <c r="Q237" s="60">
        <f t="shared" si="52"/>
        <v>-7.8005123847881342E-8</v>
      </c>
      <c r="S237" s="4"/>
      <c r="T237" s="21"/>
      <c r="U237" s="21"/>
      <c r="V237" s="21"/>
      <c r="W237" s="21"/>
    </row>
    <row r="238" spans="1:23" s="1" customFormat="1" x14ac:dyDescent="0.4">
      <c r="A238" s="2">
        <v>236</v>
      </c>
      <c r="B238" s="3">
        <v>43577</v>
      </c>
      <c r="C238">
        <v>296000</v>
      </c>
      <c r="D238">
        <v>27500</v>
      </c>
      <c r="E238">
        <v>118000</v>
      </c>
      <c r="F238" s="60">
        <f t="shared" si="44"/>
        <v>-8.4104785085964036E-3</v>
      </c>
      <c r="G238" s="60">
        <f t="shared" si="45"/>
        <v>-3.6297680505787237E-3</v>
      </c>
      <c r="H238" s="60">
        <f t="shared" si="46"/>
        <v>8.5106896679086105E-3</v>
      </c>
      <c r="I238" s="60">
        <f>VAR($F$2:F238)</f>
        <v>2.0621201226876161E-4</v>
      </c>
      <c r="J238" s="60">
        <f>VAR($G$2:G238)</f>
        <v>9.6464425987988431E-5</v>
      </c>
      <c r="K238" s="60">
        <f>VAR($H$2:H238)</f>
        <v>4.3447232371134461E-4</v>
      </c>
      <c r="L238" s="60">
        <f t="shared" si="47"/>
        <v>1.9959859159040453E-4</v>
      </c>
      <c r="M238" s="60">
        <f t="shared" si="48"/>
        <v>5.5135401210073709E-5</v>
      </c>
      <c r="N238" s="60">
        <f t="shared" si="49"/>
        <v>6.2766531469794773E-4</v>
      </c>
      <c r="O238" s="60">
        <f t="shared" si="50"/>
        <v>2.0131030845431296E-5</v>
      </c>
      <c r="P238" s="60">
        <f t="shared" si="51"/>
        <v>-3.0767782911682504E-5</v>
      </c>
      <c r="Q238" s="60">
        <f t="shared" si="52"/>
        <v>2.2648142232467855E-6</v>
      </c>
      <c r="S238" s="4"/>
      <c r="T238" s="21"/>
      <c r="U238" s="21"/>
      <c r="V238" s="21"/>
      <c r="W238" s="21"/>
    </row>
    <row r="239" spans="1:23" s="1" customFormat="1" x14ac:dyDescent="0.4">
      <c r="A239" s="2">
        <v>237</v>
      </c>
      <c r="B239" s="3">
        <v>43578</v>
      </c>
      <c r="C239">
        <v>301000</v>
      </c>
      <c r="D239">
        <v>27550</v>
      </c>
      <c r="E239">
        <v>116500</v>
      </c>
      <c r="F239" s="60">
        <f t="shared" si="44"/>
        <v>1.6750810424815351E-2</v>
      </c>
      <c r="G239" s="60">
        <f t="shared" si="45"/>
        <v>1.8165309263977853E-3</v>
      </c>
      <c r="H239" s="60">
        <f t="shared" si="46"/>
        <v>-1.279335145990947E-2</v>
      </c>
      <c r="I239" s="60">
        <f>VAR($F$2:F239)</f>
        <v>2.0646042146958203E-4</v>
      </c>
      <c r="J239" s="60">
        <f>VAR($G$2:G239)</f>
        <v>9.6070917688286994E-5</v>
      </c>
      <c r="K239" s="60">
        <f>VAR($H$2:H239)</f>
        <v>4.3334052169157156E-4</v>
      </c>
      <c r="L239" s="60">
        <f t="shared" si="47"/>
        <v>1.9186684501959397E-4</v>
      </c>
      <c r="M239" s="60">
        <f t="shared" si="48"/>
        <v>5.2617790103529404E-5</v>
      </c>
      <c r="N239" s="60">
        <f t="shared" si="49"/>
        <v>5.9435130613347752E-4</v>
      </c>
      <c r="O239" s="60">
        <f t="shared" si="50"/>
        <v>2.0754854165540353E-5</v>
      </c>
      <c r="P239" s="60">
        <f t="shared" si="51"/>
        <v>-3.3216454289698289E-5</v>
      </c>
      <c r="Q239" s="60">
        <f t="shared" si="52"/>
        <v>2.7541560315406947E-7</v>
      </c>
      <c r="S239" s="4"/>
      <c r="T239" s="21"/>
      <c r="U239" s="21"/>
      <c r="V239" s="21"/>
      <c r="W239" s="21"/>
    </row>
    <row r="240" spans="1:23" s="1" customFormat="1" x14ac:dyDescent="0.4">
      <c r="A240" s="2">
        <v>238</v>
      </c>
      <c r="B240" s="3">
        <v>43579</v>
      </c>
      <c r="C240">
        <v>304500</v>
      </c>
      <c r="D240">
        <v>27550</v>
      </c>
      <c r="E240">
        <v>118000</v>
      </c>
      <c r="F240" s="60">
        <f t="shared" si="44"/>
        <v>1.1560822401076006E-2</v>
      </c>
      <c r="G240" s="60">
        <f t="shared" si="45"/>
        <v>0</v>
      </c>
      <c r="H240" s="60">
        <f t="shared" si="46"/>
        <v>1.2793351459909542E-2</v>
      </c>
      <c r="I240" s="60">
        <f>VAR($F$2:F240)</f>
        <v>2.0610449602355565E-4</v>
      </c>
      <c r="J240" s="60">
        <f>VAR($G$2:G240)</f>
        <v>9.566726229154416E-5</v>
      </c>
      <c r="K240" s="60">
        <f>VAR($H$2:H240)</f>
        <v>4.3219680710106023E-4</v>
      </c>
      <c r="L240" s="60">
        <f t="shared" si="47"/>
        <v>1.9719021331170448E-4</v>
      </c>
      <c r="M240" s="60">
        <f t="shared" si="48"/>
        <v>4.9658709773711211E-5</v>
      </c>
      <c r="N240" s="60">
        <f t="shared" si="49"/>
        <v>5.6851041826007495E-4</v>
      </c>
      <c r="O240" s="60">
        <f t="shared" si="50"/>
        <v>2.1335264826342142E-5</v>
      </c>
      <c r="P240" s="60">
        <f t="shared" si="51"/>
        <v>-4.4081407332495093E-5</v>
      </c>
      <c r="Q240" s="60">
        <f t="shared" si="52"/>
        <v>-1.1354804477872842E-6</v>
      </c>
      <c r="S240" s="4"/>
      <c r="T240" s="21"/>
      <c r="U240" s="21"/>
      <c r="V240" s="21"/>
      <c r="W240" s="21"/>
    </row>
    <row r="241" spans="1:36" s="1" customFormat="1" x14ac:dyDescent="0.4">
      <c r="A241" s="2">
        <v>239</v>
      </c>
      <c r="B241" s="3">
        <v>43580</v>
      </c>
      <c r="C241">
        <v>304000</v>
      </c>
      <c r="D241">
        <v>27500</v>
      </c>
      <c r="E241">
        <v>116000</v>
      </c>
      <c r="F241" s="60">
        <f t="shared" si="44"/>
        <v>-1.6433857437300147E-3</v>
      </c>
      <c r="G241" s="60">
        <f t="shared" si="45"/>
        <v>-1.816530926397894E-3</v>
      </c>
      <c r="H241" s="60">
        <f t="shared" si="46"/>
        <v>-1.7094433359300068E-2</v>
      </c>
      <c r="I241" s="60">
        <f>VAR($F$2:F241)</f>
        <v>2.052621775945585E-4</v>
      </c>
      <c r="J241" s="60">
        <f>VAR($G$2:G241)</f>
        <v>9.5281195314571047E-5</v>
      </c>
      <c r="K241" s="60">
        <f>VAR($H$2:H241)</f>
        <v>4.3162404692653923E-4</v>
      </c>
      <c r="L241" s="60">
        <f t="shared" si="47"/>
        <v>1.9337795738835547E-4</v>
      </c>
      <c r="M241" s="60">
        <f t="shared" si="48"/>
        <v>4.6679187187288535E-5</v>
      </c>
      <c r="N241" s="60">
        <f t="shared" si="49"/>
        <v>5.4421998365907658E-4</v>
      </c>
      <c r="O241" s="60">
        <f t="shared" si="50"/>
        <v>2.0055148936761612E-5</v>
      </c>
      <c r="P241" s="60">
        <f t="shared" si="51"/>
        <v>-3.2562423043991735E-5</v>
      </c>
      <c r="Q241" s="60">
        <f t="shared" si="52"/>
        <v>-1.067351620920047E-6</v>
      </c>
      <c r="S241" s="4"/>
      <c r="T241" s="21"/>
      <c r="U241" s="21"/>
      <c r="V241" s="21"/>
      <c r="W241" s="21"/>
    </row>
    <row r="242" spans="1:36" s="1" customFormat="1" x14ac:dyDescent="0.4">
      <c r="A242" s="2">
        <v>240</v>
      </c>
      <c r="B242" s="3">
        <v>43581</v>
      </c>
      <c r="C242">
        <v>300000</v>
      </c>
      <c r="D242">
        <v>27450</v>
      </c>
      <c r="E242">
        <v>115000</v>
      </c>
      <c r="F242" s="60">
        <f t="shared" si="44"/>
        <v>-1.324522675002068E-2</v>
      </c>
      <c r="G242" s="60">
        <f t="shared" si="45"/>
        <v>-1.8198367169859828E-3</v>
      </c>
      <c r="H242" s="60">
        <f t="shared" si="46"/>
        <v>-8.6580627431145415E-3</v>
      </c>
      <c r="I242" s="60">
        <f>VAR($F$2:F242)</f>
        <v>2.051955203677609E-4</v>
      </c>
      <c r="J242" s="60">
        <f>VAR($G$2:G242)</f>
        <v>9.4898278596795331E-5</v>
      </c>
      <c r="K242" s="60">
        <f>VAR($H$2:H242)</f>
        <v>4.3014056799123496E-4</v>
      </c>
      <c r="L242" s="60">
        <f t="shared" si="47"/>
        <v>1.8193732294721583E-4</v>
      </c>
      <c r="M242" s="60">
        <f t="shared" si="48"/>
        <v>4.4076423032444824E-5</v>
      </c>
      <c r="N242" s="60">
        <f t="shared" si="49"/>
        <v>5.2909996375206502E-4</v>
      </c>
      <c r="O242" s="60">
        <f t="shared" si="50"/>
        <v>1.9030955662205135E-5</v>
      </c>
      <c r="P242" s="60">
        <f t="shared" si="51"/>
        <v>-2.8923112776563235E-5</v>
      </c>
      <c r="Q242" s="60">
        <f t="shared" si="52"/>
        <v>8.5984348832014225E-7</v>
      </c>
      <c r="S242" s="4"/>
      <c r="T242" s="21"/>
      <c r="U242" s="21"/>
      <c r="V242" s="21"/>
      <c r="W242" s="21"/>
    </row>
    <row r="243" spans="1:36" s="1" customFormat="1" x14ac:dyDescent="0.4">
      <c r="A243" s="2">
        <v>241</v>
      </c>
      <c r="B243" s="3">
        <v>43584</v>
      </c>
      <c r="C243">
        <v>303000</v>
      </c>
      <c r="D243">
        <v>27500</v>
      </c>
      <c r="E243">
        <v>119500</v>
      </c>
      <c r="F243" s="60">
        <f t="shared" si="44"/>
        <v>9.950330853168092E-3</v>
      </c>
      <c r="G243" s="60">
        <f t="shared" si="45"/>
        <v>1.8198367169858993E-3</v>
      </c>
      <c r="H243" s="60">
        <f t="shared" si="46"/>
        <v>3.8384243008315291E-2</v>
      </c>
      <c r="I243" s="60">
        <f>VAR($F$2:F243)</f>
        <v>2.0471441756555838E-4</v>
      </c>
      <c r="J243" s="60">
        <f>VAR($G$2:G243)</f>
        <v>9.4517968139717906E-5</v>
      </c>
      <c r="K243" s="60">
        <f>VAR($H$2:H243)</f>
        <v>4.3443824184362059E-4</v>
      </c>
      <c r="L243" s="60">
        <f t="shared" si="47"/>
        <v>1.8154724546995071E-4</v>
      </c>
      <c r="M243" s="60">
        <f t="shared" si="48"/>
        <v>4.1630545991087553E-5</v>
      </c>
      <c r="N243" s="60">
        <f t="shared" si="49"/>
        <v>5.0185168895476356E-4</v>
      </c>
      <c r="O243" s="60">
        <f t="shared" si="50"/>
        <v>1.9335347320342378E-5</v>
      </c>
      <c r="P243" s="60">
        <f t="shared" si="51"/>
        <v>-2.0307045755061944E-5</v>
      </c>
      <c r="Q243" s="60">
        <f t="shared" si="52"/>
        <v>1.7536285076942276E-6</v>
      </c>
      <c r="S243" s="4"/>
      <c r="T243" s="21"/>
      <c r="U243" s="21"/>
      <c r="V243" s="21"/>
      <c r="W243" s="21"/>
    </row>
    <row r="244" spans="1:36" s="1" customFormat="1" x14ac:dyDescent="0.4">
      <c r="A244" s="2">
        <v>242</v>
      </c>
      <c r="B244" s="3">
        <v>43585</v>
      </c>
      <c r="C244">
        <v>304000</v>
      </c>
      <c r="D244">
        <v>27350</v>
      </c>
      <c r="E244">
        <v>120000</v>
      </c>
      <c r="F244" s="60">
        <f t="shared" si="44"/>
        <v>3.2948958968524846E-3</v>
      </c>
      <c r="G244" s="60">
        <f t="shared" si="45"/>
        <v>-5.4694758045354328E-3</v>
      </c>
      <c r="H244" s="60">
        <f t="shared" si="46"/>
        <v>4.175371410480592E-3</v>
      </c>
      <c r="I244" s="60">
        <f>VAR($F$2:F244)</f>
        <v>2.039001168954819E-4</v>
      </c>
      <c r="J244" s="60">
        <f>VAR($G$2:G244)</f>
        <v>9.4251525221632614E-5</v>
      </c>
      <c r="K244" s="60">
        <f>VAR($H$2:H244)</f>
        <v>4.3270884508600597E-4</v>
      </c>
      <c r="L244" s="60">
        <f t="shared" si="47"/>
        <v>1.765949557870042E-4</v>
      </c>
      <c r="M244" s="60">
        <f t="shared" si="48"/>
        <v>3.9331421572211703E-5</v>
      </c>
      <c r="N244" s="60">
        <f t="shared" si="49"/>
        <v>5.6014159429676187E-4</v>
      </c>
      <c r="O244" s="60">
        <f t="shared" si="50"/>
        <v>1.9261705127087013E-5</v>
      </c>
      <c r="P244" s="60">
        <f t="shared" si="51"/>
        <v>3.8275320391102668E-6</v>
      </c>
      <c r="Q244" s="60">
        <f t="shared" si="52"/>
        <v>5.8395940840470655E-6</v>
      </c>
      <c r="S244" s="4"/>
      <c r="T244" s="21"/>
      <c r="U244" s="21"/>
      <c r="V244" s="21"/>
      <c r="W244" s="21"/>
    </row>
    <row r="245" spans="1:36" s="1" customFormat="1" x14ac:dyDescent="0.4">
      <c r="A245" s="2">
        <v>243</v>
      </c>
      <c r="B245" s="3">
        <v>43587</v>
      </c>
      <c r="C245">
        <v>307500</v>
      </c>
      <c r="D245">
        <v>27500</v>
      </c>
      <c r="E245">
        <v>123000</v>
      </c>
      <c r="F245" s="60">
        <f t="shared" si="44"/>
        <v>1.1447385840350967E-2</v>
      </c>
      <c r="G245" s="60">
        <f t="shared" si="45"/>
        <v>5.4694758045354761E-3</v>
      </c>
      <c r="H245" s="60">
        <f t="shared" si="46"/>
        <v>2.4692612590371414E-2</v>
      </c>
      <c r="I245" s="60">
        <f>VAR($F$2:F245)</f>
        <v>2.035491384022027E-4</v>
      </c>
      <c r="J245" s="60">
        <f>VAR($G$2:G245)</f>
        <v>9.3986262000304052E-5</v>
      </c>
      <c r="K245" s="60">
        <f>VAR($H$2:H245)</f>
        <v>4.3338809862602222E-4</v>
      </c>
      <c r="L245" s="60">
        <f t="shared" si="47"/>
        <v>1.6665063877804965E-4</v>
      </c>
      <c r="M245" s="60">
        <f t="shared" si="48"/>
        <v>3.8766446212462915E-5</v>
      </c>
      <c r="N245" s="60">
        <f t="shared" si="49"/>
        <v>5.275791222238836E-4</v>
      </c>
      <c r="O245" s="60">
        <f t="shared" si="50"/>
        <v>1.7024721616283927E-5</v>
      </c>
      <c r="P245" s="60">
        <f t="shared" si="51"/>
        <v>4.4233249644573122E-6</v>
      </c>
      <c r="Q245" s="60">
        <f t="shared" si="52"/>
        <v>4.1189928647298851E-6</v>
      </c>
      <c r="S245" s="4"/>
      <c r="T245" s="21"/>
      <c r="U245" s="21"/>
      <c r="V245" s="21"/>
      <c r="W245" s="21"/>
    </row>
    <row r="246" spans="1:36" s="1" customFormat="1" x14ac:dyDescent="0.4">
      <c r="A246" s="2"/>
      <c r="B246" s="3"/>
      <c r="C246"/>
      <c r="D246"/>
      <c r="E246"/>
      <c r="F246" s="60"/>
      <c r="G246" s="60"/>
      <c r="H246" s="60"/>
      <c r="I246" s="60"/>
      <c r="J246" s="60"/>
      <c r="K246" s="60"/>
      <c r="L246" s="60">
        <f>$V$6*L245+(1-$V$6)*F245^2</f>
        <v>1.6451415900603874E-4</v>
      </c>
      <c r="M246" s="60">
        <f t="shared" ref="M246" si="53">$V$6*M245+(1-$V$6)*G245^2</f>
        <v>3.8235369374299081E-5</v>
      </c>
      <c r="N246" s="60">
        <f t="shared" ref="N246" si="54">$V$6*N245+(1-$V$6)*H245^2</f>
        <v>5.3250788188274065E-4</v>
      </c>
      <c r="O246" s="60">
        <f t="shared" ref="O246" si="55">$V$6*O245+(1-$V$6)*F245*G245</f>
        <v>1.9759910312045794E-5</v>
      </c>
      <c r="P246" s="60">
        <f t="shared" ref="P246" si="56">$V$6*P245+(1-$V$6)*F245*H245</f>
        <v>2.1117877290287272E-5</v>
      </c>
      <c r="Q246" s="60">
        <f t="shared" ref="Q246" si="57">$V$6*Q245+(1-$V$6)*G245*H245</f>
        <v>1.197519211967437E-5</v>
      </c>
      <c r="S246" s="4"/>
      <c r="T246" s="21"/>
      <c r="U246" s="21"/>
      <c r="V246" s="21"/>
      <c r="W246" s="21"/>
    </row>
    <row r="247" spans="1:36" s="1" customFormat="1" x14ac:dyDescent="0.4">
      <c r="A247" s="2"/>
      <c r="B247" s="3"/>
      <c r="C247"/>
      <c r="D247"/>
      <c r="E247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S247" s="4"/>
      <c r="T247" s="21"/>
      <c r="U247" s="21"/>
      <c r="V247" s="21"/>
      <c r="W247" s="21"/>
    </row>
    <row r="248" spans="1:36" s="1" customFormat="1" x14ac:dyDescent="0.4">
      <c r="A248" s="2"/>
      <c r="B248" s="3"/>
      <c r="C248"/>
      <c r="D248"/>
      <c r="E248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S248" s="4"/>
      <c r="T248" s="21"/>
      <c r="U248" s="21"/>
      <c r="V248" s="21"/>
      <c r="W248" s="21"/>
    </row>
    <row r="249" spans="1:36" s="1" customFormat="1" x14ac:dyDescent="0.4">
      <c r="A249" s="2"/>
      <c r="B249" s="3"/>
      <c r="C249"/>
      <c r="D249"/>
      <c r="E249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S249" s="4"/>
      <c r="T249" s="21"/>
      <c r="U249" s="21"/>
      <c r="V249" s="21"/>
      <c r="W249" s="21"/>
    </row>
    <row r="250" spans="1:36" s="1" customFormat="1" x14ac:dyDescent="0.4">
      <c r="A250" s="2"/>
      <c r="B250" s="3"/>
      <c r="C250"/>
      <c r="D250"/>
      <c r="E25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S250" s="4"/>
      <c r="T250" s="21"/>
      <c r="U250" s="21"/>
      <c r="V250" s="21"/>
      <c r="W250" s="21"/>
      <c r="AH250"/>
      <c r="AI250"/>
      <c r="AJ250"/>
    </row>
    <row r="251" spans="1:36" s="1" customFormat="1" x14ac:dyDescent="0.4">
      <c r="A251" s="2"/>
      <c r="B251" s="3"/>
      <c r="C251"/>
      <c r="D251"/>
      <c r="E251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S251" s="4"/>
      <c r="T251" s="21"/>
      <c r="U251" s="21"/>
      <c r="V251" s="21"/>
      <c r="W251" s="21"/>
      <c r="X251"/>
      <c r="Y251"/>
      <c r="Z251"/>
      <c r="AG251"/>
      <c r="AH251"/>
      <c r="AI251"/>
      <c r="AJ251"/>
    </row>
    <row r="252" spans="1:36" x14ac:dyDescent="0.4">
      <c r="S252" s="4"/>
      <c r="T252" s="21"/>
      <c r="U252" s="21"/>
      <c r="V252" s="21"/>
      <c r="W252" s="21"/>
    </row>
    <row r="253" spans="1:36" x14ac:dyDescent="0.4">
      <c r="S253" s="4"/>
      <c r="T253" s="21"/>
      <c r="U253" s="21"/>
      <c r="V253" s="21"/>
      <c r="W253" s="21"/>
    </row>
    <row r="254" spans="1:36" x14ac:dyDescent="0.4">
      <c r="S254" s="4"/>
      <c r="T254" s="21"/>
      <c r="U254" s="21"/>
      <c r="V254" s="21"/>
      <c r="W254" s="21"/>
    </row>
    <row r="255" spans="1:36" x14ac:dyDescent="0.4">
      <c r="S255" s="4"/>
      <c r="T255" s="21"/>
      <c r="U255" s="21"/>
      <c r="V255" s="21"/>
      <c r="W255" s="21"/>
    </row>
    <row r="256" spans="1:36" x14ac:dyDescent="0.4">
      <c r="S256" s="4"/>
      <c r="T256" s="21"/>
      <c r="U256" s="21"/>
      <c r="V256" s="21"/>
      <c r="W256" s="21"/>
    </row>
    <row r="257" spans="19:19" x14ac:dyDescent="0.4">
      <c r="S257" s="4"/>
    </row>
    <row r="258" spans="19:19" x14ac:dyDescent="0.4">
      <c r="S258" s="4"/>
    </row>
  </sheetData>
  <mergeCells count="17">
    <mergeCell ref="S63:S64"/>
    <mergeCell ref="T64:V64"/>
    <mergeCell ref="T62:V62"/>
    <mergeCell ref="S55:S56"/>
    <mergeCell ref="S57:S58"/>
    <mergeCell ref="S59:S60"/>
    <mergeCell ref="S61:S62"/>
    <mergeCell ref="T56:V56"/>
    <mergeCell ref="T58:V58"/>
    <mergeCell ref="T60:V60"/>
    <mergeCell ref="X43:Z43"/>
    <mergeCell ref="X44:Z44"/>
    <mergeCell ref="AG29:AI29"/>
    <mergeCell ref="AG30:AI30"/>
    <mergeCell ref="X48:AA48"/>
    <mergeCell ref="X40:Z40"/>
    <mergeCell ref="X41:Z4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59"/>
  <sheetViews>
    <sheetView topLeftCell="Y240" workbookViewId="0">
      <selection activeCell="AD261" sqref="AD261"/>
    </sheetView>
  </sheetViews>
  <sheetFormatPr defaultRowHeight="17.399999999999999" x14ac:dyDescent="0.4"/>
  <cols>
    <col min="2" max="2" width="10.8984375" customWidth="1"/>
    <col min="5" max="5" width="11.59765625" customWidth="1"/>
    <col min="7" max="7" width="11.59765625" bestFit="1" customWidth="1"/>
    <col min="12" max="12" width="11.59765625" customWidth="1"/>
    <col min="14" max="14" width="19.59765625" customWidth="1"/>
    <col min="18" max="18" width="16" customWidth="1"/>
    <col min="19" max="19" width="9.3984375" bestFit="1" customWidth="1"/>
    <col min="22" max="22" width="10.19921875" customWidth="1"/>
    <col min="23" max="23" width="12.3984375" customWidth="1"/>
    <col min="24" max="24" width="11.8984375" customWidth="1"/>
    <col min="25" max="25" width="12.796875" bestFit="1" customWidth="1"/>
    <col min="31" max="31" width="13.59765625" bestFit="1" customWidth="1"/>
    <col min="32" max="32" width="9.5" bestFit="1" customWidth="1"/>
    <col min="33" max="33" width="10.19921875" customWidth="1"/>
    <col min="34" max="34" width="10.69921875" customWidth="1"/>
    <col min="36" max="36" width="12.296875" customWidth="1"/>
    <col min="37" max="37" width="10.5" customWidth="1"/>
    <col min="38" max="38" width="10.8984375" customWidth="1"/>
    <col min="39" max="39" width="17.09765625" customWidth="1"/>
  </cols>
  <sheetData>
    <row r="1" spans="1:41" x14ac:dyDescent="0.4">
      <c r="A1" s="6" t="s">
        <v>20</v>
      </c>
      <c r="B1" s="7" t="s">
        <v>0</v>
      </c>
      <c r="C1" s="20" t="s">
        <v>92</v>
      </c>
      <c r="D1" s="20" t="s">
        <v>93</v>
      </c>
      <c r="E1" s="20" t="s">
        <v>94</v>
      </c>
      <c r="F1" s="70" t="s">
        <v>95</v>
      </c>
      <c r="G1" s="70" t="s">
        <v>143</v>
      </c>
      <c r="H1" s="71" t="s">
        <v>96</v>
      </c>
      <c r="I1" s="20" t="s">
        <v>88</v>
      </c>
      <c r="J1" s="20" t="s">
        <v>30</v>
      </c>
      <c r="K1" s="20" t="s">
        <v>89</v>
      </c>
      <c r="L1" s="72" t="s">
        <v>97</v>
      </c>
      <c r="M1" s="70" t="s">
        <v>95</v>
      </c>
      <c r="N1" s="73" t="s">
        <v>98</v>
      </c>
      <c r="O1" s="20" t="s">
        <v>88</v>
      </c>
      <c r="P1" s="20" t="s">
        <v>30</v>
      </c>
      <c r="Q1" s="20" t="s">
        <v>89</v>
      </c>
      <c r="R1" s="73" t="s">
        <v>99</v>
      </c>
      <c r="S1" s="70" t="s">
        <v>95</v>
      </c>
      <c r="T1" s="73"/>
      <c r="U1" s="73" t="s">
        <v>100</v>
      </c>
      <c r="V1" s="73" t="s">
        <v>101</v>
      </c>
      <c r="W1" s="73" t="s">
        <v>102</v>
      </c>
      <c r="X1" s="73" t="s">
        <v>103</v>
      </c>
      <c r="Y1" s="73" t="s">
        <v>104</v>
      </c>
      <c r="Z1" s="73" t="s">
        <v>105</v>
      </c>
      <c r="AA1" s="73" t="s">
        <v>106</v>
      </c>
      <c r="AB1" s="73" t="s">
        <v>107</v>
      </c>
      <c r="AC1" s="73" t="s">
        <v>108</v>
      </c>
      <c r="AD1" s="73" t="s">
        <v>109</v>
      </c>
      <c r="AE1" s="73" t="s">
        <v>110</v>
      </c>
      <c r="AF1" s="73" t="s">
        <v>111</v>
      </c>
      <c r="AG1" s="73" t="s">
        <v>112</v>
      </c>
      <c r="AH1" s="73" t="s">
        <v>113</v>
      </c>
      <c r="AI1" s="73" t="s">
        <v>114</v>
      </c>
      <c r="AJ1" s="73" t="s">
        <v>151</v>
      </c>
      <c r="AK1" s="73" t="s">
        <v>152</v>
      </c>
      <c r="AL1" s="73" t="s">
        <v>153</v>
      </c>
      <c r="AM1" s="73" t="s">
        <v>154</v>
      </c>
      <c r="AN1" s="73" t="s">
        <v>155</v>
      </c>
      <c r="AO1" s="73" t="s">
        <v>156</v>
      </c>
    </row>
    <row r="2" spans="1:41" x14ac:dyDescent="0.4">
      <c r="A2" s="2">
        <v>0</v>
      </c>
      <c r="B2" s="3">
        <v>43222</v>
      </c>
      <c r="C2">
        <v>0</v>
      </c>
      <c r="D2">
        <v>0</v>
      </c>
      <c r="E2">
        <v>0</v>
      </c>
      <c r="F2" s="74">
        <v>322.52999999999997</v>
      </c>
      <c r="G2" s="74">
        <v>0</v>
      </c>
      <c r="I2">
        <f t="shared" ref="I2:I65" si="0">C2-$C$246</f>
        <v>-5.787968395341164E-4</v>
      </c>
      <c r="J2">
        <f t="shared" ref="J2:J65" si="1">D2-$D$246</f>
        <v>-2.2415884444815022E-5</v>
      </c>
      <c r="K2">
        <f t="shared" ref="K2:K65" si="2">E2-$E$246</f>
        <v>-2.9348169007428022E-4</v>
      </c>
      <c r="M2">
        <f>G2-$G$246</f>
        <v>4.9092152428304662E-4</v>
      </c>
      <c r="O2" s="75">
        <f>I2*$M2</f>
        <v>-2.8414382671429834E-7</v>
      </c>
      <c r="P2" s="75">
        <f>J2*$M2</f>
        <v>-1.1004440159801224E-8</v>
      </c>
      <c r="Q2" s="75">
        <f t="shared" ref="Q2:Q17" si="3">K2*$M2</f>
        <v>-1.4407647864043032E-7</v>
      </c>
      <c r="R2" s="75"/>
      <c r="S2" s="75">
        <f>M2^2</f>
        <v>2.4100394300438992E-7</v>
      </c>
      <c r="U2">
        <f t="shared" ref="U2:U65" si="4">C2-(O$251+O$249*$G2)</f>
        <v>-7.2428583306861796E-4</v>
      </c>
      <c r="V2" s="76">
        <f t="shared" ref="V2:V65" si="5">D2-(P$251+P$249*$G2)</f>
        <v>-4.5932034136663311E-5</v>
      </c>
      <c r="W2">
        <f t="shared" ref="W2:W65" si="6">E2-(Q$251+Q$249*$G2)</f>
        <v>-7.8356020085483134E-4</v>
      </c>
      <c r="X2" s="76">
        <f>U2^2</f>
        <v>5.2458996798390188E-7</v>
      </c>
      <c r="Y2" s="76">
        <f t="shared" ref="Y2:Z17" si="7">V2^2</f>
        <v>2.1097517599316038E-9</v>
      </c>
      <c r="Z2" s="76">
        <f t="shared" si="7"/>
        <v>6.1396658836366364E-7</v>
      </c>
      <c r="AA2">
        <f>O$251+O$249*$G2</f>
        <v>7.2428583306861796E-4</v>
      </c>
      <c r="AB2">
        <f>P$251+P$249*$G2</f>
        <v>4.5932034136663311E-5</v>
      </c>
      <c r="AC2">
        <f>Q$251+Q$249*$G2</f>
        <v>7.8356020085483134E-4</v>
      </c>
      <c r="AD2">
        <f>C2-AA2</f>
        <v>-7.2428583306861796E-4</v>
      </c>
      <c r="AE2">
        <f>D2-AB2</f>
        <v>-4.5932034136663311E-5</v>
      </c>
      <c r="AF2">
        <f t="shared" ref="AF2:AF65" si="8">E2-AC2</f>
        <v>-7.8356020085483134E-4</v>
      </c>
      <c r="AG2">
        <f>AD2^2</f>
        <v>5.2458996798390188E-7</v>
      </c>
      <c r="AH2">
        <f t="shared" ref="AH2:AI17" si="9">AE2^2</f>
        <v>2.1097517599316038E-9</v>
      </c>
      <c r="AI2">
        <f t="shared" si="9"/>
        <v>6.1396658836366364E-7</v>
      </c>
      <c r="AJ2">
        <f>(AA2-C$246)^2</f>
        <v>2.1167047239682238E-8</v>
      </c>
      <c r="AK2">
        <f t="shared" ref="AK2:AL17" si="10">(AB2-D$246)^2</f>
        <v>5.5300929632941635E-10</v>
      </c>
      <c r="AL2">
        <f t="shared" si="10"/>
        <v>2.4017694672888277E-7</v>
      </c>
      <c r="AM2">
        <f>(C2-C$246)^2</f>
        <v>3.350057814546817E-7</v>
      </c>
      <c r="AN2">
        <f t="shared" ref="AN2:AO17" si="11">(D2-D$246)^2</f>
        <v>5.0247187544330005E-10</v>
      </c>
      <c r="AO2">
        <f t="shared" si="11"/>
        <v>8.6131502408855869E-8</v>
      </c>
    </row>
    <row r="3" spans="1:41" x14ac:dyDescent="0.4">
      <c r="A3" s="2">
        <v>1</v>
      </c>
      <c r="B3" s="3">
        <v>43223</v>
      </c>
      <c r="C3">
        <v>1.4870162479451407E-2</v>
      </c>
      <c r="D3">
        <v>1.6319491828601186E-2</v>
      </c>
      <c r="E3">
        <v>-8.7719860728369941E-3</v>
      </c>
      <c r="F3" s="74">
        <v>320.55</v>
      </c>
      <c r="G3" s="74">
        <f>LN(F3/F2)</f>
        <v>-6.1578847319798896E-3</v>
      </c>
      <c r="I3">
        <f t="shared" si="0"/>
        <v>1.429136563991729E-2</v>
      </c>
      <c r="J3">
        <f t="shared" si="1"/>
        <v>1.6297075944156372E-2</v>
      </c>
      <c r="K3">
        <f t="shared" si="2"/>
        <v>-9.0654677629112747E-3</v>
      </c>
      <c r="M3">
        <f t="shared" ref="M3:M66" si="12">G3-$G$246</f>
        <v>-5.6669632076968429E-3</v>
      </c>
      <c r="O3" s="75">
        <f t="shared" ref="O3:O66" si="13">I3*$M3</f>
        <v>-8.0988643269154121E-5</v>
      </c>
      <c r="P3" s="75">
        <f t="shared" ref="P3:Q66" si="14">J3*$M3</f>
        <v>-9.2354929768575448E-5</v>
      </c>
      <c r="Q3" s="75">
        <f t="shared" si="3"/>
        <v>5.1373672272979999E-5</v>
      </c>
      <c r="R3" s="75"/>
      <c r="S3" s="75">
        <f t="shared" ref="S3:S66" si="15">M3^2</f>
        <v>3.2114471997389691E-5</v>
      </c>
      <c r="U3">
        <f t="shared" si="4"/>
        <v>1.5970820975857093E-2</v>
      </c>
      <c r="V3" s="76">
        <f t="shared" si="5"/>
        <v>1.6568535125509275E-2</v>
      </c>
      <c r="W3">
        <f t="shared" si="6"/>
        <v>-3.4082358997693683E-3</v>
      </c>
      <c r="X3" s="76">
        <f t="shared" ref="X3:Z66" si="16">U3^2</f>
        <v>2.5506712264287691E-4</v>
      </c>
      <c r="Y3" s="76">
        <f t="shared" si="7"/>
        <v>2.7451635620523467E-4</v>
      </c>
      <c r="Z3" s="76">
        <f t="shared" si="7"/>
        <v>1.1616071948476716E-5</v>
      </c>
      <c r="AA3">
        <f t="shared" ref="AA3:AC66" si="17">O$251+O$249*$G3</f>
        <v>-1.1006584964056865E-3</v>
      </c>
      <c r="AB3">
        <f t="shared" si="17"/>
        <v>-2.4904329690808921E-4</v>
      </c>
      <c r="AC3">
        <f t="shared" si="17"/>
        <v>-5.3637501730676258E-3</v>
      </c>
      <c r="AD3">
        <f t="shared" ref="AD3:AD65" si="18">C3-AA3</f>
        <v>1.5970820975857093E-2</v>
      </c>
      <c r="AE3">
        <f t="shared" ref="AE3:AE65" si="19">D3-AB3</f>
        <v>1.6568535125509275E-2</v>
      </c>
      <c r="AF3">
        <f t="shared" si="8"/>
        <v>-3.4082358997693683E-3</v>
      </c>
      <c r="AG3">
        <f>AD3^2</f>
        <v>2.5506712264287691E-4</v>
      </c>
      <c r="AH3">
        <f t="shared" si="9"/>
        <v>2.7451635620523467E-4</v>
      </c>
      <c r="AI3">
        <f t="shared" si="9"/>
        <v>1.1616071948476716E-5</v>
      </c>
      <c r="AJ3">
        <f t="shared" ref="AJ3:AL66" si="20">(AA3-C$246)^2</f>
        <v>2.8205702254166763E-6</v>
      </c>
      <c r="AK3">
        <f t="shared" si="10"/>
        <v>7.3690087140788964E-8</v>
      </c>
      <c r="AL3">
        <f t="shared" si="10"/>
        <v>3.2004272353348039E-5</v>
      </c>
      <c r="AM3">
        <f t="shared" ref="AM3:AO66" si="21">(C3-C$246)^2</f>
        <v>2.0424313185380853E-4</v>
      </c>
      <c r="AN3">
        <f t="shared" si="11"/>
        <v>2.6559468432960033E-4</v>
      </c>
      <c r="AO3">
        <f t="shared" si="11"/>
        <v>8.2182705760383546E-5</v>
      </c>
    </row>
    <row r="4" spans="1:41" x14ac:dyDescent="0.4">
      <c r="A4" s="2">
        <v>2</v>
      </c>
      <c r="B4" s="3">
        <v>43224</v>
      </c>
      <c r="C4">
        <v>-3.6968618813260916E-3</v>
      </c>
      <c r="D4">
        <v>-3.6036075032985443E-3</v>
      </c>
      <c r="E4">
        <v>-1.3303965626362815E-2</v>
      </c>
      <c r="F4" s="74">
        <v>316.75</v>
      </c>
      <c r="G4" s="74">
        <f t="shared" ref="G4:G67" si="22">LN(F4/F3)</f>
        <v>-1.1925451232017903E-2</v>
      </c>
      <c r="I4">
        <f t="shared" si="0"/>
        <v>-4.2756587208602082E-3</v>
      </c>
      <c r="J4">
        <f t="shared" si="1"/>
        <v>-3.6260233877433595E-3</v>
      </c>
      <c r="K4">
        <f t="shared" si="2"/>
        <v>-1.3597447316437096E-2</v>
      </c>
      <c r="M4">
        <f t="shared" si="12"/>
        <v>-1.1434529707734857E-2</v>
      </c>
      <c r="O4" s="75">
        <f t="shared" si="13"/>
        <v>4.8890146663811671E-5</v>
      </c>
      <c r="P4" s="75">
        <f>J4*$M4</f>
        <v>4.1461872148092835E-5</v>
      </c>
      <c r="Q4" s="75">
        <f t="shared" si="3"/>
        <v>1.5548041528915958E-4</v>
      </c>
      <c r="R4" s="75"/>
      <c r="S4" s="75">
        <f>M4^2</f>
        <v>1.3074846963707102E-4</v>
      </c>
      <c r="U4">
        <f t="shared" si="4"/>
        <v>-8.8693336165282652E-4</v>
      </c>
      <c r="V4" s="76">
        <f t="shared" si="5"/>
        <v>-3.0782859206284646E-3</v>
      </c>
      <c r="W4">
        <f t="shared" si="6"/>
        <v>-2.1825530544130039E-3</v>
      </c>
      <c r="X4" s="76">
        <f t="shared" si="16"/>
        <v>7.8665078801278355E-7</v>
      </c>
      <c r="Y4" s="76">
        <f t="shared" si="7"/>
        <v>9.4758442091394332E-6</v>
      </c>
      <c r="Z4" s="76">
        <f t="shared" si="7"/>
        <v>4.7635378353275327E-6</v>
      </c>
      <c r="AA4">
        <f t="shared" si="17"/>
        <v>-2.8099285196732651E-3</v>
      </c>
      <c r="AB4">
        <f t="shared" si="17"/>
        <v>-5.2532158267007965E-4</v>
      </c>
      <c r="AC4">
        <f t="shared" si="17"/>
        <v>-1.1121412571949811E-2</v>
      </c>
      <c r="AD4">
        <f t="shared" si="18"/>
        <v>-8.8693336165282652E-4</v>
      </c>
      <c r="AE4">
        <f t="shared" si="19"/>
        <v>-3.0782859206284646E-3</v>
      </c>
      <c r="AF4">
        <f t="shared" si="8"/>
        <v>-2.1825530544130039E-3</v>
      </c>
      <c r="AG4">
        <f t="shared" ref="AG4:AI66" si="23">AD4^2</f>
        <v>7.8665078801278355E-7</v>
      </c>
      <c r="AH4">
        <f t="shared" si="9"/>
        <v>9.4758442091394332E-6</v>
      </c>
      <c r="AI4">
        <f t="shared" si="9"/>
        <v>4.7635378353275327E-6</v>
      </c>
      <c r="AJ4">
        <f t="shared" si="20"/>
        <v>1.1483459560135196E-5</v>
      </c>
      <c r="AK4">
        <f t="shared" si="10"/>
        <v>3.0001633288144032E-7</v>
      </c>
      <c r="AL4">
        <f t="shared" si="10"/>
        <v>1.3029981101319053E-4</v>
      </c>
      <c r="AM4">
        <f t="shared" si="21"/>
        <v>1.828125749726795E-5</v>
      </c>
      <c r="AN4">
        <f t="shared" si="11"/>
        <v>1.314804560846183E-5</v>
      </c>
      <c r="AO4">
        <f t="shared" si="11"/>
        <v>1.8489057352328239E-4</v>
      </c>
    </row>
    <row r="5" spans="1:41" x14ac:dyDescent="0.4">
      <c r="A5" s="2">
        <v>3</v>
      </c>
      <c r="B5" s="3">
        <v>43228</v>
      </c>
      <c r="C5">
        <v>5.5401803756153509E-3</v>
      </c>
      <c r="D5">
        <v>-1.2715884325302561E-2</v>
      </c>
      <c r="E5">
        <v>0</v>
      </c>
      <c r="F5" s="74">
        <v>315.87</v>
      </c>
      <c r="G5" s="74">
        <f t="shared" si="22"/>
        <v>-2.7820826644707254E-3</v>
      </c>
      <c r="I5">
        <f t="shared" si="0"/>
        <v>4.9613835360812347E-3</v>
      </c>
      <c r="J5">
        <f t="shared" si="1"/>
        <v>-1.2738300209747377E-2</v>
      </c>
      <c r="K5">
        <f t="shared" si="2"/>
        <v>-2.9348169007428022E-4</v>
      </c>
      <c r="M5">
        <f t="shared" si="12"/>
        <v>-2.2911611401876786E-3</v>
      </c>
      <c r="O5" s="75">
        <f t="shared" si="13"/>
        <v>-1.1367329159436259E-5</v>
      </c>
      <c r="P5" s="75">
        <f t="shared" si="14"/>
        <v>2.9185498432617746E-5</v>
      </c>
      <c r="Q5" s="75">
        <f t="shared" si="3"/>
        <v>6.7241384365479484E-7</v>
      </c>
      <c r="R5" s="75"/>
      <c r="S5" s="75">
        <f t="shared" si="15"/>
        <v>5.249419370306104E-6</v>
      </c>
      <c r="U5">
        <f t="shared" si="4"/>
        <v>5.6403896741764872E-3</v>
      </c>
      <c r="V5" s="76">
        <f t="shared" si="5"/>
        <v>-1.2628548883566505E-2</v>
      </c>
      <c r="W5">
        <f t="shared" si="6"/>
        <v>1.9937450539176077E-3</v>
      </c>
      <c r="X5" s="76">
        <f t="shared" si="16"/>
        <v>3.1813995676556742E-5</v>
      </c>
      <c r="Y5" s="76">
        <f t="shared" si="7"/>
        <v>1.5948024690462881E-4</v>
      </c>
      <c r="Z5" s="76">
        <f t="shared" si="7"/>
        <v>3.9750193400209246E-6</v>
      </c>
      <c r="AA5">
        <f t="shared" si="17"/>
        <v>-1.002092985611364E-4</v>
      </c>
      <c r="AB5">
        <f t="shared" si="17"/>
        <v>-8.7335441736056455E-5</v>
      </c>
      <c r="AC5">
        <f t="shared" si="17"/>
        <v>-1.9937450539176077E-3</v>
      </c>
      <c r="AD5">
        <f t="shared" si="18"/>
        <v>5.6403896741764872E-3</v>
      </c>
      <c r="AE5">
        <f t="shared" si="19"/>
        <v>-1.2628548883566505E-2</v>
      </c>
      <c r="AF5">
        <f t="shared" si="8"/>
        <v>1.9937450539176077E-3</v>
      </c>
      <c r="AG5">
        <f t="shared" si="23"/>
        <v>3.1813995676556742E-5</v>
      </c>
      <c r="AH5">
        <f t="shared" si="9"/>
        <v>1.5948024690462881E-4</v>
      </c>
      <c r="AI5">
        <f t="shared" si="9"/>
        <v>3.9750193400209246E-6</v>
      </c>
      <c r="AJ5">
        <f t="shared" si="20"/>
        <v>4.6104933557102952E-7</v>
      </c>
      <c r="AK5">
        <f t="shared" si="10"/>
        <v>1.2045353598460046E-8</v>
      </c>
      <c r="AL5">
        <f t="shared" si="10"/>
        <v>5.2314061784317333E-6</v>
      </c>
      <c r="AM5">
        <f t="shared" si="21"/>
        <v>2.4615326592097937E-5</v>
      </c>
      <c r="AN5">
        <f t="shared" si="11"/>
        <v>1.6226429223365006E-4</v>
      </c>
      <c r="AO5">
        <f t="shared" si="11"/>
        <v>8.6131502408855869E-8</v>
      </c>
    </row>
    <row r="6" spans="1:41" x14ac:dyDescent="0.4">
      <c r="A6" s="2">
        <v>4</v>
      </c>
      <c r="B6" s="3">
        <v>43229</v>
      </c>
      <c r="C6">
        <v>1.8399269220072951E-3</v>
      </c>
      <c r="D6">
        <v>5.4694758045354761E-3</v>
      </c>
      <c r="E6">
        <v>8.8889474172459942E-3</v>
      </c>
      <c r="F6" s="74">
        <v>314.42</v>
      </c>
      <c r="G6" s="74">
        <f t="shared" si="22"/>
        <v>-4.6010647734097531E-3</v>
      </c>
      <c r="I6">
        <f t="shared" si="0"/>
        <v>1.2611300824731787E-3</v>
      </c>
      <c r="J6">
        <f t="shared" si="1"/>
        <v>5.4470599200906614E-3</v>
      </c>
      <c r="K6">
        <f t="shared" si="2"/>
        <v>8.5954657271717135E-3</v>
      </c>
      <c r="M6">
        <f t="shared" si="12"/>
        <v>-4.1101432491267064E-3</v>
      </c>
      <c r="O6" s="75">
        <f t="shared" si="13"/>
        <v>-5.1834252947477419E-6</v>
      </c>
      <c r="P6" s="75">
        <f t="shared" si="14"/>
        <v>-2.238819655814929E-5</v>
      </c>
      <c r="Q6" s="75">
        <f t="shared" si="3"/>
        <v>-3.5328595431634795E-5</v>
      </c>
      <c r="R6" s="75"/>
      <c r="S6" s="75">
        <f t="shared" si="15"/>
        <v>1.6893277528341839E-5</v>
      </c>
      <c r="U6">
        <f t="shared" si="4"/>
        <v>2.4792078709168115E-3</v>
      </c>
      <c r="V6" s="76">
        <f t="shared" si="5"/>
        <v>5.6439442266864254E-3</v>
      </c>
      <c r="W6">
        <f t="shared" si="6"/>
        <v>1.2698551012683431E-2</v>
      </c>
      <c r="X6" s="76">
        <f t="shared" si="16"/>
        <v>6.1464716672158699E-6</v>
      </c>
      <c r="Y6" s="76">
        <f t="shared" si="7"/>
        <v>3.1854106433947034E-5</v>
      </c>
      <c r="Z6" s="76">
        <f t="shared" si="7"/>
        <v>1.6125319782172339E-4</v>
      </c>
      <c r="AA6">
        <f t="shared" si="17"/>
        <v>-6.3928094890951628E-4</v>
      </c>
      <c r="AB6">
        <f t="shared" si="17"/>
        <v>-1.7446842215094934E-4</v>
      </c>
      <c r="AC6">
        <f t="shared" si="17"/>
        <v>-3.8096035954374376E-3</v>
      </c>
      <c r="AD6">
        <f t="shared" si="18"/>
        <v>2.4792078709168115E-3</v>
      </c>
      <c r="AE6">
        <f t="shared" si="19"/>
        <v>5.6439442266864254E-3</v>
      </c>
      <c r="AF6">
        <f t="shared" si="8"/>
        <v>1.2698551012683431E-2</v>
      </c>
      <c r="AG6">
        <f t="shared" si="23"/>
        <v>6.1464716672158699E-6</v>
      </c>
      <c r="AH6">
        <f t="shared" si="9"/>
        <v>3.1854106433947034E-5</v>
      </c>
      <c r="AI6">
        <f t="shared" si="9"/>
        <v>1.6125319782172339E-4</v>
      </c>
      <c r="AJ6">
        <f t="shared" si="20"/>
        <v>1.4837134986997309E-6</v>
      </c>
      <c r="AK6">
        <f t="shared" si="10"/>
        <v>3.8763430183694943E-8</v>
      </c>
      <c r="AL6">
        <f t="shared" si="10"/>
        <v>1.6835308860182774E-5</v>
      </c>
      <c r="AM6">
        <f t="shared" si="21"/>
        <v>1.5904490849188065E-6</v>
      </c>
      <c r="AN6">
        <f t="shared" si="11"/>
        <v>2.9670461773058084E-5</v>
      </c>
      <c r="AO6">
        <f t="shared" si="11"/>
        <v>7.3882031066983548E-5</v>
      </c>
    </row>
    <row r="7" spans="1:41" x14ac:dyDescent="0.4">
      <c r="A7" s="2">
        <v>5</v>
      </c>
      <c r="B7" s="3">
        <v>43230</v>
      </c>
      <c r="C7">
        <v>-9.2336759469454407E-3</v>
      </c>
      <c r="D7">
        <v>-1.0969031370573933E-2</v>
      </c>
      <c r="E7">
        <v>3.4786116085415604E-2</v>
      </c>
      <c r="F7" s="74">
        <v>317.31</v>
      </c>
      <c r="G7" s="74">
        <f t="shared" si="22"/>
        <v>9.1495422447032387E-3</v>
      </c>
      <c r="I7">
        <f t="shared" si="0"/>
        <v>-9.8124727864795577E-3</v>
      </c>
      <c r="J7">
        <f t="shared" si="1"/>
        <v>-1.0991447255018749E-2</v>
      </c>
      <c r="K7">
        <f t="shared" si="2"/>
        <v>3.4492634395341323E-2</v>
      </c>
      <c r="M7">
        <f t="shared" si="12"/>
        <v>9.6404637689862845E-3</v>
      </c>
      <c r="O7" s="75">
        <f t="shared" si="13"/>
        <v>-9.4596788382220062E-5</v>
      </c>
      <c r="P7" s="75">
        <f t="shared" si="14"/>
        <v>-1.05962649030732E-4</v>
      </c>
      <c r="Q7" s="75">
        <f t="shared" si="3"/>
        <v>3.3252499218517815E-4</v>
      </c>
      <c r="R7" s="75"/>
      <c r="S7" s="75">
        <f t="shared" si="15"/>
        <v>9.2938541681137238E-5</v>
      </c>
      <c r="U7">
        <f>C7-(O$251+O$249*$G7)</f>
        <v>-1.2669510625682074E-2</v>
      </c>
      <c r="V7" s="76">
        <f t="shared" si="5"/>
        <v>-1.1453245277465227E-2</v>
      </c>
      <c r="W7">
        <f t="shared" si="6"/>
        <v>2.4868725290849415E-2</v>
      </c>
      <c r="X7" s="76">
        <f t="shared" si="16"/>
        <v>1.6051649949427098E-4</v>
      </c>
      <c r="Y7" s="76">
        <f t="shared" si="7"/>
        <v>1.3117682738577951E-4</v>
      </c>
      <c r="Z7" s="76">
        <f t="shared" si="7"/>
        <v>6.1845349759173337E-4</v>
      </c>
      <c r="AA7">
        <f t="shared" si="17"/>
        <v>3.4358346787366342E-3</v>
      </c>
      <c r="AB7">
        <f t="shared" si="17"/>
        <v>4.8421390689129285E-4</v>
      </c>
      <c r="AC7">
        <f t="shared" si="17"/>
        <v>9.9173907945661888E-3</v>
      </c>
      <c r="AD7">
        <f t="shared" si="18"/>
        <v>-1.2669510625682074E-2</v>
      </c>
      <c r="AE7">
        <f t="shared" si="19"/>
        <v>-1.1453245277465227E-2</v>
      </c>
      <c r="AF7">
        <f t="shared" si="8"/>
        <v>2.4868725290849415E-2</v>
      </c>
      <c r="AG7">
        <f t="shared" si="23"/>
        <v>1.6051649949427098E-4</v>
      </c>
      <c r="AH7">
        <f t="shared" si="9"/>
        <v>1.3117682738577951E-4</v>
      </c>
      <c r="AI7">
        <f t="shared" si="9"/>
        <v>6.1845349759173337E-4</v>
      </c>
      <c r="AJ7">
        <f t="shared" si="20"/>
        <v>8.1626652146349927E-6</v>
      </c>
      <c r="AK7">
        <f t="shared" si="10"/>
        <v>2.1325741353547761E-7</v>
      </c>
      <c r="AL7">
        <f t="shared" si="10"/>
        <v>9.2619626451522237E-5</v>
      </c>
      <c r="AM7">
        <f t="shared" si="21"/>
        <v>9.6284622185401902E-5</v>
      </c>
      <c r="AN7">
        <f t="shared" si="11"/>
        <v>1.2081191275985918E-4</v>
      </c>
      <c r="AO7">
        <f t="shared" si="11"/>
        <v>1.1897418275306833E-3</v>
      </c>
    </row>
    <row r="8" spans="1:41" x14ac:dyDescent="0.4">
      <c r="A8" s="2">
        <v>6</v>
      </c>
      <c r="B8" s="3">
        <v>43231</v>
      </c>
      <c r="C8">
        <v>0</v>
      </c>
      <c r="D8">
        <v>9.1491946535880823E-3</v>
      </c>
      <c r="E8">
        <v>0</v>
      </c>
      <c r="F8" s="74">
        <v>318.51</v>
      </c>
      <c r="G8" s="74">
        <f t="shared" si="22"/>
        <v>3.7746576855200845E-3</v>
      </c>
      <c r="I8">
        <f t="shared" si="0"/>
        <v>-5.787968395341164E-4</v>
      </c>
      <c r="J8">
        <f t="shared" si="1"/>
        <v>9.1267787691432668E-3</v>
      </c>
      <c r="K8">
        <f t="shared" si="2"/>
        <v>-2.9348169007428022E-4</v>
      </c>
      <c r="M8">
        <f t="shared" si="12"/>
        <v>4.2655792098031308E-3</v>
      </c>
      <c r="O8" s="75">
        <f t="shared" si="13"/>
        <v>-2.4689037654164859E-6</v>
      </c>
      <c r="P8" s="75">
        <f t="shared" si="14"/>
        <v>3.893099777013013E-5</v>
      </c>
      <c r="Q8" s="75">
        <f t="shared" si="3"/>
        <v>-1.2518693956387356E-6</v>
      </c>
      <c r="R8" s="75"/>
      <c r="S8" s="75">
        <f t="shared" si="15"/>
        <v>1.8195165995104704E-5</v>
      </c>
      <c r="U8">
        <f t="shared" si="4"/>
        <v>-1.8429394679965439E-3</v>
      </c>
      <c r="V8" s="76">
        <f t="shared" si="5"/>
        <v>8.9224487606624596E-3</v>
      </c>
      <c r="W8">
        <f t="shared" si="6"/>
        <v>-4.5517360206615738E-3</v>
      </c>
      <c r="X8" s="76">
        <f t="shared" si="16"/>
        <v>3.3964258826993844E-6</v>
      </c>
      <c r="Y8" s="76">
        <f t="shared" si="7"/>
        <v>7.9610091886647059E-5</v>
      </c>
      <c r="Z8" s="76">
        <f t="shared" si="7"/>
        <v>2.071830080178806E-5</v>
      </c>
      <c r="AA8">
        <f t="shared" si="17"/>
        <v>1.8429394679965439E-3</v>
      </c>
      <c r="AB8">
        <f t="shared" si="17"/>
        <v>2.2674589292562356E-4</v>
      </c>
      <c r="AC8">
        <f t="shared" si="17"/>
        <v>4.5517360206615738E-3</v>
      </c>
      <c r="AD8">
        <f t="shared" si="18"/>
        <v>-1.8429394679965439E-3</v>
      </c>
      <c r="AE8">
        <f t="shared" si="19"/>
        <v>8.9224487606624596E-3</v>
      </c>
      <c r="AF8">
        <f t="shared" si="8"/>
        <v>-4.5517360206615738E-3</v>
      </c>
      <c r="AG8">
        <f t="shared" si="23"/>
        <v>3.3964258826993844E-6</v>
      </c>
      <c r="AH8">
        <f t="shared" si="9"/>
        <v>7.9610091886647059E-5</v>
      </c>
      <c r="AI8">
        <f t="shared" si="9"/>
        <v>2.071830080178806E-5</v>
      </c>
      <c r="AJ8">
        <f t="shared" si="20"/>
        <v>1.5980565850958951E-6</v>
      </c>
      <c r="AK8">
        <f t="shared" si="10"/>
        <v>4.1750752365767291E-8</v>
      </c>
      <c r="AL8">
        <f t="shared" si="10"/>
        <v>1.8132729943965435E-5</v>
      </c>
      <c r="AM8">
        <f t="shared" si="21"/>
        <v>3.350057814546817E-7</v>
      </c>
      <c r="AN8">
        <f t="shared" si="11"/>
        <v>8.3298090700884277E-5</v>
      </c>
      <c r="AO8">
        <f t="shared" si="11"/>
        <v>8.6131502408855869E-8</v>
      </c>
    </row>
    <row r="9" spans="1:41" x14ac:dyDescent="0.4">
      <c r="A9" s="2">
        <v>7</v>
      </c>
      <c r="B9" s="3">
        <v>43234</v>
      </c>
      <c r="C9">
        <v>-3.7174764001324202E-3</v>
      </c>
      <c r="D9">
        <v>-5.4794657646255957E-3</v>
      </c>
      <c r="E9">
        <v>-3.4786116085415542E-2</v>
      </c>
      <c r="F9" s="74">
        <v>317.72000000000003</v>
      </c>
      <c r="G9" s="74">
        <f t="shared" si="22"/>
        <v>-2.4833799286599558E-3</v>
      </c>
      <c r="I9">
        <f t="shared" si="0"/>
        <v>-4.2962732396665364E-3</v>
      </c>
      <c r="J9">
        <f t="shared" si="1"/>
        <v>-5.5018816490704104E-3</v>
      </c>
      <c r="K9">
        <f t="shared" si="2"/>
        <v>-3.5079597775489822E-2</v>
      </c>
      <c r="M9">
        <f t="shared" si="12"/>
        <v>-1.992458404376909E-3</v>
      </c>
      <c r="O9" s="75">
        <f t="shared" si="13"/>
        <v>8.5601457238732007E-6</v>
      </c>
      <c r="P9" s="75">
        <f t="shared" si="14"/>
        <v>1.0962270331577427E-5</v>
      </c>
      <c r="Q9" s="75">
        <f t="shared" si="3"/>
        <v>6.9894639409936218E-5</v>
      </c>
      <c r="R9" s="75"/>
      <c r="S9" s="75">
        <f t="shared" si="15"/>
        <v>3.9698904931721781E-6</v>
      </c>
      <c r="U9">
        <f t="shared" si="4"/>
        <v>-3.7057903344089108E-3</v>
      </c>
      <c r="V9" s="76">
        <f t="shared" si="5"/>
        <v>-5.4064387976685765E-3</v>
      </c>
      <c r="W9">
        <f t="shared" si="6"/>
        <v>-3.3090560833108296E-2</v>
      </c>
      <c r="X9" s="76">
        <f t="shared" si="16"/>
        <v>1.3732882002598507E-5</v>
      </c>
      <c r="Y9" s="76">
        <f t="shared" si="7"/>
        <v>2.9229580472936043E-5</v>
      </c>
      <c r="Z9" s="76">
        <f t="shared" si="7"/>
        <v>1.0949852162496407E-3</v>
      </c>
      <c r="AA9">
        <f t="shared" si="17"/>
        <v>-1.1686065723509219E-5</v>
      </c>
      <c r="AB9">
        <f t="shared" si="17"/>
        <v>-7.3026966957018838E-5</v>
      </c>
      <c r="AC9">
        <f t="shared" si="17"/>
        <v>-1.695555252307245E-3</v>
      </c>
      <c r="AD9">
        <f t="shared" si="18"/>
        <v>-3.7057903344089108E-3</v>
      </c>
      <c r="AE9">
        <f t="shared" si="19"/>
        <v>-5.4064387976685765E-3</v>
      </c>
      <c r="AF9">
        <f t="shared" si="8"/>
        <v>-3.3090560833108296E-2</v>
      </c>
      <c r="AG9">
        <f t="shared" si="23"/>
        <v>1.3732882002598507E-5</v>
      </c>
      <c r="AH9">
        <f t="shared" si="9"/>
        <v>2.9229580472936043E-5</v>
      </c>
      <c r="AI9">
        <f t="shared" si="9"/>
        <v>1.0949852162496407E-3</v>
      </c>
      <c r="AJ9">
        <f t="shared" si="20"/>
        <v>3.4867006140148607E-7</v>
      </c>
      <c r="AK9">
        <f t="shared" si="10"/>
        <v>9.1093378837125383E-9</v>
      </c>
      <c r="AL9">
        <f t="shared" si="10"/>
        <v>3.9562679581584474E-6</v>
      </c>
      <c r="AM9">
        <f t="shared" si="21"/>
        <v>1.8457963749874796E-5</v>
      </c>
      <c r="AN9">
        <f t="shared" si="11"/>
        <v>3.0270701680377738E-5</v>
      </c>
      <c r="AO9">
        <f t="shared" si="11"/>
        <v>1.2305781800901504E-3</v>
      </c>
    </row>
    <row r="10" spans="1:41" x14ac:dyDescent="0.4">
      <c r="A10" s="2">
        <v>8</v>
      </c>
      <c r="B10" s="3">
        <v>43235</v>
      </c>
      <c r="C10">
        <v>-1.3121087962697212E-2</v>
      </c>
      <c r="D10">
        <v>-1.8331810816609605E-3</v>
      </c>
      <c r="E10">
        <v>1.3187004281953681E-2</v>
      </c>
      <c r="F10" s="74">
        <v>314.94</v>
      </c>
      <c r="G10" s="74">
        <f t="shared" si="22"/>
        <v>-8.7883472726680029E-3</v>
      </c>
      <c r="I10">
        <f t="shared" si="0"/>
        <v>-1.3699884802231329E-2</v>
      </c>
      <c r="J10">
        <f t="shared" si="1"/>
        <v>-1.8555969661057754E-3</v>
      </c>
      <c r="K10">
        <f t="shared" si="2"/>
        <v>1.2893522591879401E-2</v>
      </c>
      <c r="M10">
        <f t="shared" si="12"/>
        <v>-8.2974257483849571E-3</v>
      </c>
      <c r="O10" s="75">
        <f t="shared" si="13"/>
        <v>1.1367377690794199E-4</v>
      </c>
      <c r="P10" s="75">
        <f t="shared" si="14"/>
        <v>1.5396678045191069E-5</v>
      </c>
      <c r="Q10" s="75">
        <f t="shared" si="3"/>
        <v>-1.0698304634124329E-4</v>
      </c>
      <c r="R10" s="75"/>
      <c r="S10" s="75">
        <f t="shared" si="15"/>
        <v>6.8847274049961665E-5</v>
      </c>
      <c r="U10">
        <f t="shared" si="4"/>
        <v>-1.1240868317218197E-2</v>
      </c>
      <c r="V10" s="76">
        <f t="shared" si="5"/>
        <v>-1.4581332243377202E-3</v>
      </c>
      <c r="W10">
        <f t="shared" si="6"/>
        <v>2.1176699949033075E-2</v>
      </c>
      <c r="X10" s="76">
        <f t="shared" si="16"/>
        <v>1.2635712052503986E-4</v>
      </c>
      <c r="Y10" s="76">
        <f t="shared" si="7"/>
        <v>2.1261524999175161E-6</v>
      </c>
      <c r="Z10" s="76">
        <f t="shared" si="7"/>
        <v>4.4845262073137744E-4</v>
      </c>
      <c r="AA10">
        <f t="shared" si="17"/>
        <v>-1.8802196454790142E-3</v>
      </c>
      <c r="AB10">
        <f t="shared" si="17"/>
        <v>-3.7504785732324038E-4</v>
      </c>
      <c r="AC10">
        <f t="shared" si="17"/>
        <v>-7.9896956670793932E-3</v>
      </c>
      <c r="AD10">
        <f t="shared" si="18"/>
        <v>-1.1240868317218197E-2</v>
      </c>
      <c r="AE10">
        <f t="shared" si="19"/>
        <v>-1.4581332243377202E-3</v>
      </c>
      <c r="AF10">
        <f t="shared" si="8"/>
        <v>2.1176699949033075E-2</v>
      </c>
      <c r="AG10">
        <f t="shared" si="23"/>
        <v>1.2635712052503986E-4</v>
      </c>
      <c r="AH10">
        <f t="shared" si="9"/>
        <v>2.1261524999175161E-6</v>
      </c>
      <c r="AI10">
        <f t="shared" si="9"/>
        <v>4.4845262073137744E-4</v>
      </c>
      <c r="AJ10">
        <f t="shared" si="20"/>
        <v>6.0467620735663332E-6</v>
      </c>
      <c r="AK10">
        <f t="shared" si="10"/>
        <v>1.5797742602026346E-7</v>
      </c>
      <c r="AL10">
        <f t="shared" si="10"/>
        <v>6.8611027130063317E-5</v>
      </c>
      <c r="AM10">
        <f t="shared" si="21"/>
        <v>1.8768684359440893E-4</v>
      </c>
      <c r="AN10">
        <f t="shared" si="11"/>
        <v>3.4432401006209583E-6</v>
      </c>
      <c r="AO10">
        <f t="shared" si="11"/>
        <v>1.6624292482730449E-4</v>
      </c>
    </row>
    <row r="11" spans="1:41" x14ac:dyDescent="0.4">
      <c r="A11" s="2">
        <v>9</v>
      </c>
      <c r="B11" s="3">
        <v>43236</v>
      </c>
      <c r="C11">
        <v>7.518832414027319E-3</v>
      </c>
      <c r="D11">
        <v>-1.8365478073013922E-3</v>
      </c>
      <c r="E11">
        <v>2.1599111803461721E-2</v>
      </c>
      <c r="F11" s="74">
        <v>315.97000000000003</v>
      </c>
      <c r="G11" s="74">
        <f t="shared" si="22"/>
        <v>3.2651278790134727E-3</v>
      </c>
      <c r="I11">
        <f t="shared" si="0"/>
        <v>6.9400355744932028E-3</v>
      </c>
      <c r="J11">
        <f t="shared" si="1"/>
        <v>-1.8589636917462071E-3</v>
      </c>
      <c r="K11">
        <f t="shared" si="2"/>
        <v>2.1305630113387441E-2</v>
      </c>
      <c r="M11">
        <f t="shared" si="12"/>
        <v>3.7560494032965195E-3</v>
      </c>
      <c r="O11" s="75">
        <f t="shared" si="13"/>
        <v>2.6067116478431812E-5</v>
      </c>
      <c r="P11" s="75">
        <f t="shared" si="14"/>
        <v>-6.9823594651332358E-6</v>
      </c>
      <c r="Q11" s="75">
        <f t="shared" si="3"/>
        <v>8.0024999274245251E-5</v>
      </c>
      <c r="R11" s="75"/>
      <c r="S11" s="75">
        <f t="shared" si="15"/>
        <v>1.410790712000414E-5</v>
      </c>
      <c r="U11">
        <f t="shared" si="4"/>
        <v>5.8268966707762711E-3</v>
      </c>
      <c r="V11" s="76">
        <f t="shared" si="5"/>
        <v>-2.0388861755828947E-3</v>
      </c>
      <c r="W11">
        <f t="shared" si="6"/>
        <v>1.7556030621546002E-2</v>
      </c>
      <c r="X11" s="76">
        <f t="shared" si="16"/>
        <v>3.3952724811903594E-5</v>
      </c>
      <c r="Y11" s="76">
        <f t="shared" si="7"/>
        <v>4.1570568369830428E-6</v>
      </c>
      <c r="Z11" s="76">
        <f t="shared" si="7"/>
        <v>3.0821421118466092E-4</v>
      </c>
      <c r="AA11">
        <f t="shared" si="17"/>
        <v>1.6919357432510483E-3</v>
      </c>
      <c r="AB11">
        <f t="shared" si="17"/>
        <v>2.0233836828150245E-4</v>
      </c>
      <c r="AC11">
        <f t="shared" si="17"/>
        <v>4.0430811819157182E-3</v>
      </c>
      <c r="AD11">
        <f t="shared" si="18"/>
        <v>5.8268966707762711E-3</v>
      </c>
      <c r="AE11">
        <f t="shared" si="19"/>
        <v>-2.0388861755828947E-3</v>
      </c>
      <c r="AF11">
        <f t="shared" si="8"/>
        <v>1.7556030621546002E-2</v>
      </c>
      <c r="AG11">
        <f t="shared" si="23"/>
        <v>3.3952724811903594E-5</v>
      </c>
      <c r="AH11">
        <f t="shared" si="9"/>
        <v>4.1570568369830428E-6</v>
      </c>
      <c r="AI11">
        <f t="shared" si="9"/>
        <v>3.0821421118466092E-4</v>
      </c>
      <c r="AJ11">
        <f t="shared" si="20"/>
        <v>1.2390782189681329E-6</v>
      </c>
      <c r="AK11">
        <f t="shared" si="10"/>
        <v>3.2372100189963052E-8</v>
      </c>
      <c r="AL11">
        <f t="shared" si="10"/>
        <v>1.405949634921757E-5</v>
      </c>
      <c r="AM11">
        <f t="shared" si="21"/>
        <v>4.81640937752312E-5</v>
      </c>
      <c r="AN11">
        <f t="shared" si="11"/>
        <v>3.4557460072306872E-6</v>
      </c>
      <c r="AO11">
        <f t="shared" si="11"/>
        <v>4.5392987452848175E-4</v>
      </c>
    </row>
    <row r="12" spans="1:41" x14ac:dyDescent="0.4">
      <c r="A12" s="2">
        <v>10</v>
      </c>
      <c r="B12" s="3">
        <v>43237</v>
      </c>
      <c r="C12">
        <v>-3.7523496185504642E-3</v>
      </c>
      <c r="D12">
        <v>7.3260400920728812E-3</v>
      </c>
      <c r="E12">
        <v>-4.2826617920008478E-3</v>
      </c>
      <c r="F12" s="74">
        <v>314.29000000000002</v>
      </c>
      <c r="G12" s="74">
        <f t="shared" si="22"/>
        <v>-5.3311458095208408E-3</v>
      </c>
      <c r="I12">
        <f t="shared" si="0"/>
        <v>-4.3311464580845808E-3</v>
      </c>
      <c r="J12">
        <f t="shared" si="1"/>
        <v>7.3036242076280665E-3</v>
      </c>
      <c r="K12">
        <f t="shared" si="2"/>
        <v>-4.5761434820751276E-3</v>
      </c>
      <c r="M12">
        <f t="shared" si="12"/>
        <v>-4.8402242852377941E-3</v>
      </c>
      <c r="O12" s="75">
        <f t="shared" si="13"/>
        <v>2.0963720269342642E-5</v>
      </c>
      <c r="P12" s="75">
        <f t="shared" si="14"/>
        <v>-3.5351179260012007E-5</v>
      </c>
      <c r="Q12" s="75">
        <f t="shared" si="3"/>
        <v>2.2149560814672673E-5</v>
      </c>
      <c r="R12" s="75"/>
      <c r="S12" s="75">
        <f t="shared" si="15"/>
        <v>2.3427771131405713E-5</v>
      </c>
      <c r="U12">
        <f t="shared" si="4"/>
        <v>-2.8967026113436416E-3</v>
      </c>
      <c r="V12" s="76">
        <f t="shared" si="5"/>
        <v>7.5354808959246363E-3</v>
      </c>
      <c r="W12">
        <f t="shared" si="6"/>
        <v>2.5576913984026294E-4</v>
      </c>
      <c r="X12" s="76">
        <f t="shared" si="16"/>
        <v>8.3908860185650729E-6</v>
      </c>
      <c r="Y12" s="76">
        <f t="shared" si="7"/>
        <v>5.678347233284516E-5</v>
      </c>
      <c r="Z12" s="76">
        <f t="shared" si="7"/>
        <v>6.5417852894627983E-8</v>
      </c>
      <c r="AA12">
        <f t="shared" si="17"/>
        <v>-8.5564700720682267E-4</v>
      </c>
      <c r="AB12">
        <f t="shared" si="17"/>
        <v>-2.0944080385175499E-4</v>
      </c>
      <c r="AC12">
        <f t="shared" si="17"/>
        <v>-4.5384309318411108E-3</v>
      </c>
      <c r="AD12">
        <f t="shared" si="18"/>
        <v>-2.8967026113436416E-3</v>
      </c>
      <c r="AE12">
        <f t="shared" si="19"/>
        <v>7.5354808959246363E-3</v>
      </c>
      <c r="AF12">
        <f t="shared" si="8"/>
        <v>2.5576913984026294E-4</v>
      </c>
      <c r="AG12">
        <f t="shared" si="23"/>
        <v>8.3908860185650729E-6</v>
      </c>
      <c r="AH12">
        <f t="shared" si="9"/>
        <v>5.678347233284516E-5</v>
      </c>
      <c r="AI12">
        <f t="shared" si="9"/>
        <v>6.5417852894627983E-8</v>
      </c>
      <c r="AJ12">
        <f t="shared" si="20"/>
        <v>2.057629149452943E-6</v>
      </c>
      <c r="AK12">
        <f t="shared" si="10"/>
        <v>5.3757523907852825E-8</v>
      </c>
      <c r="AL12">
        <f t="shared" si="10"/>
        <v>2.3347379585825271E-5</v>
      </c>
      <c r="AM12">
        <f t="shared" si="21"/>
        <v>1.8758829641378609E-5</v>
      </c>
      <c r="AN12">
        <f t="shared" si="11"/>
        <v>5.3342926566250705E-5</v>
      </c>
      <c r="AO12">
        <f t="shared" si="11"/>
        <v>2.0941089168538674E-5</v>
      </c>
    </row>
    <row r="13" spans="1:41" x14ac:dyDescent="0.4">
      <c r="A13" s="2">
        <v>11</v>
      </c>
      <c r="B13" s="3">
        <v>43238</v>
      </c>
      <c r="C13">
        <v>1.8779348242001143E-3</v>
      </c>
      <c r="D13">
        <v>-1.8264845260342985E-3</v>
      </c>
      <c r="E13">
        <v>-2.6088436084297853E-2</v>
      </c>
      <c r="F13" s="74">
        <v>315.37</v>
      </c>
      <c r="G13" s="74">
        <f t="shared" si="22"/>
        <v>3.4304261318930536E-3</v>
      </c>
      <c r="I13">
        <f t="shared" si="0"/>
        <v>1.2991379846659979E-3</v>
      </c>
      <c r="J13">
        <f t="shared" si="1"/>
        <v>-1.8489004104791135E-3</v>
      </c>
      <c r="K13">
        <f t="shared" si="2"/>
        <v>-2.6381917774372134E-2</v>
      </c>
      <c r="M13">
        <f t="shared" si="12"/>
        <v>3.9213476561760999E-3</v>
      </c>
      <c r="O13" s="75">
        <f t="shared" si="13"/>
        <v>5.0943716912193534E-6</v>
      </c>
      <c r="P13" s="75">
        <f t="shared" si="14"/>
        <v>-7.2501812911353004E-6</v>
      </c>
      <c r="Q13" s="75">
        <f t="shared" si="3"/>
        <v>-1.0345267142996475E-4</v>
      </c>
      <c r="R13" s="75"/>
      <c r="S13" s="75">
        <f t="shared" si="15"/>
        <v>1.5376967440597793E-5</v>
      </c>
      <c r="U13">
        <f t="shared" si="4"/>
        <v>1.3701146224649741E-4</v>
      </c>
      <c r="V13" s="76">
        <f t="shared" si="5"/>
        <v>-2.0367410202610714E-3</v>
      </c>
      <c r="W13">
        <f t="shared" si="6"/>
        <v>-3.0296531667902638E-2</v>
      </c>
      <c r="X13" s="76">
        <f t="shared" si="16"/>
        <v>1.8772140786923386E-8</v>
      </c>
      <c r="Y13" s="76">
        <f t="shared" si="7"/>
        <v>4.1483139836141101E-6</v>
      </c>
      <c r="Z13" s="76">
        <f t="shared" si="7"/>
        <v>9.1787983110422735E-4</v>
      </c>
      <c r="AA13">
        <f t="shared" si="17"/>
        <v>1.7409233619536169E-3</v>
      </c>
      <c r="AB13">
        <f t="shared" si="17"/>
        <v>2.1025649422677271E-4</v>
      </c>
      <c r="AC13">
        <f t="shared" si="17"/>
        <v>4.2080955836047863E-3</v>
      </c>
      <c r="AD13">
        <f t="shared" si="18"/>
        <v>1.3701146224649741E-4</v>
      </c>
      <c r="AE13">
        <f t="shared" si="19"/>
        <v>-2.0367410202610714E-3</v>
      </c>
      <c r="AF13">
        <f t="shared" si="8"/>
        <v>-3.0296531667902638E-2</v>
      </c>
      <c r="AG13">
        <f t="shared" si="23"/>
        <v>1.8772140786923386E-8</v>
      </c>
      <c r="AH13">
        <f t="shared" si="9"/>
        <v>4.1483139836141101E-6</v>
      </c>
      <c r="AI13">
        <f t="shared" si="9"/>
        <v>9.1787983110422735E-4</v>
      </c>
      <c r="AJ13">
        <f t="shared" si="20"/>
        <v>1.3505380541108419E-6</v>
      </c>
      <c r="AK13">
        <f t="shared" si="10"/>
        <v>3.5284094683257701E-8</v>
      </c>
      <c r="AL13">
        <f t="shared" si="10"/>
        <v>1.5324201935422066E-5</v>
      </c>
      <c r="AM13">
        <f t="shared" si="21"/>
        <v>1.6877595032020308E-6</v>
      </c>
      <c r="AN13">
        <f t="shared" si="11"/>
        <v>3.4184327278698342E-6</v>
      </c>
      <c r="AO13">
        <f t="shared" si="11"/>
        <v>6.9600558545373234E-4</v>
      </c>
    </row>
    <row r="14" spans="1:41" x14ac:dyDescent="0.4">
      <c r="A14" s="2">
        <v>12</v>
      </c>
      <c r="B14" s="3">
        <v>43241</v>
      </c>
      <c r="C14">
        <v>-5.6444176196770697E-3</v>
      </c>
      <c r="D14">
        <v>0</v>
      </c>
      <c r="E14">
        <v>0</v>
      </c>
      <c r="F14" s="74">
        <v>316.25</v>
      </c>
      <c r="G14" s="74">
        <f t="shared" si="22"/>
        <v>2.7864873480808595E-3</v>
      </c>
      <c r="I14">
        <f t="shared" si="0"/>
        <v>-6.2232144592111859E-3</v>
      </c>
      <c r="J14">
        <f t="shared" si="1"/>
        <v>-2.2415884444815022E-5</v>
      </c>
      <c r="K14">
        <f t="shared" si="2"/>
        <v>-2.9348169007428022E-4</v>
      </c>
      <c r="M14">
        <f t="shared" si="12"/>
        <v>3.2774088723639063E-3</v>
      </c>
      <c r="O14" s="75">
        <f t="shared" si="13"/>
        <v>-2.039601828324209E-5</v>
      </c>
      <c r="P14" s="75">
        <f t="shared" si="14"/>
        <v>-7.3466018561320823E-8</v>
      </c>
      <c r="Q14" s="75">
        <f t="shared" si="3"/>
        <v>-9.6185949492580011E-7</v>
      </c>
      <c r="R14" s="75"/>
      <c r="S14" s="75">
        <f t="shared" si="15"/>
        <v>1.0741408916649652E-5</v>
      </c>
      <c r="U14">
        <f t="shared" si="4"/>
        <v>-7.1945039518396458E-3</v>
      </c>
      <c r="V14" s="76">
        <f t="shared" si="5"/>
        <v>-1.7941050340445253E-4</v>
      </c>
      <c r="W14">
        <f t="shared" si="6"/>
        <v>-3.5652625754872451E-3</v>
      </c>
      <c r="X14" s="76">
        <f t="shared" si="16"/>
        <v>5.1760887113036281E-5</v>
      </c>
      <c r="Y14" s="76">
        <f t="shared" si="7"/>
        <v>3.2188128731839072E-8</v>
      </c>
      <c r="Z14" s="76">
        <f t="shared" si="7"/>
        <v>1.2711097232169945E-5</v>
      </c>
      <c r="AA14">
        <f t="shared" si="17"/>
        <v>1.5500863321625761E-3</v>
      </c>
      <c r="AB14">
        <f t="shared" si="17"/>
        <v>1.7941050340445253E-4</v>
      </c>
      <c r="AC14">
        <f t="shared" si="17"/>
        <v>3.5652625754872451E-3</v>
      </c>
      <c r="AD14">
        <f t="shared" si="18"/>
        <v>-7.1945039518396458E-3</v>
      </c>
      <c r="AE14">
        <f t="shared" si="19"/>
        <v>-1.7941050340445253E-4</v>
      </c>
      <c r="AF14">
        <f t="shared" si="8"/>
        <v>-3.5652625754872451E-3</v>
      </c>
      <c r="AG14">
        <f t="shared" si="23"/>
        <v>5.1760887113036281E-5</v>
      </c>
      <c r="AH14">
        <f t="shared" si="9"/>
        <v>3.2188128731839072E-8</v>
      </c>
      <c r="AI14">
        <f t="shared" si="9"/>
        <v>1.2711097232169945E-5</v>
      </c>
      <c r="AJ14">
        <f t="shared" si="20"/>
        <v>9.4340327849045068E-7</v>
      </c>
      <c r="AK14">
        <f t="shared" si="10"/>
        <v>2.4647310382281773E-8</v>
      </c>
      <c r="AL14">
        <f t="shared" si="10"/>
        <v>1.0704550162153645E-5</v>
      </c>
      <c r="AM14">
        <f t="shared" si="21"/>
        <v>3.8728398205335174E-5</v>
      </c>
      <c r="AN14">
        <f t="shared" si="11"/>
        <v>5.0247187544330005E-10</v>
      </c>
      <c r="AO14">
        <f t="shared" si="11"/>
        <v>8.6131502408855869E-8</v>
      </c>
    </row>
    <row r="15" spans="1:41" x14ac:dyDescent="0.4">
      <c r="A15" s="2">
        <v>13</v>
      </c>
      <c r="B15" s="3">
        <v>43243</v>
      </c>
      <c r="C15">
        <v>-1.1385322225125352E-2</v>
      </c>
      <c r="D15">
        <v>-3.6630077587371467E-3</v>
      </c>
      <c r="E15">
        <v>-8.8496152769824993E-3</v>
      </c>
      <c r="F15" s="74">
        <v>318.31</v>
      </c>
      <c r="G15" s="74">
        <f t="shared" si="22"/>
        <v>6.4927106551101151E-3</v>
      </c>
      <c r="I15">
        <f t="shared" si="0"/>
        <v>-1.1964119064659469E-2</v>
      </c>
      <c r="J15">
        <f t="shared" si="1"/>
        <v>-3.6854236431819619E-3</v>
      </c>
      <c r="K15">
        <f t="shared" si="2"/>
        <v>-9.14309696705678E-3</v>
      </c>
      <c r="M15">
        <f t="shared" si="12"/>
        <v>6.9836321793931618E-3</v>
      </c>
      <c r="O15" s="75">
        <f t="shared" si="13"/>
        <v>-8.3553006898047079E-5</v>
      </c>
      <c r="P15" s="75">
        <f t="shared" si="14"/>
        <v>-2.573764314922193E-5</v>
      </c>
      <c r="Q15" s="75">
        <f t="shared" si="3"/>
        <v>-6.3852026198449752E-5</v>
      </c>
      <c r="R15" s="75"/>
      <c r="S15" s="75">
        <f t="shared" si="15"/>
        <v>4.8771118417055686E-5</v>
      </c>
      <c r="U15">
        <f t="shared" si="4"/>
        <v>-1.4033781050816868E-2</v>
      </c>
      <c r="V15" s="76">
        <f t="shared" si="5"/>
        <v>-4.0199539735912082E-3</v>
      </c>
      <c r="W15">
        <f t="shared" si="6"/>
        <v>-1.6114736809727106E-2</v>
      </c>
      <c r="X15" s="76">
        <f t="shared" si="16"/>
        <v>1.9694701058226661E-4</v>
      </c>
      <c r="Y15" s="76">
        <f t="shared" si="7"/>
        <v>1.6160029949791746E-5</v>
      </c>
      <c r="Z15" s="76">
        <f t="shared" si="7"/>
        <v>2.5968474244677375E-4</v>
      </c>
      <c r="AA15">
        <f t="shared" si="17"/>
        <v>2.6484588256915167E-3</v>
      </c>
      <c r="AB15">
        <f t="shared" si="17"/>
        <v>3.5694621485406116E-4</v>
      </c>
      <c r="AC15">
        <f t="shared" si="17"/>
        <v>7.2651215327446056E-3</v>
      </c>
      <c r="AD15">
        <f t="shared" si="18"/>
        <v>-1.4033781050816868E-2</v>
      </c>
      <c r="AE15">
        <f t="shared" si="19"/>
        <v>-4.0199539735912082E-3</v>
      </c>
      <c r="AF15">
        <f t="shared" si="8"/>
        <v>-1.6114736809727106E-2</v>
      </c>
      <c r="AG15">
        <f t="shared" si="23"/>
        <v>1.9694701058226661E-4</v>
      </c>
      <c r="AH15">
        <f t="shared" si="9"/>
        <v>1.6160029949791746E-5</v>
      </c>
      <c r="AI15">
        <f t="shared" si="9"/>
        <v>2.5968474244677375E-4</v>
      </c>
      <c r="AJ15">
        <f t="shared" si="20"/>
        <v>4.2835007369449939E-6</v>
      </c>
      <c r="AK15">
        <f t="shared" si="10"/>
        <v>1.1191054196371938E-7</v>
      </c>
      <c r="AL15">
        <f t="shared" si="10"/>
        <v>4.8603762095908327E-5</v>
      </c>
      <c r="AM15">
        <f t="shared" si="21"/>
        <v>1.4314014499334818E-4</v>
      </c>
      <c r="AN15">
        <f t="shared" si="11"/>
        <v>1.3582347429724604E-5</v>
      </c>
      <c r="AO15">
        <f t="shared" si="11"/>
        <v>8.3596222149002892E-5</v>
      </c>
    </row>
    <row r="16" spans="1:41" x14ac:dyDescent="0.4">
      <c r="A16" s="2">
        <v>14</v>
      </c>
      <c r="B16" s="3">
        <v>43244</v>
      </c>
      <c r="C16">
        <v>-9.5878011551535133E-3</v>
      </c>
      <c r="D16">
        <v>-1.8365478073013922E-3</v>
      </c>
      <c r="E16">
        <v>4.4345970678657748E-3</v>
      </c>
      <c r="F16" s="74">
        <v>317.48</v>
      </c>
      <c r="G16" s="74">
        <f t="shared" si="22"/>
        <v>-2.6109264741651767E-3</v>
      </c>
      <c r="I16">
        <f t="shared" si="0"/>
        <v>-1.016659799468763E-2</v>
      </c>
      <c r="J16">
        <f t="shared" si="1"/>
        <v>-1.8589636917462071E-3</v>
      </c>
      <c r="K16">
        <f t="shared" si="2"/>
        <v>4.141115377791495E-3</v>
      </c>
      <c r="M16">
        <f t="shared" si="12"/>
        <v>-2.12000494988213E-3</v>
      </c>
      <c r="O16" s="75">
        <f t="shared" si="13"/>
        <v>2.1553238072199512E-5</v>
      </c>
      <c r="P16" s="75">
        <f t="shared" si="14"/>
        <v>3.9410122281531172E-6</v>
      </c>
      <c r="Q16" s="75">
        <f t="shared" si="3"/>
        <v>-8.7791850989509763E-6</v>
      </c>
      <c r="R16" s="75"/>
      <c r="S16" s="75">
        <f t="shared" si="15"/>
        <v>4.4944209875247324E-6</v>
      </c>
      <c r="U16">
        <f t="shared" si="4"/>
        <v>-9.5383155275520493E-3</v>
      </c>
      <c r="V16" s="76">
        <f t="shared" si="5"/>
        <v>-1.7574110987494018E-3</v>
      </c>
      <c r="W16">
        <f t="shared" si="6"/>
        <v>6.2574798419550203E-3</v>
      </c>
      <c r="X16" s="76">
        <f t="shared" si="16"/>
        <v>9.0979463103140523E-5</v>
      </c>
      <c r="Y16" s="76">
        <f t="shared" si="7"/>
        <v>3.0884937700075799E-6</v>
      </c>
      <c r="Z16" s="76">
        <f t="shared" si="7"/>
        <v>3.9156053972473425E-5</v>
      </c>
      <c r="AA16">
        <f t="shared" si="17"/>
        <v>-4.9485627601464442E-5</v>
      </c>
      <c r="AB16">
        <f t="shared" si="17"/>
        <v>-7.9136708551990283E-5</v>
      </c>
      <c r="AC16">
        <f t="shared" si="17"/>
        <v>-1.8228827740892455E-3</v>
      </c>
      <c r="AD16">
        <f t="shared" si="18"/>
        <v>-9.5383155275520493E-3</v>
      </c>
      <c r="AE16">
        <f t="shared" si="19"/>
        <v>-1.7574110987494018E-3</v>
      </c>
      <c r="AF16">
        <f t="shared" si="8"/>
        <v>6.2574798419550203E-3</v>
      </c>
      <c r="AG16">
        <f t="shared" si="23"/>
        <v>9.0979463103140523E-5</v>
      </c>
      <c r="AH16">
        <f t="shared" si="9"/>
        <v>3.0884937700075799E-6</v>
      </c>
      <c r="AI16">
        <f t="shared" si="9"/>
        <v>3.9156053972473425E-5</v>
      </c>
      <c r="AJ16">
        <f t="shared" si="20"/>
        <v>3.9473885850997221E-7</v>
      </c>
      <c r="AK16">
        <f t="shared" si="10"/>
        <v>1.0312929144374791E-8</v>
      </c>
      <c r="AL16">
        <f t="shared" si="10"/>
        <v>4.4789985451741668E-6</v>
      </c>
      <c r="AM16">
        <f t="shared" si="21"/>
        <v>1.0335971478558655E-4</v>
      </c>
      <c r="AN16">
        <f t="shared" si="11"/>
        <v>3.4557460072306872E-6</v>
      </c>
      <c r="AO16">
        <f t="shared" si="11"/>
        <v>1.7148836572181197E-5</v>
      </c>
    </row>
    <row r="17" spans="1:41" x14ac:dyDescent="0.4">
      <c r="A17" s="2">
        <v>15</v>
      </c>
      <c r="B17" s="3">
        <v>43245</v>
      </c>
      <c r="C17">
        <v>-1.5534292962184233E-2</v>
      </c>
      <c r="D17">
        <v>-1.8399269220071826E-3</v>
      </c>
      <c r="E17">
        <v>-8.8889474172460393E-3</v>
      </c>
      <c r="F17" s="74">
        <v>318.05</v>
      </c>
      <c r="G17" s="74">
        <f t="shared" si="22"/>
        <v>1.7937789021384247E-3</v>
      </c>
      <c r="I17">
        <f t="shared" si="0"/>
        <v>-1.6113089801718349E-2</v>
      </c>
      <c r="J17">
        <f t="shared" si="1"/>
        <v>-1.8623428064519975E-3</v>
      </c>
      <c r="K17">
        <f t="shared" si="2"/>
        <v>-9.1824291073203199E-3</v>
      </c>
      <c r="M17">
        <f t="shared" si="12"/>
        <v>2.2847004264214712E-3</v>
      </c>
      <c r="O17" s="75">
        <f t="shared" si="13"/>
        <v>-3.6813583140953373E-5</v>
      </c>
      <c r="P17" s="75">
        <f t="shared" si="14"/>
        <v>-4.2548954040438386E-6</v>
      </c>
      <c r="Q17" s="75">
        <f t="shared" si="3"/>
        <v>-2.0979099697079663E-5</v>
      </c>
      <c r="R17" s="75"/>
      <c r="S17" s="75">
        <f t="shared" si="15"/>
        <v>5.2198560384904522E-6</v>
      </c>
      <c r="U17">
        <f t="shared" si="4"/>
        <v>-1.6790181249385774E-2</v>
      </c>
      <c r="V17" s="76">
        <f t="shared" si="5"/>
        <v>-1.971784651168873E-3</v>
      </c>
      <c r="W17">
        <f t="shared" si="6"/>
        <v>-1.1463206231923963E-2</v>
      </c>
      <c r="X17" s="76">
        <f t="shared" si="16"/>
        <v>2.819101863872256E-4</v>
      </c>
      <c r="Y17" s="76">
        <f t="shared" si="7"/>
        <v>3.8879347105851545E-6</v>
      </c>
      <c r="Z17" s="76">
        <f t="shared" si="7"/>
        <v>1.3140509711562039E-4</v>
      </c>
      <c r="AA17">
        <f t="shared" si="17"/>
        <v>1.25588828720154E-3</v>
      </c>
      <c r="AB17">
        <f t="shared" si="17"/>
        <v>1.3185772916169037E-4</v>
      </c>
      <c r="AC17">
        <f t="shared" si="17"/>
        <v>2.5742588146779239E-3</v>
      </c>
      <c r="AD17">
        <f t="shared" si="18"/>
        <v>-1.6790181249385774E-2</v>
      </c>
      <c r="AE17">
        <f t="shared" si="19"/>
        <v>-1.971784651168873E-3</v>
      </c>
      <c r="AF17">
        <f t="shared" si="8"/>
        <v>-1.1463206231923963E-2</v>
      </c>
      <c r="AG17">
        <f t="shared" si="23"/>
        <v>2.819101863872256E-4</v>
      </c>
      <c r="AH17">
        <f t="shared" si="9"/>
        <v>3.8879347105851545E-6</v>
      </c>
      <c r="AI17">
        <f t="shared" si="9"/>
        <v>1.3140509711562039E-4</v>
      </c>
      <c r="AJ17">
        <f t="shared" si="20"/>
        <v>4.5845282850436748E-7</v>
      </c>
      <c r="AK17">
        <f t="shared" si="10"/>
        <v>1.1977517375032658E-8</v>
      </c>
      <c r="AL17">
        <f t="shared" si="10"/>
        <v>5.2019442921152645E-6</v>
      </c>
      <c r="AM17">
        <f t="shared" si="21"/>
        <v>2.5963166295823987E-4</v>
      </c>
      <c r="AN17">
        <f t="shared" si="11"/>
        <v>3.4683207287435024E-6</v>
      </c>
      <c r="AO17">
        <f t="shared" si="11"/>
        <v>8.4317004310963451E-5</v>
      </c>
    </row>
    <row r="18" spans="1:41" x14ac:dyDescent="0.4">
      <c r="A18" s="2">
        <v>16</v>
      </c>
      <c r="B18" s="3">
        <v>43248</v>
      </c>
      <c r="C18">
        <v>5.8536752514607281E-3</v>
      </c>
      <c r="D18">
        <v>3.6764747293086273E-3</v>
      </c>
      <c r="E18">
        <v>-3.6367644170874833E-2</v>
      </c>
      <c r="F18" s="74">
        <v>318.99</v>
      </c>
      <c r="G18" s="74">
        <f t="shared" si="22"/>
        <v>2.951151206291156E-3</v>
      </c>
      <c r="I18">
        <f t="shared" si="0"/>
        <v>5.2748784119266119E-3</v>
      </c>
      <c r="J18">
        <f t="shared" si="1"/>
        <v>3.6540588448638121E-3</v>
      </c>
      <c r="K18">
        <f t="shared" si="2"/>
        <v>-3.6661125860949113E-2</v>
      </c>
      <c r="M18">
        <f t="shared" si="12"/>
        <v>3.4420727305742027E-3</v>
      </c>
      <c r="O18" s="75">
        <f t="shared" si="13"/>
        <v>1.8156515138787147E-5</v>
      </c>
      <c r="P18" s="75">
        <f t="shared" si="14"/>
        <v>1.2577536305819199E-5</v>
      </c>
      <c r="Q18" s="75">
        <f t="shared" si="14"/>
        <v>-1.2619026159812162E-4</v>
      </c>
      <c r="R18" s="75"/>
      <c r="S18" s="75">
        <f t="shared" si="15"/>
        <v>1.1847864682562548E-5</v>
      </c>
      <c r="U18">
        <f t="shared" si="4"/>
        <v>4.2547893091414964E-3</v>
      </c>
      <c r="V18" s="76">
        <f t="shared" si="5"/>
        <v>3.4891764887670308E-3</v>
      </c>
      <c r="W18">
        <f t="shared" si="6"/>
        <v>-4.0097287842768344E-2</v>
      </c>
      <c r="X18" s="76">
        <f t="shared" si="16"/>
        <v>1.8103232065184773E-5</v>
      </c>
      <c r="Y18" s="76">
        <f t="shared" si="16"/>
        <v>1.2174352569764627E-5</v>
      </c>
      <c r="Z18" s="76">
        <f t="shared" si="16"/>
        <v>1.607792492345818E-3</v>
      </c>
      <c r="AA18">
        <f t="shared" si="17"/>
        <v>1.5988859423192317E-3</v>
      </c>
      <c r="AB18">
        <f t="shared" si="17"/>
        <v>1.8729824054159627E-4</v>
      </c>
      <c r="AC18">
        <f t="shared" si="17"/>
        <v>3.7296436718935099E-3</v>
      </c>
      <c r="AD18">
        <f t="shared" si="18"/>
        <v>4.2547893091414964E-3</v>
      </c>
      <c r="AE18">
        <f t="shared" si="19"/>
        <v>3.4891764887670308E-3</v>
      </c>
      <c r="AF18">
        <f t="shared" si="8"/>
        <v>-4.0097287842768344E-2</v>
      </c>
      <c r="AG18">
        <f t="shared" si="23"/>
        <v>1.8103232065184773E-5</v>
      </c>
      <c r="AH18">
        <f t="shared" si="23"/>
        <v>1.2174352569764627E-5</v>
      </c>
      <c r="AI18">
        <f t="shared" si="23"/>
        <v>1.607792492345818E-3</v>
      </c>
      <c r="AJ18">
        <f t="shared" si="20"/>
        <v>1.0405817776209415E-6</v>
      </c>
      <c r="AK18">
        <f t="shared" si="20"/>
        <v>2.7186191352025779E-8</v>
      </c>
      <c r="AL18">
        <f t="shared" si="20"/>
        <v>1.1807209165299856E-5</v>
      </c>
      <c r="AM18">
        <f t="shared" si="21"/>
        <v>2.7824342260609414E-5</v>
      </c>
      <c r="AN18">
        <f t="shared" si="21"/>
        <v>1.3352146041727457E-5</v>
      </c>
      <c r="AO18">
        <f t="shared" si="21"/>
        <v>1.3440381493923519E-3</v>
      </c>
    </row>
    <row r="19" spans="1:41" x14ac:dyDescent="0.4">
      <c r="A19" s="2">
        <v>17</v>
      </c>
      <c r="B19" s="3">
        <v>43249</v>
      </c>
      <c r="C19">
        <v>-7.8125397367936247E-3</v>
      </c>
      <c r="D19">
        <v>-1.8365478073013922E-3</v>
      </c>
      <c r="E19">
        <v>0</v>
      </c>
      <c r="F19" s="74">
        <v>316.2</v>
      </c>
      <c r="G19" s="74">
        <f t="shared" si="22"/>
        <v>-8.7848295557329155E-3</v>
      </c>
      <c r="I19">
        <f t="shared" si="0"/>
        <v>-8.3913365763277417E-3</v>
      </c>
      <c r="J19">
        <f t="shared" si="1"/>
        <v>-1.8589636917462071E-3</v>
      </c>
      <c r="K19">
        <f t="shared" si="2"/>
        <v>-2.9348169007428022E-4</v>
      </c>
      <c r="M19">
        <f t="shared" si="12"/>
        <v>-8.2939080314498696E-3</v>
      </c>
      <c r="O19" s="75">
        <f t="shared" si="13"/>
        <v>6.9596973825003712E-5</v>
      </c>
      <c r="P19" s="75">
        <f t="shared" si="14"/>
        <v>1.5418073893147566E-5</v>
      </c>
      <c r="Q19" s="75">
        <f t="shared" si="14"/>
        <v>2.4341101463905541E-6</v>
      </c>
      <c r="R19" s="75"/>
      <c r="S19" s="75">
        <f t="shared" si="15"/>
        <v>6.878891043414865E-5</v>
      </c>
      <c r="U19">
        <f t="shared" si="4"/>
        <v>-5.9333625982553534E-3</v>
      </c>
      <c r="V19" s="76">
        <f t="shared" si="5"/>
        <v>-1.4616684558470682E-3</v>
      </c>
      <c r="W19">
        <f t="shared" si="6"/>
        <v>7.9861839907897619E-3</v>
      </c>
      <c r="X19" s="76">
        <f t="shared" si="16"/>
        <v>3.5204791722375516E-5</v>
      </c>
      <c r="Y19" s="76">
        <f t="shared" si="16"/>
        <v>2.1364746748183524E-6</v>
      </c>
      <c r="Z19" s="76">
        <f t="shared" si="16"/>
        <v>6.3779134734746689E-5</v>
      </c>
      <c r="AA19">
        <f t="shared" si="17"/>
        <v>-1.8791771385382712E-3</v>
      </c>
      <c r="AB19">
        <f t="shared" si="17"/>
        <v>-3.7487935145432398E-4</v>
      </c>
      <c r="AC19">
        <f t="shared" si="17"/>
        <v>-7.9861839907897619E-3</v>
      </c>
      <c r="AD19">
        <f t="shared" si="18"/>
        <v>-5.9333625982553534E-3</v>
      </c>
      <c r="AE19">
        <f t="shared" si="19"/>
        <v>-1.4616684558470682E-3</v>
      </c>
      <c r="AF19">
        <f t="shared" si="8"/>
        <v>7.9861839907897619E-3</v>
      </c>
      <c r="AG19">
        <f t="shared" si="23"/>
        <v>3.5204791722375516E-5</v>
      </c>
      <c r="AH19">
        <f t="shared" si="23"/>
        <v>2.1364746748183524E-6</v>
      </c>
      <c r="AI19">
        <f t="shared" si="23"/>
        <v>6.3779134734746689E-5</v>
      </c>
      <c r="AJ19">
        <f t="shared" si="20"/>
        <v>6.0416360768809972E-6</v>
      </c>
      <c r="AK19">
        <f t="shared" si="20"/>
        <v>1.5784350446815251E-7</v>
      </c>
      <c r="AL19">
        <f t="shared" si="20"/>
        <v>6.855286378687783E-5</v>
      </c>
      <c r="AM19">
        <f t="shared" si="21"/>
        <v>7.0414529537215787E-5</v>
      </c>
      <c r="AN19">
        <f t="shared" si="21"/>
        <v>3.4557460072306872E-6</v>
      </c>
      <c r="AO19">
        <f t="shared" si="21"/>
        <v>8.6131502408855869E-8</v>
      </c>
    </row>
    <row r="20" spans="1:41" x14ac:dyDescent="0.4">
      <c r="A20" s="2">
        <v>18</v>
      </c>
      <c r="B20" s="3">
        <v>43250</v>
      </c>
      <c r="C20">
        <v>-1.3820555618632199E-2</v>
      </c>
      <c r="D20">
        <v>-5.5299680094610861E-3</v>
      </c>
      <c r="E20">
        <v>-3.7740327982847086E-2</v>
      </c>
      <c r="F20" s="74">
        <v>309.26</v>
      </c>
      <c r="G20" s="74">
        <f t="shared" si="22"/>
        <v>-2.2192577728087245E-2</v>
      </c>
      <c r="I20">
        <f t="shared" si="0"/>
        <v>-1.4399352458166316E-2</v>
      </c>
      <c r="J20">
        <f t="shared" si="1"/>
        <v>-5.5523838939059008E-3</v>
      </c>
      <c r="K20">
        <f t="shared" si="2"/>
        <v>-3.8033809672921366E-2</v>
      </c>
      <c r="M20">
        <f t="shared" si="12"/>
        <v>-2.1701656203804199E-2</v>
      </c>
      <c r="O20" s="75">
        <f t="shared" si="13"/>
        <v>3.1248979660452827E-4</v>
      </c>
      <c r="P20" s="75">
        <f t="shared" si="14"/>
        <v>1.2049592637708551E-4</v>
      </c>
      <c r="Q20" s="75">
        <f t="shared" si="14"/>
        <v>8.2539666164266215E-4</v>
      </c>
      <c r="R20" s="75"/>
      <c r="S20" s="75">
        <f t="shared" si="15"/>
        <v>4.7096188198811329E-4</v>
      </c>
      <c r="U20">
        <f t="shared" si="4"/>
        <v>-7.9678721442112167E-3</v>
      </c>
      <c r="V20" s="76">
        <f t="shared" si="5"/>
        <v>-4.512829972136023E-3</v>
      </c>
      <c r="W20">
        <f t="shared" si="6"/>
        <v>-1.6369419688464629E-2</v>
      </c>
      <c r="X20" s="76">
        <f t="shared" si="16"/>
        <v>6.3486986506497051E-5</v>
      </c>
      <c r="Y20" s="76">
        <f t="shared" si="16"/>
        <v>2.0365634357409218E-5</v>
      </c>
      <c r="Z20" s="76">
        <f t="shared" si="16"/>
        <v>2.6795790093709341E-4</v>
      </c>
      <c r="AA20">
        <f t="shared" si="17"/>
        <v>-5.8526834744209817E-3</v>
      </c>
      <c r="AB20">
        <f t="shared" si="17"/>
        <v>-1.0171380373250633E-3</v>
      </c>
      <c r="AC20">
        <f t="shared" si="17"/>
        <v>-2.1370908294382457E-2</v>
      </c>
      <c r="AD20">
        <f t="shared" si="18"/>
        <v>-7.9678721442112167E-3</v>
      </c>
      <c r="AE20">
        <f t="shared" si="19"/>
        <v>-4.512829972136023E-3</v>
      </c>
      <c r="AF20">
        <f t="shared" si="8"/>
        <v>-1.6369419688464629E-2</v>
      </c>
      <c r="AG20">
        <f t="shared" si="23"/>
        <v>6.3486986506497051E-5</v>
      </c>
      <c r="AH20">
        <f t="shared" si="23"/>
        <v>2.0365634357409218E-5</v>
      </c>
      <c r="AI20">
        <f t="shared" si="23"/>
        <v>2.6795790093709341E-4</v>
      </c>
      <c r="AJ20">
        <f t="shared" si="20"/>
        <v>4.1363939028791963E-5</v>
      </c>
      <c r="AK20">
        <f t="shared" si="20"/>
        <v>1.080672356267134E-6</v>
      </c>
      <c r="AL20">
        <f t="shared" si="20"/>
        <v>4.6934579339862937E-4</v>
      </c>
      <c r="AM20">
        <f t="shared" si="21"/>
        <v>2.0734135121450035E-4</v>
      </c>
      <c r="AN20">
        <f t="shared" si="21"/>
        <v>3.0828966905305656E-5</v>
      </c>
      <c r="AO20">
        <f t="shared" si="21"/>
        <v>1.446570678236007E-3</v>
      </c>
    </row>
    <row r="21" spans="1:41" x14ac:dyDescent="0.4">
      <c r="A21" s="2">
        <v>19</v>
      </c>
      <c r="B21" s="3">
        <v>43251</v>
      </c>
      <c r="C21">
        <v>-3.9840690148744591E-3</v>
      </c>
      <c r="D21">
        <v>-1.8501392881614773E-3</v>
      </c>
      <c r="E21">
        <v>-4.8192864359488828E-3</v>
      </c>
      <c r="F21" s="74">
        <v>310.92</v>
      </c>
      <c r="G21" s="74">
        <f t="shared" si="22"/>
        <v>5.353297314734641E-3</v>
      </c>
      <c r="I21">
        <f t="shared" si="0"/>
        <v>-4.5628658544085753E-3</v>
      </c>
      <c r="J21">
        <f t="shared" si="1"/>
        <v>-1.8725551726062922E-3</v>
      </c>
      <c r="K21">
        <f t="shared" si="2"/>
        <v>-5.1127681260231626E-3</v>
      </c>
      <c r="M21">
        <f t="shared" si="12"/>
        <v>5.8442188390176878E-3</v>
      </c>
      <c r="O21" s="75">
        <f t="shared" si="13"/>
        <v>-2.6666386586245134E-5</v>
      </c>
      <c r="P21" s="75">
        <f t="shared" si="14"/>
        <v>-1.0943622216845711E-5</v>
      </c>
      <c r="Q21" s="75">
        <f t="shared" si="14"/>
        <v>-2.9880135801633727E-5</v>
      </c>
      <c r="R21" s="75"/>
      <c r="S21" s="75">
        <f t="shared" si="15"/>
        <v>3.4154893838329251E-5</v>
      </c>
      <c r="U21">
        <f t="shared" si="4"/>
        <v>-6.2948524853182926E-3</v>
      </c>
      <c r="V21" s="76">
        <f t="shared" si="5"/>
        <v>-2.1525052629001963E-3</v>
      </c>
      <c r="W21">
        <f t="shared" si="6"/>
        <v>-1.0946951236010583E-2</v>
      </c>
      <c r="X21" s="76">
        <f t="shared" si="16"/>
        <v>3.9625167811917886E-5</v>
      </c>
      <c r="Y21" s="76">
        <f t="shared" si="16"/>
        <v>4.6332789068130429E-6</v>
      </c>
      <c r="Z21" s="76">
        <f t="shared" si="16"/>
        <v>1.1983574136359362E-4</v>
      </c>
      <c r="AA21">
        <f t="shared" si="17"/>
        <v>2.310783470443833E-3</v>
      </c>
      <c r="AB21">
        <f t="shared" si="17"/>
        <v>3.023659747387188E-4</v>
      </c>
      <c r="AC21">
        <f t="shared" si="17"/>
        <v>6.1276648000617006E-3</v>
      </c>
      <c r="AD21">
        <f t="shared" si="18"/>
        <v>-6.2948524853182926E-3</v>
      </c>
      <c r="AE21">
        <f t="shared" si="19"/>
        <v>-2.1525052629001963E-3</v>
      </c>
      <c r="AF21">
        <f t="shared" si="8"/>
        <v>-1.0946951236010583E-2</v>
      </c>
      <c r="AG21">
        <f t="shared" si="23"/>
        <v>3.9625167811917886E-5</v>
      </c>
      <c r="AH21">
        <f t="shared" si="23"/>
        <v>4.6332789068130429E-6</v>
      </c>
      <c r="AI21">
        <f t="shared" si="23"/>
        <v>1.1983574136359362E-4</v>
      </c>
      <c r="AJ21">
        <f t="shared" si="20"/>
        <v>2.999777689649991E-6</v>
      </c>
      <c r="AK21">
        <f t="shared" si="20"/>
        <v>7.8372053055564861E-8</v>
      </c>
      <c r="AL21">
        <f t="shared" si="20"/>
        <v>3.4037692560862486E-5</v>
      </c>
      <c r="AM21">
        <f t="shared" si="21"/>
        <v>2.0819744805327698E-5</v>
      </c>
      <c r="AN21">
        <f t="shared" si="21"/>
        <v>3.506462874454581E-6</v>
      </c>
      <c r="AO21">
        <f t="shared" si="21"/>
        <v>2.6140397910478402E-5</v>
      </c>
    </row>
    <row r="22" spans="1:41" x14ac:dyDescent="0.4">
      <c r="A22" s="2">
        <v>20</v>
      </c>
      <c r="B22" s="3">
        <v>43252</v>
      </c>
      <c r="C22">
        <v>1.3875346493617019E-2</v>
      </c>
      <c r="D22">
        <v>0</v>
      </c>
      <c r="E22">
        <v>9.6154586994419734E-3</v>
      </c>
      <c r="F22" s="74">
        <v>313.22000000000003</v>
      </c>
      <c r="G22" s="74">
        <f t="shared" si="22"/>
        <v>7.3701746762689108E-3</v>
      </c>
      <c r="I22">
        <f t="shared" si="0"/>
        <v>1.3296549654082902E-2</v>
      </c>
      <c r="J22">
        <f t="shared" si="1"/>
        <v>-2.2415884444815022E-5</v>
      </c>
      <c r="K22">
        <f t="shared" si="2"/>
        <v>9.3219770093676928E-3</v>
      </c>
      <c r="M22">
        <f t="shared" si="12"/>
        <v>7.8610962005519567E-3</v>
      </c>
      <c r="O22" s="75">
        <f t="shared" si="13"/>
        <v>1.0452545596616154E-4</v>
      </c>
      <c r="P22" s="75">
        <f t="shared" si="14"/>
        <v>-1.7621342404114708E-7</v>
      </c>
      <c r="Q22" s="75">
        <f t="shared" si="14"/>
        <v>7.3280958049973057E-5</v>
      </c>
      <c r="R22" s="75"/>
      <c r="S22" s="75">
        <f t="shared" si="15"/>
        <v>6.1796833474332414E-5</v>
      </c>
      <c r="U22">
        <f t="shared" si="4"/>
        <v>1.0966843341110602E-2</v>
      </c>
      <c r="V22" s="76">
        <f t="shared" si="5"/>
        <v>-3.9897854436113785E-4</v>
      </c>
      <c r="W22">
        <f t="shared" si="6"/>
        <v>1.4743799322268734E-3</v>
      </c>
      <c r="X22" s="76">
        <f t="shared" si="16"/>
        <v>1.2027165286846196E-4</v>
      </c>
      <c r="Y22" s="76">
        <f t="shared" si="16"/>
        <v>1.5918387886053244E-7</v>
      </c>
      <c r="Z22" s="76">
        <f t="shared" si="16"/>
        <v>2.17379618455332E-6</v>
      </c>
      <c r="AA22">
        <f t="shared" si="17"/>
        <v>2.908503152506417E-3</v>
      </c>
      <c r="AB22">
        <f t="shared" si="17"/>
        <v>3.9897854436113785E-4</v>
      </c>
      <c r="AC22">
        <f t="shared" si="17"/>
        <v>8.1410787672151E-3</v>
      </c>
      <c r="AD22">
        <f t="shared" si="18"/>
        <v>1.0966843341110602E-2</v>
      </c>
      <c r="AE22">
        <f t="shared" si="19"/>
        <v>-3.9897854436113785E-4</v>
      </c>
      <c r="AF22">
        <f t="shared" si="8"/>
        <v>1.4743799322268734E-3</v>
      </c>
      <c r="AG22">
        <f t="shared" si="23"/>
        <v>1.2027165286846196E-4</v>
      </c>
      <c r="AH22">
        <f t="shared" si="23"/>
        <v>1.5918387886053244E-7</v>
      </c>
      <c r="AI22">
        <f t="shared" si="23"/>
        <v>2.17379618455332E-6</v>
      </c>
      <c r="AJ22">
        <f t="shared" si="20"/>
        <v>5.4275315047029917E-6</v>
      </c>
      <c r="AK22">
        <f t="shared" si="20"/>
        <v>1.4179943684325619E-7</v>
      </c>
      <c r="AL22">
        <f t="shared" si="20"/>
        <v>6.1584779885149135E-5</v>
      </c>
      <c r="AM22">
        <f t="shared" si="21"/>
        <v>1.7679823270349215E-4</v>
      </c>
      <c r="AN22">
        <f t="shared" si="21"/>
        <v>5.0247187544330005E-10</v>
      </c>
      <c r="AO22">
        <f t="shared" si="21"/>
        <v>8.689925536317983E-5</v>
      </c>
    </row>
    <row r="23" spans="1:41" x14ac:dyDescent="0.4">
      <c r="A23" s="2">
        <v>21</v>
      </c>
      <c r="B23" s="3">
        <v>43255</v>
      </c>
      <c r="C23">
        <v>2.7186140304156781E-2</v>
      </c>
      <c r="D23">
        <v>7.38010729762246E-3</v>
      </c>
      <c r="E23">
        <v>3.2944155719354058E-2</v>
      </c>
      <c r="F23" s="74">
        <v>314.83999999999997</v>
      </c>
      <c r="G23" s="74">
        <f t="shared" si="22"/>
        <v>5.1587542359614498E-3</v>
      </c>
      <c r="I23">
        <f t="shared" si="0"/>
        <v>2.6607343464622665E-2</v>
      </c>
      <c r="J23">
        <f t="shared" si="1"/>
        <v>7.3576914131776453E-3</v>
      </c>
      <c r="K23">
        <f t="shared" si="2"/>
        <v>3.2650674029279778E-2</v>
      </c>
      <c r="M23">
        <f t="shared" si="12"/>
        <v>5.6496757602444965E-3</v>
      </c>
      <c r="O23" s="75">
        <f t="shared" si="13"/>
        <v>1.5032286341657848E-4</v>
      </c>
      <c r="P23" s="75">
        <f t="shared" si="14"/>
        <v>4.1568570828388815E-5</v>
      </c>
      <c r="Q23" s="75">
        <f t="shared" si="14"/>
        <v>1.8446572161886647E-4</v>
      </c>
      <c r="R23" s="75"/>
      <c r="S23" s="75">
        <f t="shared" si="15"/>
        <v>3.1918836195894233E-5</v>
      </c>
      <c r="U23">
        <f t="shared" si="4"/>
        <v>2.4933011418671613E-2</v>
      </c>
      <c r="V23" s="76">
        <f t="shared" si="5"/>
        <v>7.0870603360776007E-3</v>
      </c>
      <c r="W23">
        <f t="shared" si="6"/>
        <v>2.7010699927477663E-2</v>
      </c>
      <c r="X23" s="76">
        <f t="shared" si="16"/>
        <v>6.2165505840360903E-4</v>
      </c>
      <c r="Y23" s="76">
        <f t="shared" si="16"/>
        <v>5.0226424207204354E-5</v>
      </c>
      <c r="Z23" s="76">
        <f t="shared" si="16"/>
        <v>7.2957791057224187E-4</v>
      </c>
      <c r="AA23">
        <f t="shared" si="17"/>
        <v>2.2531288854851666E-3</v>
      </c>
      <c r="AB23">
        <f t="shared" si="17"/>
        <v>2.9304696154485918E-4</v>
      </c>
      <c r="AC23">
        <f t="shared" si="17"/>
        <v>5.933455791876395E-3</v>
      </c>
      <c r="AD23">
        <f t="shared" si="18"/>
        <v>2.4933011418671613E-2</v>
      </c>
      <c r="AE23">
        <f t="shared" si="19"/>
        <v>7.0870603360776007E-3</v>
      </c>
      <c r="AF23">
        <f t="shared" si="8"/>
        <v>2.7010699927477663E-2</v>
      </c>
      <c r="AG23">
        <f t="shared" si="23"/>
        <v>6.2165505840360903E-4</v>
      </c>
      <c r="AH23">
        <f t="shared" si="23"/>
        <v>5.0226424207204354E-5</v>
      </c>
      <c r="AI23">
        <f t="shared" si="23"/>
        <v>7.2957791057224187E-4</v>
      </c>
      <c r="AJ23">
        <f t="shared" si="20"/>
        <v>2.8033878000986297E-6</v>
      </c>
      <c r="AK23">
        <f t="shared" si="20"/>
        <v>7.3241179892330034E-8</v>
      </c>
      <c r="AL23">
        <f t="shared" si="20"/>
        <v>3.1809307868998564E-5</v>
      </c>
      <c r="AM23">
        <f t="shared" si="21"/>
        <v>7.0795072624439844E-4</v>
      </c>
      <c r="AN23">
        <f t="shared" si="21"/>
        <v>5.4135622931548056E-5</v>
      </c>
      <c r="AO23">
        <f t="shared" si="21"/>
        <v>1.066066514566285E-3</v>
      </c>
    </row>
    <row r="24" spans="1:41" x14ac:dyDescent="0.4">
      <c r="A24" s="2">
        <v>22</v>
      </c>
      <c r="B24" s="3">
        <v>43256</v>
      </c>
      <c r="C24">
        <v>3.8240964384034758E-3</v>
      </c>
      <c r="D24">
        <v>5.4995555660386697E-3</v>
      </c>
      <c r="E24">
        <v>3.1893363775953788E-2</v>
      </c>
      <c r="F24" s="74">
        <v>315.76</v>
      </c>
      <c r="G24" s="74">
        <f t="shared" si="22"/>
        <v>2.9178580803423952E-3</v>
      </c>
      <c r="I24">
        <f t="shared" si="0"/>
        <v>3.2452995988693596E-3</v>
      </c>
      <c r="J24">
        <f t="shared" si="1"/>
        <v>5.4771396815938549E-3</v>
      </c>
      <c r="K24">
        <f t="shared" si="2"/>
        <v>3.1599882085879508E-2</v>
      </c>
      <c r="M24">
        <f t="shared" si="12"/>
        <v>3.408779604625442E-3</v>
      </c>
      <c r="O24" s="75">
        <f t="shared" si="13"/>
        <v>1.1062511083525E-5</v>
      </c>
      <c r="P24" s="75">
        <f t="shared" si="14"/>
        <v>1.867036203830182E-5</v>
      </c>
      <c r="Q24" s="75">
        <f t="shared" si="14"/>
        <v>1.0771703356291494E-4</v>
      </c>
      <c r="R24" s="75"/>
      <c r="S24" s="75">
        <f t="shared" si="15"/>
        <v>1.1619778392910385E-5</v>
      </c>
      <c r="U24">
        <f t="shared" si="4"/>
        <v>2.2350772123439894E-3</v>
      </c>
      <c r="V24" s="76">
        <f t="shared" si="5"/>
        <v>5.3138521346361997E-3</v>
      </c>
      <c r="W24">
        <f t="shared" si="6"/>
        <v>2.8196956058845569E-2</v>
      </c>
      <c r="X24" s="76">
        <f t="shared" si="16"/>
        <v>4.9955701451393789E-6</v>
      </c>
      <c r="Y24" s="76">
        <f t="shared" si="16"/>
        <v>2.8237024508777695E-5</v>
      </c>
      <c r="Z24" s="76">
        <f t="shared" si="16"/>
        <v>7.9506833098446782E-4</v>
      </c>
      <c r="AA24">
        <f t="shared" si="17"/>
        <v>1.5890192260594863E-3</v>
      </c>
      <c r="AB24">
        <f t="shared" si="17"/>
        <v>1.8570343140246958E-4</v>
      </c>
      <c r="AC24">
        <f t="shared" si="17"/>
        <v>3.6964077171082179E-3</v>
      </c>
      <c r="AD24">
        <f t="shared" si="18"/>
        <v>2.2350772123439894E-3</v>
      </c>
      <c r="AE24">
        <f t="shared" si="19"/>
        <v>5.3138521346361997E-3</v>
      </c>
      <c r="AF24">
        <f t="shared" si="8"/>
        <v>2.8196956058845569E-2</v>
      </c>
      <c r="AG24">
        <f t="shared" si="23"/>
        <v>4.9955701451393789E-6</v>
      </c>
      <c r="AH24">
        <f t="shared" si="23"/>
        <v>2.8237024508777695E-5</v>
      </c>
      <c r="AI24">
        <f t="shared" si="23"/>
        <v>7.9506833098446782E-4</v>
      </c>
      <c r="AJ24">
        <f t="shared" si="20"/>
        <v>1.020549270237014E-6</v>
      </c>
      <c r="AK24">
        <f t="shared" si="20"/>
        <v>2.6662822991448245E-8</v>
      </c>
      <c r="AL24">
        <f t="shared" si="20"/>
        <v>1.157990554546498E-5</v>
      </c>
      <c r="AM24">
        <f t="shared" si="21"/>
        <v>1.0531969486421627E-5</v>
      </c>
      <c r="AN24">
        <f t="shared" si="21"/>
        <v>2.9999059091690036E-5</v>
      </c>
      <c r="AO24">
        <f t="shared" si="21"/>
        <v>9.9855254784148853E-4</v>
      </c>
    </row>
    <row r="25" spans="1:41" x14ac:dyDescent="0.4">
      <c r="A25" s="2">
        <v>23</v>
      </c>
      <c r="B25" s="3">
        <v>43258</v>
      </c>
      <c r="C25">
        <v>7.6045993852192125E-3</v>
      </c>
      <c r="D25">
        <v>1.0909199100353531E-2</v>
      </c>
      <c r="E25">
        <v>0</v>
      </c>
      <c r="F25" s="74">
        <v>317.67</v>
      </c>
      <c r="G25" s="74">
        <f t="shared" si="22"/>
        <v>6.030676755881168E-3</v>
      </c>
      <c r="I25">
        <f t="shared" si="0"/>
        <v>7.0258025456850963E-3</v>
      </c>
      <c r="J25">
        <f t="shared" si="1"/>
        <v>1.0886783215908715E-2</v>
      </c>
      <c r="K25">
        <f t="shared" si="2"/>
        <v>-2.9348169007428022E-4</v>
      </c>
      <c r="M25">
        <f t="shared" si="12"/>
        <v>6.5215982801642147E-3</v>
      </c>
      <c r="O25" s="75">
        <f t="shared" si="13"/>
        <v>4.5819461798713286E-5</v>
      </c>
      <c r="P25" s="75">
        <f t="shared" si="14"/>
        <v>7.099922669739091E-5</v>
      </c>
      <c r="Q25" s="75">
        <f t="shared" si="14"/>
        <v>-1.9139696852481132E-6</v>
      </c>
      <c r="R25" s="75"/>
      <c r="S25" s="75">
        <f t="shared" si="15"/>
        <v>4.2531244127840844E-5</v>
      </c>
      <c r="U25">
        <f t="shared" si="4"/>
        <v>5.0930684464762501E-3</v>
      </c>
      <c r="V25" s="76">
        <f t="shared" si="5"/>
        <v>1.0574385258596868E-2</v>
      </c>
      <c r="W25">
        <f t="shared" si="6"/>
        <v>-6.8038810410082909E-3</v>
      </c>
      <c r="X25" s="76">
        <f t="shared" si="16"/>
        <v>2.5939346200492004E-5</v>
      </c>
      <c r="Y25" s="76">
        <f t="shared" si="16"/>
        <v>1.1181762359723076E-4</v>
      </c>
      <c r="Z25" s="76">
        <f t="shared" si="16"/>
        <v>4.6292797220192066E-5</v>
      </c>
      <c r="AA25">
        <f t="shared" si="17"/>
        <v>2.5115309387429624E-3</v>
      </c>
      <c r="AB25">
        <f t="shared" si="17"/>
        <v>3.3481384175666203E-4</v>
      </c>
      <c r="AC25">
        <f t="shared" si="17"/>
        <v>6.8038810410082909E-3</v>
      </c>
      <c r="AD25">
        <f t="shared" si="18"/>
        <v>5.0930684464762501E-3</v>
      </c>
      <c r="AE25">
        <f t="shared" si="19"/>
        <v>1.0574385258596868E-2</v>
      </c>
      <c r="AF25">
        <f t="shared" si="8"/>
        <v>-6.8038810410082909E-3</v>
      </c>
      <c r="AG25">
        <f t="shared" si="23"/>
        <v>2.5939346200492004E-5</v>
      </c>
      <c r="AH25">
        <f t="shared" si="23"/>
        <v>1.1181762359723076E-4</v>
      </c>
      <c r="AI25">
        <f t="shared" si="23"/>
        <v>4.6292797220192066E-5</v>
      </c>
      <c r="AJ25">
        <f t="shared" si="20"/>
        <v>3.7354610982446292E-6</v>
      </c>
      <c r="AK25">
        <f t="shared" si="20"/>
        <v>9.7592483732614582E-8</v>
      </c>
      <c r="AL25">
        <f t="shared" si="20"/>
        <v>4.2385299708641993E-5</v>
      </c>
      <c r="AM25">
        <f t="shared" si="21"/>
        <v>4.936190141095518E-5</v>
      </c>
      <c r="AN25">
        <f t="shared" si="21"/>
        <v>1.1852204879019171E-4</v>
      </c>
      <c r="AO25">
        <f t="shared" si="21"/>
        <v>8.6131502408855869E-8</v>
      </c>
    </row>
    <row r="26" spans="1:41" x14ac:dyDescent="0.4">
      <c r="A26" s="2">
        <v>24</v>
      </c>
      <c r="B26" s="3">
        <v>43259</v>
      </c>
      <c r="C26">
        <v>-9.5148196413386201E-3</v>
      </c>
      <c r="D26">
        <v>7.2072384049491666E-3</v>
      </c>
      <c r="E26">
        <v>1.3363227812167158E-2</v>
      </c>
      <c r="F26" s="74">
        <v>314.97000000000003</v>
      </c>
      <c r="G26" s="74">
        <f t="shared" si="22"/>
        <v>-8.535711915513151E-3</v>
      </c>
      <c r="I26">
        <f t="shared" si="0"/>
        <v>-1.0093616480872737E-2</v>
      </c>
      <c r="J26">
        <f t="shared" si="1"/>
        <v>7.1848225205043519E-3</v>
      </c>
      <c r="K26">
        <f t="shared" si="2"/>
        <v>1.3069746122092878E-2</v>
      </c>
      <c r="M26">
        <f t="shared" si="12"/>
        <v>-8.0447903912301052E-3</v>
      </c>
      <c r="O26" s="75">
        <f t="shared" si="13"/>
        <v>8.1201028878086822E-5</v>
      </c>
      <c r="P26" s="75">
        <f t="shared" si="14"/>
        <v>-5.7800391175647073E-5</v>
      </c>
      <c r="Q26" s="75">
        <f t="shared" si="14"/>
        <v>-1.051433680188297E-4</v>
      </c>
      <c r="R26" s="75"/>
      <c r="S26" s="75">
        <f t="shared" si="15"/>
        <v>6.4718652438828223E-5</v>
      </c>
      <c r="U26">
        <f t="shared" si="4"/>
        <v>-7.7094707481603275E-3</v>
      </c>
      <c r="V26" s="76">
        <f t="shared" si="5"/>
        <v>7.5701845095839633E-3</v>
      </c>
      <c r="W26">
        <f t="shared" si="6"/>
        <v>2.1100721949102241E-2</v>
      </c>
      <c r="X26" s="76">
        <f t="shared" si="16"/>
        <v>5.9435939216739757E-5</v>
      </c>
      <c r="Y26" s="76">
        <f t="shared" si="16"/>
        <v>5.7307693509144994E-5</v>
      </c>
      <c r="Z26" s="76">
        <f t="shared" si="16"/>
        <v>4.4524046677332508E-4</v>
      </c>
      <c r="AA26">
        <f t="shared" si="17"/>
        <v>-1.8053488931782926E-3</v>
      </c>
      <c r="AB26">
        <f t="shared" si="17"/>
        <v>-3.6294610463479703E-4</v>
      </c>
      <c r="AC26">
        <f t="shared" si="17"/>
        <v>-7.7374941369350832E-3</v>
      </c>
      <c r="AD26">
        <f t="shared" si="18"/>
        <v>-7.7094707481603275E-3</v>
      </c>
      <c r="AE26">
        <f t="shared" si="19"/>
        <v>7.5701845095839633E-3</v>
      </c>
      <c r="AF26">
        <f t="shared" si="8"/>
        <v>2.1100721949102241E-2</v>
      </c>
      <c r="AG26">
        <f t="shared" si="23"/>
        <v>5.9435939216739757E-5</v>
      </c>
      <c r="AH26">
        <f t="shared" si="23"/>
        <v>5.7307693509144994E-5</v>
      </c>
      <c r="AI26">
        <f t="shared" si="23"/>
        <v>4.4524046677332508E-4</v>
      </c>
      <c r="AJ26">
        <f t="shared" si="20"/>
        <v>5.6841508748107884E-6</v>
      </c>
      <c r="AK26">
        <f t="shared" si="20"/>
        <v>1.4850386262739505E-7</v>
      </c>
      <c r="AL26">
        <f t="shared" si="20"/>
        <v>6.4496572734008725E-5</v>
      </c>
      <c r="AM26">
        <f t="shared" si="21"/>
        <v>1.0188109366294574E-4</v>
      </c>
      <c r="AN26">
        <f t="shared" si="21"/>
        <v>5.1621674651146505E-5</v>
      </c>
      <c r="AO26">
        <f t="shared" si="21"/>
        <v>1.7081826369596181E-4</v>
      </c>
    </row>
    <row r="27" spans="1:41" x14ac:dyDescent="0.4">
      <c r="A27" s="2">
        <v>25</v>
      </c>
      <c r="B27" s="3">
        <v>43262</v>
      </c>
      <c r="C27">
        <v>-9.6062218054398674E-3</v>
      </c>
      <c r="D27">
        <v>1.7794063800468114E-2</v>
      </c>
      <c r="E27">
        <v>8.8106296821549059E-3</v>
      </c>
      <c r="F27" s="74">
        <v>317.22000000000003</v>
      </c>
      <c r="G27" s="74">
        <f t="shared" si="22"/>
        <v>7.1181432804541932E-3</v>
      </c>
      <c r="I27">
        <f t="shared" si="0"/>
        <v>-1.0185018644973984E-2</v>
      </c>
      <c r="J27">
        <f t="shared" si="1"/>
        <v>1.77716479160233E-2</v>
      </c>
      <c r="K27">
        <f t="shared" si="2"/>
        <v>8.5171479920806252E-3</v>
      </c>
      <c r="M27">
        <f t="shared" si="12"/>
        <v>7.60906480473724E-3</v>
      </c>
      <c r="O27" s="75">
        <f t="shared" si="13"/>
        <v>-7.7498466907064114E-5</v>
      </c>
      <c r="P27" s="75">
        <f t="shared" si="14"/>
        <v>1.3522562067999481E-4</v>
      </c>
      <c r="Q27" s="75">
        <f t="shared" si="14"/>
        <v>6.4807531023279132E-5</v>
      </c>
      <c r="R27" s="75"/>
      <c r="S27" s="75">
        <f t="shared" si="15"/>
        <v>5.7897867202690969E-5</v>
      </c>
      <c r="U27">
        <f t="shared" si="4"/>
        <v>-1.2440033195001627E-2</v>
      </c>
      <c r="V27" s="76">
        <f t="shared" si="5"/>
        <v>1.7407158077806288E-2</v>
      </c>
      <c r="W27">
        <f t="shared" si="6"/>
        <v>9.2114952087016429E-4</v>
      </c>
      <c r="X27" s="76">
        <f t="shared" si="16"/>
        <v>1.5475442589274241E-4</v>
      </c>
      <c r="Y27" s="76">
        <f t="shared" si="16"/>
        <v>3.0300915234573669E-4</v>
      </c>
      <c r="Z27" s="76">
        <f t="shared" si="16"/>
        <v>8.4851643979933327E-7</v>
      </c>
      <c r="AA27">
        <f t="shared" si="17"/>
        <v>2.8338113895617603E-3</v>
      </c>
      <c r="AB27">
        <f t="shared" si="17"/>
        <v>3.8690572266182448E-4</v>
      </c>
      <c r="AC27">
        <f t="shared" si="17"/>
        <v>7.8894801612847416E-3</v>
      </c>
      <c r="AD27">
        <f t="shared" si="18"/>
        <v>-1.2440033195001627E-2</v>
      </c>
      <c r="AE27">
        <f t="shared" si="19"/>
        <v>1.7407158077806288E-2</v>
      </c>
      <c r="AF27">
        <f t="shared" si="8"/>
        <v>9.2114952087016429E-4</v>
      </c>
      <c r="AG27">
        <f t="shared" si="23"/>
        <v>1.5475442589274241E-4</v>
      </c>
      <c r="AH27">
        <f t="shared" si="23"/>
        <v>3.0300915234573669E-4</v>
      </c>
      <c r="AI27">
        <f t="shared" si="23"/>
        <v>8.4851643979933327E-7</v>
      </c>
      <c r="AJ27">
        <f t="shared" si="20"/>
        <v>5.0850906208363765E-6</v>
      </c>
      <c r="AK27">
        <f t="shared" si="20"/>
        <v>1.328528421634617E-7</v>
      </c>
      <c r="AL27">
        <f t="shared" si="20"/>
        <v>5.7699192774631657E-5</v>
      </c>
      <c r="AM27">
        <f t="shared" si="21"/>
        <v>1.037346047984677E-4</v>
      </c>
      <c r="AN27">
        <f t="shared" si="21"/>
        <v>3.1583146965109534E-4</v>
      </c>
      <c r="AO27">
        <f t="shared" si="21"/>
        <v>7.2541809919003021E-5</v>
      </c>
    </row>
    <row r="28" spans="1:41" x14ac:dyDescent="0.4">
      <c r="A28" s="2">
        <v>26</v>
      </c>
      <c r="B28" s="3">
        <v>43263</v>
      </c>
      <c r="C28">
        <v>9.6062218054399334E-3</v>
      </c>
      <c r="D28">
        <v>0</v>
      </c>
      <c r="E28">
        <v>0</v>
      </c>
      <c r="F28" s="74">
        <v>316.83999999999997</v>
      </c>
      <c r="G28" s="74">
        <f t="shared" si="22"/>
        <v>-1.1986248793351213E-3</v>
      </c>
      <c r="I28">
        <f t="shared" si="0"/>
        <v>9.0274249659058163E-3</v>
      </c>
      <c r="J28">
        <f t="shared" si="1"/>
        <v>-2.2415884444815022E-5</v>
      </c>
      <c r="K28">
        <f t="shared" si="2"/>
        <v>-2.9348169007428022E-4</v>
      </c>
      <c r="M28">
        <f t="shared" si="12"/>
        <v>-7.0770335505207472E-4</v>
      </c>
      <c r="O28" s="75">
        <f t="shared" si="13"/>
        <v>-6.3887389358524072E-6</v>
      </c>
      <c r="P28" s="75">
        <f t="shared" si="14"/>
        <v>1.5863796628055204E-8</v>
      </c>
      <c r="Q28" s="75">
        <f t="shared" si="14"/>
        <v>2.076979767119213E-7</v>
      </c>
      <c r="R28" s="75"/>
      <c r="S28" s="75">
        <f t="shared" si="15"/>
        <v>5.0084403875196294E-7</v>
      </c>
      <c r="U28">
        <f t="shared" si="4"/>
        <v>9.2371591978645529E-3</v>
      </c>
      <c r="V28" s="76">
        <f t="shared" si="5"/>
        <v>1.148456035465245E-5</v>
      </c>
      <c r="W28">
        <f t="shared" si="6"/>
        <v>4.1300639236382323E-4</v>
      </c>
      <c r="X28" s="76">
        <f t="shared" si="16"/>
        <v>8.5325110046693709E-5</v>
      </c>
      <c r="Y28" s="76">
        <f t="shared" si="16"/>
        <v>1.318951265396548E-10</v>
      </c>
      <c r="Z28" s="76">
        <f t="shared" si="16"/>
        <v>1.7057428013338031E-7</v>
      </c>
      <c r="AA28">
        <f t="shared" si="17"/>
        <v>3.6906260757538125E-4</v>
      </c>
      <c r="AB28">
        <f t="shared" si="17"/>
        <v>-1.148456035465245E-5</v>
      </c>
      <c r="AC28">
        <f t="shared" si="17"/>
        <v>-4.1300639236382323E-4</v>
      </c>
      <c r="AD28">
        <f t="shared" si="18"/>
        <v>9.2371591978645529E-3</v>
      </c>
      <c r="AE28">
        <f t="shared" si="19"/>
        <v>1.148456035465245E-5</v>
      </c>
      <c r="AF28">
        <f t="shared" si="8"/>
        <v>4.1300639236382323E-4</v>
      </c>
      <c r="AG28">
        <f t="shared" si="23"/>
        <v>8.5325110046693709E-5</v>
      </c>
      <c r="AH28">
        <f t="shared" si="23"/>
        <v>1.318951265396548E-10</v>
      </c>
      <c r="AI28">
        <f t="shared" si="23"/>
        <v>1.7057428013338031E-7</v>
      </c>
      <c r="AJ28">
        <f t="shared" si="20"/>
        <v>4.3988448055320516E-8</v>
      </c>
      <c r="AK28">
        <f t="shared" si="20"/>
        <v>1.1492401576017411E-9</v>
      </c>
      <c r="AL28">
        <f t="shared" si="20"/>
        <v>4.9912541062706841E-7</v>
      </c>
      <c r="AM28">
        <f t="shared" si="21"/>
        <v>8.1494401515059634E-5</v>
      </c>
      <c r="AN28">
        <f t="shared" si="21"/>
        <v>5.0247187544330005E-10</v>
      </c>
      <c r="AO28">
        <f t="shared" si="21"/>
        <v>8.6131502408855869E-8</v>
      </c>
    </row>
    <row r="29" spans="1:41" x14ac:dyDescent="0.4">
      <c r="A29" s="2">
        <v>27</v>
      </c>
      <c r="B29" s="3">
        <v>43265</v>
      </c>
      <c r="C29">
        <v>-1.5414563401186731E-2</v>
      </c>
      <c r="D29">
        <v>-8.8574538340610524E-3</v>
      </c>
      <c r="E29">
        <v>-1.7699577099400975E-2</v>
      </c>
      <c r="F29" s="74">
        <v>311.2</v>
      </c>
      <c r="G29" s="74">
        <f t="shared" si="22"/>
        <v>-1.7961122291842328E-2</v>
      </c>
      <c r="I29">
        <f t="shared" si="0"/>
        <v>-1.5993360240720848E-2</v>
      </c>
      <c r="J29">
        <f t="shared" si="1"/>
        <v>-8.879869718505868E-3</v>
      </c>
      <c r="K29">
        <f t="shared" si="2"/>
        <v>-1.7993058789475255E-2</v>
      </c>
      <c r="M29">
        <f t="shared" si="12"/>
        <v>-1.7470200767559282E-2</v>
      </c>
      <c r="O29" s="75">
        <f t="shared" si="13"/>
        <v>2.7940721435329343E-4</v>
      </c>
      <c r="P29" s="75">
        <f t="shared" si="14"/>
        <v>1.5513310677206765E-4</v>
      </c>
      <c r="Q29" s="75">
        <f t="shared" si="14"/>
        <v>3.1434234947462991E-4</v>
      </c>
      <c r="R29" s="75"/>
      <c r="S29" s="75">
        <f t="shared" si="15"/>
        <v>3.0520791485882893E-4</v>
      </c>
      <c r="U29">
        <f t="shared" si="4"/>
        <v>-1.081590966910481E-2</v>
      </c>
      <c r="V29" s="76">
        <f t="shared" si="5"/>
        <v>-8.0430112063504759E-3</v>
      </c>
      <c r="W29">
        <f t="shared" si="6"/>
        <v>-5.5285795960431997E-4</v>
      </c>
      <c r="X29" s="76">
        <f t="shared" si="16"/>
        <v>1.1698390197023493E-4</v>
      </c>
      <c r="Y29" s="76">
        <f t="shared" si="16"/>
        <v>6.4690029265479341E-5</v>
      </c>
      <c r="Z29" s="76">
        <f t="shared" si="16"/>
        <v>3.056519234978519E-7</v>
      </c>
      <c r="AA29">
        <f t="shared" si="17"/>
        <v>-4.5986537320819205E-3</v>
      </c>
      <c r="AB29">
        <f t="shared" si="17"/>
        <v>-8.1444262771057587E-4</v>
      </c>
      <c r="AC29">
        <f t="shared" si="17"/>
        <v>-1.7146719139796655E-2</v>
      </c>
      <c r="AD29">
        <f t="shared" si="18"/>
        <v>-1.081590966910481E-2</v>
      </c>
      <c r="AE29">
        <f t="shared" si="19"/>
        <v>-8.0430112063504759E-3</v>
      </c>
      <c r="AF29">
        <f t="shared" si="8"/>
        <v>-5.5285795960431997E-4</v>
      </c>
      <c r="AG29">
        <f t="shared" si="23"/>
        <v>1.1698390197023493E-4</v>
      </c>
      <c r="AH29">
        <f t="shared" si="23"/>
        <v>6.4690029265479341E-5</v>
      </c>
      <c r="AI29">
        <f t="shared" si="23"/>
        <v>3.056519234978519E-7</v>
      </c>
      <c r="AJ29">
        <f t="shared" si="20"/>
        <v>2.6805994421527224E-5</v>
      </c>
      <c r="AK29">
        <f t="shared" si="20"/>
        <v>7.0033216936693457E-7</v>
      </c>
      <c r="AL29">
        <f t="shared" si="20"/>
        <v>3.0416060498623086E-4</v>
      </c>
      <c r="AM29">
        <f t="shared" si="21"/>
        <v>2.5578757178947042E-4</v>
      </c>
      <c r="AN29">
        <f t="shared" si="21"/>
        <v>7.8852086217637477E-5</v>
      </c>
      <c r="AO29">
        <f t="shared" si="21"/>
        <v>3.2375016460151274E-4</v>
      </c>
    </row>
    <row r="30" spans="1:41" x14ac:dyDescent="0.4">
      <c r="A30" s="2">
        <v>28</v>
      </c>
      <c r="B30" s="3">
        <v>43266</v>
      </c>
      <c r="C30">
        <v>1.1583141089630855E-2</v>
      </c>
      <c r="D30">
        <v>7.0922283094918366E-3</v>
      </c>
      <c r="E30">
        <v>-2.2574322038539065E-2</v>
      </c>
      <c r="F30" s="77">
        <v>308.73</v>
      </c>
      <c r="G30" s="74">
        <f t="shared" si="22"/>
        <v>-7.9686837881263739E-3</v>
      </c>
      <c r="I30">
        <f t="shared" si="0"/>
        <v>1.1004344250096738E-2</v>
      </c>
      <c r="J30">
        <f t="shared" si="1"/>
        <v>7.0698124250470219E-3</v>
      </c>
      <c r="K30">
        <f t="shared" si="2"/>
        <v>-2.2867803728613346E-2</v>
      </c>
      <c r="M30">
        <f t="shared" si="12"/>
        <v>-7.4777622638433272E-3</v>
      </c>
      <c r="O30" s="75">
        <f t="shared" si="13"/>
        <v>-8.228787017171468E-5</v>
      </c>
      <c r="P30" s="75">
        <f t="shared" si="14"/>
        <v>-5.2866376564467303E-5</v>
      </c>
      <c r="Q30" s="75">
        <f t="shared" si="14"/>
        <v>1.7099999977880062E-4</v>
      </c>
      <c r="R30" s="75"/>
      <c r="S30" s="75">
        <f t="shared" si="15"/>
        <v>5.5916928474559279E-5</v>
      </c>
      <c r="U30">
        <f t="shared" si="4"/>
        <v>1.3220446115350422E-2</v>
      </c>
      <c r="V30" s="76">
        <f t="shared" si="5"/>
        <v>7.4280126017726338E-3</v>
      </c>
      <c r="W30">
        <f t="shared" si="6"/>
        <v>-1.5402882324754875E-2</v>
      </c>
      <c r="X30" s="76">
        <f t="shared" si="16"/>
        <v>1.7478019548888406E-4</v>
      </c>
      <c r="Y30" s="76">
        <f t="shared" si="16"/>
        <v>5.5175371212093053E-5</v>
      </c>
      <c r="Z30" s="76">
        <f t="shared" si="16"/>
        <v>2.3724878391024617E-4</v>
      </c>
      <c r="AA30">
        <f t="shared" si="17"/>
        <v>-1.6373050257195679E-3</v>
      </c>
      <c r="AB30">
        <f t="shared" si="17"/>
        <v>-3.3578429228079684E-4</v>
      </c>
      <c r="AC30">
        <f t="shared" si="17"/>
        <v>-7.1714397137841905E-3</v>
      </c>
      <c r="AD30">
        <f t="shared" si="18"/>
        <v>1.3220446115350422E-2</v>
      </c>
      <c r="AE30">
        <f t="shared" si="19"/>
        <v>7.4280126017726338E-3</v>
      </c>
      <c r="AF30">
        <f t="shared" si="8"/>
        <v>-1.5402882324754875E-2</v>
      </c>
      <c r="AG30">
        <f t="shared" si="23"/>
        <v>1.7478019548888406E-4</v>
      </c>
      <c r="AH30">
        <f t="shared" si="23"/>
        <v>5.5175371212093053E-5</v>
      </c>
      <c r="AI30">
        <f t="shared" si="23"/>
        <v>2.3724878391024617E-4</v>
      </c>
      <c r="AJ30">
        <f t="shared" si="20"/>
        <v>4.9111074771808595E-6</v>
      </c>
      <c r="AK30">
        <f t="shared" si="20"/>
        <v>1.2830736660625959E-7</v>
      </c>
      <c r="AL30">
        <f t="shared" si="20"/>
        <v>5.5725051565784316E-5</v>
      </c>
      <c r="AM30">
        <f t="shared" si="21"/>
        <v>1.2109559237463713E-4</v>
      </c>
      <c r="AN30">
        <f t="shared" si="21"/>
        <v>4.998224772534925E-5</v>
      </c>
      <c r="AO30">
        <f t="shared" si="21"/>
        <v>5.2293644737038249E-4</v>
      </c>
    </row>
    <row r="31" spans="1:41" x14ac:dyDescent="0.4">
      <c r="A31" s="2">
        <v>29</v>
      </c>
      <c r="B31" s="3">
        <v>43269</v>
      </c>
      <c r="C31">
        <v>2.6516705142639707E-2</v>
      </c>
      <c r="D31">
        <v>8.7951314528273445E-3</v>
      </c>
      <c r="E31">
        <v>-1.8433701688838022E-2</v>
      </c>
      <c r="F31" s="74">
        <v>305.35000000000002</v>
      </c>
      <c r="G31" s="74">
        <f t="shared" si="22"/>
        <v>-1.1008448846966236E-2</v>
      </c>
      <c r="I31">
        <f t="shared" si="0"/>
        <v>2.5937908303105592E-2</v>
      </c>
      <c r="J31">
        <f t="shared" si="1"/>
        <v>8.7727155683825289E-3</v>
      </c>
      <c r="K31">
        <f t="shared" si="2"/>
        <v>-1.8727183378912302E-2</v>
      </c>
      <c r="M31">
        <f t="shared" si="12"/>
        <v>-1.051752732268319E-2</v>
      </c>
      <c r="O31" s="75">
        <f t="shared" si="13"/>
        <v>-2.7280265927116424E-4</v>
      </c>
      <c r="P31" s="75">
        <f t="shared" si="14"/>
        <v>-9.2267275684591437E-5</v>
      </c>
      <c r="Q31" s="75">
        <f t="shared" si="14"/>
        <v>1.9696366286460864E-4</v>
      </c>
      <c r="R31" s="75"/>
      <c r="S31" s="75">
        <f t="shared" si="15"/>
        <v>1.1061838098338742E-4</v>
      </c>
      <c r="U31">
        <f t="shared" si="4"/>
        <v>2.9054871787001547E-2</v>
      </c>
      <c r="V31" s="76">
        <f t="shared" si="5"/>
        <v>9.2765267371218325E-3</v>
      </c>
      <c r="W31">
        <f t="shared" si="6"/>
        <v>-8.2277168197265691E-3</v>
      </c>
      <c r="X31" s="76">
        <f t="shared" si="16"/>
        <v>8.4418557455909844E-4</v>
      </c>
      <c r="Y31" s="76">
        <f t="shared" si="16"/>
        <v>8.6053948304536226E-5</v>
      </c>
      <c r="Z31" s="76">
        <f t="shared" si="16"/>
        <v>6.7695324065611485E-5</v>
      </c>
      <c r="AA31">
        <f t="shared" si="17"/>
        <v>-2.5381666443618387E-3</v>
      </c>
      <c r="AB31">
        <f t="shared" si="17"/>
        <v>-4.8139528429448885E-4</v>
      </c>
      <c r="AC31">
        <f t="shared" si="17"/>
        <v>-1.0205984869111452E-2</v>
      </c>
      <c r="AD31">
        <f t="shared" si="18"/>
        <v>2.9054871787001547E-2</v>
      </c>
      <c r="AE31">
        <f t="shared" si="19"/>
        <v>9.2765267371218325E-3</v>
      </c>
      <c r="AF31">
        <f t="shared" si="8"/>
        <v>-8.2277168197265691E-3</v>
      </c>
      <c r="AG31">
        <f t="shared" si="23"/>
        <v>8.4418557455909844E-4</v>
      </c>
      <c r="AH31">
        <f t="shared" si="23"/>
        <v>8.6053948304536226E-5</v>
      </c>
      <c r="AI31">
        <f t="shared" si="23"/>
        <v>6.7695324065611485E-5</v>
      </c>
      <c r="AJ31">
        <f t="shared" si="20"/>
        <v>9.7154613599408085E-6</v>
      </c>
      <c r="AK31">
        <f t="shared" si="20"/>
        <v>2.5382569374646328E-7</v>
      </c>
      <c r="AL31">
        <f t="shared" si="20"/>
        <v>1.102387980274595E-4</v>
      </c>
      <c r="AM31">
        <f t="shared" si="21"/>
        <v>6.7277508714031398E-4</v>
      </c>
      <c r="AN31">
        <f t="shared" si="21"/>
        <v>7.6960538443741195E-5</v>
      </c>
      <c r="AO31">
        <f t="shared" si="21"/>
        <v>3.5070739730740921E-4</v>
      </c>
    </row>
    <row r="32" spans="1:41" x14ac:dyDescent="0.4">
      <c r="A32" s="2">
        <v>30</v>
      </c>
      <c r="B32" s="3">
        <v>43270</v>
      </c>
      <c r="C32">
        <v>2.0352228848898517E-2</v>
      </c>
      <c r="D32">
        <v>-1.5887359762319177E-2</v>
      </c>
      <c r="E32">
        <v>-9.345862418237658E-3</v>
      </c>
      <c r="F32" s="77">
        <v>301.35000000000002</v>
      </c>
      <c r="G32" s="74">
        <f t="shared" si="22"/>
        <v>-1.3186279740090633E-2</v>
      </c>
      <c r="I32">
        <f t="shared" si="0"/>
        <v>1.9773432009364402E-2</v>
      </c>
      <c r="J32">
        <f t="shared" si="1"/>
        <v>-1.5909775646763991E-2</v>
      </c>
      <c r="K32">
        <f t="shared" si="2"/>
        <v>-9.6393441083119386E-3</v>
      </c>
      <c r="M32">
        <f t="shared" si="12"/>
        <v>-1.2695358215807587E-2</v>
      </c>
      <c r="O32" s="75">
        <f t="shared" si="13"/>
        <v>-2.5103080251479709E-4</v>
      </c>
      <c r="P32" s="75">
        <f t="shared" si="14"/>
        <v>2.019803009688007E-4</v>
      </c>
      <c r="Q32" s="75">
        <f t="shared" si="14"/>
        <v>1.2237492642045442E-4</v>
      </c>
      <c r="R32" s="75"/>
      <c r="S32" s="75">
        <f t="shared" si="15"/>
        <v>1.611721202276732E-4</v>
      </c>
      <c r="U32">
        <f t="shared" si="4"/>
        <v>2.3535815196932444E-2</v>
      </c>
      <c r="V32" s="76">
        <f t="shared" si="5"/>
        <v>-1.5301641903533706E-2</v>
      </c>
      <c r="W32">
        <f t="shared" si="6"/>
        <v>3.0342135592092943E-3</v>
      </c>
      <c r="X32" s="76">
        <f t="shared" si="16"/>
        <v>5.5393459698415619E-4</v>
      </c>
      <c r="Y32" s="76">
        <f t="shared" si="16"/>
        <v>2.341402449439786E-4</v>
      </c>
      <c r="Z32" s="76">
        <f t="shared" si="16"/>
        <v>9.2064519228895334E-6</v>
      </c>
      <c r="AA32">
        <f t="shared" si="17"/>
        <v>-3.1835863480339263E-3</v>
      </c>
      <c r="AB32">
        <f t="shared" si="17"/>
        <v>-5.857178587854718E-4</v>
      </c>
      <c r="AC32">
        <f t="shared" si="17"/>
        <v>-1.2380075977446952E-2</v>
      </c>
      <c r="AD32">
        <f t="shared" si="18"/>
        <v>2.3535815196932444E-2</v>
      </c>
      <c r="AE32">
        <f t="shared" si="19"/>
        <v>-1.5301641903533706E-2</v>
      </c>
      <c r="AF32">
        <f t="shared" si="8"/>
        <v>3.0342135592092943E-3</v>
      </c>
      <c r="AG32">
        <f t="shared" si="23"/>
        <v>5.5393459698415619E-4</v>
      </c>
      <c r="AH32">
        <f t="shared" si="23"/>
        <v>2.341402449439786E-4</v>
      </c>
      <c r="AI32">
        <f t="shared" si="23"/>
        <v>9.2064519228895334E-6</v>
      </c>
      <c r="AJ32">
        <f t="shared" si="20"/>
        <v>1.4155527250094668E-5</v>
      </c>
      <c r="AK32">
        <f t="shared" si="20"/>
        <v>3.6982664965528045E-7</v>
      </c>
      <c r="AL32">
        <f t="shared" si="20"/>
        <v>1.6061906395198623E-4</v>
      </c>
      <c r="AM32">
        <f t="shared" si="21"/>
        <v>3.9098861342895676E-4</v>
      </c>
      <c r="AN32">
        <f t="shared" si="21"/>
        <v>2.5312096113036455E-4</v>
      </c>
      <c r="AO32">
        <f t="shared" si="21"/>
        <v>9.2916954838448084E-5</v>
      </c>
    </row>
    <row r="33" spans="1:41" x14ac:dyDescent="0.4">
      <c r="A33" s="2">
        <v>31</v>
      </c>
      <c r="B33" s="3">
        <v>43271</v>
      </c>
      <c r="C33">
        <v>-1.4760415583120573E-2</v>
      </c>
      <c r="D33">
        <v>1.7777782459993572E-3</v>
      </c>
      <c r="E33">
        <v>1.398624197473987E-2</v>
      </c>
      <c r="F33" s="77">
        <v>304.02</v>
      </c>
      <c r="G33" s="74">
        <f t="shared" si="22"/>
        <v>8.8211087868200685E-3</v>
      </c>
      <c r="I33">
        <f t="shared" si="0"/>
        <v>-1.533921242265469E-2</v>
      </c>
      <c r="J33">
        <f t="shared" si="1"/>
        <v>1.7553623615545423E-3</v>
      </c>
      <c r="K33">
        <f t="shared" si="2"/>
        <v>1.369276028466559E-2</v>
      </c>
      <c r="M33">
        <f t="shared" si="12"/>
        <v>9.3120303111031144E-3</v>
      </c>
      <c r="O33" s="75">
        <f t="shared" si="13"/>
        <v>-1.4283921102820993E-4</v>
      </c>
      <c r="P33" s="75">
        <f t="shared" si="14"/>
        <v>1.6345987517765444E-5</v>
      </c>
      <c r="Q33" s="75">
        <f t="shared" si="14"/>
        <v>1.2750739881347488E-4</v>
      </c>
      <c r="R33" s="75"/>
      <c r="S33" s="75">
        <f t="shared" si="15"/>
        <v>8.6713908514903169E-5</v>
      </c>
      <c r="U33">
        <f t="shared" si="4"/>
        <v>-1.8098916063076124E-2</v>
      </c>
      <c r="V33" s="76">
        <f t="shared" si="5"/>
        <v>1.3092969765610086E-3</v>
      </c>
      <c r="W33">
        <f t="shared" si="6"/>
        <v>4.3967206500751237E-3</v>
      </c>
      <c r="X33" s="76">
        <f t="shared" si="16"/>
        <v>3.2757076265827492E-4</v>
      </c>
      <c r="Y33" s="76">
        <f t="shared" si="16"/>
        <v>1.7142585728317983E-6</v>
      </c>
      <c r="Z33" s="76">
        <f t="shared" si="16"/>
        <v>1.9331152474797018E-5</v>
      </c>
      <c r="AA33">
        <f t="shared" si="17"/>
        <v>3.3385004799555509E-3</v>
      </c>
      <c r="AB33">
        <f t="shared" si="17"/>
        <v>4.6848126943834851E-4</v>
      </c>
      <c r="AC33">
        <f t="shared" si="17"/>
        <v>9.5895213246647466E-3</v>
      </c>
      <c r="AD33">
        <f t="shared" si="18"/>
        <v>-1.8098916063076124E-2</v>
      </c>
      <c r="AE33">
        <f t="shared" si="19"/>
        <v>1.3092969765610086E-3</v>
      </c>
      <c r="AF33">
        <f t="shared" si="8"/>
        <v>4.3967206500751237E-3</v>
      </c>
      <c r="AG33">
        <f t="shared" si="23"/>
        <v>3.2757076265827492E-4</v>
      </c>
      <c r="AH33">
        <f t="shared" si="23"/>
        <v>1.7142585728317983E-6</v>
      </c>
      <c r="AI33">
        <f t="shared" si="23"/>
        <v>1.9331152474797018E-5</v>
      </c>
      <c r="AJ33">
        <f t="shared" si="20"/>
        <v>7.6159641829553171E-6</v>
      </c>
      <c r="AK33">
        <f t="shared" si="20"/>
        <v>1.9897432768942922E-7</v>
      </c>
      <c r="AL33">
        <f t="shared" si="20"/>
        <v>8.6416352887876846E-5</v>
      </c>
      <c r="AM33">
        <f t="shared" si="21"/>
        <v>2.3529143774732398E-4</v>
      </c>
      <c r="AN33">
        <f t="shared" si="21"/>
        <v>3.0812970203623398E-6</v>
      </c>
      <c r="AO33">
        <f t="shared" si="21"/>
        <v>1.8749168421331529E-4</v>
      </c>
    </row>
    <row r="34" spans="1:41" x14ac:dyDescent="0.4">
      <c r="A34" s="2">
        <v>32</v>
      </c>
      <c r="B34" s="3">
        <v>43272</v>
      </c>
      <c r="C34">
        <v>-2.6366875840742224E-2</v>
      </c>
      <c r="D34">
        <v>-7.1301549845911912E-3</v>
      </c>
      <c r="E34">
        <v>-9.3023926623135612E-3</v>
      </c>
      <c r="F34" s="77">
        <v>301.02</v>
      </c>
      <c r="G34" s="74">
        <f t="shared" si="22"/>
        <v>-9.9167809916567533E-3</v>
      </c>
      <c r="I34">
        <f t="shared" si="0"/>
        <v>-2.6945672680276339E-2</v>
      </c>
      <c r="J34">
        <f t="shared" si="1"/>
        <v>-7.1525708690360059E-3</v>
      </c>
      <c r="K34">
        <f t="shared" si="2"/>
        <v>-9.5958743523878419E-3</v>
      </c>
      <c r="M34">
        <f t="shared" si="12"/>
        <v>-9.4258594673737074E-3</v>
      </c>
      <c r="O34" s="75">
        <f t="shared" si="13"/>
        <v>2.5398612393813579E-4</v>
      </c>
      <c r="P34" s="75">
        <f t="shared" si="14"/>
        <v>6.7419127841964417E-5</v>
      </c>
      <c r="Q34" s="75">
        <f t="shared" si="14"/>
        <v>9.0449363112183483E-5</v>
      </c>
      <c r="R34" s="75"/>
      <c r="S34" s="75">
        <f t="shared" si="15"/>
        <v>8.8846826698678558E-5</v>
      </c>
      <c r="U34">
        <f t="shared" si="4"/>
        <v>-2.4152234749216753E-2</v>
      </c>
      <c r="V34" s="76">
        <f t="shared" si="5"/>
        <v>-6.7010528335764629E-3</v>
      </c>
      <c r="W34">
        <f t="shared" si="6"/>
        <v>-1.8620102966367992E-4</v>
      </c>
      <c r="X34" s="76">
        <f t="shared" si="16"/>
        <v>5.8333044338127317E-4</v>
      </c>
      <c r="Y34" s="76">
        <f t="shared" si="16"/>
        <v>4.4904109078383142E-5</v>
      </c>
      <c r="Z34" s="76">
        <f t="shared" si="16"/>
        <v>3.4670823447814613E-8</v>
      </c>
      <c r="AA34">
        <f t="shared" si="17"/>
        <v>-2.2146410915254724E-3</v>
      </c>
      <c r="AB34">
        <f t="shared" si="17"/>
        <v>-4.291021510147279E-4</v>
      </c>
      <c r="AC34">
        <f t="shared" si="17"/>
        <v>-9.1161916326498813E-3</v>
      </c>
      <c r="AD34">
        <f t="shared" si="18"/>
        <v>-2.4152234749216753E-2</v>
      </c>
      <c r="AE34">
        <f t="shared" si="19"/>
        <v>-6.7010528335764629E-3</v>
      </c>
      <c r="AF34">
        <f t="shared" si="8"/>
        <v>-1.8620102966367992E-4</v>
      </c>
      <c r="AG34">
        <f t="shared" si="23"/>
        <v>5.8333044338127317E-4</v>
      </c>
      <c r="AH34">
        <f t="shared" si="23"/>
        <v>4.4904109078383142E-5</v>
      </c>
      <c r="AI34">
        <f t="shared" si="23"/>
        <v>3.4670823447814613E-8</v>
      </c>
      <c r="AJ34">
        <f t="shared" si="20"/>
        <v>7.8032954746824763E-6</v>
      </c>
      <c r="AK34">
        <f t="shared" si="20"/>
        <v>2.0386853634524509E-7</v>
      </c>
      <c r="AL34">
        <f t="shared" si="20"/>
        <v>8.854195204038677E-5</v>
      </c>
      <c r="AM34">
        <f t="shared" si="21"/>
        <v>7.2606927619259069E-4</v>
      </c>
      <c r="AN34">
        <f t="shared" si="21"/>
        <v>5.1159270036582487E-5</v>
      </c>
      <c r="AO34">
        <f t="shared" si="21"/>
        <v>9.2080804586814789E-5</v>
      </c>
    </row>
    <row r="35" spans="1:41" x14ac:dyDescent="0.4">
      <c r="A35" s="2">
        <v>33</v>
      </c>
      <c r="B35" s="3">
        <v>43273</v>
      </c>
      <c r="C35">
        <v>1.1385322225125429E-2</v>
      </c>
      <c r="D35">
        <v>-8.984786407815297E-3</v>
      </c>
      <c r="E35">
        <v>6.3369613932589192E-2</v>
      </c>
      <c r="F35" s="77">
        <v>303.69</v>
      </c>
      <c r="G35" s="74">
        <f t="shared" si="22"/>
        <v>8.8307365545534158E-3</v>
      </c>
      <c r="I35">
        <f t="shared" si="0"/>
        <v>1.0806525385591311E-2</v>
      </c>
      <c r="J35">
        <f t="shared" si="1"/>
        <v>-9.0072022922601126E-3</v>
      </c>
      <c r="K35">
        <f t="shared" si="2"/>
        <v>6.3076132242514918E-2</v>
      </c>
      <c r="M35">
        <f t="shared" si="12"/>
        <v>9.3216580788364617E-3</v>
      </c>
      <c r="O35" s="75">
        <f t="shared" si="13"/>
        <v>1.0073473466474855E-4</v>
      </c>
      <c r="P35" s="75">
        <f t="shared" si="14"/>
        <v>-8.3962060015360771E-5</v>
      </c>
      <c r="Q35" s="75">
        <f t="shared" si="14"/>
        <v>5.8797413770019619E-4</v>
      </c>
      <c r="R35" s="75"/>
      <c r="S35" s="75">
        <f t="shared" si="15"/>
        <v>8.6893309338737076E-5</v>
      </c>
      <c r="U35">
        <f t="shared" si="4"/>
        <v>8.0439684699146231E-3</v>
      </c>
      <c r="V35" s="76">
        <f t="shared" si="5"/>
        <v>-9.4537288671098993E-3</v>
      </c>
      <c r="W35">
        <f t="shared" si="6"/>
        <v>5.3770481373053881E-2</v>
      </c>
      <c r="X35" s="76">
        <f t="shared" si="16"/>
        <v>6.4705428744980597E-5</v>
      </c>
      <c r="Y35" s="76">
        <f t="shared" si="16"/>
        <v>8.9372989492827014E-5</v>
      </c>
      <c r="Z35" s="76">
        <f t="shared" si="16"/>
        <v>2.8912646670899342E-3</v>
      </c>
      <c r="AA35">
        <f t="shared" si="17"/>
        <v>3.3413537552108054E-3</v>
      </c>
      <c r="AB35">
        <f t="shared" si="17"/>
        <v>4.6894245929460178E-4</v>
      </c>
      <c r="AC35">
        <f t="shared" si="17"/>
        <v>9.5991325595353102E-3</v>
      </c>
      <c r="AD35">
        <f t="shared" si="18"/>
        <v>8.0439684699146231E-3</v>
      </c>
      <c r="AE35">
        <f t="shared" si="19"/>
        <v>-9.4537288671098993E-3</v>
      </c>
      <c r="AF35">
        <f t="shared" si="8"/>
        <v>5.3770481373053881E-2</v>
      </c>
      <c r="AG35">
        <f t="shared" si="23"/>
        <v>6.4705428744980597E-5</v>
      </c>
      <c r="AH35">
        <f t="shared" si="23"/>
        <v>8.9372989492827014E-5</v>
      </c>
      <c r="AI35">
        <f t="shared" si="23"/>
        <v>2.8912646670899342E-3</v>
      </c>
      <c r="AJ35">
        <f t="shared" si="20"/>
        <v>7.6317207123531025E-6</v>
      </c>
      <c r="AK35">
        <f t="shared" si="20"/>
        <v>1.9938598204708219E-7</v>
      </c>
      <c r="AL35">
        <f t="shared" si="20"/>
        <v>8.6595138104300816E-5</v>
      </c>
      <c r="AM35">
        <f t="shared" si="21"/>
        <v>1.1678099090942944E-4</v>
      </c>
      <c r="AN35">
        <f t="shared" si="21"/>
        <v>8.1129693133695827E-5</v>
      </c>
      <c r="AO35">
        <f t="shared" si="21"/>
        <v>3.9785984586752296E-3</v>
      </c>
    </row>
    <row r="36" spans="1:41" x14ac:dyDescent="0.4">
      <c r="A36" s="2">
        <v>34</v>
      </c>
      <c r="B36" s="3">
        <v>43276</v>
      </c>
      <c r="C36">
        <v>-7.5757938084576558E-3</v>
      </c>
      <c r="D36">
        <v>8.9847864078152571E-3</v>
      </c>
      <c r="E36">
        <v>0</v>
      </c>
      <c r="F36" s="77">
        <v>303.37</v>
      </c>
      <c r="G36" s="74">
        <f t="shared" si="22"/>
        <v>-1.0542616203970466E-3</v>
      </c>
      <c r="I36">
        <f t="shared" si="0"/>
        <v>-8.1545906479917728E-3</v>
      </c>
      <c r="J36">
        <f t="shared" si="1"/>
        <v>8.9623705233704415E-3</v>
      </c>
      <c r="K36">
        <f t="shared" si="2"/>
        <v>-2.9348169007428022E-4</v>
      </c>
      <c r="M36">
        <f t="shared" si="12"/>
        <v>-5.6334009611399996E-4</v>
      </c>
      <c r="O36" s="75">
        <f t="shared" si="13"/>
        <v>4.5938078794100108E-6</v>
      </c>
      <c r="P36" s="75">
        <f t="shared" si="14"/>
        <v>-5.0488626720447845E-6</v>
      </c>
      <c r="Q36" s="75">
        <f t="shared" si="14"/>
        <v>1.6533000349414417E-7</v>
      </c>
      <c r="R36" s="75"/>
      <c r="S36" s="75">
        <f t="shared" si="15"/>
        <v>3.173520638897307E-7</v>
      </c>
      <c r="U36">
        <f t="shared" si="4"/>
        <v>-7.9876397616541819E-3</v>
      </c>
      <c r="V36" s="76">
        <f t="shared" si="5"/>
        <v>8.9893556714488124E-3</v>
      </c>
      <c r="W36">
        <f t="shared" si="6"/>
        <v>2.6889103491413143E-4</v>
      </c>
      <c r="X36" s="76">
        <f t="shared" si="16"/>
        <v>6.380238896195887E-5</v>
      </c>
      <c r="Y36" s="76">
        <f t="shared" si="16"/>
        <v>8.0808515387808931E-5</v>
      </c>
      <c r="Z36" s="76">
        <f t="shared" si="16"/>
        <v>7.230238865719264E-8</v>
      </c>
      <c r="AA36">
        <f t="shared" si="17"/>
        <v>4.1184595319652669E-4</v>
      </c>
      <c r="AB36">
        <f t="shared" si="17"/>
        <v>-4.5692636335547822E-6</v>
      </c>
      <c r="AC36">
        <f t="shared" si="17"/>
        <v>-2.6889103491413143E-4</v>
      </c>
      <c r="AD36">
        <f t="shared" si="18"/>
        <v>-7.9876397616541819E-3</v>
      </c>
      <c r="AE36">
        <f t="shared" si="19"/>
        <v>8.9893556714488124E-3</v>
      </c>
      <c r="AF36">
        <f t="shared" si="8"/>
        <v>2.6889103491413143E-4</v>
      </c>
      <c r="AG36">
        <f t="shared" si="23"/>
        <v>6.380238896195887E-5</v>
      </c>
      <c r="AH36">
        <f t="shared" si="23"/>
        <v>8.0808515387808931E-5</v>
      </c>
      <c r="AI36">
        <f t="shared" si="23"/>
        <v>7.230238865719264E-8</v>
      </c>
      <c r="AJ36">
        <f t="shared" si="20"/>
        <v>2.7872598448906801E-8</v>
      </c>
      <c r="AK36">
        <f t="shared" si="20"/>
        <v>7.2819821681154554E-10</v>
      </c>
      <c r="AL36">
        <f t="shared" si="20"/>
        <v>3.162630818108917E-7</v>
      </c>
      <c r="AM36">
        <f t="shared" si="21"/>
        <v>6.6497348636314883E-5</v>
      </c>
      <c r="AN36">
        <f t="shared" si="21"/>
        <v>8.0324085398179358E-5</v>
      </c>
      <c r="AO36">
        <f t="shared" si="21"/>
        <v>8.6131502408855869E-8</v>
      </c>
    </row>
    <row r="37" spans="1:41" x14ac:dyDescent="0.4">
      <c r="A37" s="2">
        <v>35</v>
      </c>
      <c r="B37" s="3">
        <v>43277</v>
      </c>
      <c r="C37">
        <v>0</v>
      </c>
      <c r="D37">
        <v>-8.984786407815297E-3</v>
      </c>
      <c r="E37">
        <v>-1.7699577099400975E-2</v>
      </c>
      <c r="F37" s="77">
        <v>302.76</v>
      </c>
      <c r="G37" s="74">
        <f t="shared" si="22"/>
        <v>-2.0127702174062359E-3</v>
      </c>
      <c r="I37">
        <f t="shared" si="0"/>
        <v>-5.787968395341164E-4</v>
      </c>
      <c r="J37">
        <f t="shared" si="1"/>
        <v>-9.0072022922601126E-3</v>
      </c>
      <c r="K37">
        <f t="shared" si="2"/>
        <v>-1.7993058789475255E-2</v>
      </c>
      <c r="M37">
        <f t="shared" si="12"/>
        <v>-1.5218486931231892E-3</v>
      </c>
      <c r="O37" s="75">
        <f t="shared" si="13"/>
        <v>8.8084121382882724E-7</v>
      </c>
      <c r="P37" s="75">
        <f t="shared" si="14"/>
        <v>1.3707599037172245E-5</v>
      </c>
      <c r="Q37" s="75">
        <f t="shared" si="14"/>
        <v>2.738271300405163E-5</v>
      </c>
      <c r="R37" s="75"/>
      <c r="S37" s="75">
        <f t="shared" si="15"/>
        <v>2.3160234447607587E-6</v>
      </c>
      <c r="U37">
        <f t="shared" si="4"/>
        <v>-1.2778333997806222E-4</v>
      </c>
      <c r="V37" s="76">
        <f t="shared" si="5"/>
        <v>-8.934302612972074E-3</v>
      </c>
      <c r="W37">
        <f t="shared" si="6"/>
        <v>-1.6473823424416938E-2</v>
      </c>
      <c r="X37" s="76">
        <f t="shared" si="16"/>
        <v>1.6328581975949035E-8</v>
      </c>
      <c r="Y37" s="76">
        <f t="shared" si="16"/>
        <v>7.9821763180159633E-5</v>
      </c>
      <c r="Z37" s="76">
        <f t="shared" si="16"/>
        <v>2.7138685821886818E-4</v>
      </c>
      <c r="AA37">
        <f t="shared" si="17"/>
        <v>1.2778333997806222E-4</v>
      </c>
      <c r="AB37">
        <f t="shared" si="17"/>
        <v>-5.0483794843222488E-5</v>
      </c>
      <c r="AC37">
        <f t="shared" si="17"/>
        <v>-1.2257536749840383E-3</v>
      </c>
      <c r="AD37">
        <f t="shared" si="18"/>
        <v>-1.2778333997806222E-4</v>
      </c>
      <c r="AE37">
        <f t="shared" si="19"/>
        <v>-8.934302612972074E-3</v>
      </c>
      <c r="AF37">
        <f t="shared" si="8"/>
        <v>-1.6473823424416938E-2</v>
      </c>
      <c r="AG37">
        <f t="shared" si="23"/>
        <v>1.6328581975949035E-8</v>
      </c>
      <c r="AH37">
        <f t="shared" si="23"/>
        <v>7.9821763180159633E-5</v>
      </c>
      <c r="AI37">
        <f t="shared" si="23"/>
        <v>2.7138685821886818E-4</v>
      </c>
      <c r="AJ37">
        <f t="shared" si="20"/>
        <v>2.0341317678179889E-7</v>
      </c>
      <c r="AK37">
        <f t="shared" si="20"/>
        <v>5.3143632402987261E-9</v>
      </c>
      <c r="AL37">
        <f t="shared" si="20"/>
        <v>2.3080760944438824E-6</v>
      </c>
      <c r="AM37">
        <f t="shared" si="21"/>
        <v>3.350057814546817E-7</v>
      </c>
      <c r="AN37">
        <f t="shared" si="21"/>
        <v>8.1129693133695827E-5</v>
      </c>
      <c r="AO37">
        <f t="shared" si="21"/>
        <v>3.2375016460151274E-4</v>
      </c>
    </row>
    <row r="38" spans="1:41" x14ac:dyDescent="0.4">
      <c r="A38" s="2">
        <v>36</v>
      </c>
      <c r="B38" s="3">
        <v>43278</v>
      </c>
      <c r="C38">
        <v>1.3220211428134737E-2</v>
      </c>
      <c r="D38">
        <v>0</v>
      </c>
      <c r="E38">
        <v>-8.9686699827603751E-3</v>
      </c>
      <c r="F38" s="77">
        <v>302.25</v>
      </c>
      <c r="G38" s="74">
        <f t="shared" si="22"/>
        <v>-1.6859229460646169E-3</v>
      </c>
      <c r="I38">
        <f t="shared" si="0"/>
        <v>1.264141458860062E-2</v>
      </c>
      <c r="J38">
        <f t="shared" si="1"/>
        <v>-2.2415884444815022E-5</v>
      </c>
      <c r="K38">
        <f t="shared" si="2"/>
        <v>-9.2621516728346558E-3</v>
      </c>
      <c r="M38">
        <f t="shared" si="12"/>
        <v>-1.1950014217815704E-3</v>
      </c>
      <c r="O38" s="75">
        <f t="shared" si="13"/>
        <v>-1.5106508406708027E-5</v>
      </c>
      <c r="P38" s="75">
        <f t="shared" si="14"/>
        <v>2.6787013782045338E-8</v>
      </c>
      <c r="Q38" s="75">
        <f t="shared" si="14"/>
        <v>1.1068284417793965E-5</v>
      </c>
      <c r="R38" s="75"/>
      <c r="S38" s="75">
        <f t="shared" si="15"/>
        <v>1.4280283980599746E-6</v>
      </c>
      <c r="U38">
        <f t="shared" si="4"/>
        <v>1.2995563969973147E-2</v>
      </c>
      <c r="V38" s="76">
        <f t="shared" si="5"/>
        <v>3.4827138984698544E-5</v>
      </c>
      <c r="W38">
        <f t="shared" si="6"/>
        <v>-8.069202314945647E-3</v>
      </c>
      <c r="X38" s="76">
        <f t="shared" si="16"/>
        <v>1.6888468289766423E-4</v>
      </c>
      <c r="Y38" s="76">
        <f t="shared" si="16"/>
        <v>1.2129296098595092E-9</v>
      </c>
      <c r="Z38" s="76">
        <f t="shared" si="16"/>
        <v>6.5112025999524185E-5</v>
      </c>
      <c r="AA38">
        <f t="shared" si="17"/>
        <v>2.2464745816158931E-4</v>
      </c>
      <c r="AB38">
        <f t="shared" si="17"/>
        <v>-3.4827138984698544E-5</v>
      </c>
      <c r="AC38">
        <f t="shared" si="17"/>
        <v>-8.9946766781472739E-4</v>
      </c>
      <c r="AD38">
        <f t="shared" si="18"/>
        <v>1.2995563969973147E-2</v>
      </c>
      <c r="AE38">
        <f t="shared" si="19"/>
        <v>3.4827138984698544E-5</v>
      </c>
      <c r="AF38">
        <f t="shared" si="8"/>
        <v>-8.069202314945647E-3</v>
      </c>
      <c r="AG38">
        <f t="shared" si="23"/>
        <v>1.6888468289766423E-4</v>
      </c>
      <c r="AH38">
        <f t="shared" si="23"/>
        <v>1.2129296098595092E-9</v>
      </c>
      <c r="AI38">
        <f t="shared" si="23"/>
        <v>6.5112025999524185E-5</v>
      </c>
      <c r="AJ38">
        <f t="shared" si="20"/>
        <v>1.2542178432654365E-7</v>
      </c>
      <c r="AK38">
        <f t="shared" si="20"/>
        <v>3.276763731351839E-9</v>
      </c>
      <c r="AL38">
        <f t="shared" si="20"/>
        <v>1.4231281704877954E-6</v>
      </c>
      <c r="AM38">
        <f t="shared" si="21"/>
        <v>1.5980536280088458E-4</v>
      </c>
      <c r="AN38">
        <f t="shared" si="21"/>
        <v>5.0247187544330005E-10</v>
      </c>
      <c r="AO38">
        <f t="shared" si="21"/>
        <v>8.5787453610593813E-5</v>
      </c>
    </row>
    <row r="39" spans="1:41" x14ac:dyDescent="0.4">
      <c r="A39" s="2">
        <v>37</v>
      </c>
      <c r="B39" s="3">
        <v>43279</v>
      </c>
      <c r="C39">
        <v>0</v>
      </c>
      <c r="D39">
        <v>0</v>
      </c>
      <c r="E39">
        <v>4.4943895878392674E-3</v>
      </c>
      <c r="F39" s="77">
        <v>298.26</v>
      </c>
      <c r="G39" s="74">
        <f t="shared" si="22"/>
        <v>-1.3288900160265845E-2</v>
      </c>
      <c r="I39">
        <f t="shared" si="0"/>
        <v>-5.787968395341164E-4</v>
      </c>
      <c r="J39">
        <f t="shared" si="1"/>
        <v>-2.2415884444815022E-5</v>
      </c>
      <c r="K39">
        <f t="shared" si="2"/>
        <v>4.2009078977649876E-3</v>
      </c>
      <c r="M39">
        <f t="shared" si="12"/>
        <v>-1.2797978635982799E-2</v>
      </c>
      <c r="O39" s="75">
        <f t="shared" si="13"/>
        <v>7.4074295869319861E-6</v>
      </c>
      <c r="P39" s="75">
        <f t="shared" si="14"/>
        <v>2.868780102314018E-7</v>
      </c>
      <c r="Q39" s="75">
        <f t="shared" si="14"/>
        <v>-5.3763129527327727E-5</v>
      </c>
      <c r="R39" s="75"/>
      <c r="S39" s="75">
        <f t="shared" si="15"/>
        <v>1.6378825716707214E-4</v>
      </c>
      <c r="U39">
        <f t="shared" si="4"/>
        <v>3.2139988292735366E-3</v>
      </c>
      <c r="V39" s="76">
        <f t="shared" si="5"/>
        <v>5.9063358776232809E-4</v>
      </c>
      <c r="W39">
        <f t="shared" si="6"/>
        <v>1.6976909765036047E-2</v>
      </c>
      <c r="X39" s="76">
        <f t="shared" si="16"/>
        <v>1.0329788474571663E-5</v>
      </c>
      <c r="Y39" s="76">
        <f t="shared" si="16"/>
        <v>3.4884803499299972E-7</v>
      </c>
      <c r="Z39" s="76">
        <f t="shared" si="16"/>
        <v>2.8821546517017628E-4</v>
      </c>
      <c r="AA39">
        <f t="shared" si="17"/>
        <v>-3.2139988292735366E-3</v>
      </c>
      <c r="AB39">
        <f t="shared" si="17"/>
        <v>-5.9063358776232809E-4</v>
      </c>
      <c r="AC39">
        <f t="shared" si="17"/>
        <v>-1.248252017719678E-2</v>
      </c>
      <c r="AD39">
        <f t="shared" si="18"/>
        <v>3.2139988292735366E-3</v>
      </c>
      <c r="AE39">
        <f t="shared" si="19"/>
        <v>5.9063358776232809E-4</v>
      </c>
      <c r="AF39">
        <f t="shared" si="8"/>
        <v>1.6976909765036047E-2</v>
      </c>
      <c r="AG39">
        <f t="shared" si="23"/>
        <v>1.0329788474571663E-5</v>
      </c>
      <c r="AH39">
        <f t="shared" si="23"/>
        <v>3.4884803499299972E-7</v>
      </c>
      <c r="AI39">
        <f t="shared" si="23"/>
        <v>2.8821546517017628E-4</v>
      </c>
      <c r="AJ39">
        <f t="shared" si="20"/>
        <v>1.4385298985326093E-5</v>
      </c>
      <c r="AK39">
        <f t="shared" si="20"/>
        <v>3.7582965537345674E-7</v>
      </c>
      <c r="AL39">
        <f t="shared" si="20"/>
        <v>1.6322622371251364E-4</v>
      </c>
      <c r="AM39">
        <f t="shared" si="21"/>
        <v>3.350057814546817E-7</v>
      </c>
      <c r="AN39">
        <f t="shared" si="21"/>
        <v>5.0247187544330005E-10</v>
      </c>
      <c r="AO39">
        <f t="shared" si="21"/>
        <v>1.7647627165504248E-5</v>
      </c>
    </row>
    <row r="40" spans="1:41" x14ac:dyDescent="0.4">
      <c r="A40" s="2">
        <v>38</v>
      </c>
      <c r="B40" s="3">
        <v>43280</v>
      </c>
      <c r="C40">
        <v>-9.4251404595831097E-3</v>
      </c>
      <c r="D40">
        <v>-1.0889399799268319E-2</v>
      </c>
      <c r="E40">
        <v>2.6550232094120964E-2</v>
      </c>
      <c r="F40" s="77">
        <v>299.66000000000003</v>
      </c>
      <c r="G40" s="74">
        <f t="shared" si="22"/>
        <v>4.6829092803618933E-3</v>
      </c>
      <c r="I40">
        <f t="shared" si="0"/>
        <v>-1.0003937299117227E-2</v>
      </c>
      <c r="J40">
        <f t="shared" si="1"/>
        <v>-1.0911815683713135E-2</v>
      </c>
      <c r="K40">
        <f t="shared" si="2"/>
        <v>2.6256750404046684E-2</v>
      </c>
      <c r="M40">
        <f t="shared" si="12"/>
        <v>5.17383080464494E-3</v>
      </c>
      <c r="O40" s="75">
        <f t="shared" si="13"/>
        <v>-5.1758678965909206E-5</v>
      </c>
      <c r="P40" s="75">
        <f t="shared" si="14"/>
        <v>-5.6455888119002806E-5</v>
      </c>
      <c r="Q40" s="75">
        <f t="shared" si="14"/>
        <v>1.3584798407033022E-4</v>
      </c>
      <c r="R40" s="75"/>
      <c r="S40" s="75">
        <f t="shared" si="15"/>
        <v>2.6768525195092909E-5</v>
      </c>
      <c r="U40">
        <f t="shared" si="4"/>
        <v>-1.1537248427784695E-2</v>
      </c>
      <c r="V40" s="76">
        <f t="shared" si="5"/>
        <v>-1.115965280973855E-2</v>
      </c>
      <c r="W40">
        <f t="shared" si="6"/>
        <v>2.1091804133919381E-2</v>
      </c>
      <c r="X40" s="76">
        <f t="shared" si="16"/>
        <v>1.3310810128442041E-4</v>
      </c>
      <c r="Y40" s="76">
        <f t="shared" si="16"/>
        <v>1.245378508339055E-4</v>
      </c>
      <c r="Z40" s="76">
        <f t="shared" si="16"/>
        <v>4.4486420162361868E-4</v>
      </c>
      <c r="AA40">
        <f t="shared" si="17"/>
        <v>2.1121079682015855E-3</v>
      </c>
      <c r="AB40">
        <f t="shared" si="17"/>
        <v>2.7025301047023013E-4</v>
      </c>
      <c r="AC40">
        <f t="shared" si="17"/>
        <v>5.458427960201585E-3</v>
      </c>
      <c r="AD40">
        <f t="shared" si="18"/>
        <v>-1.1537248427784695E-2</v>
      </c>
      <c r="AE40">
        <f t="shared" si="19"/>
        <v>-1.115965280973855E-2</v>
      </c>
      <c r="AF40">
        <f t="shared" si="8"/>
        <v>2.1091804133919381E-2</v>
      </c>
      <c r="AG40">
        <f t="shared" si="23"/>
        <v>1.3310810128442041E-4</v>
      </c>
      <c r="AH40">
        <f t="shared" si="23"/>
        <v>1.245378508339055E-4</v>
      </c>
      <c r="AI40">
        <f t="shared" si="23"/>
        <v>4.4486420162361868E-4</v>
      </c>
      <c r="AJ40">
        <f t="shared" si="20"/>
        <v>2.3510430172955079E-6</v>
      </c>
      <c r="AK40">
        <f t="shared" si="20"/>
        <v>6.1423241036537475E-8</v>
      </c>
      <c r="AL40">
        <f t="shared" si="20"/>
        <v>2.6676669973301951E-5</v>
      </c>
      <c r="AM40">
        <f t="shared" si="21"/>
        <v>1.0007876148466887E-4</v>
      </c>
      <c r="AN40">
        <f t="shared" si="21"/>
        <v>1.1906772151532794E-4</v>
      </c>
      <c r="AO40">
        <f t="shared" si="21"/>
        <v>6.8941694178040571E-4</v>
      </c>
    </row>
    <row r="41" spans="1:41" x14ac:dyDescent="0.4">
      <c r="A41" s="2">
        <v>39</v>
      </c>
      <c r="B41" s="3">
        <v>43283</v>
      </c>
      <c r="C41">
        <v>-1.7192400540372875E-2</v>
      </c>
      <c r="D41">
        <v>-1.4706147389695449E-2</v>
      </c>
      <c r="E41">
        <v>-2.655023209412084E-2</v>
      </c>
      <c r="F41" s="77">
        <v>292.93</v>
      </c>
      <c r="G41" s="74">
        <f t="shared" si="22"/>
        <v>-2.2714825990786797E-2</v>
      </c>
      <c r="I41">
        <f t="shared" si="0"/>
        <v>-1.777119737990699E-2</v>
      </c>
      <c r="J41">
        <f t="shared" si="1"/>
        <v>-1.4728563274140264E-2</v>
      </c>
      <c r="K41">
        <f t="shared" si="2"/>
        <v>-2.684371378419512E-2</v>
      </c>
      <c r="M41">
        <f t="shared" si="12"/>
        <v>-2.2223904466503751E-2</v>
      </c>
      <c r="O41" s="75">
        <f t="shared" si="13"/>
        <v>3.9494539282643475E-4</v>
      </c>
      <c r="P41" s="75">
        <f t="shared" si="14"/>
        <v>3.2732618313334894E-4</v>
      </c>
      <c r="Q41" s="75">
        <f t="shared" si="14"/>
        <v>5.965721306661222E-4</v>
      </c>
      <c r="R41" s="75"/>
      <c r="S41" s="75">
        <f t="shared" si="15"/>
        <v>4.939019297362854E-4</v>
      </c>
      <c r="U41">
        <f t="shared" si="4"/>
        <v>-1.1184944112726294E-2</v>
      </c>
      <c r="V41" s="76">
        <f t="shared" si="5"/>
        <v>-1.3663992587542471E-2</v>
      </c>
      <c r="W41">
        <f t="shared" si="6"/>
        <v>-4.6579723450118626E-3</v>
      </c>
      <c r="X41" s="76">
        <f t="shared" si="16"/>
        <v>1.2510297480481058E-4</v>
      </c>
      <c r="Y41" s="76">
        <f t="shared" si="16"/>
        <v>1.8670469343241559E-4</v>
      </c>
      <c r="Z41" s="76">
        <f t="shared" si="16"/>
        <v>2.1696706366895311E-5</v>
      </c>
      <c r="AA41">
        <f t="shared" si="17"/>
        <v>-6.0074564276465809E-3</v>
      </c>
      <c r="AB41">
        <f t="shared" si="17"/>
        <v>-1.0421548021529779E-3</v>
      </c>
      <c r="AC41">
        <f t="shared" si="17"/>
        <v>-2.1892259749108977E-2</v>
      </c>
      <c r="AD41">
        <f t="shared" si="18"/>
        <v>-1.1184944112726294E-2</v>
      </c>
      <c r="AE41">
        <f t="shared" si="19"/>
        <v>-1.3663992587542471E-2</v>
      </c>
      <c r="AF41">
        <f t="shared" si="8"/>
        <v>-4.6579723450118626E-3</v>
      </c>
      <c r="AG41">
        <f t="shared" si="23"/>
        <v>1.2510297480481058E-4</v>
      </c>
      <c r="AH41">
        <f t="shared" si="23"/>
        <v>1.8670469343241559E-4</v>
      </c>
      <c r="AI41">
        <f t="shared" si="23"/>
        <v>2.1696706366895311E-5</v>
      </c>
      <c r="AJ41">
        <f t="shared" si="20"/>
        <v>4.337873209944841E-5</v>
      </c>
      <c r="AK41">
        <f t="shared" si="20"/>
        <v>1.1333107467632962E-6</v>
      </c>
      <c r="AL41">
        <f t="shared" si="20"/>
        <v>4.9220712320629319E-4</v>
      </c>
      <c r="AM41">
        <f t="shared" si="21"/>
        <v>3.1581545631561306E-4</v>
      </c>
      <c r="AN41">
        <f t="shared" si="21"/>
        <v>2.1693057612035338E-4</v>
      </c>
      <c r="AO41">
        <f t="shared" si="21"/>
        <v>7.2058496972778714E-4</v>
      </c>
    </row>
    <row r="42" spans="1:41" x14ac:dyDescent="0.4">
      <c r="A42" s="2">
        <v>40</v>
      </c>
      <c r="B42" s="3">
        <v>43284</v>
      </c>
      <c r="C42">
        <v>2.097312338027885E-2</v>
      </c>
      <c r="D42">
        <v>-3.7105793965356015E-3</v>
      </c>
      <c r="E42">
        <v>2.2173857494322075E-2</v>
      </c>
      <c r="F42" s="77">
        <v>293.35000000000002</v>
      </c>
      <c r="G42" s="74">
        <f t="shared" si="22"/>
        <v>1.4327627476574394E-3</v>
      </c>
      <c r="I42">
        <f t="shared" si="0"/>
        <v>2.0394326540744735E-2</v>
      </c>
      <c r="J42">
        <f t="shared" si="1"/>
        <v>-3.7329952809804167E-3</v>
      </c>
      <c r="K42">
        <f t="shared" si="2"/>
        <v>2.1880375804247794E-2</v>
      </c>
      <c r="M42">
        <f t="shared" si="12"/>
        <v>1.9236842719404859E-3</v>
      </c>
      <c r="O42" s="75">
        <f t="shared" si="13"/>
        <v>3.9232245203249062E-5</v>
      </c>
      <c r="P42" s="75">
        <f t="shared" si="14"/>
        <v>-7.1811043092500823E-6</v>
      </c>
      <c r="Q42" s="75">
        <f t="shared" si="14"/>
        <v>4.2090934798778639E-5</v>
      </c>
      <c r="R42" s="75"/>
      <c r="S42" s="75">
        <f t="shared" si="15"/>
        <v>3.7005611781111974E-6</v>
      </c>
      <c r="U42">
        <f t="shared" si="4"/>
        <v>1.9824225466012865E-2</v>
      </c>
      <c r="V42" s="76">
        <f t="shared" si="5"/>
        <v>-3.8251437101308248E-3</v>
      </c>
      <c r="W42">
        <f t="shared" si="6"/>
        <v>1.995999489493365E-2</v>
      </c>
      <c r="X42" s="76">
        <f t="shared" si="16"/>
        <v>3.9299991532731296E-4</v>
      </c>
      <c r="Y42" s="76">
        <f t="shared" si="16"/>
        <v>1.4631724403153412E-5</v>
      </c>
      <c r="Z42" s="76">
        <f t="shared" si="16"/>
        <v>3.9840139620577738E-4</v>
      </c>
      <c r="AA42">
        <f t="shared" si="17"/>
        <v>1.1488979142659844E-3</v>
      </c>
      <c r="AB42">
        <f t="shared" si="17"/>
        <v>1.1456431359522311E-4</v>
      </c>
      <c r="AC42">
        <f t="shared" si="17"/>
        <v>2.213862599388423E-3</v>
      </c>
      <c r="AD42">
        <f t="shared" si="18"/>
        <v>1.9824225466012865E-2</v>
      </c>
      <c r="AE42">
        <f t="shared" si="19"/>
        <v>-3.8251437101308248E-3</v>
      </c>
      <c r="AF42">
        <f t="shared" si="8"/>
        <v>1.995999489493365E-2</v>
      </c>
      <c r="AG42">
        <f t="shared" si="23"/>
        <v>3.9299991532731296E-4</v>
      </c>
      <c r="AH42">
        <f t="shared" si="23"/>
        <v>1.4631724403153412E-5</v>
      </c>
      <c r="AI42">
        <f t="shared" si="23"/>
        <v>3.9840139620577738E-4</v>
      </c>
      <c r="AJ42">
        <f t="shared" si="20"/>
        <v>3.2501523541043093E-7</v>
      </c>
      <c r="AK42">
        <f t="shared" si="20"/>
        <v>8.4913329948877806E-9</v>
      </c>
      <c r="AL42">
        <f t="shared" si="20"/>
        <v>3.6878628368582139E-6</v>
      </c>
      <c r="AM42">
        <f t="shared" si="21"/>
        <v>4.1592855505052511E-4</v>
      </c>
      <c r="AN42">
        <f t="shared" si="21"/>
        <v>1.393525376782206E-5</v>
      </c>
      <c r="AO42">
        <f t="shared" si="21"/>
        <v>4.787508453351123E-4</v>
      </c>
    </row>
    <row r="43" spans="1:41" x14ac:dyDescent="0.4">
      <c r="A43" s="2">
        <v>41</v>
      </c>
      <c r="B43" s="3">
        <v>43285</v>
      </c>
      <c r="C43">
        <v>9.3897403498391374E-3</v>
      </c>
      <c r="D43">
        <v>0</v>
      </c>
      <c r="E43">
        <v>2.5975486403260736E-2</v>
      </c>
      <c r="F43" s="77">
        <v>292.26</v>
      </c>
      <c r="G43" s="74">
        <f t="shared" si="22"/>
        <v>-3.7226183253626813E-3</v>
      </c>
      <c r="I43">
        <f t="shared" si="0"/>
        <v>8.8109435103050204E-3</v>
      </c>
      <c r="J43">
        <f t="shared" si="1"/>
        <v>-2.2415884444815022E-5</v>
      </c>
      <c r="K43">
        <f t="shared" si="2"/>
        <v>2.5682004713186456E-2</v>
      </c>
      <c r="M43">
        <f t="shared" si="12"/>
        <v>-3.2316968010796345E-3</v>
      </c>
      <c r="O43" s="75">
        <f t="shared" si="13"/>
        <v>-2.8474297956746101E-5</v>
      </c>
      <c r="P43" s="75">
        <f t="shared" si="14"/>
        <v>7.2441342053679446E-8</v>
      </c>
      <c r="Q43" s="75">
        <f t="shared" si="14"/>
        <v>-8.2996452476916764E-5</v>
      </c>
      <c r="R43" s="75"/>
      <c r="S43" s="75">
        <f t="shared" si="15"/>
        <v>1.0443864214108343E-5</v>
      </c>
      <c r="U43">
        <f t="shared" si="4"/>
        <v>9.7686858209205529E-3</v>
      </c>
      <c r="V43" s="76">
        <f t="shared" si="5"/>
        <v>1.3238903237736724E-4</v>
      </c>
      <c r="W43">
        <f t="shared" si="6"/>
        <v>2.8908152024368982E-2</v>
      </c>
      <c r="X43" s="76">
        <f t="shared" si="16"/>
        <v>9.5427222667854254E-5</v>
      </c>
      <c r="Y43" s="76">
        <f t="shared" si="16"/>
        <v>1.7526855893815592E-8</v>
      </c>
      <c r="Z43" s="76">
        <f t="shared" si="16"/>
        <v>8.3568125346402842E-4</v>
      </c>
      <c r="AA43">
        <f t="shared" si="17"/>
        <v>-3.7894547108141606E-4</v>
      </c>
      <c r="AB43">
        <f t="shared" si="17"/>
        <v>-1.3238903237736724E-4</v>
      </c>
      <c r="AC43">
        <f t="shared" si="17"/>
        <v>-2.9326656211082465E-3</v>
      </c>
      <c r="AD43">
        <f t="shared" si="18"/>
        <v>9.7686858209205529E-3</v>
      </c>
      <c r="AE43">
        <f t="shared" si="19"/>
        <v>1.3238903237736724E-4</v>
      </c>
      <c r="AF43">
        <f t="shared" si="8"/>
        <v>2.8908152024368982E-2</v>
      </c>
      <c r="AG43">
        <f t="shared" si="23"/>
        <v>9.5427222667854254E-5</v>
      </c>
      <c r="AH43">
        <f t="shared" si="23"/>
        <v>1.7526855893815592E-8</v>
      </c>
      <c r="AI43">
        <f t="shared" si="23"/>
        <v>8.3568125346402842E-4</v>
      </c>
      <c r="AJ43">
        <f t="shared" si="20"/>
        <v>9.1727033354317909E-7</v>
      </c>
      <c r="AK43">
        <f t="shared" si="20"/>
        <v>2.3964562272322766E-8</v>
      </c>
      <c r="AL43">
        <f t="shared" si="20"/>
        <v>1.0408026473450247E-5</v>
      </c>
      <c r="AM43">
        <f t="shared" si="21"/>
        <v>7.7632725541786161E-5</v>
      </c>
      <c r="AN43">
        <f t="shared" si="21"/>
        <v>5.0247187544330005E-10</v>
      </c>
      <c r="AO43">
        <f t="shared" si="21"/>
        <v>6.5956536608813136E-4</v>
      </c>
    </row>
    <row r="44" spans="1:41" x14ac:dyDescent="0.4">
      <c r="A44" s="2">
        <v>42</v>
      </c>
      <c r="B44" s="3">
        <v>43286</v>
      </c>
      <c r="C44">
        <v>0</v>
      </c>
      <c r="D44">
        <v>5.5607186846971792E-3</v>
      </c>
      <c r="E44">
        <v>-4.2826617920008478E-3</v>
      </c>
      <c r="F44" s="77">
        <v>291.63</v>
      </c>
      <c r="G44" s="74">
        <f t="shared" si="22"/>
        <v>-2.1579415454189674E-3</v>
      </c>
      <c r="I44">
        <f t="shared" si="0"/>
        <v>-5.787968395341164E-4</v>
      </c>
      <c r="J44">
        <f t="shared" si="1"/>
        <v>5.5383028002523645E-3</v>
      </c>
      <c r="K44">
        <f t="shared" si="2"/>
        <v>-4.5761434820751276E-3</v>
      </c>
      <c r="M44">
        <f t="shared" si="12"/>
        <v>-1.6670200211359207E-3</v>
      </c>
      <c r="O44" s="75">
        <f t="shared" si="13"/>
        <v>9.6486591967356674E-7</v>
      </c>
      <c r="P44" s="75">
        <f t="shared" si="14"/>
        <v>-9.2324616511338253E-6</v>
      </c>
      <c r="Q44" s="75">
        <f t="shared" si="14"/>
        <v>7.6285228042098846E-6</v>
      </c>
      <c r="R44" s="75"/>
      <c r="S44" s="75">
        <f t="shared" si="15"/>
        <v>2.7789557508680053E-6</v>
      </c>
      <c r="U44">
        <f t="shared" si="4"/>
        <v>-8.4760515844439885E-5</v>
      </c>
      <c r="V44" s="76">
        <f t="shared" si="5"/>
        <v>5.6181564844304853E-3</v>
      </c>
      <c r="W44">
        <f t="shared" si="6"/>
        <v>-2.9119860781137144E-3</v>
      </c>
      <c r="X44" s="76">
        <f t="shared" si="16"/>
        <v>7.1843450462155445E-9</v>
      </c>
      <c r="Y44" s="76">
        <f t="shared" si="16"/>
        <v>3.1563682283548312E-5</v>
      </c>
      <c r="Z44" s="76">
        <f t="shared" si="16"/>
        <v>8.479662919128091E-6</v>
      </c>
      <c r="AA44">
        <f t="shared" si="17"/>
        <v>8.4760515844439885E-5</v>
      </c>
      <c r="AB44">
        <f t="shared" si="17"/>
        <v>-5.74377997333065E-5</v>
      </c>
      <c r="AC44">
        <f t="shared" si="17"/>
        <v>-1.3706757138871335E-3</v>
      </c>
      <c r="AD44">
        <f t="shared" si="18"/>
        <v>-8.4760515844439885E-5</v>
      </c>
      <c r="AE44">
        <f t="shared" si="19"/>
        <v>5.6181564844304853E-3</v>
      </c>
      <c r="AF44">
        <f t="shared" si="8"/>
        <v>-2.9119860781137144E-3</v>
      </c>
      <c r="AG44">
        <f t="shared" si="23"/>
        <v>7.1843450462155445E-9</v>
      </c>
      <c r="AH44">
        <f t="shared" si="23"/>
        <v>3.1563682283548312E-5</v>
      </c>
      <c r="AI44">
        <f t="shared" si="23"/>
        <v>8.479662919128091E-6</v>
      </c>
      <c r="AJ44">
        <f t="shared" si="20"/>
        <v>2.4407188912481085E-7</v>
      </c>
      <c r="AK44">
        <f t="shared" si="20"/>
        <v>6.3766108768191764E-9</v>
      </c>
      <c r="AL44">
        <f t="shared" si="20"/>
        <v>2.7694198651595917E-6</v>
      </c>
      <c r="AM44">
        <f t="shared" si="21"/>
        <v>3.350057814546817E-7</v>
      </c>
      <c r="AN44">
        <f t="shared" si="21"/>
        <v>3.0672797907283181E-5</v>
      </c>
      <c r="AO44">
        <f t="shared" si="21"/>
        <v>2.0941089168538674E-5</v>
      </c>
    </row>
    <row r="45" spans="1:41" x14ac:dyDescent="0.4">
      <c r="A45" s="2">
        <v>43</v>
      </c>
      <c r="B45" s="3">
        <v>43287</v>
      </c>
      <c r="C45">
        <v>2.5831694613524175E-2</v>
      </c>
      <c r="D45">
        <v>1.8315530306432976E-2</v>
      </c>
      <c r="E45">
        <v>-1.731645001146093E-2</v>
      </c>
      <c r="F45" s="77">
        <v>293.11</v>
      </c>
      <c r="G45" s="74">
        <f t="shared" si="22"/>
        <v>5.0620896821997E-3</v>
      </c>
      <c r="I45">
        <f t="shared" si="0"/>
        <v>2.5252897773990059E-2</v>
      </c>
      <c r="J45">
        <f t="shared" si="1"/>
        <v>1.8293114421988162E-2</v>
      </c>
      <c r="K45">
        <f t="shared" si="2"/>
        <v>-1.7609931701535211E-2</v>
      </c>
      <c r="M45">
        <f t="shared" si="12"/>
        <v>5.5530112064827468E-3</v>
      </c>
      <c r="O45" s="75">
        <f t="shared" si="13"/>
        <v>1.4022962433513E-4</v>
      </c>
      <c r="P45" s="75">
        <f t="shared" si="14"/>
        <v>1.0158186938677142E-4</v>
      </c>
      <c r="Q45" s="75">
        <f t="shared" si="14"/>
        <v>-9.7788148084020814E-5</v>
      </c>
      <c r="R45" s="75"/>
      <c r="S45" s="75">
        <f t="shared" si="15"/>
        <v>3.0835933459322973E-5</v>
      </c>
      <c r="U45">
        <f t="shared" si="4"/>
        <v>2.3607213134888397E-2</v>
      </c>
      <c r="V45" s="76">
        <f t="shared" si="5"/>
        <v>1.8027113775626467E-2</v>
      </c>
      <c r="W45">
        <f t="shared" si="6"/>
        <v>-2.3153407242550019E-2</v>
      </c>
      <c r="X45" s="76">
        <f t="shared" si="16"/>
        <v>5.5730051199604728E-4</v>
      </c>
      <c r="Y45" s="76">
        <f t="shared" si="16"/>
        <v>3.2497683107938152E-4</v>
      </c>
      <c r="Z45" s="76">
        <f t="shared" si="16"/>
        <v>5.3608026693936772E-4</v>
      </c>
      <c r="AA45">
        <f t="shared" si="17"/>
        <v>2.2244814786357777E-3</v>
      </c>
      <c r="AB45">
        <f t="shared" si="17"/>
        <v>2.8841653080651083E-4</v>
      </c>
      <c r="AC45">
        <f t="shared" si="17"/>
        <v>5.8369572310890882E-3</v>
      </c>
      <c r="AD45">
        <f t="shared" si="18"/>
        <v>2.3607213134888397E-2</v>
      </c>
      <c r="AE45">
        <f t="shared" si="19"/>
        <v>1.8027113775626467E-2</v>
      </c>
      <c r="AF45">
        <f t="shared" si="8"/>
        <v>-2.3153407242550019E-2</v>
      </c>
      <c r="AG45">
        <f t="shared" si="23"/>
        <v>5.5730051199604728E-4</v>
      </c>
      <c r="AH45">
        <f t="shared" si="23"/>
        <v>3.2497683107938152E-4</v>
      </c>
      <c r="AI45">
        <f t="shared" si="23"/>
        <v>5.3608026693936772E-4</v>
      </c>
      <c r="AJ45">
        <f t="shared" si="20"/>
        <v>2.7082779313751649E-6</v>
      </c>
      <c r="AK45">
        <f t="shared" si="20"/>
        <v>7.0756343864839938E-8</v>
      </c>
      <c r="AL45">
        <f t="shared" si="20"/>
        <v>3.0730121073829421E-5</v>
      </c>
      <c r="AM45">
        <f t="shared" si="21"/>
        <v>6.3770884598359206E-4</v>
      </c>
      <c r="AN45">
        <f t="shared" si="21"/>
        <v>3.3463803525595132E-4</v>
      </c>
      <c r="AO45">
        <f t="shared" si="21"/>
        <v>3.101096945327348E-4</v>
      </c>
    </row>
    <row r="46" spans="1:41" x14ac:dyDescent="0.4">
      <c r="A46" s="2">
        <v>44</v>
      </c>
      <c r="B46" s="3">
        <v>43290</v>
      </c>
      <c r="C46">
        <v>3.6363676433839335E-3</v>
      </c>
      <c r="D46">
        <v>5.4298775943692401E-3</v>
      </c>
      <c r="E46">
        <v>2.5863510589919373E-2</v>
      </c>
      <c r="F46" s="77">
        <v>295.2</v>
      </c>
      <c r="G46" s="74">
        <f t="shared" si="22"/>
        <v>7.1051275430302589E-3</v>
      </c>
      <c r="I46">
        <f t="shared" si="0"/>
        <v>3.0575708038498173E-3</v>
      </c>
      <c r="J46">
        <f t="shared" si="1"/>
        <v>5.4074617099244254E-3</v>
      </c>
      <c r="K46">
        <f t="shared" si="2"/>
        <v>2.5570028899845092E-2</v>
      </c>
      <c r="M46">
        <f t="shared" si="12"/>
        <v>7.5960490673133057E-3</v>
      </c>
      <c r="O46" s="75">
        <f t="shared" si="13"/>
        <v>2.32254578528278E-5</v>
      </c>
      <c r="P46" s="75">
        <f t="shared" si="14"/>
        <v>4.1075344478203845E-5</v>
      </c>
      <c r="Q46" s="75">
        <f t="shared" si="14"/>
        <v>1.9423119417584259E-4</v>
      </c>
      <c r="R46" s="75"/>
      <c r="S46" s="75">
        <f t="shared" si="15"/>
        <v>5.7699961433031344E-5</v>
      </c>
      <c r="U46">
        <f t="shared" si="4"/>
        <v>8.0641358425942184E-4</v>
      </c>
      <c r="V46" s="76">
        <f t="shared" si="5"/>
        <v>5.0435953522729865E-3</v>
      </c>
      <c r="W46">
        <f t="shared" si="6"/>
        <v>1.7987023815353106E-2</v>
      </c>
      <c r="X46" s="76">
        <f t="shared" si="16"/>
        <v>6.503028688781276E-7</v>
      </c>
      <c r="Y46" s="76">
        <f t="shared" si="16"/>
        <v>2.5437854077469671E-5</v>
      </c>
      <c r="Z46" s="76">
        <f t="shared" si="16"/>
        <v>3.2353302573407978E-4</v>
      </c>
      <c r="AA46">
        <f t="shared" si="17"/>
        <v>2.8299540591245117E-3</v>
      </c>
      <c r="AB46">
        <f t="shared" si="17"/>
        <v>3.8628224209625336E-4</v>
      </c>
      <c r="AC46">
        <f t="shared" si="17"/>
        <v>7.8764867745662673E-3</v>
      </c>
      <c r="AD46">
        <f t="shared" si="18"/>
        <v>8.0641358425942184E-4</v>
      </c>
      <c r="AE46">
        <f t="shared" si="19"/>
        <v>5.0435953522729865E-3</v>
      </c>
      <c r="AF46">
        <f t="shared" si="8"/>
        <v>1.7987023815353106E-2</v>
      </c>
      <c r="AG46">
        <f t="shared" si="23"/>
        <v>6.503028688781276E-7</v>
      </c>
      <c r="AH46">
        <f t="shared" si="23"/>
        <v>2.5437854077469671E-5</v>
      </c>
      <c r="AI46">
        <f t="shared" si="23"/>
        <v>3.2353302573407978E-4</v>
      </c>
      <c r="AJ46">
        <f t="shared" si="20"/>
        <v>5.0677088273139601E-6</v>
      </c>
      <c r="AK46">
        <f t="shared" si="20"/>
        <v>1.3239872623052442E-7</v>
      </c>
      <c r="AL46">
        <f t="shared" si="20"/>
        <v>5.7501966111431324E-5</v>
      </c>
      <c r="AM46">
        <f t="shared" si="21"/>
        <v>9.3487392205548188E-6</v>
      </c>
      <c r="AN46">
        <f t="shared" si="21"/>
        <v>2.9240642144298789E-5</v>
      </c>
      <c r="AO46">
        <f t="shared" si="21"/>
        <v>6.5382637793891328E-4</v>
      </c>
    </row>
    <row r="47" spans="1:41" x14ac:dyDescent="0.4">
      <c r="A47" s="2">
        <v>45</v>
      </c>
      <c r="B47" s="3">
        <v>43291</v>
      </c>
      <c r="C47">
        <v>-2.3876248991130083E-2</v>
      </c>
      <c r="D47">
        <v>1.8034269991507267E-3</v>
      </c>
      <c r="E47">
        <v>-4.2643987864575397E-3</v>
      </c>
      <c r="F47" s="77">
        <v>296.19</v>
      </c>
      <c r="G47" s="74">
        <f t="shared" si="22"/>
        <v>3.3480475651505794E-3</v>
      </c>
      <c r="I47">
        <f t="shared" si="0"/>
        <v>-2.4455045830664199E-2</v>
      </c>
      <c r="J47">
        <f t="shared" si="1"/>
        <v>1.7810111147059117E-3</v>
      </c>
      <c r="K47">
        <f t="shared" si="2"/>
        <v>-4.5578804765318195E-3</v>
      </c>
      <c r="M47">
        <f t="shared" si="12"/>
        <v>3.8389690894336261E-3</v>
      </c>
      <c r="O47" s="75">
        <f t="shared" si="13"/>
        <v>-9.3882165024602538E-5</v>
      </c>
      <c r="P47" s="75">
        <f t="shared" si="14"/>
        <v>6.8372466172937218E-6</v>
      </c>
      <c r="Q47" s="75">
        <f t="shared" si="14"/>
        <v>-1.7497562262738662E-5</v>
      </c>
      <c r="R47" s="75"/>
      <c r="S47" s="75">
        <f t="shared" si="15"/>
        <v>1.4737683669626845E-5</v>
      </c>
      <c r="U47">
        <f t="shared" si="4"/>
        <v>-2.5592758726523567E-2</v>
      </c>
      <c r="V47" s="76">
        <f t="shared" si="5"/>
        <v>1.5971166075311786E-3</v>
      </c>
      <c r="W47">
        <f t="shared" si="6"/>
        <v>-8.3902572643083095E-3</v>
      </c>
      <c r="X47" s="76">
        <f t="shared" si="16"/>
        <v>6.5498929923404816E-4</v>
      </c>
      <c r="Y47" s="76">
        <f t="shared" si="16"/>
        <v>2.5507814580519007E-6</v>
      </c>
      <c r="Z47" s="76">
        <f t="shared" si="16"/>
        <v>7.0396416961278352E-5</v>
      </c>
      <c r="AA47">
        <f t="shared" si="17"/>
        <v>1.7165097353934846E-3</v>
      </c>
      <c r="AB47">
        <f t="shared" si="17"/>
        <v>2.0631039161954823E-4</v>
      </c>
      <c r="AC47">
        <f t="shared" si="17"/>
        <v>4.125858477850769E-3</v>
      </c>
      <c r="AD47">
        <f t="shared" si="18"/>
        <v>-2.5592758726523567E-2</v>
      </c>
      <c r="AE47">
        <f t="shared" si="19"/>
        <v>1.5971166075311786E-3</v>
      </c>
      <c r="AF47">
        <f t="shared" si="8"/>
        <v>-8.3902572643083095E-3</v>
      </c>
      <c r="AG47">
        <f t="shared" si="23"/>
        <v>6.5498929923404816E-4</v>
      </c>
      <c r="AH47">
        <f t="shared" si="23"/>
        <v>2.5507814580519007E-6</v>
      </c>
      <c r="AI47">
        <f t="shared" si="23"/>
        <v>7.0396416961278352E-5</v>
      </c>
      <c r="AJ47">
        <f t="shared" si="20"/>
        <v>1.2943906334047094E-6</v>
      </c>
      <c r="AK47">
        <f t="shared" si="20"/>
        <v>3.3817189769038003E-8</v>
      </c>
      <c r="AL47">
        <f t="shared" si="20"/>
        <v>1.4687111843488039E-5</v>
      </c>
      <c r="AM47">
        <f t="shared" si="21"/>
        <v>5.9804926657988644E-4</v>
      </c>
      <c r="AN47">
        <f t="shared" si="21"/>
        <v>3.1720005907059944E-6</v>
      </c>
      <c r="AO47">
        <f t="shared" si="21"/>
        <v>2.0774274438349926E-5</v>
      </c>
    </row>
    <row r="48" spans="1:41" x14ac:dyDescent="0.4">
      <c r="A48" s="2">
        <v>46</v>
      </c>
      <c r="B48" s="3">
        <v>43292</v>
      </c>
      <c r="C48">
        <v>-9.3371359959398496E-3</v>
      </c>
      <c r="D48">
        <v>5.390848634876373E-3</v>
      </c>
      <c r="E48">
        <v>-4.2826617920008478E-3</v>
      </c>
      <c r="F48" s="77">
        <v>294.43</v>
      </c>
      <c r="G48" s="74">
        <f t="shared" si="22"/>
        <v>-5.9598564545075864E-3</v>
      </c>
      <c r="I48">
        <f t="shared" si="0"/>
        <v>-9.9159328354739666E-3</v>
      </c>
      <c r="J48">
        <f t="shared" si="1"/>
        <v>5.3684327504315583E-3</v>
      </c>
      <c r="K48">
        <f t="shared" si="2"/>
        <v>-4.5761434820751276E-3</v>
      </c>
      <c r="M48">
        <f t="shared" si="12"/>
        <v>-5.4689349302245397E-3</v>
      </c>
      <c r="O48" s="75">
        <f t="shared" si="13"/>
        <v>5.4229591449684041E-5</v>
      </c>
      <c r="P48" s="75">
        <f t="shared" si="14"/>
        <v>-2.9359609389396547E-5</v>
      </c>
      <c r="Q48" s="75">
        <f t="shared" si="14"/>
        <v>2.5026630934840019E-5</v>
      </c>
      <c r="R48" s="75"/>
      <c r="S48" s="75">
        <f t="shared" si="15"/>
        <v>2.9909249271030091E-5</v>
      </c>
      <c r="U48">
        <f t="shared" si="4"/>
        <v>-8.2951649543629019E-3</v>
      </c>
      <c r="V48" s="76">
        <f t="shared" si="5"/>
        <v>5.6304059704120031E-3</v>
      </c>
      <c r="W48">
        <f t="shared" si="6"/>
        <v>8.8340015898729675E-4</v>
      </c>
      <c r="X48" s="76">
        <f t="shared" si="16"/>
        <v>6.8809761620090479E-5</v>
      </c>
      <c r="Y48" s="76">
        <f t="shared" si="16"/>
        <v>3.170147139165113E-5</v>
      </c>
      <c r="Z48" s="76">
        <f t="shared" si="16"/>
        <v>7.8039584089878118E-7</v>
      </c>
      <c r="AA48">
        <f t="shared" si="17"/>
        <v>-1.0419710415769485E-3</v>
      </c>
      <c r="AB48">
        <f t="shared" si="17"/>
        <v>-2.3955733553563042E-4</v>
      </c>
      <c r="AC48">
        <f t="shared" si="17"/>
        <v>-5.1660619509881446E-3</v>
      </c>
      <c r="AD48">
        <f t="shared" si="18"/>
        <v>-8.2951649543629019E-3</v>
      </c>
      <c r="AE48">
        <f t="shared" si="19"/>
        <v>5.6304059704120031E-3</v>
      </c>
      <c r="AF48">
        <f t="shared" si="8"/>
        <v>8.8340015898729675E-4</v>
      </c>
      <c r="AG48">
        <f t="shared" si="23"/>
        <v>6.8809761620090479E-5</v>
      </c>
      <c r="AH48">
        <f t="shared" si="23"/>
        <v>3.170147139165113E-5</v>
      </c>
      <c r="AI48">
        <f t="shared" si="23"/>
        <v>7.8039584089878118E-7</v>
      </c>
      <c r="AJ48">
        <f t="shared" si="20"/>
        <v>2.6268885244412509E-6</v>
      </c>
      <c r="AK48">
        <f t="shared" si="20"/>
        <v>6.8629967986922873E-8</v>
      </c>
      <c r="AL48">
        <f t="shared" si="20"/>
        <v>2.9806616768665155E-5</v>
      </c>
      <c r="AM48">
        <f t="shared" si="21"/>
        <v>9.8325723997630773E-5</v>
      </c>
      <c r="AN48">
        <f t="shared" si="21"/>
        <v>2.8820070195906147E-5</v>
      </c>
      <c r="AO48">
        <f t="shared" si="21"/>
        <v>2.0941089168538674E-5</v>
      </c>
    </row>
    <row r="49" spans="1:41" x14ac:dyDescent="0.4">
      <c r="A49" s="2">
        <v>47</v>
      </c>
      <c r="B49" s="3">
        <v>43293</v>
      </c>
      <c r="C49">
        <v>-7.5329923075451478E-3</v>
      </c>
      <c r="D49">
        <v>-1.6260520871780291E-2</v>
      </c>
      <c r="E49">
        <v>8.5470605784583476E-3</v>
      </c>
      <c r="F49" s="77">
        <v>294.41000000000003</v>
      </c>
      <c r="G49" s="74">
        <f t="shared" si="22"/>
        <v>-6.7930167813544658E-5</v>
      </c>
      <c r="I49">
        <f t="shared" si="0"/>
        <v>-8.1117891470792649E-3</v>
      </c>
      <c r="J49">
        <f t="shared" si="1"/>
        <v>-1.6282936756225105E-2</v>
      </c>
      <c r="K49">
        <f t="shared" si="2"/>
        <v>8.253578888384067E-3</v>
      </c>
      <c r="M49">
        <f t="shared" si="12"/>
        <v>4.2299135646950198E-4</v>
      </c>
      <c r="O49" s="75">
        <f t="shared" si="13"/>
        <v>-3.4312166947176428E-6</v>
      </c>
      <c r="P49" s="75">
        <f t="shared" si="14"/>
        <v>-6.8875415058227695E-6</v>
      </c>
      <c r="Q49" s="75">
        <f t="shared" si="14"/>
        <v>3.4911925297256205E-6</v>
      </c>
      <c r="R49" s="75"/>
      <c r="S49" s="75">
        <f t="shared" si="15"/>
        <v>1.7892168764790929E-7</v>
      </c>
      <c r="U49">
        <f t="shared" si="4"/>
        <v>-8.2371464265679085E-3</v>
      </c>
      <c r="V49" s="76">
        <f t="shared" si="5"/>
        <v>-1.6303198911305029E-2</v>
      </c>
      <c r="W49">
        <f t="shared" si="6"/>
        <v>7.8313138953093331E-3</v>
      </c>
      <c r="X49" s="76">
        <f t="shared" si="16"/>
        <v>6.7850581252720457E-5</v>
      </c>
      <c r="Y49" s="76">
        <f t="shared" si="16"/>
        <v>2.6579429474157747E-4</v>
      </c>
      <c r="Z49" s="76">
        <f t="shared" si="16"/>
        <v>6.1329477326865041E-5</v>
      </c>
      <c r="AA49">
        <f t="shared" si="17"/>
        <v>7.0415411902276129E-4</v>
      </c>
      <c r="AB49">
        <f t="shared" si="17"/>
        <v>4.2678039524736986E-5</v>
      </c>
      <c r="AC49">
        <f t="shared" si="17"/>
        <v>7.1574668314901464E-4</v>
      </c>
      <c r="AD49">
        <f t="shared" si="18"/>
        <v>-8.2371464265679085E-3</v>
      </c>
      <c r="AE49">
        <f t="shared" si="19"/>
        <v>-1.6303198911305029E-2</v>
      </c>
      <c r="AF49">
        <f t="shared" si="8"/>
        <v>7.8313138953093331E-3</v>
      </c>
      <c r="AG49">
        <f t="shared" si="23"/>
        <v>6.7850581252720457E-5</v>
      </c>
      <c r="AH49">
        <f t="shared" si="23"/>
        <v>2.6579429474157747E-4</v>
      </c>
      <c r="AI49">
        <f t="shared" si="23"/>
        <v>6.1329477326865041E-5</v>
      </c>
      <c r="AJ49">
        <f t="shared" si="20"/>
        <v>1.5714447520794228E-8</v>
      </c>
      <c r="AK49">
        <f t="shared" si="20"/>
        <v>4.1055492848280743E-10</v>
      </c>
      <c r="AL49">
        <f t="shared" si="20"/>
        <v>1.783077243764055E-7</v>
      </c>
      <c r="AM49">
        <f t="shared" si="21"/>
        <v>6.5801123166672949E-5</v>
      </c>
      <c r="AN49">
        <f t="shared" si="21"/>
        <v>2.6513402940722653E-4</v>
      </c>
      <c r="AO49">
        <f t="shared" si="21"/>
        <v>6.8121564466779166E-5</v>
      </c>
    </row>
    <row r="50" spans="1:41" x14ac:dyDescent="0.4">
      <c r="A50" s="2">
        <v>48</v>
      </c>
      <c r="B50" s="3">
        <v>43294</v>
      </c>
      <c r="C50">
        <v>5.6550574833450565E-3</v>
      </c>
      <c r="D50">
        <v>9.0662452377532603E-3</v>
      </c>
      <c r="E50">
        <v>4.246290881451004E-3</v>
      </c>
      <c r="F50" s="77">
        <v>298.64999999999998</v>
      </c>
      <c r="G50" s="74">
        <f t="shared" si="22"/>
        <v>1.4298965509168E-2</v>
      </c>
      <c r="I50">
        <f t="shared" si="0"/>
        <v>5.0762606438109403E-3</v>
      </c>
      <c r="J50">
        <f t="shared" si="1"/>
        <v>9.0438293533084448E-3</v>
      </c>
      <c r="K50">
        <f t="shared" si="2"/>
        <v>3.9528091913767233E-3</v>
      </c>
      <c r="M50">
        <f t="shared" si="12"/>
        <v>1.4789887033451046E-2</v>
      </c>
      <c r="O50" s="75">
        <f t="shared" si="13"/>
        <v>7.5077321474317286E-5</v>
      </c>
      <c r="P50" s="75">
        <f t="shared" si="14"/>
        <v>1.3375721448524052E-4</v>
      </c>
      <c r="Q50" s="75">
        <f t="shared" si="14"/>
        <v>5.8461601405248716E-5</v>
      </c>
      <c r="R50" s="75"/>
      <c r="S50" s="75">
        <f t="shared" si="15"/>
        <v>2.1874075846224338E-4</v>
      </c>
      <c r="U50">
        <f t="shared" si="4"/>
        <v>6.9314506922240043E-4</v>
      </c>
      <c r="V50" s="76">
        <f t="shared" si="5"/>
        <v>8.3353633761604727E-3</v>
      </c>
      <c r="W50">
        <f t="shared" si="6"/>
        <v>-1.0811680555842496E-2</v>
      </c>
      <c r="X50" s="76">
        <f t="shared" si="16"/>
        <v>4.8045008698732626E-7</v>
      </c>
      <c r="Y50" s="76">
        <f t="shared" si="16"/>
        <v>6.9478282612637314E-5</v>
      </c>
      <c r="Z50" s="76">
        <f t="shared" si="16"/>
        <v>1.1689243644158269E-4</v>
      </c>
      <c r="AA50">
        <f t="shared" si="17"/>
        <v>4.9619124141226561E-3</v>
      </c>
      <c r="AB50">
        <f t="shared" si="17"/>
        <v>7.3088186159278774E-4</v>
      </c>
      <c r="AC50">
        <f t="shared" si="17"/>
        <v>1.50579714372935E-2</v>
      </c>
      <c r="AD50">
        <f t="shared" si="18"/>
        <v>6.9314506922240043E-4</v>
      </c>
      <c r="AE50">
        <f t="shared" si="19"/>
        <v>8.3353633761604727E-3</v>
      </c>
      <c r="AF50">
        <f t="shared" si="8"/>
        <v>-1.0811680555842496E-2</v>
      </c>
      <c r="AG50">
        <f t="shared" si="23"/>
        <v>4.8045008698732626E-7</v>
      </c>
      <c r="AH50">
        <f t="shared" si="23"/>
        <v>6.9478282612637314E-5</v>
      </c>
      <c r="AI50">
        <f t="shared" si="23"/>
        <v>1.1689243644158269E-4</v>
      </c>
      <c r="AJ50">
        <f t="shared" si="20"/>
        <v>1.9211702140200626E-5</v>
      </c>
      <c r="AK50">
        <f t="shared" si="20"/>
        <v>5.0192404077623177E-7</v>
      </c>
      <c r="AL50">
        <f t="shared" si="20"/>
        <v>2.1799015749574146E-4</v>
      </c>
      <c r="AM50">
        <f t="shared" si="21"/>
        <v>2.5768422123903863E-5</v>
      </c>
      <c r="AN50">
        <f t="shared" si="21"/>
        <v>8.1790849371763449E-5</v>
      </c>
      <c r="AO50">
        <f t="shared" si="21"/>
        <v>1.5624700503432304E-5</v>
      </c>
    </row>
    <row r="51" spans="1:41" x14ac:dyDescent="0.4">
      <c r="A51" s="2">
        <v>49</v>
      </c>
      <c r="B51" s="3">
        <v>43297</v>
      </c>
      <c r="C51">
        <v>-7.5472056353829663E-3</v>
      </c>
      <c r="D51">
        <v>7.1942756340272309E-3</v>
      </c>
      <c r="E51">
        <v>-1.279335145990947E-2</v>
      </c>
      <c r="F51" s="77">
        <v>297.37</v>
      </c>
      <c r="G51" s="74">
        <f t="shared" si="22"/>
        <v>-4.2951644838520068E-3</v>
      </c>
      <c r="I51">
        <f t="shared" si="0"/>
        <v>-8.1260024749170833E-3</v>
      </c>
      <c r="J51">
        <f t="shared" si="1"/>
        <v>7.1718597495824161E-3</v>
      </c>
      <c r="K51">
        <f t="shared" si="2"/>
        <v>-1.308683314998375E-2</v>
      </c>
      <c r="M51">
        <f t="shared" si="12"/>
        <v>-3.8042429595689601E-3</v>
      </c>
      <c r="O51" s="75">
        <f t="shared" si="13"/>
        <v>3.0913287704643258E-5</v>
      </c>
      <c r="P51" s="75">
        <f t="shared" si="14"/>
        <v>-2.7283496959364911E-5</v>
      </c>
      <c r="Q51" s="75">
        <f t="shared" si="14"/>
        <v>4.9785492873879356E-5</v>
      </c>
      <c r="R51" s="75"/>
      <c r="S51" s="75">
        <f t="shared" si="15"/>
        <v>1.4472264495430001E-5</v>
      </c>
      <c r="U51">
        <f t="shared" si="4"/>
        <v>-6.9985809788710293E-3</v>
      </c>
      <c r="V51" s="76">
        <f t="shared" si="5"/>
        <v>7.3540908037861095E-3</v>
      </c>
      <c r="W51">
        <f t="shared" si="6"/>
        <v>-9.2891228601451985E-3</v>
      </c>
      <c r="X51" s="76">
        <f t="shared" si="16"/>
        <v>4.8980135717815372E-5</v>
      </c>
      <c r="Y51" s="76">
        <f t="shared" si="16"/>
        <v>5.4082651550331423E-5</v>
      </c>
      <c r="Z51" s="76">
        <f t="shared" si="16"/>
        <v>8.6287803510872119E-5</v>
      </c>
      <c r="AA51">
        <f t="shared" si="17"/>
        <v>-5.486246565119371E-4</v>
      </c>
      <c r="AB51">
        <f t="shared" si="17"/>
        <v>-1.5981516975887834E-4</v>
      </c>
      <c r="AC51">
        <f t="shared" si="17"/>
        <v>-3.5042285997642715E-3</v>
      </c>
      <c r="AD51">
        <f t="shared" si="18"/>
        <v>-6.9985809788710293E-3</v>
      </c>
      <c r="AE51">
        <f t="shared" si="19"/>
        <v>7.3540908037861095E-3</v>
      </c>
      <c r="AF51">
        <f t="shared" si="8"/>
        <v>-9.2891228601451985E-3</v>
      </c>
      <c r="AG51">
        <f t="shared" si="23"/>
        <v>4.8980135717815372E-5</v>
      </c>
      <c r="AH51">
        <f t="shared" si="23"/>
        <v>5.4082651550331423E-5</v>
      </c>
      <c r="AI51">
        <f t="shared" si="23"/>
        <v>8.6287803510872119E-5</v>
      </c>
      <c r="AJ51">
        <f t="shared" si="20"/>
        <v>1.2710792297467217E-6</v>
      </c>
      <c r="AK51">
        <f t="shared" si="20"/>
        <v>3.3208157116189424E-8</v>
      </c>
      <c r="AL51">
        <f t="shared" si="20"/>
        <v>1.4422603445545617E-5</v>
      </c>
      <c r="AM51">
        <f t="shared" si="21"/>
        <v>6.6031916222358567E-5</v>
      </c>
      <c r="AN51">
        <f t="shared" si="21"/>
        <v>5.1435572267680358E-5</v>
      </c>
      <c r="AO51">
        <f t="shared" si="21"/>
        <v>1.7126520189551361E-4</v>
      </c>
    </row>
    <row r="52" spans="1:41" x14ac:dyDescent="0.4">
      <c r="A52" s="2">
        <v>50</v>
      </c>
      <c r="B52" s="3">
        <v>43298</v>
      </c>
      <c r="C52">
        <v>-5.6980211146377786E-3</v>
      </c>
      <c r="D52">
        <v>8.9206657583793623E-3</v>
      </c>
      <c r="E52">
        <v>-2.1692824611259785E-2</v>
      </c>
      <c r="F52" s="77">
        <v>296.88</v>
      </c>
      <c r="G52" s="74">
        <f t="shared" si="22"/>
        <v>-1.6491379421207783E-3</v>
      </c>
      <c r="I52">
        <f t="shared" si="0"/>
        <v>-6.2768179541718948E-3</v>
      </c>
      <c r="J52">
        <f t="shared" si="1"/>
        <v>8.8982498739345467E-3</v>
      </c>
      <c r="K52">
        <f t="shared" si="2"/>
        <v>-2.1986306301334066E-2</v>
      </c>
      <c r="M52">
        <f t="shared" si="12"/>
        <v>-1.1582164178377315E-3</v>
      </c>
      <c r="O52" s="75">
        <f t="shared" si="13"/>
        <v>7.2699136063005307E-6</v>
      </c>
      <c r="P52" s="75">
        <f t="shared" si="14"/>
        <v>-1.0306099094013517E-5</v>
      </c>
      <c r="Q52" s="75">
        <f t="shared" si="14"/>
        <v>2.5464900925814286E-5</v>
      </c>
      <c r="R52" s="75"/>
      <c r="S52" s="75">
        <f t="shared" si="15"/>
        <v>1.3414652705488668E-6</v>
      </c>
      <c r="U52">
        <f t="shared" si="4"/>
        <v>-5.9335701383984064E-3</v>
      </c>
      <c r="V52" s="76">
        <f t="shared" si="5"/>
        <v>8.9537308200943345E-3</v>
      </c>
      <c r="W52">
        <f t="shared" si="6"/>
        <v>-2.0830078779950762E-2</v>
      </c>
      <c r="X52" s="76">
        <f t="shared" si="16"/>
        <v>3.5207254587293287E-5</v>
      </c>
      <c r="Y52" s="76">
        <f t="shared" si="16"/>
        <v>8.0169295598707158E-5</v>
      </c>
      <c r="Z52" s="76">
        <f t="shared" si="16"/>
        <v>4.3389218197895503E-4</v>
      </c>
      <c r="AA52">
        <f t="shared" si="17"/>
        <v>2.3554902376062806E-4</v>
      </c>
      <c r="AB52">
        <f t="shared" si="17"/>
        <v>-3.3065061714972253E-5</v>
      </c>
      <c r="AC52">
        <f t="shared" si="17"/>
        <v>-8.6274583130902308E-4</v>
      </c>
      <c r="AD52">
        <f t="shared" si="18"/>
        <v>-5.9335701383984064E-3</v>
      </c>
      <c r="AE52">
        <f t="shared" si="19"/>
        <v>8.9537308200943345E-3</v>
      </c>
      <c r="AF52">
        <f t="shared" si="8"/>
        <v>-2.0830078779950762E-2</v>
      </c>
      <c r="AG52">
        <f t="shared" si="23"/>
        <v>3.5207254587293287E-5</v>
      </c>
      <c r="AH52">
        <f t="shared" si="23"/>
        <v>8.0169295598707158E-5</v>
      </c>
      <c r="AI52">
        <f t="shared" si="23"/>
        <v>4.3389218197895503E-4</v>
      </c>
      <c r="AJ52">
        <f t="shared" si="20"/>
        <v>1.1781906303327059E-7</v>
      </c>
      <c r="AK52">
        <f t="shared" si="20"/>
        <v>3.0781353867852145E-9</v>
      </c>
      <c r="AL52">
        <f t="shared" si="20"/>
        <v>1.3368620812041773E-6</v>
      </c>
      <c r="AM52">
        <f t="shared" si="21"/>
        <v>3.9398443629814651E-5</v>
      </c>
      <c r="AN52">
        <f t="shared" si="21"/>
        <v>7.9178850818976179E-5</v>
      </c>
      <c r="AO52">
        <f t="shared" si="21"/>
        <v>4.8339766477608205E-4</v>
      </c>
    </row>
    <row r="53" spans="1:41" x14ac:dyDescent="0.4">
      <c r="A53" s="2">
        <v>51</v>
      </c>
      <c r="B53" s="3">
        <v>43299</v>
      </c>
      <c r="C53">
        <v>7.5901692666756528E-3</v>
      </c>
      <c r="D53">
        <v>-1.4311514393255922E-2</v>
      </c>
      <c r="E53">
        <v>-8.8106296821549197E-3</v>
      </c>
      <c r="F53" s="77">
        <v>296.47000000000003</v>
      </c>
      <c r="G53" s="74">
        <f t="shared" si="22"/>
        <v>-1.3819838720963496E-3</v>
      </c>
      <c r="I53">
        <f t="shared" si="0"/>
        <v>7.0113724271415366E-3</v>
      </c>
      <c r="J53">
        <f t="shared" si="1"/>
        <v>-1.4333930277700737E-2</v>
      </c>
      <c r="K53">
        <f t="shared" si="2"/>
        <v>-9.1041113722292004E-3</v>
      </c>
      <c r="M53">
        <f t="shared" si="12"/>
        <v>-8.9106234781330298E-4</v>
      </c>
      <c r="O53" s="75">
        <f t="shared" si="13"/>
        <v>-6.247569976322194E-6</v>
      </c>
      <c r="P53" s="75">
        <f t="shared" si="14"/>
        <v>1.2772425566640208E-5</v>
      </c>
      <c r="Q53" s="75">
        <f t="shared" si="14"/>
        <v>8.1123308540923424E-6</v>
      </c>
      <c r="R53" s="75"/>
      <c r="S53" s="75">
        <f t="shared" si="15"/>
        <v>7.9399210769055578E-7</v>
      </c>
      <c r="U53">
        <f t="shared" si="4"/>
        <v>7.2754467399335377E-3</v>
      </c>
      <c r="V53" s="76">
        <f t="shared" si="5"/>
        <v>-1.4291246560406919E-2</v>
      </c>
      <c r="W53">
        <f t="shared" si="6"/>
        <v>-8.2145791622355181E-3</v>
      </c>
      <c r="X53" s="76">
        <f t="shared" si="16"/>
        <v>5.2932125265609545E-5</v>
      </c>
      <c r="Y53" s="76">
        <f t="shared" si="16"/>
        <v>2.0423972825034259E-4</v>
      </c>
      <c r="Z53" s="76">
        <f t="shared" si="16"/>
        <v>6.7479310812633981E-5</v>
      </c>
      <c r="AA53">
        <f t="shared" si="17"/>
        <v>3.1472252674211496E-4</v>
      </c>
      <c r="AB53">
        <f t="shared" si="17"/>
        <v>-2.0267832849002275E-5</v>
      </c>
      <c r="AC53">
        <f t="shared" si="17"/>
        <v>-5.9605051991940092E-4</v>
      </c>
      <c r="AD53">
        <f t="shared" si="18"/>
        <v>7.2754467399335377E-3</v>
      </c>
      <c r="AE53">
        <f t="shared" si="19"/>
        <v>-1.4291246560406919E-2</v>
      </c>
      <c r="AF53">
        <f t="shared" si="8"/>
        <v>-8.2145791622355181E-3</v>
      </c>
      <c r="AG53">
        <f t="shared" si="23"/>
        <v>5.2932125265609545E-5</v>
      </c>
      <c r="AH53">
        <f t="shared" si="23"/>
        <v>2.0423972825034259E-4</v>
      </c>
      <c r="AI53">
        <f t="shared" si="23"/>
        <v>6.7479310812633981E-5</v>
      </c>
      <c r="AJ53">
        <f t="shared" si="20"/>
        <v>6.9735242676567818E-8</v>
      </c>
      <c r="AK53">
        <f t="shared" si="20"/>
        <v>1.8218997220185179E-9</v>
      </c>
      <c r="AL53">
        <f t="shared" si="20"/>
        <v>7.9126755261624249E-7</v>
      </c>
      <c r="AM53">
        <f t="shared" si="21"/>
        <v>4.9159343312080602E-5</v>
      </c>
      <c r="AN53">
        <f t="shared" si="21"/>
        <v>2.0546155720598593E-4</v>
      </c>
      <c r="AO53">
        <f t="shared" si="21"/>
        <v>8.2884843877953059E-5</v>
      </c>
    </row>
    <row r="54" spans="1:41" x14ac:dyDescent="0.4">
      <c r="A54" s="2">
        <v>52</v>
      </c>
      <c r="B54" s="3">
        <v>43300</v>
      </c>
      <c r="C54">
        <v>-3.7878833169370917E-3</v>
      </c>
      <c r="D54">
        <v>-1.0869672236903879E-2</v>
      </c>
      <c r="E54">
        <v>8.8106296821549059E-3</v>
      </c>
      <c r="F54" s="77">
        <v>295.89999999999998</v>
      </c>
      <c r="G54" s="74">
        <f t="shared" si="22"/>
        <v>-1.9244734740819184E-3</v>
      </c>
      <c r="I54">
        <f t="shared" si="0"/>
        <v>-4.3666801564712079E-3</v>
      </c>
      <c r="J54">
        <f t="shared" si="1"/>
        <v>-1.0892088121348694E-2</v>
      </c>
      <c r="K54">
        <f t="shared" si="2"/>
        <v>8.5171479920806252E-3</v>
      </c>
      <c r="M54">
        <f t="shared" si="12"/>
        <v>-1.4335519497988719E-3</v>
      </c>
      <c r="O54" s="75">
        <f t="shared" si="13"/>
        <v>6.2598628524573431E-6</v>
      </c>
      <c r="P54" s="75">
        <f t="shared" si="14"/>
        <v>1.5614374163740552E-5</v>
      </c>
      <c r="Q54" s="75">
        <f t="shared" si="14"/>
        <v>-1.2209774110772726E-5</v>
      </c>
      <c r="R54" s="75"/>
      <c r="S54" s="75">
        <f t="shared" si="15"/>
        <v>2.0550711927721473E-6</v>
      </c>
      <c r="U54">
        <f t="shared" si="4"/>
        <v>-3.9418341881461184E-3</v>
      </c>
      <c r="V54" s="76">
        <f t="shared" si="5"/>
        <v>-1.0823418037486014E-2</v>
      </c>
      <c r="W54">
        <f t="shared" si="6"/>
        <v>9.948238237532811E-3</v>
      </c>
      <c r="X54" s="76">
        <f t="shared" si="16"/>
        <v>1.5538056766837568E-5</v>
      </c>
      <c r="Y54" s="76">
        <f t="shared" si="16"/>
        <v>1.171463780141776E-4</v>
      </c>
      <c r="Z54" s="76">
        <f t="shared" si="16"/>
        <v>9.8967444030709936E-5</v>
      </c>
      <c r="AA54">
        <f t="shared" si="17"/>
        <v>1.5395087120902639E-4</v>
      </c>
      <c r="AB54">
        <f t="shared" si="17"/>
        <v>-4.6254199417864472E-5</v>
      </c>
      <c r="AC54">
        <f t="shared" si="17"/>
        <v>-1.137608555377906E-3</v>
      </c>
      <c r="AD54">
        <f t="shared" si="18"/>
        <v>-3.9418341881461184E-3</v>
      </c>
      <c r="AE54">
        <f t="shared" si="19"/>
        <v>-1.0823418037486014E-2</v>
      </c>
      <c r="AF54">
        <f t="shared" si="8"/>
        <v>9.948238237532811E-3</v>
      </c>
      <c r="AG54">
        <f t="shared" si="23"/>
        <v>1.5538056766837568E-5</v>
      </c>
      <c r="AH54">
        <f t="shared" si="23"/>
        <v>1.171463780141776E-4</v>
      </c>
      <c r="AI54">
        <f t="shared" si="23"/>
        <v>9.8967444030709936E-5</v>
      </c>
      <c r="AJ54">
        <f t="shared" si="20"/>
        <v>1.8049409680208338E-7</v>
      </c>
      <c r="AK54">
        <f t="shared" si="20"/>
        <v>4.7155804177074356E-9</v>
      </c>
      <c r="AL54">
        <f t="shared" si="20"/>
        <v>2.0480192906283985E-6</v>
      </c>
      <c r="AM54">
        <f t="shared" si="21"/>
        <v>1.9067895588919413E-5</v>
      </c>
      <c r="AN54">
        <f t="shared" si="21"/>
        <v>1.1863758364322533E-4</v>
      </c>
      <c r="AO54">
        <f t="shared" si="21"/>
        <v>7.2541809919003021E-5</v>
      </c>
    </row>
    <row r="55" spans="1:41" x14ac:dyDescent="0.4">
      <c r="A55" s="2">
        <v>53</v>
      </c>
      <c r="B55" s="3">
        <v>43301</v>
      </c>
      <c r="C55">
        <v>1.5066198354644183E-2</v>
      </c>
      <c r="D55">
        <v>1.8198367169858993E-3</v>
      </c>
      <c r="E55">
        <v>8.7336799687546315E-3</v>
      </c>
      <c r="F55" s="77">
        <v>296.95</v>
      </c>
      <c r="G55" s="74">
        <f t="shared" si="22"/>
        <v>3.5422150557052699E-3</v>
      </c>
      <c r="I55">
        <f t="shared" si="0"/>
        <v>1.4487401515110066E-2</v>
      </c>
      <c r="J55">
        <f t="shared" si="1"/>
        <v>1.7974208325410843E-3</v>
      </c>
      <c r="K55">
        <f t="shared" si="2"/>
        <v>8.4401982786803508E-3</v>
      </c>
      <c r="M55">
        <f t="shared" si="12"/>
        <v>4.0331365799883166E-3</v>
      </c>
      <c r="O55" s="75">
        <f t="shared" si="13"/>
        <v>5.8429668999568571E-5</v>
      </c>
      <c r="P55" s="75">
        <f t="shared" si="14"/>
        <v>7.249243709354502E-6</v>
      </c>
      <c r="Q55" s="75">
        <f t="shared" si="14"/>
        <v>3.404047242010015E-5</v>
      </c>
      <c r="R55" s="75"/>
      <c r="S55" s="75">
        <f t="shared" si="15"/>
        <v>1.6266190672839855E-5</v>
      </c>
      <c r="U55">
        <f t="shared" si="4"/>
        <v>1.329214534322674E-2</v>
      </c>
      <c r="V55" s="76">
        <f t="shared" si="5"/>
        <v>1.6042253036198651E-3</v>
      </c>
      <c r="W55">
        <f t="shared" si="6"/>
        <v>4.4139874259746265E-3</v>
      </c>
      <c r="X55" s="76">
        <f t="shared" si="16"/>
        <v>1.7668112782546431E-4</v>
      </c>
      <c r="Y55" s="76">
        <f t="shared" si="16"/>
        <v>2.5735388247742481E-6</v>
      </c>
      <c r="Z55" s="76">
        <f t="shared" si="16"/>
        <v>1.948328499666211E-5</v>
      </c>
      <c r="AA55">
        <f t="shared" si="17"/>
        <v>1.7740530114174428E-3</v>
      </c>
      <c r="AB55">
        <f t="shared" si="17"/>
        <v>2.1561141336603416E-4</v>
      </c>
      <c r="AC55">
        <f t="shared" si="17"/>
        <v>4.3196925427800049E-3</v>
      </c>
      <c r="AD55">
        <f t="shared" si="18"/>
        <v>1.329214534322674E-2</v>
      </c>
      <c r="AE55">
        <f t="shared" si="19"/>
        <v>1.6042253036198651E-3</v>
      </c>
      <c r="AF55">
        <f t="shared" si="8"/>
        <v>4.4139874259746265E-3</v>
      </c>
      <c r="AG55">
        <f t="shared" si="23"/>
        <v>1.7668112782546431E-4</v>
      </c>
      <c r="AH55">
        <f t="shared" si="23"/>
        <v>2.5735388247742481E-6</v>
      </c>
      <c r="AI55">
        <f t="shared" si="23"/>
        <v>1.948328499666211E-5</v>
      </c>
      <c r="AJ55">
        <f t="shared" si="20"/>
        <v>1.4286373164251839E-6</v>
      </c>
      <c r="AK55">
        <f t="shared" si="20"/>
        <v>3.732451239514962E-8</v>
      </c>
      <c r="AL55">
        <f t="shared" si="20"/>
        <v>1.6210373830445355E-5</v>
      </c>
      <c r="AM55">
        <f t="shared" si="21"/>
        <v>2.0988480266001343E-4</v>
      </c>
      <c r="AN55">
        <f t="shared" si="21"/>
        <v>3.2307216492526847E-6</v>
      </c>
      <c r="AO55">
        <f t="shared" si="21"/>
        <v>7.1236946983438762E-5</v>
      </c>
    </row>
    <row r="56" spans="1:41" x14ac:dyDescent="0.4">
      <c r="A56" s="2">
        <v>54</v>
      </c>
      <c r="B56" s="3">
        <v>43304</v>
      </c>
      <c r="C56">
        <v>2.2182055525974704E-2</v>
      </c>
      <c r="D56">
        <v>1.4440684154794428E-2</v>
      </c>
      <c r="E56">
        <v>4.3384015985981411E-3</v>
      </c>
      <c r="F56" s="77">
        <v>294.56</v>
      </c>
      <c r="G56" s="74">
        <f t="shared" si="22"/>
        <v>-8.0810569771014532E-3</v>
      </c>
      <c r="I56">
        <f t="shared" si="0"/>
        <v>2.1603258686440589E-2</v>
      </c>
      <c r="J56">
        <f t="shared" si="1"/>
        <v>1.4418268270349612E-2</v>
      </c>
      <c r="K56">
        <f t="shared" si="2"/>
        <v>4.0449199085238613E-3</v>
      </c>
      <c r="M56">
        <f t="shared" si="12"/>
        <v>-7.5901354528184065E-3</v>
      </c>
      <c r="O56" s="75">
        <f t="shared" si="13"/>
        <v>-1.6397165965235992E-4</v>
      </c>
      <c r="P56" s="75">
        <f t="shared" si="14"/>
        <v>-1.0943660916702731E-4</v>
      </c>
      <c r="Q56" s="75">
        <f t="shared" si="14"/>
        <v>-3.0701490001497944E-5</v>
      </c>
      <c r="R56" s="75"/>
      <c r="S56" s="75">
        <f t="shared" si="15"/>
        <v>5.7610156192130877E-5</v>
      </c>
      <c r="U56">
        <f t="shared" si="4"/>
        <v>2.3852663353375506E-2</v>
      </c>
      <c r="V56" s="76">
        <f t="shared" si="5"/>
        <v>1.4781851353716256E-2</v>
      </c>
      <c r="W56">
        <f t="shared" si="6"/>
        <v>1.1622021533416634E-2</v>
      </c>
      <c r="X56" s="76">
        <f t="shared" si="16"/>
        <v>5.6894954904946281E-4</v>
      </c>
      <c r="Y56" s="76">
        <f t="shared" si="16"/>
        <v>2.1850312944336311E-4</v>
      </c>
      <c r="Z56" s="76">
        <f t="shared" si="16"/>
        <v>1.3507138452319991E-4</v>
      </c>
      <c r="AA56">
        <f t="shared" si="17"/>
        <v>-1.6706078274008004E-3</v>
      </c>
      <c r="AB56">
        <f t="shared" si="17"/>
        <v>-3.4116719892182792E-4</v>
      </c>
      <c r="AC56">
        <f t="shared" si="17"/>
        <v>-7.2836199348184924E-3</v>
      </c>
      <c r="AD56">
        <f t="shared" si="18"/>
        <v>2.3852663353375506E-2</v>
      </c>
      <c r="AE56">
        <f t="shared" si="19"/>
        <v>1.4781851353716256E-2</v>
      </c>
      <c r="AF56">
        <f t="shared" si="8"/>
        <v>1.1622021533416634E-2</v>
      </c>
      <c r="AG56">
        <f t="shared" si="23"/>
        <v>5.6894954904946281E-4</v>
      </c>
      <c r="AH56">
        <f t="shared" si="23"/>
        <v>2.1850312944336311E-4</v>
      </c>
      <c r="AI56">
        <f t="shared" si="23"/>
        <v>1.3507138452319991E-4</v>
      </c>
      <c r="AJ56">
        <f t="shared" si="20"/>
        <v>5.0598213556285847E-6</v>
      </c>
      <c r="AK56">
        <f t="shared" si="20"/>
        <v>1.3219265851039524E-7</v>
      </c>
      <c r="AL56">
        <f t="shared" si="20"/>
        <v>5.7412469033952687E-5</v>
      </c>
      <c r="AM56">
        <f t="shared" si="21"/>
        <v>4.6670078587327077E-4</v>
      </c>
      <c r="AN56">
        <f t="shared" si="21"/>
        <v>2.0788645991577041E-4</v>
      </c>
      <c r="AO56">
        <f t="shared" si="21"/>
        <v>1.6361377066372681E-5</v>
      </c>
    </row>
    <row r="57" spans="1:41" x14ac:dyDescent="0.4">
      <c r="A57" s="2">
        <v>55</v>
      </c>
      <c r="B57" s="3">
        <v>43305</v>
      </c>
      <c r="C57">
        <v>-5.4995555660385465E-3</v>
      </c>
      <c r="D57">
        <v>3.5778213478839024E-3</v>
      </c>
      <c r="E57">
        <v>1.2903404835907782E-2</v>
      </c>
      <c r="F57" s="77">
        <v>295.49</v>
      </c>
      <c r="G57" s="74">
        <f t="shared" si="22"/>
        <v>3.1522778412209069E-3</v>
      </c>
      <c r="I57">
        <f t="shared" si="0"/>
        <v>-6.0783524055726627E-3</v>
      </c>
      <c r="J57">
        <f t="shared" si="1"/>
        <v>3.5554054634390872E-3</v>
      </c>
      <c r="K57">
        <f t="shared" si="2"/>
        <v>1.2609923145833502E-2</v>
      </c>
      <c r="M57">
        <f t="shared" si="12"/>
        <v>3.6431993655039537E-3</v>
      </c>
      <c r="O57" s="75">
        <f t="shared" si="13"/>
        <v>-2.2144649627291756E-5</v>
      </c>
      <c r="P57" s="75">
        <f t="shared" si="14"/>
        <v>1.2953050928510572E-5</v>
      </c>
      <c r="Q57" s="75">
        <f t="shared" si="14"/>
        <v>4.5940464003954234E-5</v>
      </c>
      <c r="R57" s="75"/>
      <c r="S57" s="75">
        <f t="shared" si="15"/>
        <v>1.327290161680841E-5</v>
      </c>
      <c r="U57">
        <f t="shared" si="4"/>
        <v>-7.1580471891876116E-3</v>
      </c>
      <c r="V57" s="76">
        <f t="shared" si="5"/>
        <v>3.3808887282815525E-3</v>
      </c>
      <c r="W57">
        <f t="shared" si="6"/>
        <v>8.9729799049960892E-3</v>
      </c>
      <c r="X57" s="76">
        <f t="shared" si="16"/>
        <v>5.1237639562636667E-5</v>
      </c>
      <c r="Y57" s="76">
        <f t="shared" si="16"/>
        <v>1.1430408593021253E-5</v>
      </c>
      <c r="Z57" s="76">
        <f t="shared" si="16"/>
        <v>8.0514368375463632E-5</v>
      </c>
      <c r="AA57">
        <f t="shared" si="17"/>
        <v>1.6584916231490651E-3</v>
      </c>
      <c r="AB57">
        <f t="shared" si="17"/>
        <v>1.9693261960234971E-4</v>
      </c>
      <c r="AC57">
        <f t="shared" si="17"/>
        <v>3.9304249309116933E-3</v>
      </c>
      <c r="AD57">
        <f t="shared" si="18"/>
        <v>-7.1580471891876116E-3</v>
      </c>
      <c r="AE57">
        <f t="shared" si="19"/>
        <v>3.3808887282815525E-3</v>
      </c>
      <c r="AF57">
        <f t="shared" si="8"/>
        <v>8.9729799049960892E-3</v>
      </c>
      <c r="AG57">
        <f t="shared" si="23"/>
        <v>5.1237639562636667E-5</v>
      </c>
      <c r="AH57">
        <f t="shared" si="23"/>
        <v>1.1430408593021253E-5</v>
      </c>
      <c r="AI57">
        <f t="shared" si="23"/>
        <v>8.0514368375463632E-5</v>
      </c>
      <c r="AJ57">
        <f t="shared" si="20"/>
        <v>1.165740825765331E-6</v>
      </c>
      <c r="AK57">
        <f t="shared" si="20"/>
        <v>3.0456090850045109E-8</v>
      </c>
      <c r="AL57">
        <f t="shared" si="20"/>
        <v>1.3227356137072946E-5</v>
      </c>
      <c r="AM57">
        <f t="shared" si="21"/>
        <v>3.6946367966330977E-5</v>
      </c>
      <c r="AN57">
        <f t="shared" si="21"/>
        <v>1.2640908009452511E-5</v>
      </c>
      <c r="AO57">
        <f t="shared" si="21"/>
        <v>1.5901016174382749E-4</v>
      </c>
    </row>
    <row r="58" spans="1:41" x14ac:dyDescent="0.4">
      <c r="A58" s="2">
        <v>56</v>
      </c>
      <c r="B58" s="3">
        <v>43306</v>
      </c>
      <c r="C58">
        <v>-3.6832454162964048E-3</v>
      </c>
      <c r="D58">
        <v>8.8889474172459942E-3</v>
      </c>
      <c r="E58">
        <v>8.5106896679086105E-3</v>
      </c>
      <c r="F58" s="77">
        <v>294.85000000000002</v>
      </c>
      <c r="G58" s="74">
        <f t="shared" si="22"/>
        <v>-2.1682428794753661E-3</v>
      </c>
      <c r="I58">
        <f t="shared" si="0"/>
        <v>-4.2620422558305214E-3</v>
      </c>
      <c r="J58">
        <f t="shared" si="1"/>
        <v>8.8665315328011786E-3</v>
      </c>
      <c r="K58">
        <f t="shared" si="2"/>
        <v>8.2172079778343298E-3</v>
      </c>
      <c r="M58">
        <f t="shared" si="12"/>
        <v>-1.6773213551923194E-3</v>
      </c>
      <c r="O58" s="75">
        <f t="shared" si="13"/>
        <v>7.14881449243658E-6</v>
      </c>
      <c r="P58" s="75">
        <f t="shared" si="14"/>
        <v>-1.4872022686453506E-5</v>
      </c>
      <c r="Q58" s="75">
        <f t="shared" si="14"/>
        <v>-1.3782898421278217E-5</v>
      </c>
      <c r="R58" s="75"/>
      <c r="S58" s="75">
        <f t="shared" si="15"/>
        <v>2.8134069285841988E-6</v>
      </c>
      <c r="U58">
        <f t="shared" si="4"/>
        <v>-3.7649530394690128E-3</v>
      </c>
      <c r="V58" s="76">
        <f t="shared" si="5"/>
        <v>8.9468786720463805E-3</v>
      </c>
      <c r="W58">
        <f t="shared" si="6"/>
        <v>9.8916490263370703E-3</v>
      </c>
      <c r="X58" s="76">
        <f t="shared" si="16"/>
        <v>1.4174871389406958E-5</v>
      </c>
      <c r="Y58" s="76">
        <f t="shared" si="16"/>
        <v>8.0046637972318405E-5</v>
      </c>
      <c r="Z58" s="76">
        <f t="shared" si="16"/>
        <v>9.7844720460235111E-5</v>
      </c>
      <c r="AA58">
        <f t="shared" si="17"/>
        <v>8.1707623172608225E-5</v>
      </c>
      <c r="AB58">
        <f t="shared" si="17"/>
        <v>-5.79312548003863E-5</v>
      </c>
      <c r="AC58">
        <f t="shared" si="17"/>
        <v>-1.3809593584284594E-3</v>
      </c>
      <c r="AD58">
        <f t="shared" si="18"/>
        <v>-3.7649530394690128E-3</v>
      </c>
      <c r="AE58">
        <f t="shared" si="19"/>
        <v>8.9468786720463805E-3</v>
      </c>
      <c r="AF58">
        <f t="shared" si="8"/>
        <v>9.8916490263370703E-3</v>
      </c>
      <c r="AG58">
        <f t="shared" si="23"/>
        <v>1.4174871389406958E-5</v>
      </c>
      <c r="AH58">
        <f t="shared" si="23"/>
        <v>8.0046637972318405E-5</v>
      </c>
      <c r="AI58">
        <f t="shared" si="23"/>
        <v>9.7844720460235111E-5</v>
      </c>
      <c r="AJ58">
        <f t="shared" si="20"/>
        <v>2.4709768902289828E-7</v>
      </c>
      <c r="AK58">
        <f t="shared" si="20"/>
        <v>6.4556627848877693E-9</v>
      </c>
      <c r="AL58">
        <f t="shared" si="20"/>
        <v>2.803752824910954E-6</v>
      </c>
      <c r="AM58">
        <f t="shared" si="21"/>
        <v>1.816500419048492E-5</v>
      </c>
      <c r="AN58">
        <f t="shared" si="21"/>
        <v>7.8615381422157617E-5</v>
      </c>
      <c r="AO58">
        <f t="shared" si="21"/>
        <v>6.7522506950984157E-5</v>
      </c>
    </row>
    <row r="59" spans="1:41" x14ac:dyDescent="0.4">
      <c r="A59" s="2">
        <v>57</v>
      </c>
      <c r="B59" s="3">
        <v>43307</v>
      </c>
      <c r="C59">
        <v>-1.8467225931646629E-3</v>
      </c>
      <c r="D59">
        <v>-1.2466768765130047E-2</v>
      </c>
      <c r="E59">
        <v>-4.2462908814510968E-3</v>
      </c>
      <c r="F59" s="77">
        <v>296.95</v>
      </c>
      <c r="G59" s="74">
        <f t="shared" si="22"/>
        <v>7.0970220153559905E-3</v>
      </c>
      <c r="I59">
        <f t="shared" si="0"/>
        <v>-2.4255194326987793E-3</v>
      </c>
      <c r="J59">
        <f t="shared" si="1"/>
        <v>-1.2489184649574863E-2</v>
      </c>
      <c r="K59">
        <f t="shared" si="2"/>
        <v>-4.5397725715253766E-3</v>
      </c>
      <c r="M59">
        <f t="shared" si="12"/>
        <v>7.5879435396390372E-3</v>
      </c>
      <c r="O59" s="75">
        <f t="shared" si="13"/>
        <v>-1.8404704509615646E-5</v>
      </c>
      <c r="P59" s="75">
        <f t="shared" si="14"/>
        <v>-9.4767227977100613E-5</v>
      </c>
      <c r="Q59" s="75">
        <f t="shared" si="14"/>
        <v>-3.4447537955536478E-5</v>
      </c>
      <c r="R59" s="75"/>
      <c r="S59" s="75">
        <f t="shared" si="15"/>
        <v>5.7576887160749803E-5</v>
      </c>
      <c r="U59">
        <f t="shared" si="4"/>
        <v>-4.6742745065182847E-3</v>
      </c>
      <c r="V59" s="76">
        <f t="shared" si="5"/>
        <v>-1.2852662735796569E-2</v>
      </c>
      <c r="W59">
        <f t="shared" si="6"/>
        <v>-1.211468604720576E-2</v>
      </c>
      <c r="X59" s="76">
        <f t="shared" si="16"/>
        <v>2.1848842162286754E-5</v>
      </c>
      <c r="Y59" s="76">
        <f t="shared" si="16"/>
        <v>1.6519093940013373E-4</v>
      </c>
      <c r="Z59" s="76">
        <f t="shared" si="16"/>
        <v>1.4676561802236192E-4</v>
      </c>
      <c r="AA59">
        <f t="shared" si="17"/>
        <v>2.8275519133536217E-3</v>
      </c>
      <c r="AB59">
        <f t="shared" si="17"/>
        <v>3.858939706665215E-4</v>
      </c>
      <c r="AC59">
        <f t="shared" si="17"/>
        <v>7.868395165754662E-3</v>
      </c>
      <c r="AD59">
        <f t="shared" si="18"/>
        <v>-4.6742745065182847E-3</v>
      </c>
      <c r="AE59">
        <f t="shared" si="19"/>
        <v>-1.2852662735796569E-2</v>
      </c>
      <c r="AF59">
        <f t="shared" si="8"/>
        <v>-1.211468604720576E-2</v>
      </c>
      <c r="AG59">
        <f t="shared" si="23"/>
        <v>2.1848842162286754E-5</v>
      </c>
      <c r="AH59">
        <f t="shared" si="23"/>
        <v>1.6519093940013373E-4</v>
      </c>
      <c r="AI59">
        <f t="shared" si="23"/>
        <v>1.4676561802236192E-4</v>
      </c>
      <c r="AJ59">
        <f t="shared" si="20"/>
        <v>5.056899382028968E-6</v>
      </c>
      <c r="AK59">
        <f t="shared" si="20"/>
        <v>1.3211631916339428E-7</v>
      </c>
      <c r="AL59">
        <f t="shared" si="20"/>
        <v>5.7379314164044234E-5</v>
      </c>
      <c r="AM59">
        <f t="shared" si="21"/>
        <v>5.8831445183994078E-6</v>
      </c>
      <c r="AN59">
        <f t="shared" si="21"/>
        <v>1.5597973321117639E-4</v>
      </c>
      <c r="AO59">
        <f t="shared" si="21"/>
        <v>2.0609535001174129E-5</v>
      </c>
    </row>
    <row r="60" spans="1:41" x14ac:dyDescent="0.4">
      <c r="A60" s="2">
        <v>58</v>
      </c>
      <c r="B60" s="3">
        <v>43308</v>
      </c>
      <c r="C60">
        <v>0</v>
      </c>
      <c r="D60">
        <v>8.9206657583793623E-3</v>
      </c>
      <c r="E60">
        <v>1.6878037787351731E-2</v>
      </c>
      <c r="F60" s="77">
        <v>297.77999999999997</v>
      </c>
      <c r="G60" s="74">
        <f t="shared" si="22"/>
        <v>2.7911843655352418E-3</v>
      </c>
      <c r="I60">
        <f t="shared" si="0"/>
        <v>-5.787968395341164E-4</v>
      </c>
      <c r="J60">
        <f t="shared" si="1"/>
        <v>8.8982498739345467E-3</v>
      </c>
      <c r="K60">
        <f t="shared" si="2"/>
        <v>1.658455609727745E-2</v>
      </c>
      <c r="M60">
        <f t="shared" si="12"/>
        <v>3.2821058898182885E-3</v>
      </c>
      <c r="O60" s="75">
        <f t="shared" si="13"/>
        <v>-1.8996725160431343E-6</v>
      </c>
      <c r="P60" s="75">
        <f t="shared" si="14"/>
        <v>2.920499832031542E-5</v>
      </c>
      <c r="Q60" s="75">
        <f t="shared" si="14"/>
        <v>5.4432269246896131E-5</v>
      </c>
      <c r="R60" s="75"/>
      <c r="S60" s="75">
        <f t="shared" si="15"/>
        <v>1.07722190719799E-5</v>
      </c>
      <c r="U60">
        <f t="shared" si="4"/>
        <v>-1.5514783353815223E-3</v>
      </c>
      <c r="V60" s="76">
        <f t="shared" si="5"/>
        <v>8.7410302581880529E-3</v>
      </c>
      <c r="W60">
        <f t="shared" si="6"/>
        <v>1.3308086260157764E-2</v>
      </c>
      <c r="X60" s="76">
        <f t="shared" si="16"/>
        <v>2.4070850251582194E-6</v>
      </c>
      <c r="Y60" s="76">
        <f t="shared" si="16"/>
        <v>7.6405609974559101E-5</v>
      </c>
      <c r="Z60" s="76">
        <f t="shared" si="16"/>
        <v>1.7710515990779986E-4</v>
      </c>
      <c r="AA60">
        <f t="shared" si="17"/>
        <v>1.5514783353815223E-3</v>
      </c>
      <c r="AB60">
        <f t="shared" si="17"/>
        <v>1.796355001913092E-4</v>
      </c>
      <c r="AC60">
        <f t="shared" si="17"/>
        <v>3.5699515271939678E-3</v>
      </c>
      <c r="AD60">
        <f t="shared" si="18"/>
        <v>-1.5514783353815223E-3</v>
      </c>
      <c r="AE60">
        <f t="shared" si="19"/>
        <v>8.7410302581880529E-3</v>
      </c>
      <c r="AF60">
        <f t="shared" si="8"/>
        <v>1.3308086260157764E-2</v>
      </c>
      <c r="AG60">
        <f t="shared" si="23"/>
        <v>2.4070850251582194E-6</v>
      </c>
      <c r="AH60">
        <f t="shared" si="23"/>
        <v>7.6405609974559101E-5</v>
      </c>
      <c r="AI60">
        <f t="shared" si="23"/>
        <v>1.7710515990779986E-4</v>
      </c>
      <c r="AJ60">
        <f t="shared" si="20"/>
        <v>9.4610929236394705E-7</v>
      </c>
      <c r="AK60">
        <f t="shared" si="20"/>
        <v>2.4718007575475282E-8</v>
      </c>
      <c r="AL60">
        <f t="shared" si="20"/>
        <v>1.0735254593555112E-5</v>
      </c>
      <c r="AM60">
        <f t="shared" si="21"/>
        <v>3.350057814546817E-7</v>
      </c>
      <c r="AN60">
        <f t="shared" si="21"/>
        <v>7.9178850818976179E-5</v>
      </c>
      <c r="AO60">
        <f t="shared" si="21"/>
        <v>2.7504750094374265E-4</v>
      </c>
    </row>
    <row r="61" spans="1:41" x14ac:dyDescent="0.4">
      <c r="A61" s="2">
        <v>59</v>
      </c>
      <c r="B61" s="3">
        <v>43311</v>
      </c>
      <c r="C61">
        <v>1.649899938003507E-2</v>
      </c>
      <c r="D61">
        <v>-3.5587226169941063E-3</v>
      </c>
      <c r="E61">
        <v>-2.5425098365810056E-2</v>
      </c>
      <c r="F61" s="77">
        <v>297.29000000000002</v>
      </c>
      <c r="G61" s="74">
        <f t="shared" si="22"/>
        <v>-1.646865446911225E-3</v>
      </c>
      <c r="I61">
        <f t="shared" si="0"/>
        <v>1.5920202540500954E-2</v>
      </c>
      <c r="J61">
        <f t="shared" si="1"/>
        <v>-3.5811385014389214E-3</v>
      </c>
      <c r="K61">
        <f t="shared" si="2"/>
        <v>-2.5718580055884337E-2</v>
      </c>
      <c r="M61">
        <f t="shared" si="12"/>
        <v>-1.1559439226281783E-3</v>
      </c>
      <c r="O61" s="75">
        <f t="shared" si="13"/>
        <v>-1.8402861373701761E-5</v>
      </c>
      <c r="P61" s="75">
        <f t="shared" si="14"/>
        <v>4.1395952868281028E-6</v>
      </c>
      <c r="Q61" s="75">
        <f t="shared" si="14"/>
        <v>2.9729236314225773E-5</v>
      </c>
      <c r="R61" s="75"/>
      <c r="S61" s="75">
        <f t="shared" si="15"/>
        <v>1.3362063522610197E-6</v>
      </c>
      <c r="U61">
        <f t="shared" si="4"/>
        <v>1.6262776881952181E-2</v>
      </c>
      <c r="V61" s="76">
        <f t="shared" si="5"/>
        <v>-3.5257664124688851E-3</v>
      </c>
      <c r="W61">
        <f t="shared" si="6"/>
        <v>-2.4564621127367643E-2</v>
      </c>
      <c r="X61" s="76">
        <f t="shared" si="16"/>
        <v>2.644779119121583E-4</v>
      </c>
      <c r="Y61" s="76">
        <f t="shared" si="16"/>
        <v>1.2431028795293712E-5</v>
      </c>
      <c r="Z61" s="76">
        <f t="shared" si="16"/>
        <v>6.0342061113111676E-4</v>
      </c>
      <c r="AA61">
        <f t="shared" si="17"/>
        <v>2.3622249808288913E-4</v>
      </c>
      <c r="AB61">
        <f t="shared" si="17"/>
        <v>-3.2956204525220979E-5</v>
      </c>
      <c r="AC61">
        <f t="shared" si="17"/>
        <v>-8.6047723844241317E-4</v>
      </c>
      <c r="AD61">
        <f t="shared" si="18"/>
        <v>1.6262776881952181E-2</v>
      </c>
      <c r="AE61">
        <f t="shared" si="19"/>
        <v>-3.5257664124688851E-3</v>
      </c>
      <c r="AF61">
        <f t="shared" si="8"/>
        <v>-2.4564621127367643E-2</v>
      </c>
      <c r="AG61">
        <f t="shared" si="23"/>
        <v>2.644779119121583E-4</v>
      </c>
      <c r="AH61">
        <f t="shared" si="23"/>
        <v>1.2431028795293712E-5</v>
      </c>
      <c r="AI61">
        <f t="shared" si="23"/>
        <v>6.0342061113111676E-4</v>
      </c>
      <c r="AJ61">
        <f t="shared" si="20"/>
        <v>1.1735717942074205E-7</v>
      </c>
      <c r="AK61">
        <f t="shared" si="20"/>
        <v>3.0660682369055826E-9</v>
      </c>
      <c r="AL61">
        <f t="shared" si="20"/>
        <v>1.3316212087033949E-6</v>
      </c>
      <c r="AM61">
        <f t="shared" si="21"/>
        <v>2.5345284893057307E-4</v>
      </c>
      <c r="AN61">
        <f t="shared" si="21"/>
        <v>1.2824552966488204E-5</v>
      </c>
      <c r="AO61">
        <f t="shared" si="21"/>
        <v>6.6144536009093155E-4</v>
      </c>
    </row>
    <row r="62" spans="1:41" x14ac:dyDescent="0.4">
      <c r="A62" s="2">
        <v>60</v>
      </c>
      <c r="B62" s="3">
        <v>43312</v>
      </c>
      <c r="C62">
        <v>-7.2993024816116079E-3</v>
      </c>
      <c r="D62">
        <v>1.5915455305899582E-2</v>
      </c>
      <c r="E62">
        <v>-3.4938051361280462E-2</v>
      </c>
      <c r="F62" s="77">
        <v>297.45</v>
      </c>
      <c r="G62" s="74">
        <f t="shared" si="22"/>
        <v>5.3805025342149027E-4</v>
      </c>
      <c r="I62">
        <f t="shared" si="0"/>
        <v>-7.8780993211457241E-3</v>
      </c>
      <c r="J62">
        <f t="shared" si="1"/>
        <v>1.5893039421454768E-2</v>
      </c>
      <c r="K62">
        <f t="shared" si="2"/>
        <v>-3.5231533051354742E-2</v>
      </c>
      <c r="M62">
        <f t="shared" si="12"/>
        <v>1.0289717777045369E-3</v>
      </c>
      <c r="O62" s="75">
        <f t="shared" si="13"/>
        <v>-8.106341863412221E-6</v>
      </c>
      <c r="P62" s="75">
        <f t="shared" si="14"/>
        <v>1.6353489026622596E-5</v>
      </c>
      <c r="Q62" s="75">
        <f t="shared" si="14"/>
        <v>-3.6252253195108635E-5</v>
      </c>
      <c r="R62" s="75"/>
      <c r="S62" s="75">
        <f t="shared" si="15"/>
        <v>1.0587829193124348E-6</v>
      </c>
      <c r="U62">
        <f t="shared" si="4"/>
        <v>-8.1830443294793297E-3</v>
      </c>
      <c r="V62" s="76">
        <f t="shared" si="5"/>
        <v>1.5843749559111643E-2</v>
      </c>
      <c r="W62">
        <f t="shared" si="6"/>
        <v>-3.6258737872306754E-2</v>
      </c>
      <c r="X62" s="76">
        <f t="shared" si="16"/>
        <v>6.6962214498223816E-5</v>
      </c>
      <c r="Y62" s="76">
        <f t="shared" si="16"/>
        <v>2.5102440009185041E-4</v>
      </c>
      <c r="Z62" s="76">
        <f t="shared" si="16"/>
        <v>1.3146960720926521E-3</v>
      </c>
      <c r="AA62">
        <f t="shared" si="17"/>
        <v>8.8374184786772184E-4</v>
      </c>
      <c r="AB62">
        <f t="shared" si="17"/>
        <v>7.1705746787937308E-5</v>
      </c>
      <c r="AC62">
        <f t="shared" si="17"/>
        <v>1.3206865110262922E-3</v>
      </c>
      <c r="AD62">
        <f t="shared" si="18"/>
        <v>-8.1830443294793297E-3</v>
      </c>
      <c r="AE62">
        <f t="shared" si="19"/>
        <v>1.5843749559111643E-2</v>
      </c>
      <c r="AF62">
        <f t="shared" si="8"/>
        <v>-3.6258737872306754E-2</v>
      </c>
      <c r="AG62">
        <f t="shared" si="23"/>
        <v>6.6962214498223816E-5</v>
      </c>
      <c r="AH62">
        <f t="shared" si="23"/>
        <v>2.5102440009185041E-4</v>
      </c>
      <c r="AI62">
        <f t="shared" si="23"/>
        <v>1.3146960720926521E-3</v>
      </c>
      <c r="AJ62">
        <f t="shared" si="20"/>
        <v>9.2991458107582696E-8</v>
      </c>
      <c r="AK62">
        <f t="shared" si="20"/>
        <v>2.4294905298039443E-9</v>
      </c>
      <c r="AL62">
        <f t="shared" si="20"/>
        <v>1.055149744187055E-6</v>
      </c>
      <c r="AM62">
        <f t="shared" si="21"/>
        <v>6.2064448913836721E-5</v>
      </c>
      <c r="AN62">
        <f t="shared" si="21"/>
        <v>2.5258870205191529E-4</v>
      </c>
      <c r="AO62">
        <f t="shared" si="21"/>
        <v>1.2412609211487017E-3</v>
      </c>
    </row>
    <row r="63" spans="1:41" x14ac:dyDescent="0.4">
      <c r="A63" s="2">
        <v>61</v>
      </c>
      <c r="B63" s="3">
        <v>43313</v>
      </c>
      <c r="C63">
        <v>0</v>
      </c>
      <c r="D63">
        <v>-5.2770571008437812E-3</v>
      </c>
      <c r="E63">
        <v>0</v>
      </c>
      <c r="F63" s="77">
        <v>298.69</v>
      </c>
      <c r="G63" s="74">
        <f t="shared" si="22"/>
        <v>4.1601026213071955E-3</v>
      </c>
      <c r="I63">
        <f t="shared" si="0"/>
        <v>-5.787968395341164E-4</v>
      </c>
      <c r="J63">
        <f t="shared" si="1"/>
        <v>-5.2994729852885959E-3</v>
      </c>
      <c r="K63">
        <f t="shared" si="2"/>
        <v>-2.9348169007428022E-4</v>
      </c>
      <c r="M63">
        <f t="shared" si="12"/>
        <v>4.6510241455902422E-3</v>
      </c>
      <c r="O63" s="75">
        <f t="shared" si="13"/>
        <v>-2.6919980760644961E-6</v>
      </c>
      <c r="P63" s="75">
        <f t="shared" si="14"/>
        <v>-2.4647976813480461E-5</v>
      </c>
      <c r="Q63" s="75">
        <f t="shared" si="14"/>
        <v>-1.3649904268241095E-6</v>
      </c>
      <c r="R63" s="75"/>
      <c r="S63" s="75">
        <f t="shared" si="15"/>
        <v>2.1632025602863443E-5</v>
      </c>
      <c r="U63">
        <f t="shared" si="4"/>
        <v>-1.9571695292115924E-3</v>
      </c>
      <c r="V63" s="76">
        <f t="shared" si="5"/>
        <v>-5.5222665981533685E-3</v>
      </c>
      <c r="W63">
        <f t="shared" si="6"/>
        <v>-4.9365190680016229E-3</v>
      </c>
      <c r="X63" s="76">
        <f t="shared" si="16"/>
        <v>3.8305125660743264E-6</v>
      </c>
      <c r="Y63" s="76">
        <f t="shared" si="16"/>
        <v>3.0495428381080376E-5</v>
      </c>
      <c r="Z63" s="76">
        <f t="shared" si="16"/>
        <v>2.4369220508743613E-5</v>
      </c>
      <c r="AA63">
        <f t="shared" si="17"/>
        <v>1.9571695292115924E-3</v>
      </c>
      <c r="AB63">
        <f t="shared" si="17"/>
        <v>2.452094973095872E-4</v>
      </c>
      <c r="AC63">
        <f t="shared" si="17"/>
        <v>4.9365190680016229E-3</v>
      </c>
      <c r="AD63">
        <f t="shared" si="18"/>
        <v>-1.9571695292115924E-3</v>
      </c>
      <c r="AE63">
        <f t="shared" si="19"/>
        <v>-5.5222665981533685E-3</v>
      </c>
      <c r="AF63">
        <f t="shared" si="8"/>
        <v>-4.9365190680016229E-3</v>
      </c>
      <c r="AG63">
        <f t="shared" si="23"/>
        <v>3.8305125660743264E-6</v>
      </c>
      <c r="AH63">
        <f t="shared" si="23"/>
        <v>3.0495428381080376E-5</v>
      </c>
      <c r="AI63">
        <f t="shared" si="23"/>
        <v>2.4369220508743613E-5</v>
      </c>
      <c r="AJ63">
        <f t="shared" si="20"/>
        <v>1.8999112716487196E-6</v>
      </c>
      <c r="AK63">
        <f t="shared" si="20"/>
        <v>4.9636993933337985E-8</v>
      </c>
      <c r="AL63">
        <f t="shared" si="20"/>
        <v>2.1557796092830418E-5</v>
      </c>
      <c r="AM63">
        <f t="shared" si="21"/>
        <v>3.350057814546817E-7</v>
      </c>
      <c r="AN63">
        <f t="shared" si="21"/>
        <v>2.8084413921803622E-5</v>
      </c>
      <c r="AO63">
        <f t="shared" si="21"/>
        <v>8.6131502408855869E-8</v>
      </c>
    </row>
    <row r="64" spans="1:41" x14ac:dyDescent="0.4">
      <c r="A64" s="2">
        <v>62</v>
      </c>
      <c r="B64" s="3">
        <v>43314</v>
      </c>
      <c r="C64">
        <v>-2.2223136784710235E-2</v>
      </c>
      <c r="D64">
        <v>1.5748356968139112E-2</v>
      </c>
      <c r="E64">
        <v>-1.3423020332140661E-2</v>
      </c>
      <c r="F64" s="77">
        <v>293.55</v>
      </c>
      <c r="G64" s="74">
        <f t="shared" si="22"/>
        <v>-1.73582637450269E-2</v>
      </c>
      <c r="I64">
        <f t="shared" si="0"/>
        <v>-2.2801933624244351E-2</v>
      </c>
      <c r="J64">
        <f t="shared" si="1"/>
        <v>1.5725941083694298E-2</v>
      </c>
      <c r="K64">
        <f t="shared" si="2"/>
        <v>-1.3716502022214942E-2</v>
      </c>
      <c r="M64">
        <f t="shared" si="12"/>
        <v>-1.6867342220743854E-2</v>
      </c>
      <c r="O64" s="75">
        <f t="shared" si="13"/>
        <v>3.8460801773481567E-4</v>
      </c>
      <c r="P64" s="75">
        <f t="shared" si="14"/>
        <v>-2.6525483000192719E-4</v>
      </c>
      <c r="Q64" s="75">
        <f t="shared" si="14"/>
        <v>2.3136093368022453E-4</v>
      </c>
      <c r="R64" s="75"/>
      <c r="S64" s="75">
        <f t="shared" si="15"/>
        <v>2.8450723359168823E-4</v>
      </c>
      <c r="U64">
        <f t="shared" si="4"/>
        <v>-1.7803145586009678E-2</v>
      </c>
      <c r="V64" s="76">
        <f t="shared" si="5"/>
        <v>1.6533921432785589E-2</v>
      </c>
      <c r="W64">
        <f t="shared" si="6"/>
        <v>3.1218754932961033E-3</v>
      </c>
      <c r="X64" s="76">
        <f t="shared" si="16"/>
        <v>3.1695199275665585E-4</v>
      </c>
      <c r="Y64" s="76">
        <f t="shared" si="16"/>
        <v>2.7337055794552663E-4</v>
      </c>
      <c r="Z64" s="76">
        <f t="shared" si="16"/>
        <v>9.7461065956427888E-6</v>
      </c>
      <c r="AA64">
        <f t="shared" si="17"/>
        <v>-4.4199911987005593E-3</v>
      </c>
      <c r="AB64">
        <f t="shared" si="17"/>
        <v>-7.8556446464647721E-4</v>
      </c>
      <c r="AC64">
        <f t="shared" si="17"/>
        <v>-1.6544895825436765E-2</v>
      </c>
      <c r="AD64">
        <f t="shared" si="18"/>
        <v>-1.7803145586009678E-2</v>
      </c>
      <c r="AE64">
        <f t="shared" si="19"/>
        <v>1.6533921432785589E-2</v>
      </c>
      <c r="AF64">
        <f t="shared" si="8"/>
        <v>3.1218754932961033E-3</v>
      </c>
      <c r="AG64">
        <f t="shared" si="23"/>
        <v>3.1695199275665585E-4</v>
      </c>
      <c r="AH64">
        <f t="shared" si="23"/>
        <v>2.7337055794552663E-4</v>
      </c>
      <c r="AI64">
        <f t="shared" si="23"/>
        <v>9.7461065956427888E-6</v>
      </c>
      <c r="AJ64">
        <f t="shared" si="20"/>
        <v>2.4987881851198076E-5</v>
      </c>
      <c r="AK64">
        <f t="shared" si="20"/>
        <v>6.5283224451768652E-7</v>
      </c>
      <c r="AL64">
        <f t="shared" si="20"/>
        <v>2.835309573548679E-4</v>
      </c>
      <c r="AM64">
        <f t="shared" si="21"/>
        <v>5.1992817700444508E-4</v>
      </c>
      <c r="AN64">
        <f t="shared" si="21"/>
        <v>2.4730522296782418E-4</v>
      </c>
      <c r="AO64">
        <f t="shared" si="21"/>
        <v>1.8814242772542659E-4</v>
      </c>
    </row>
    <row r="65" spans="1:41" x14ac:dyDescent="0.4">
      <c r="A65" s="2">
        <v>63</v>
      </c>
      <c r="B65" s="3">
        <v>43315</v>
      </c>
      <c r="C65">
        <v>-5.6338177182560199E-3</v>
      </c>
      <c r="D65">
        <v>1.5504186535965254E-2</v>
      </c>
      <c r="E65">
        <v>1.7857617400006472E-2</v>
      </c>
      <c r="F65" s="77">
        <v>295.61</v>
      </c>
      <c r="G65" s="74">
        <f t="shared" si="22"/>
        <v>6.9930354909706043E-3</v>
      </c>
      <c r="I65">
        <f t="shared" si="0"/>
        <v>-6.2126145577901361E-3</v>
      </c>
      <c r="J65">
        <f t="shared" si="1"/>
        <v>1.5481770651520439E-2</v>
      </c>
      <c r="K65">
        <f t="shared" si="2"/>
        <v>1.7564135709932191E-2</v>
      </c>
      <c r="M65">
        <f t="shared" si="12"/>
        <v>7.4839570152536511E-3</v>
      </c>
      <c r="O65" s="75">
        <f t="shared" si="13"/>
        <v>-4.6494940302840446E-5</v>
      </c>
      <c r="P65" s="75">
        <f t="shared" si="14"/>
        <v>1.1586490607599448E-4</v>
      </c>
      <c r="Q65" s="75">
        <f t="shared" si="14"/>
        <v>1.3144923666321418E-4</v>
      </c>
      <c r="R65" s="75"/>
      <c r="S65" s="75">
        <f t="shared" si="15"/>
        <v>5.6009612606164335E-5</v>
      </c>
      <c r="U65">
        <f t="shared" si="4"/>
        <v>-8.4305522931438347E-3</v>
      </c>
      <c r="V65" s="76">
        <f t="shared" si="5"/>
        <v>1.5123273733474142E-2</v>
      </c>
      <c r="W65">
        <f t="shared" si="6"/>
        <v>1.0093030192329145E-2</v>
      </c>
      <c r="X65" s="76">
        <f t="shared" si="16"/>
        <v>7.1074211967432773E-5</v>
      </c>
      <c r="Y65" s="76">
        <f t="shared" si="16"/>
        <v>2.2871340841758891E-4</v>
      </c>
      <c r="Z65" s="76">
        <f t="shared" si="16"/>
        <v>1.018692584632677E-4</v>
      </c>
      <c r="AA65">
        <f t="shared" si="17"/>
        <v>2.7967345748878144E-3</v>
      </c>
      <c r="AB65">
        <f t="shared" si="17"/>
        <v>3.8091280249111291E-4</v>
      </c>
      <c r="AC65">
        <f t="shared" si="17"/>
        <v>7.7645872076773266E-3</v>
      </c>
      <c r="AD65">
        <f t="shared" si="18"/>
        <v>-8.4305522931438347E-3</v>
      </c>
      <c r="AE65">
        <f t="shared" si="19"/>
        <v>1.5123273733474142E-2</v>
      </c>
      <c r="AF65">
        <f t="shared" si="8"/>
        <v>1.0093030192329145E-2</v>
      </c>
      <c r="AG65">
        <f t="shared" si="23"/>
        <v>7.1074211967432773E-5</v>
      </c>
      <c r="AH65">
        <f t="shared" si="23"/>
        <v>2.2871340841758891E-4</v>
      </c>
      <c r="AI65">
        <f t="shared" si="23"/>
        <v>1.018692584632677E-4</v>
      </c>
      <c r="AJ65">
        <f t="shared" si="20"/>
        <v>4.9192477979058898E-6</v>
      </c>
      <c r="AK65">
        <f t="shared" si="20"/>
        <v>1.2852004024869401E-7</v>
      </c>
      <c r="AL65">
        <f t="shared" si="20"/>
        <v>5.5817417655158679E-5</v>
      </c>
      <c r="AM65">
        <f t="shared" si="21"/>
        <v>3.8596579643665925E-5</v>
      </c>
      <c r="AN65">
        <f t="shared" si="21"/>
        <v>2.396852225062796E-4</v>
      </c>
      <c r="AO65">
        <f t="shared" si="21"/>
        <v>3.084988632369152E-4</v>
      </c>
    </row>
    <row r="66" spans="1:41" x14ac:dyDescent="0.4">
      <c r="A66" s="2">
        <v>64</v>
      </c>
      <c r="B66" s="3">
        <v>43318</v>
      </c>
      <c r="C66">
        <v>3.8786025035156449E-2</v>
      </c>
      <c r="D66">
        <v>1.1894787652149146E-2</v>
      </c>
      <c r="E66">
        <v>4.4150182091166933E-3</v>
      </c>
      <c r="F66" s="77">
        <v>295.24</v>
      </c>
      <c r="G66" s="74">
        <f t="shared" si="22"/>
        <v>-1.252433099313918E-3</v>
      </c>
      <c r="I66">
        <f t="shared" ref="I66:I129" si="24">C66-$C$246</f>
        <v>3.8207228195622334E-2</v>
      </c>
      <c r="J66">
        <f t="shared" ref="J66:J129" si="25">D66-$D$246</f>
        <v>1.187237176770433E-2</v>
      </c>
      <c r="K66">
        <f t="shared" ref="K66:K129" si="26">E66-$E$246</f>
        <v>4.1215365190424135E-3</v>
      </c>
      <c r="M66">
        <f t="shared" si="12"/>
        <v>-7.6151157503087142E-4</v>
      </c>
      <c r="O66" s="75">
        <f t="shared" si="13"/>
        <v>-2.9095246520812283E-5</v>
      </c>
      <c r="P66" s="75">
        <f t="shared" si="14"/>
        <v>-9.0409485241765763E-6</v>
      </c>
      <c r="Q66" s="75">
        <f t="shared" si="14"/>
        <v>-3.1385977661632436E-6</v>
      </c>
      <c r="R66" s="75"/>
      <c r="S66" s="75">
        <f t="shared" si="15"/>
        <v>5.7989987890599854E-7</v>
      </c>
      <c r="U66">
        <f t="shared" ref="U66:U129" si="27">C66-(O$251+O$249*$G66)</f>
        <v>3.8432908975820183E-2</v>
      </c>
      <c r="V66" s="76">
        <f t="shared" ref="V66:V129" si="28">D66-(P$251+P$249*$G66)</f>
        <v>1.1908849736798585E-2</v>
      </c>
      <c r="W66">
        <f t="shared" ref="W66:W129" si="29">E66-(Q$251+Q$249*$G66)</f>
        <v>4.8817404216484599E-3</v>
      </c>
      <c r="X66" s="76">
        <f t="shared" si="16"/>
        <v>1.4770884923436796E-3</v>
      </c>
      <c r="Y66" s="76">
        <f t="shared" si="16"/>
        <v>1.4182070205364771E-4</v>
      </c>
      <c r="Z66" s="76">
        <f t="shared" si="16"/>
        <v>2.3831389544356484E-5</v>
      </c>
      <c r="AA66">
        <f t="shared" si="17"/>
        <v>3.5311605933626886E-4</v>
      </c>
      <c r="AB66">
        <f t="shared" si="17"/>
        <v>-1.406208464943918E-5</v>
      </c>
      <c r="AC66">
        <f t="shared" si="17"/>
        <v>-4.6672221253176696E-4</v>
      </c>
      <c r="AD66">
        <f t="shared" ref="AD66:AD129" si="30">C66-AA66</f>
        <v>3.8432908975820183E-2</v>
      </c>
      <c r="AE66">
        <f t="shared" ref="AE66:AE129" si="31">D66-AB66</f>
        <v>1.1908849736798585E-2</v>
      </c>
      <c r="AF66">
        <f t="shared" ref="AF66:AF129" si="32">E66-AC66</f>
        <v>4.8817404216484599E-3</v>
      </c>
      <c r="AG66">
        <f t="shared" si="23"/>
        <v>1.4770884923436796E-3</v>
      </c>
      <c r="AH66">
        <f t="shared" si="23"/>
        <v>1.4182070205364771E-4</v>
      </c>
      <c r="AI66">
        <f t="shared" si="23"/>
        <v>2.3831389544356484E-5</v>
      </c>
      <c r="AJ66">
        <f t="shared" si="20"/>
        <v>5.0931814550709174E-8</v>
      </c>
      <c r="AK66">
        <f t="shared" si="20"/>
        <v>1.3306422292413646E-9</v>
      </c>
      <c r="AL66">
        <f t="shared" si="20"/>
        <v>5.7790997353746451E-7</v>
      </c>
      <c r="AM66">
        <f t="shared" si="21"/>
        <v>1.4597922863923583E-3</v>
      </c>
      <c r="AN66">
        <f t="shared" si="21"/>
        <v>1.4095321139058283E-4</v>
      </c>
      <c r="AO66">
        <f t="shared" si="21"/>
        <v>1.6987063277800255E-5</v>
      </c>
    </row>
    <row r="67" spans="1:41" x14ac:dyDescent="0.4">
      <c r="A67" s="2">
        <v>65</v>
      </c>
      <c r="B67" s="3">
        <v>43319</v>
      </c>
      <c r="C67">
        <v>3.6166404701885148E-3</v>
      </c>
      <c r="D67">
        <v>-2.9136594086655254E-2</v>
      </c>
      <c r="E67">
        <v>5.5688905860588632E-2</v>
      </c>
      <c r="F67" s="77">
        <v>297.18</v>
      </c>
      <c r="G67" s="74">
        <f t="shared" si="22"/>
        <v>6.5494309263496352E-3</v>
      </c>
      <c r="I67">
        <f t="shared" si="24"/>
        <v>3.0378436306543986E-3</v>
      </c>
      <c r="J67">
        <f t="shared" si="25"/>
        <v>-2.9159009971100068E-2</v>
      </c>
      <c r="K67">
        <f t="shared" si="26"/>
        <v>5.5395424170514351E-2</v>
      </c>
      <c r="M67">
        <f t="shared" ref="M67:M130" si="33">G67-$G$246</f>
        <v>7.0403524506326819E-3</v>
      </c>
      <c r="O67" s="75">
        <f t="shared" ref="O67:Q130" si="34">I67*$M67</f>
        <v>2.1387489849716579E-5</v>
      </c>
      <c r="P67" s="75">
        <f t="shared" si="34"/>
        <v>-2.0528970730805717E-4</v>
      </c>
      <c r="Q67" s="75">
        <f t="shared" si="34"/>
        <v>3.9000331031271762E-4</v>
      </c>
      <c r="R67" s="75"/>
      <c r="S67" s="75">
        <f t="shared" ref="S67:S130" si="35">M67^2</f>
        <v>4.9566562629129612E-5</v>
      </c>
      <c r="U67">
        <f t="shared" si="27"/>
        <v>9.5137208376793207E-4</v>
      </c>
      <c r="V67" s="76">
        <f t="shared" si="28"/>
        <v>-2.9496257319042776E-2</v>
      </c>
      <c r="W67">
        <f t="shared" si="29"/>
        <v>4.8367161457007944E-2</v>
      </c>
      <c r="X67" s="76">
        <f t="shared" ref="X67:Z130" si="36">U67^2</f>
        <v>9.0510884177293717E-7</v>
      </c>
      <c r="Y67" s="76">
        <f t="shared" si="36"/>
        <v>8.7002919583118452E-4</v>
      </c>
      <c r="Z67" s="76">
        <f t="shared" si="36"/>
        <v>2.3393823074082747E-3</v>
      </c>
      <c r="AA67">
        <f t="shared" ref="AA67:AC130" si="37">O$251+O$249*$G67</f>
        <v>2.6652683864205827E-3</v>
      </c>
      <c r="AB67">
        <f t="shared" si="37"/>
        <v>3.5966323238752288E-4</v>
      </c>
      <c r="AC67">
        <f t="shared" si="37"/>
        <v>7.3217444035806904E-3</v>
      </c>
      <c r="AD67">
        <f t="shared" si="30"/>
        <v>9.5137208376793207E-4</v>
      </c>
      <c r="AE67">
        <f t="shared" si="31"/>
        <v>-2.9496257319042776E-2</v>
      </c>
      <c r="AF67">
        <f t="shared" si="32"/>
        <v>4.8367161457007944E-2</v>
      </c>
      <c r="AG67">
        <f t="shared" ref="AG67:AI130" si="38">AD67^2</f>
        <v>9.0510884177293717E-7</v>
      </c>
      <c r="AH67">
        <f t="shared" si="38"/>
        <v>8.7002919583118452E-4</v>
      </c>
      <c r="AI67">
        <f t="shared" si="38"/>
        <v>2.3393823074082747E-3</v>
      </c>
      <c r="AJ67">
        <f t="shared" ref="AJ67:AL130" si="39">(AA67-C$246)^2</f>
        <v>4.353363515966803E-6</v>
      </c>
      <c r="AK67">
        <f t="shared" si="39"/>
        <v>1.1373577369438985E-7</v>
      </c>
      <c r="AL67">
        <f t="shared" si="39"/>
        <v>4.9396476770064495E-5</v>
      </c>
      <c r="AM67">
        <f t="shared" ref="AM67:AO130" si="40">(C67-C$246)^2</f>
        <v>9.2284939243074977E-6</v>
      </c>
      <c r="AN67">
        <f t="shared" si="40"/>
        <v>8.5024786249471318E-4</v>
      </c>
      <c r="AO67">
        <f t="shared" si="40"/>
        <v>3.0686530190312056E-3</v>
      </c>
    </row>
    <row r="68" spans="1:41" x14ac:dyDescent="0.4">
      <c r="A68" s="2">
        <v>66</v>
      </c>
      <c r="B68" s="3">
        <v>43320</v>
      </c>
      <c r="C68">
        <v>0</v>
      </c>
      <c r="D68">
        <v>-1.7406444777839894E-3</v>
      </c>
      <c r="E68">
        <v>-8.3682496705165792E-3</v>
      </c>
      <c r="F68" s="77">
        <v>297.19</v>
      </c>
      <c r="G68" s="74">
        <f t="shared" ref="G68:G131" si="41">LN(F68/F67)</f>
        <v>3.364907381246195E-5</v>
      </c>
      <c r="I68">
        <f t="shared" si="24"/>
        <v>-5.787968395341164E-4</v>
      </c>
      <c r="J68">
        <f t="shared" si="25"/>
        <v>-1.7630603622288043E-3</v>
      </c>
      <c r="K68">
        <f t="shared" si="26"/>
        <v>-8.6617313605908599E-3</v>
      </c>
      <c r="M68">
        <f t="shared" si="33"/>
        <v>5.2457059809550859E-4</v>
      </c>
      <c r="O68" s="75">
        <f t="shared" si="34"/>
        <v>-3.0361980429020153E-7</v>
      </c>
      <c r="P68" s="75">
        <f t="shared" si="34"/>
        <v>-9.2484962869284791E-7</v>
      </c>
      <c r="Q68" s="75">
        <f t="shared" si="34"/>
        <v>-4.5436896003677705E-6</v>
      </c>
      <c r="R68" s="75"/>
      <c r="S68" s="75">
        <f t="shared" si="35"/>
        <v>2.751743123862796E-7</v>
      </c>
      <c r="U68">
        <f t="shared" si="27"/>
        <v>-7.3425803766790265E-4</v>
      </c>
      <c r="V68" s="76">
        <f t="shared" si="28"/>
        <v>-1.788188371693804E-3</v>
      </c>
      <c r="W68">
        <f t="shared" si="29"/>
        <v>-9.1854011627845126E-3</v>
      </c>
      <c r="X68" s="76">
        <f t="shared" si="36"/>
        <v>5.3913486587991911E-7</v>
      </c>
      <c r="Y68" s="76">
        <f t="shared" si="36"/>
        <v>3.1976176526609383E-6</v>
      </c>
      <c r="Z68" s="76">
        <f t="shared" si="36"/>
        <v>8.437159452128307E-5</v>
      </c>
      <c r="AA68">
        <f t="shared" si="37"/>
        <v>7.3425803766790265E-4</v>
      </c>
      <c r="AB68">
        <f t="shared" si="37"/>
        <v>4.7543893909814499E-5</v>
      </c>
      <c r="AC68">
        <f t="shared" si="37"/>
        <v>8.1715149226793367E-4</v>
      </c>
      <c r="AD68">
        <f t="shared" si="30"/>
        <v>-7.3425803766790265E-4</v>
      </c>
      <c r="AE68">
        <f t="shared" si="31"/>
        <v>-1.788188371693804E-3</v>
      </c>
      <c r="AF68">
        <f t="shared" si="32"/>
        <v>-9.1854011627845126E-3</v>
      </c>
      <c r="AG68">
        <f t="shared" si="38"/>
        <v>5.3913486587991911E-7</v>
      </c>
      <c r="AH68">
        <f t="shared" si="38"/>
        <v>3.1976176526609383E-6</v>
      </c>
      <c r="AI68">
        <f t="shared" si="38"/>
        <v>8.437159452128307E-5</v>
      </c>
      <c r="AJ68">
        <f t="shared" si="39"/>
        <v>2.4168184125192347E-8</v>
      </c>
      <c r="AK68">
        <f t="shared" si="39"/>
        <v>6.3141685967310334E-10</v>
      </c>
      <c r="AL68">
        <f t="shared" si="39"/>
        <v>2.7423006172954016E-7</v>
      </c>
      <c r="AM68">
        <f t="shared" si="40"/>
        <v>3.350057814546817E-7</v>
      </c>
      <c r="AN68">
        <f t="shared" si="40"/>
        <v>3.1083818408623629E-6</v>
      </c>
      <c r="AO68">
        <f t="shared" si="40"/>
        <v>7.5025590163043185E-5</v>
      </c>
    </row>
    <row r="69" spans="1:41" x14ac:dyDescent="0.4">
      <c r="A69" s="2">
        <v>67</v>
      </c>
      <c r="B69" s="3">
        <v>43321</v>
      </c>
      <c r="C69">
        <v>7.1942756340272309E-3</v>
      </c>
      <c r="D69">
        <v>1.0398707220898517E-2</v>
      </c>
      <c r="E69">
        <v>5.3182265460309221E-2</v>
      </c>
      <c r="F69" s="77">
        <v>297.41000000000003</v>
      </c>
      <c r="G69" s="74">
        <f t="shared" si="41"/>
        <v>7.3999330655633911E-4</v>
      </c>
      <c r="I69">
        <f t="shared" si="24"/>
        <v>6.6154787944931147E-3</v>
      </c>
      <c r="J69">
        <f t="shared" si="25"/>
        <v>1.0376291336453701E-2</v>
      </c>
      <c r="K69">
        <f t="shared" si="26"/>
        <v>5.288878377023494E-2</v>
      </c>
      <c r="M69">
        <f t="shared" si="33"/>
        <v>1.2309148308393856E-3</v>
      </c>
      <c r="O69" s="75">
        <f t="shared" si="34"/>
        <v>8.1430909612450345E-6</v>
      </c>
      <c r="P69" s="75">
        <f t="shared" si="34"/>
        <v>1.277233089515109E-5</v>
      </c>
      <c r="Q69" s="75">
        <f t="shared" si="34"/>
        <v>6.5101588327839583E-5</v>
      </c>
      <c r="R69" s="75"/>
      <c r="S69" s="75">
        <f t="shared" si="35"/>
        <v>1.5151513207803534E-6</v>
      </c>
      <c r="U69">
        <f t="shared" si="27"/>
        <v>6.2506861524775645E-3</v>
      </c>
      <c r="V69" s="76">
        <f t="shared" si="28"/>
        <v>1.0317327986940336E-2</v>
      </c>
      <c r="W69">
        <f t="shared" si="29"/>
        <v>5.1659982674018078E-2</v>
      </c>
      <c r="X69" s="76">
        <f t="shared" si="36"/>
        <v>3.907107737677478E-5</v>
      </c>
      <c r="Y69" s="76">
        <f t="shared" si="36"/>
        <v>1.0644725679010233E-4</v>
      </c>
      <c r="Z69" s="76">
        <f t="shared" si="36"/>
        <v>2.6687538098798479E-3</v>
      </c>
      <c r="AA69">
        <f t="shared" si="37"/>
        <v>9.4358948154966613E-4</v>
      </c>
      <c r="AB69">
        <f t="shared" si="37"/>
        <v>8.1379233958179891E-5</v>
      </c>
      <c r="AC69">
        <f t="shared" si="37"/>
        <v>1.5222827862911416E-3</v>
      </c>
      <c r="AD69">
        <f t="shared" si="30"/>
        <v>6.2506861524775645E-3</v>
      </c>
      <c r="AE69">
        <f t="shared" si="31"/>
        <v>1.0317327986940336E-2</v>
      </c>
      <c r="AF69">
        <f t="shared" si="32"/>
        <v>5.1659982674018078E-2</v>
      </c>
      <c r="AG69">
        <f t="shared" si="38"/>
        <v>3.907107737677478E-5</v>
      </c>
      <c r="AH69">
        <f t="shared" si="38"/>
        <v>1.0644725679010233E-4</v>
      </c>
      <c r="AI69">
        <f t="shared" si="38"/>
        <v>2.6687538098798479E-3</v>
      </c>
      <c r="AJ69">
        <f t="shared" si="39"/>
        <v>1.3307367166868501E-7</v>
      </c>
      <c r="AK69">
        <f t="shared" si="39"/>
        <v>3.476676585835225E-9</v>
      </c>
      <c r="AL69">
        <f t="shared" si="39"/>
        <v>1.5099521340637601E-6</v>
      </c>
      <c r="AM69">
        <f t="shared" si="40"/>
        <v>4.3764559680388077E-5</v>
      </c>
      <c r="AN69">
        <f t="shared" si="40"/>
        <v>1.0766742189896413E-4</v>
      </c>
      <c r="AO69">
        <f t="shared" si="40"/>
        <v>2.7972234486946666E-3</v>
      </c>
    </row>
    <row r="70" spans="1:41" x14ac:dyDescent="0.4">
      <c r="A70" s="2">
        <v>68</v>
      </c>
      <c r="B70" s="3">
        <v>43322</v>
      </c>
      <c r="C70">
        <v>-1.7937224540268775E-3</v>
      </c>
      <c r="D70">
        <v>-1.7256259674697252E-3</v>
      </c>
      <c r="E70">
        <v>1.9724505347778573E-2</v>
      </c>
      <c r="F70" s="77">
        <v>293.64</v>
      </c>
      <c r="G70" s="74">
        <f t="shared" si="41"/>
        <v>-1.2757130965989433E-2</v>
      </c>
      <c r="I70">
        <f t="shared" si="24"/>
        <v>-2.3725192935609941E-3</v>
      </c>
      <c r="J70">
        <f t="shared" si="25"/>
        <v>-1.7480418519145401E-3</v>
      </c>
      <c r="K70">
        <f t="shared" si="26"/>
        <v>1.9431023657704292E-2</v>
      </c>
      <c r="M70">
        <f t="shared" si="33"/>
        <v>-1.2266209441706387E-2</v>
      </c>
      <c r="O70" s="75">
        <f t="shared" si="34"/>
        <v>2.9101818559308434E-5</v>
      </c>
      <c r="P70" s="75">
        <f t="shared" si="34"/>
        <v>2.144184746845205E-5</v>
      </c>
      <c r="Q70" s="75">
        <f t="shared" si="34"/>
        <v>-2.3834500585215255E-4</v>
      </c>
      <c r="R70" s="75"/>
      <c r="S70" s="75">
        <f t="shared" si="35"/>
        <v>1.5045989406780691E-4</v>
      </c>
      <c r="U70">
        <f t="shared" si="27"/>
        <v>1.2626818086182842E-3</v>
      </c>
      <c r="V70" s="76">
        <f t="shared" si="28"/>
        <v>-1.1604652167201569E-3</v>
      </c>
      <c r="W70">
        <f t="shared" si="29"/>
        <v>3.1676169488075043E-2</v>
      </c>
      <c r="X70" s="76">
        <f t="shared" si="36"/>
        <v>1.5943653498155412E-6</v>
      </c>
      <c r="Y70" s="76">
        <f t="shared" si="36"/>
        <v>1.3466795192173606E-6</v>
      </c>
      <c r="Z70" s="76">
        <f t="shared" si="36"/>
        <v>1.0033797134372563E-3</v>
      </c>
      <c r="AA70">
        <f t="shared" si="37"/>
        <v>-3.0564042626451617E-3</v>
      </c>
      <c r="AB70">
        <f t="shared" si="37"/>
        <v>-5.651607507495683E-4</v>
      </c>
      <c r="AC70">
        <f t="shared" si="37"/>
        <v>-1.195166414029647E-2</v>
      </c>
      <c r="AD70">
        <f t="shared" si="30"/>
        <v>1.2626818086182842E-3</v>
      </c>
      <c r="AE70">
        <f t="shared" si="31"/>
        <v>-1.1604652167201569E-3</v>
      </c>
      <c r="AF70">
        <f t="shared" si="32"/>
        <v>3.1676169488075043E-2</v>
      </c>
      <c r="AG70">
        <f t="shared" si="38"/>
        <v>1.5943653498155412E-6</v>
      </c>
      <c r="AH70">
        <f t="shared" si="38"/>
        <v>1.3466795192173606E-6</v>
      </c>
      <c r="AI70">
        <f t="shared" si="38"/>
        <v>1.0033797134372563E-3</v>
      </c>
      <c r="AJ70">
        <f t="shared" si="39"/>
        <v>1.321468705328544E-5</v>
      </c>
      <c r="AK70">
        <f t="shared" si="39"/>
        <v>3.4524630222635344E-7</v>
      </c>
      <c r="AL70">
        <f t="shared" si="39"/>
        <v>1.4994359640704618E-4</v>
      </c>
      <c r="AM70">
        <f t="shared" si="40"/>
        <v>5.6288477983191588E-6</v>
      </c>
      <c r="AN70">
        <f t="shared" si="40"/>
        <v>3.0556503160448148E-6</v>
      </c>
      <c r="AO70">
        <f t="shared" si="40"/>
        <v>3.7756468038626392E-4</v>
      </c>
    </row>
    <row r="71" spans="1:41" x14ac:dyDescent="0.4">
      <c r="A71" s="2">
        <v>69</v>
      </c>
      <c r="B71" s="3">
        <v>43325</v>
      </c>
      <c r="C71">
        <v>-1.4466798417753376E-2</v>
      </c>
      <c r="D71">
        <v>-1.9181058851843888E-2</v>
      </c>
      <c r="E71">
        <v>-3.1748698314580298E-2</v>
      </c>
      <c r="F71" s="77">
        <v>289.85000000000002</v>
      </c>
      <c r="G71" s="74">
        <f t="shared" si="41"/>
        <v>-1.2990979456838627E-2</v>
      </c>
      <c r="I71">
        <f t="shared" si="24"/>
        <v>-1.5045595257287494E-2</v>
      </c>
      <c r="J71">
        <f t="shared" si="25"/>
        <v>-1.9203474736288702E-2</v>
      </c>
      <c r="K71">
        <f t="shared" si="26"/>
        <v>-3.2042180004654579E-2</v>
      </c>
      <c r="M71">
        <f t="shared" si="33"/>
        <v>-1.2500057932555582E-2</v>
      </c>
      <c r="O71" s="75">
        <f t="shared" si="34"/>
        <v>1.8807081234587718E-4</v>
      </c>
      <c r="P71" s="75">
        <f t="shared" si="34"/>
        <v>2.400445467099763E-4</v>
      </c>
      <c r="Q71" s="75">
        <f t="shared" si="34"/>
        <v>4.005291063435563E-4</v>
      </c>
      <c r="R71" s="75"/>
      <c r="S71" s="75">
        <f t="shared" si="35"/>
        <v>1.5625144831724573E-4</v>
      </c>
      <c r="U71">
        <f t="shared" si="27"/>
        <v>-1.134109105901175E-2</v>
      </c>
      <c r="V71" s="76">
        <f t="shared" si="28"/>
        <v>-1.8604696277902611E-2</v>
      </c>
      <c r="W71">
        <f t="shared" si="29"/>
        <v>-1.9563587249521213E-2</v>
      </c>
      <c r="X71" s="76">
        <f t="shared" si="36"/>
        <v>1.2862034640879626E-4</v>
      </c>
      <c r="Y71" s="76">
        <f t="shared" si="36"/>
        <v>3.4613472359300328E-4</v>
      </c>
      <c r="Z71" s="76">
        <f t="shared" si="36"/>
        <v>3.8273394606962901E-4</v>
      </c>
      <c r="AA71">
        <f t="shared" si="37"/>
        <v>-3.1257073587416273E-3</v>
      </c>
      <c r="AB71">
        <f t="shared" si="37"/>
        <v>-5.7636257394127631E-4</v>
      </c>
      <c r="AC71">
        <f t="shared" si="37"/>
        <v>-1.2185111065059085E-2</v>
      </c>
      <c r="AD71">
        <f t="shared" si="30"/>
        <v>-1.134109105901175E-2</v>
      </c>
      <c r="AE71">
        <f t="shared" si="31"/>
        <v>-1.8604696277902611E-2</v>
      </c>
      <c r="AF71">
        <f t="shared" si="32"/>
        <v>-1.9563587249521213E-2</v>
      </c>
      <c r="AG71">
        <f t="shared" si="38"/>
        <v>1.2862034640879626E-4</v>
      </c>
      <c r="AH71">
        <f t="shared" si="38"/>
        <v>3.4613472359300328E-4</v>
      </c>
      <c r="AI71">
        <f t="shared" si="38"/>
        <v>3.8273394606962901E-4</v>
      </c>
      <c r="AJ71">
        <f t="shared" si="39"/>
        <v>1.3723351355042612E-5</v>
      </c>
      <c r="AK71">
        <f t="shared" si="39"/>
        <v>3.5853564222722411E-7</v>
      </c>
      <c r="AL71">
        <f t="shared" si="39"/>
        <v>1.5571527714846692E-4</v>
      </c>
      <c r="AM71">
        <f t="shared" si="40"/>
        <v>2.2636993664611191E-4</v>
      </c>
      <c r="AN71">
        <f t="shared" si="40"/>
        <v>3.6877344194727844E-4</v>
      </c>
      <c r="AO71">
        <f t="shared" si="40"/>
        <v>1.0267012994506857E-3</v>
      </c>
    </row>
    <row r="72" spans="1:41" x14ac:dyDescent="0.4">
      <c r="A72" s="2">
        <v>70</v>
      </c>
      <c r="B72" s="3">
        <v>43326</v>
      </c>
      <c r="C72">
        <v>-7.3126468462866023E-3</v>
      </c>
      <c r="D72">
        <v>1.0507977598415165E-2</v>
      </c>
      <c r="E72">
        <v>2.7834798993444057E-2</v>
      </c>
      <c r="F72" s="77">
        <v>291.08</v>
      </c>
      <c r="G72" s="74">
        <f t="shared" si="41"/>
        <v>4.2345956931437393E-3</v>
      </c>
      <c r="I72">
        <f t="shared" si="24"/>
        <v>-7.8914436858207194E-3</v>
      </c>
      <c r="J72">
        <f t="shared" si="25"/>
        <v>1.0485561713970349E-2</v>
      </c>
      <c r="K72">
        <f t="shared" si="26"/>
        <v>2.7541317303369776E-2</v>
      </c>
      <c r="M72">
        <f t="shared" si="33"/>
        <v>4.725517217426786E-3</v>
      </c>
      <c r="O72" s="75">
        <f t="shared" si="34"/>
        <v>-3.7291153007699703E-5</v>
      </c>
      <c r="P72" s="75">
        <f t="shared" si="34"/>
        <v>4.9549702413758007E-5</v>
      </c>
      <c r="Q72" s="75">
        <f t="shared" si="34"/>
        <v>1.3014696910768815E-4</v>
      </c>
      <c r="R72" s="75"/>
      <c r="S72" s="75">
        <f t="shared" si="35"/>
        <v>2.2330512972196995E-5</v>
      </c>
      <c r="U72">
        <f t="shared" si="27"/>
        <v>-9.2918930649703458E-3</v>
      </c>
      <c r="V72" s="76">
        <f t="shared" si="28"/>
        <v>1.0259199729906389E-2</v>
      </c>
      <c r="W72">
        <f t="shared" si="29"/>
        <v>2.2823914773573328E-2</v>
      </c>
      <c r="X72" s="76">
        <f t="shared" si="36"/>
        <v>8.6339276730844011E-5</v>
      </c>
      <c r="Y72" s="76">
        <f t="shared" si="36"/>
        <v>1.0525117909811133E-4</v>
      </c>
      <c r="Z72" s="76">
        <f t="shared" si="36"/>
        <v>5.2093108559133879E-4</v>
      </c>
      <c r="AA72">
        <f t="shared" si="37"/>
        <v>1.9792462186837439E-3</v>
      </c>
      <c r="AB72">
        <f t="shared" si="37"/>
        <v>2.4877786850877655E-4</v>
      </c>
      <c r="AC72">
        <f t="shared" si="37"/>
        <v>5.0108842198707294E-3</v>
      </c>
      <c r="AD72">
        <f t="shared" si="30"/>
        <v>-9.2918930649703458E-3</v>
      </c>
      <c r="AE72">
        <f t="shared" si="31"/>
        <v>1.0259199729906389E-2</v>
      </c>
      <c r="AF72">
        <f t="shared" si="32"/>
        <v>2.2823914773573328E-2</v>
      </c>
      <c r="AG72">
        <f t="shared" si="38"/>
        <v>8.6339276730844011E-5</v>
      </c>
      <c r="AH72">
        <f t="shared" si="38"/>
        <v>1.0525117909811133E-4</v>
      </c>
      <c r="AI72">
        <f t="shared" si="38"/>
        <v>5.2093108559133879E-4</v>
      </c>
      <c r="AJ72">
        <f t="shared" si="39"/>
        <v>1.9612584635605769E-6</v>
      </c>
      <c r="AK72">
        <f t="shared" si="39"/>
        <v>5.123974782937318E-8</v>
      </c>
      <c r="AL72">
        <f t="shared" si="39"/>
        <v>2.2253886628129936E-5</v>
      </c>
      <c r="AM72">
        <f t="shared" si="40"/>
        <v>6.2274883446479702E-5</v>
      </c>
      <c r="AN72">
        <f t="shared" si="40"/>
        <v>1.0994700445748081E-4</v>
      </c>
      <c r="AO72">
        <f t="shared" si="40"/>
        <v>7.5852415880489545E-4</v>
      </c>
    </row>
    <row r="73" spans="1:41" x14ac:dyDescent="0.4">
      <c r="A73" s="2">
        <v>71</v>
      </c>
      <c r="B73" s="3">
        <v>43328</v>
      </c>
      <c r="C73">
        <v>-1.8365478073013922E-3</v>
      </c>
      <c r="D73">
        <v>8.6730812534288639E-3</v>
      </c>
      <c r="E73">
        <v>0</v>
      </c>
      <c r="F73" s="77">
        <v>288.24</v>
      </c>
      <c r="G73" s="74">
        <f t="shared" si="41"/>
        <v>-9.8046770390478634E-3</v>
      </c>
      <c r="I73">
        <f t="shared" si="24"/>
        <v>-2.4153446468355086E-3</v>
      </c>
      <c r="J73">
        <f t="shared" si="25"/>
        <v>8.6506653689840483E-3</v>
      </c>
      <c r="K73">
        <f t="shared" si="26"/>
        <v>-2.9348169007428022E-4</v>
      </c>
      <c r="M73">
        <f t="shared" si="33"/>
        <v>-9.3137555147648175E-3</v>
      </c>
      <c r="O73" s="75">
        <f t="shared" si="34"/>
        <v>2.2495929524521899E-5</v>
      </c>
      <c r="P73" s="75">
        <f t="shared" si="34"/>
        <v>-8.05701822867602E-5</v>
      </c>
      <c r="Q73" s="75">
        <f t="shared" si="34"/>
        <v>2.7334167094118265E-6</v>
      </c>
      <c r="R73" s="75"/>
      <c r="S73" s="75">
        <f t="shared" si="35"/>
        <v>8.6746041788812048E-5</v>
      </c>
      <c r="U73">
        <f t="shared" si="27"/>
        <v>3.4487027315295983E-4</v>
      </c>
      <c r="V73" s="76">
        <f t="shared" si="28"/>
        <v>9.0968133947776919E-3</v>
      </c>
      <c r="W73">
        <f t="shared" si="29"/>
        <v>9.0042801856474019E-3</v>
      </c>
      <c r="X73" s="76">
        <f t="shared" si="36"/>
        <v>1.1893550530459713E-7</v>
      </c>
      <c r="Y73" s="76">
        <f t="shared" si="36"/>
        <v>8.2752013939406836E-5</v>
      </c>
      <c r="Z73" s="76">
        <f t="shared" si="36"/>
        <v>8.1077061661642409E-5</v>
      </c>
      <c r="AA73">
        <f t="shared" si="37"/>
        <v>-2.181418080454352E-3</v>
      </c>
      <c r="AB73">
        <f t="shared" si="37"/>
        <v>-4.2373214134882746E-4</v>
      </c>
      <c r="AC73">
        <f t="shared" si="37"/>
        <v>-9.0042801856474019E-3</v>
      </c>
      <c r="AD73">
        <f t="shared" si="30"/>
        <v>3.4487027315295983E-4</v>
      </c>
      <c r="AE73">
        <f t="shared" si="31"/>
        <v>9.0968133947776919E-3</v>
      </c>
      <c r="AF73">
        <f t="shared" si="32"/>
        <v>9.0042801856474019E-3</v>
      </c>
      <c r="AG73">
        <f t="shared" si="38"/>
        <v>1.1893550530459713E-7</v>
      </c>
      <c r="AH73">
        <f t="shared" si="38"/>
        <v>8.2752013939406836E-5</v>
      </c>
      <c r="AI73">
        <f t="shared" si="38"/>
        <v>8.1077061661642409E-5</v>
      </c>
      <c r="AJ73">
        <f t="shared" si="39"/>
        <v>7.6187864045269485E-6</v>
      </c>
      <c r="AK73">
        <f t="shared" si="39"/>
        <v>1.990480609195647E-7</v>
      </c>
      <c r="AL73">
        <f t="shared" si="39"/>
        <v>8.6448375897623585E-5</v>
      </c>
      <c r="AM73">
        <f t="shared" si="40"/>
        <v>5.8338897629969477E-6</v>
      </c>
      <c r="AN73">
        <f t="shared" si="40"/>
        <v>7.4834011326139918E-5</v>
      </c>
      <c r="AO73">
        <f t="shared" si="40"/>
        <v>8.6131502408855869E-8</v>
      </c>
    </row>
    <row r="74" spans="1:41" x14ac:dyDescent="0.4">
      <c r="A74" s="2">
        <v>72</v>
      </c>
      <c r="B74" s="3">
        <v>43329</v>
      </c>
      <c r="C74">
        <v>0</v>
      </c>
      <c r="D74">
        <v>-6.9324367756447907E-3</v>
      </c>
      <c r="E74">
        <v>-3.9292781398895501E-3</v>
      </c>
      <c r="F74" s="77">
        <v>288.57</v>
      </c>
      <c r="G74" s="74">
        <f t="shared" si="41"/>
        <v>1.1442243927960751E-3</v>
      </c>
      <c r="I74">
        <f t="shared" si="24"/>
        <v>-5.787968395341164E-4</v>
      </c>
      <c r="J74">
        <f t="shared" si="25"/>
        <v>-6.9548526600896055E-3</v>
      </c>
      <c r="K74">
        <f t="shared" si="26"/>
        <v>-4.2227598299638298E-3</v>
      </c>
      <c r="M74">
        <f t="shared" si="33"/>
        <v>1.6351459170791216E-3</v>
      </c>
      <c r="O74" s="75">
        <f t="shared" si="34"/>
        <v>-9.4641728898250992E-7</v>
      </c>
      <c r="P74" s="75">
        <f t="shared" si="34"/>
        <v>-1.1372198931032387E-5</v>
      </c>
      <c r="Q74" s="75">
        <f t="shared" si="34"/>
        <v>-6.9048284947710818E-6</v>
      </c>
      <c r="R74" s="75"/>
      <c r="S74" s="75">
        <f t="shared" si="35"/>
        <v>2.6737021701405214E-6</v>
      </c>
      <c r="U74">
        <f t="shared" si="27"/>
        <v>-1.0633869868195089E-3</v>
      </c>
      <c r="V74" s="76">
        <f t="shared" si="28"/>
        <v>-7.0331795091928386E-3</v>
      </c>
      <c r="W74">
        <f t="shared" si="29"/>
        <v>-5.855097864278673E-3</v>
      </c>
      <c r="X74" s="76">
        <f t="shared" si="36"/>
        <v>1.1307918837370742E-6</v>
      </c>
      <c r="Y74" s="76">
        <f t="shared" si="36"/>
        <v>4.9465614008530016E-5</v>
      </c>
      <c r="Z74" s="76">
        <f t="shared" si="36"/>
        <v>3.4282171000280675E-5</v>
      </c>
      <c r="AA74">
        <f t="shared" si="37"/>
        <v>1.0633869868195089E-3</v>
      </c>
      <c r="AB74">
        <f t="shared" si="37"/>
        <v>1.0074273354804772E-4</v>
      </c>
      <c r="AC74">
        <f t="shared" si="37"/>
        <v>1.9258197243891225E-3</v>
      </c>
      <c r="AD74">
        <f t="shared" si="30"/>
        <v>-1.0633869868195089E-3</v>
      </c>
      <c r="AE74">
        <f t="shared" si="31"/>
        <v>-7.0331795091928386E-3</v>
      </c>
      <c r="AF74">
        <f t="shared" si="32"/>
        <v>-5.855097864278673E-3</v>
      </c>
      <c r="AG74">
        <f t="shared" si="38"/>
        <v>1.1307918837370742E-6</v>
      </c>
      <c r="AH74">
        <f t="shared" si="38"/>
        <v>4.9465614008530016E-5</v>
      </c>
      <c r="AI74">
        <f t="shared" si="38"/>
        <v>3.4282171000280675E-5</v>
      </c>
      <c r="AJ74">
        <f t="shared" si="39"/>
        <v>2.3482761084607835E-7</v>
      </c>
      <c r="AK74">
        <f t="shared" si="39"/>
        <v>6.1350952904405845E-9</v>
      </c>
      <c r="AL74">
        <f t="shared" si="39"/>
        <v>2.6645274582708434E-6</v>
      </c>
      <c r="AM74">
        <f t="shared" si="40"/>
        <v>3.350057814546817E-7</v>
      </c>
      <c r="AN74">
        <f t="shared" si="40"/>
        <v>4.836997552355546E-5</v>
      </c>
      <c r="AO74">
        <f t="shared" si="40"/>
        <v>1.7831700581556153E-5</v>
      </c>
    </row>
    <row r="75" spans="1:41" x14ac:dyDescent="0.4">
      <c r="A75" s="2">
        <v>73</v>
      </c>
      <c r="B75" s="3">
        <v>43332</v>
      </c>
      <c r="C75">
        <v>1.836547807301552E-3</v>
      </c>
      <c r="D75">
        <v>-3.4843240826109225E-3</v>
      </c>
      <c r="E75">
        <v>-1.9881370553828933E-2</v>
      </c>
      <c r="F75" s="77">
        <v>288.61</v>
      </c>
      <c r="G75" s="74">
        <f t="shared" si="41"/>
        <v>1.3860494148806724E-4</v>
      </c>
      <c r="I75">
        <f t="shared" si="24"/>
        <v>1.2577509677674356E-3</v>
      </c>
      <c r="J75">
        <f t="shared" si="25"/>
        <v>-3.5067399670557376E-3</v>
      </c>
      <c r="K75">
        <f t="shared" si="26"/>
        <v>-2.0174852243903214E-2</v>
      </c>
      <c r="M75">
        <f t="shared" si="33"/>
        <v>6.2952646577111389E-4</v>
      </c>
      <c r="O75" s="75">
        <f t="shared" si="34"/>
        <v>7.9178752155883192E-7</v>
      </c>
      <c r="P75" s="75">
        <f t="shared" si="34"/>
        <v>-2.2075856178389108E-6</v>
      </c>
      <c r="Q75" s="75">
        <f t="shared" si="34"/>
        <v>-1.2700603430558817E-5</v>
      </c>
      <c r="R75" s="75"/>
      <c r="S75" s="75">
        <f t="shared" si="35"/>
        <v>3.9630357110626945E-7</v>
      </c>
      <c r="U75">
        <f t="shared" si="27"/>
        <v>1.0711851575961862E-3</v>
      </c>
      <c r="V75" s="76">
        <f t="shared" si="28"/>
        <v>-3.5368955782314215E-3</v>
      </c>
      <c r="W75">
        <f t="shared" si="29"/>
        <v>-2.0803297682902077E-2</v>
      </c>
      <c r="X75" s="76">
        <f t="shared" si="36"/>
        <v>1.1474376418543662E-6</v>
      </c>
      <c r="Y75" s="76">
        <f t="shared" si="36"/>
        <v>1.2509630331312982E-5</v>
      </c>
      <c r="Z75" s="76">
        <f t="shared" si="36"/>
        <v>4.3277719448343892E-4</v>
      </c>
      <c r="AA75">
        <f t="shared" si="37"/>
        <v>7.6536264970536569E-4</v>
      </c>
      <c r="AB75">
        <f t="shared" si="37"/>
        <v>5.2571495620499138E-5</v>
      </c>
      <c r="AC75">
        <f t="shared" si="37"/>
        <v>9.2192712907314498E-4</v>
      </c>
      <c r="AD75">
        <f t="shared" si="30"/>
        <v>1.0711851575961862E-3</v>
      </c>
      <c r="AE75">
        <f t="shared" si="31"/>
        <v>-3.5368955782314215E-3</v>
      </c>
      <c r="AF75">
        <f t="shared" si="32"/>
        <v>-2.0803297682902077E-2</v>
      </c>
      <c r="AG75">
        <f t="shared" si="38"/>
        <v>1.1474376418543662E-6</v>
      </c>
      <c r="AH75">
        <f t="shared" si="38"/>
        <v>1.2509630331312982E-5</v>
      </c>
      <c r="AI75">
        <f t="shared" si="38"/>
        <v>4.3277719448343892E-4</v>
      </c>
      <c r="AJ75">
        <f t="shared" si="39"/>
        <v>3.4806801524854623E-8</v>
      </c>
      <c r="AK75">
        <f t="shared" si="39"/>
        <v>9.0936088537904483E-10</v>
      </c>
      <c r="AL75">
        <f t="shared" si="39"/>
        <v>3.9494366979847587E-7</v>
      </c>
      <c r="AM75">
        <f t="shared" si="40"/>
        <v>1.5819374969199209E-6</v>
      </c>
      <c r="AN75">
        <f t="shared" si="40"/>
        <v>1.2297225196546075E-5</v>
      </c>
      <c r="AO75">
        <f t="shared" si="40"/>
        <v>4.0702466306332655E-4</v>
      </c>
    </row>
    <row r="76" spans="1:41" x14ac:dyDescent="0.4">
      <c r="A76" s="2">
        <v>74</v>
      </c>
      <c r="B76" s="3">
        <v>43333</v>
      </c>
      <c r="C76">
        <v>-9.2166551049239522E-3</v>
      </c>
      <c r="D76">
        <v>-1.0526412986987504E-2</v>
      </c>
      <c r="E76">
        <v>-4.0241502997254907E-3</v>
      </c>
      <c r="F76" s="77">
        <v>291.93</v>
      </c>
      <c r="G76" s="74">
        <f t="shared" si="41"/>
        <v>1.1437751727885241E-2</v>
      </c>
      <c r="I76">
        <f t="shared" si="24"/>
        <v>-9.7954519444580692E-3</v>
      </c>
      <c r="J76">
        <f t="shared" si="25"/>
        <v>-1.054882887143232E-2</v>
      </c>
      <c r="K76">
        <f t="shared" si="26"/>
        <v>-4.3176319897997705E-3</v>
      </c>
      <c r="M76">
        <f t="shared" si="33"/>
        <v>1.1928673252168287E-2</v>
      </c>
      <c r="O76" s="75">
        <f t="shared" si="34"/>
        <v>-1.1684674560275681E-4</v>
      </c>
      <c r="P76" s="75">
        <f t="shared" si="34"/>
        <v>-1.2583353280035529E-4</v>
      </c>
      <c r="Q76" s="75">
        <f t="shared" si="34"/>
        <v>-5.1503621229430661E-5</v>
      </c>
      <c r="R76" s="75"/>
      <c r="S76" s="75">
        <f t="shared" si="35"/>
        <v>1.4229324555699514E-4</v>
      </c>
      <c r="U76">
        <f t="shared" si="27"/>
        <v>-1.3330621171748408E-2</v>
      </c>
      <c r="V76" s="76">
        <f t="shared" si="28"/>
        <v>-1.1120236829624434E-2</v>
      </c>
      <c r="W76">
        <f t="shared" si="29"/>
        <v>-1.6225821249881707E-2</v>
      </c>
      <c r="X76" s="76">
        <f t="shared" si="36"/>
        <v>1.777054608246669E-4</v>
      </c>
      <c r="Y76" s="76">
        <f t="shared" si="36"/>
        <v>1.2365966714693568E-4</v>
      </c>
      <c r="Z76" s="76">
        <f t="shared" si="36"/>
        <v>2.6327727523311274E-4</v>
      </c>
      <c r="AA76">
        <f t="shared" si="37"/>
        <v>4.1139660668244558E-3</v>
      </c>
      <c r="AB76">
        <f t="shared" si="37"/>
        <v>5.9382384263692958E-4</v>
      </c>
      <c r="AC76">
        <f t="shared" si="37"/>
        <v>1.2201670950156215E-2</v>
      </c>
      <c r="AD76">
        <f t="shared" si="30"/>
        <v>-1.3330621171748408E-2</v>
      </c>
      <c r="AE76">
        <f t="shared" si="31"/>
        <v>-1.1120236829624434E-2</v>
      </c>
      <c r="AF76">
        <f t="shared" si="32"/>
        <v>-1.6225821249881707E-2</v>
      </c>
      <c r="AG76">
        <f t="shared" si="38"/>
        <v>1.777054608246669E-4</v>
      </c>
      <c r="AH76">
        <f t="shared" si="38"/>
        <v>1.2365966714693568E-4</v>
      </c>
      <c r="AI76">
        <f t="shared" si="38"/>
        <v>2.6327727523311274E-4</v>
      </c>
      <c r="AJ76">
        <f t="shared" si="39"/>
        <v>1.2497421465580578E-5</v>
      </c>
      <c r="AK76">
        <f t="shared" si="39"/>
        <v>3.265070546852813E-7</v>
      </c>
      <c r="AL76">
        <f t="shared" si="39"/>
        <v>1.4180497145393074E-4</v>
      </c>
      <c r="AM76">
        <f t="shared" si="40"/>
        <v>9.5950878796187365E-5</v>
      </c>
      <c r="AN76">
        <f t="shared" si="40"/>
        <v>1.1127779055876408E-4</v>
      </c>
      <c r="AO76">
        <f t="shared" si="40"/>
        <v>1.8641945999342324E-5</v>
      </c>
    </row>
    <row r="77" spans="1:41" x14ac:dyDescent="0.4">
      <c r="A77" s="2">
        <v>75</v>
      </c>
      <c r="B77" s="3">
        <v>43334</v>
      </c>
      <c r="C77">
        <v>1.8501392881613734E-3</v>
      </c>
      <c r="D77">
        <v>-7.0796755880616884E-3</v>
      </c>
      <c r="E77">
        <v>4.024150299725548E-3</v>
      </c>
      <c r="F77" s="77">
        <v>293</v>
      </c>
      <c r="G77" s="74">
        <f t="shared" si="41"/>
        <v>3.6585615150598917E-3</v>
      </c>
      <c r="I77">
        <f t="shared" si="24"/>
        <v>1.271342448627257E-3</v>
      </c>
      <c r="J77">
        <f t="shared" si="25"/>
        <v>-7.1020914725065032E-3</v>
      </c>
      <c r="K77">
        <f t="shared" si="26"/>
        <v>3.7306686096512678E-3</v>
      </c>
      <c r="M77">
        <f t="shared" si="33"/>
        <v>4.1494830393429384E-3</v>
      </c>
      <c r="O77" s="75">
        <f t="shared" si="34"/>
        <v>5.2754139277755245E-6</v>
      </c>
      <c r="P77" s="75">
        <f t="shared" si="34"/>
        <v>-2.9470008109027851E-5</v>
      </c>
      <c r="Q77" s="75">
        <f t="shared" si="34"/>
        <v>1.5480346121157035E-5</v>
      </c>
      <c r="R77" s="75"/>
      <c r="S77" s="75">
        <f t="shared" si="35"/>
        <v>1.7218209493794711E-5</v>
      </c>
      <c r="U77">
        <f t="shared" si="27"/>
        <v>4.1605960775859159E-5</v>
      </c>
      <c r="V77" s="76">
        <f t="shared" si="28"/>
        <v>-7.3008602358836687E-3</v>
      </c>
      <c r="W77">
        <f t="shared" si="29"/>
        <v>-4.1168891154363084E-4</v>
      </c>
      <c r="X77" s="76">
        <f t="shared" si="36"/>
        <v>1.7310559720823309E-9</v>
      </c>
      <c r="Y77" s="76">
        <f t="shared" si="36"/>
        <v>5.3302560183907337E-5</v>
      </c>
      <c r="Z77" s="76">
        <f t="shared" si="36"/>
        <v>1.6948775988797949E-7</v>
      </c>
      <c r="AA77">
        <f t="shared" si="37"/>
        <v>1.8085333273855143E-3</v>
      </c>
      <c r="AB77">
        <f t="shared" si="37"/>
        <v>2.2118464782198023E-4</v>
      </c>
      <c r="AC77">
        <f t="shared" si="37"/>
        <v>4.4358392112691788E-3</v>
      </c>
      <c r="AD77">
        <f t="shared" si="30"/>
        <v>4.1605960775859159E-5</v>
      </c>
      <c r="AE77">
        <f t="shared" si="31"/>
        <v>-7.3008602358836687E-3</v>
      </c>
      <c r="AF77">
        <f t="shared" si="32"/>
        <v>-4.1168891154363084E-4</v>
      </c>
      <c r="AG77">
        <f t="shared" si="38"/>
        <v>1.7310559720823309E-9</v>
      </c>
      <c r="AH77">
        <f t="shared" si="38"/>
        <v>5.3302560183907337E-5</v>
      </c>
      <c r="AI77">
        <f t="shared" si="38"/>
        <v>1.6948775988797949E-7</v>
      </c>
      <c r="AJ77">
        <f t="shared" si="39"/>
        <v>1.5122518295530913E-6</v>
      </c>
      <c r="AK77">
        <f t="shared" si="39"/>
        <v>3.9509021294487492E-8</v>
      </c>
      <c r="AL77">
        <f t="shared" si="39"/>
        <v>1.7159125833399947E-5</v>
      </c>
      <c r="AM77">
        <f t="shared" si="40"/>
        <v>1.6163116216815498E-6</v>
      </c>
      <c r="AN77">
        <f t="shared" si="40"/>
        <v>5.043970328384959E-5</v>
      </c>
      <c r="AO77">
        <f t="shared" si="40"/>
        <v>1.3917888275037324E-5</v>
      </c>
    </row>
    <row r="78" spans="1:41" x14ac:dyDescent="0.4">
      <c r="A78" s="2">
        <v>76</v>
      </c>
      <c r="B78" s="3">
        <v>43335</v>
      </c>
      <c r="C78">
        <v>1.8467225931647112E-3</v>
      </c>
      <c r="D78">
        <v>7.0796755880617682E-3</v>
      </c>
      <c r="E78">
        <v>8.0000426670763704E-3</v>
      </c>
      <c r="F78" s="77">
        <v>294.29000000000002</v>
      </c>
      <c r="G78" s="74">
        <f t="shared" si="41"/>
        <v>4.3930667120012385E-3</v>
      </c>
      <c r="I78">
        <f t="shared" si="24"/>
        <v>1.2679257536305948E-3</v>
      </c>
      <c r="J78">
        <f t="shared" si="25"/>
        <v>7.0572597036169535E-3</v>
      </c>
      <c r="K78">
        <f t="shared" si="26"/>
        <v>7.7065609770020898E-3</v>
      </c>
      <c r="M78">
        <f t="shared" si="33"/>
        <v>4.8839882362842852E-3</v>
      </c>
      <c r="O78" s="75">
        <f t="shared" si="34"/>
        <v>6.1925344652137119E-6</v>
      </c>
      <c r="P78" s="75">
        <f t="shared" si="34"/>
        <v>3.4467573372868323E-5</v>
      </c>
      <c r="Q78" s="75">
        <f t="shared" si="34"/>
        <v>3.7638753153885735E-5</v>
      </c>
      <c r="R78" s="75"/>
      <c r="S78" s="75">
        <f t="shared" si="35"/>
        <v>2.3853341092163283E-5</v>
      </c>
      <c r="U78">
        <f t="shared" si="27"/>
        <v>-1.7948793223105915E-4</v>
      </c>
      <c r="V78" s="76">
        <f t="shared" si="28"/>
        <v>6.8233066321450502E-3</v>
      </c>
      <c r="W78">
        <f t="shared" si="29"/>
        <v>2.8309595557698235E-3</v>
      </c>
      <c r="X78" s="76">
        <f t="shared" si="36"/>
        <v>3.2215917816581284E-8</v>
      </c>
      <c r="Y78" s="76">
        <f t="shared" si="36"/>
        <v>4.6557513396274625E-5</v>
      </c>
      <c r="Z78" s="76">
        <f t="shared" si="36"/>
        <v>8.0143320064044768E-6</v>
      </c>
      <c r="AA78">
        <f t="shared" si="37"/>
        <v>2.0262105253957704E-3</v>
      </c>
      <c r="AB78">
        <f t="shared" si="37"/>
        <v>2.5636895591671843E-4</v>
      </c>
      <c r="AC78">
        <f t="shared" si="37"/>
        <v>5.169083111306547E-3</v>
      </c>
      <c r="AD78">
        <f t="shared" si="30"/>
        <v>-1.7948793223105915E-4</v>
      </c>
      <c r="AE78">
        <f t="shared" si="31"/>
        <v>6.8233066321450502E-3</v>
      </c>
      <c r="AF78">
        <f t="shared" si="32"/>
        <v>2.8309595557698235E-3</v>
      </c>
      <c r="AG78">
        <f t="shared" si="38"/>
        <v>3.2215917816581284E-8</v>
      </c>
      <c r="AH78">
        <f t="shared" si="38"/>
        <v>4.6557513396274625E-5</v>
      </c>
      <c r="AI78">
        <f t="shared" si="38"/>
        <v>8.0143320064044768E-6</v>
      </c>
      <c r="AJ78">
        <f t="shared" si="39"/>
        <v>2.0950063780196189E-6</v>
      </c>
      <c r="AK78">
        <f t="shared" si="39"/>
        <v>5.4734039651137548E-8</v>
      </c>
      <c r="AL78">
        <f t="shared" si="39"/>
        <v>2.3771489218722095E-5</v>
      </c>
      <c r="AM78">
        <f t="shared" si="40"/>
        <v>1.6076357167197119E-6</v>
      </c>
      <c r="AN78">
        <f t="shared" si="40"/>
        <v>4.9804914524295654E-5</v>
      </c>
      <c r="AO78">
        <f t="shared" si="40"/>
        <v>5.9391082092251407E-5</v>
      </c>
    </row>
    <row r="79" spans="1:41" x14ac:dyDescent="0.4">
      <c r="A79" s="2">
        <v>77</v>
      </c>
      <c r="B79" s="3">
        <v>43336</v>
      </c>
      <c r="C79">
        <v>-3.6968618813260916E-3</v>
      </c>
      <c r="D79">
        <v>1.5748356968139112E-2</v>
      </c>
      <c r="E79">
        <v>-1.2024192966801701E-2</v>
      </c>
      <c r="F79" s="77">
        <v>295.54000000000002</v>
      </c>
      <c r="G79" s="74">
        <f t="shared" si="41"/>
        <v>4.238515746419245E-3</v>
      </c>
      <c r="I79">
        <f t="shared" si="24"/>
        <v>-4.2756587208602082E-3</v>
      </c>
      <c r="J79">
        <f t="shared" si="25"/>
        <v>1.5725941083694298E-2</v>
      </c>
      <c r="K79">
        <f t="shared" si="26"/>
        <v>-1.2317674656875981E-2</v>
      </c>
      <c r="M79">
        <f t="shared" si="33"/>
        <v>4.7294372707022917E-3</v>
      </c>
      <c r="O79" s="75">
        <f t="shared" si="34"/>
        <v>-2.0221459711239557E-5</v>
      </c>
      <c r="P79" s="75">
        <f t="shared" si="34"/>
        <v>7.43748518780922E-5</v>
      </c>
      <c r="Q79" s="75">
        <f t="shared" si="34"/>
        <v>-5.8255669610614329E-5</v>
      </c>
      <c r="R79" s="75"/>
      <c r="S79" s="75">
        <f t="shared" si="35"/>
        <v>2.2367576897507942E-5</v>
      </c>
      <c r="U79">
        <f t="shared" si="27"/>
        <v>-5.6772698429309425E-3</v>
      </c>
      <c r="V79" s="76">
        <f t="shared" si="28"/>
        <v>1.5499391321024047E-2</v>
      </c>
      <c r="W79">
        <f t="shared" si="29"/>
        <v>-1.7038990508408007E-2</v>
      </c>
      <c r="X79" s="76">
        <f t="shared" si="36"/>
        <v>3.2231392869453126E-5</v>
      </c>
      <c r="Y79" s="76">
        <f t="shared" si="36"/>
        <v>2.4023113132223557E-4</v>
      </c>
      <c r="Z79" s="76">
        <f t="shared" si="36"/>
        <v>2.9032719754561816E-4</v>
      </c>
      <c r="AA79">
        <f t="shared" si="37"/>
        <v>1.9804079616048509E-3</v>
      </c>
      <c r="AB79">
        <f t="shared" si="37"/>
        <v>2.489656471150649E-4</v>
      </c>
      <c r="AC79">
        <f t="shared" si="37"/>
        <v>5.0147975416063081E-3</v>
      </c>
      <c r="AD79">
        <f t="shared" si="30"/>
        <v>-5.6772698429309425E-3</v>
      </c>
      <c r="AE79">
        <f t="shared" si="31"/>
        <v>1.5499391321024047E-2</v>
      </c>
      <c r="AF79">
        <f t="shared" si="32"/>
        <v>-1.7038990508408007E-2</v>
      </c>
      <c r="AG79">
        <f t="shared" si="38"/>
        <v>3.2231392869453126E-5</v>
      </c>
      <c r="AH79">
        <f t="shared" si="38"/>
        <v>2.4023113132223557E-4</v>
      </c>
      <c r="AI79">
        <f t="shared" si="38"/>
        <v>2.9032719754561816E-4</v>
      </c>
      <c r="AJ79">
        <f t="shared" si="39"/>
        <v>1.9645137375123835E-6</v>
      </c>
      <c r="AK79">
        <f t="shared" si="39"/>
        <v>5.1324794965946551E-8</v>
      </c>
      <c r="AL79">
        <f t="shared" si="39"/>
        <v>2.2290823369927592E-5</v>
      </c>
      <c r="AM79">
        <f t="shared" si="40"/>
        <v>1.828125749726795E-5</v>
      </c>
      <c r="AN79">
        <f t="shared" si="40"/>
        <v>2.4730522296782418E-4</v>
      </c>
      <c r="AO79">
        <f t="shared" si="40"/>
        <v>1.5172510895264483E-4</v>
      </c>
    </row>
    <row r="80" spans="1:41" x14ac:dyDescent="0.4">
      <c r="A80" s="2">
        <v>78</v>
      </c>
      <c r="B80" s="3">
        <v>43339</v>
      </c>
      <c r="C80">
        <v>-1.4925650216675706E-2</v>
      </c>
      <c r="D80">
        <v>0</v>
      </c>
      <c r="E80">
        <v>3.174869831458027E-2</v>
      </c>
      <c r="F80" s="77">
        <v>296.83</v>
      </c>
      <c r="G80" s="74">
        <f t="shared" si="41"/>
        <v>4.3553928767995735E-3</v>
      </c>
      <c r="I80">
        <f t="shared" si="24"/>
        <v>-1.5504447056209823E-2</v>
      </c>
      <c r="J80">
        <f t="shared" si="25"/>
        <v>-2.2415884444815022E-5</v>
      </c>
      <c r="K80">
        <f t="shared" si="26"/>
        <v>3.145521662450599E-2</v>
      </c>
      <c r="M80">
        <f t="shared" si="33"/>
        <v>4.8463144010826202E-3</v>
      </c>
      <c r="O80" s="75">
        <f t="shared" si="34"/>
        <v>-7.5139425049332699E-5</v>
      </c>
      <c r="P80" s="75">
        <f t="shared" si="34"/>
        <v>-1.0863442359791094E-7</v>
      </c>
      <c r="Q80" s="75">
        <f t="shared" si="34"/>
        <v>1.5244186931651682E-4</v>
      </c>
      <c r="R80" s="75"/>
      <c r="S80" s="75">
        <f t="shared" si="35"/>
        <v>2.3486763274140796E-5</v>
      </c>
      <c r="U80">
        <f t="shared" si="27"/>
        <v>-1.694069576336316E-2</v>
      </c>
      <c r="V80" s="76">
        <f t="shared" si="28"/>
        <v>-2.5456430180349283E-4</v>
      </c>
      <c r="W80">
        <f t="shared" si="29"/>
        <v>2.6617224344730676E-2</v>
      </c>
      <c r="X80" s="76">
        <f t="shared" si="36"/>
        <v>2.8698717294683052E-4</v>
      </c>
      <c r="Y80" s="76">
        <f t="shared" si="36"/>
        <v>6.480298375269978E-8</v>
      </c>
      <c r="Z80" s="76">
        <f t="shared" si="36"/>
        <v>7.0847663181772334E-4</v>
      </c>
      <c r="AA80">
        <f t="shared" si="37"/>
        <v>2.0150455466874531E-3</v>
      </c>
      <c r="AB80">
        <f t="shared" si="37"/>
        <v>2.5456430180349283E-4</v>
      </c>
      <c r="AC80">
        <f t="shared" si="37"/>
        <v>5.1314739698495948E-3</v>
      </c>
      <c r="AD80">
        <f t="shared" si="30"/>
        <v>-1.694069576336316E-2</v>
      </c>
      <c r="AE80">
        <f t="shared" si="31"/>
        <v>-2.5456430180349283E-4</v>
      </c>
      <c r="AF80">
        <f t="shared" si="32"/>
        <v>2.6617224344730676E-2</v>
      </c>
      <c r="AG80">
        <f t="shared" si="38"/>
        <v>2.8698717294683052E-4</v>
      </c>
      <c r="AH80">
        <f t="shared" si="38"/>
        <v>6.480298375269978E-8</v>
      </c>
      <c r="AI80">
        <f t="shared" si="38"/>
        <v>7.0847663181772334E-4</v>
      </c>
      <c r="AJ80">
        <f t="shared" si="39"/>
        <v>2.0628103487996311E-6</v>
      </c>
      <c r="AK80">
        <f t="shared" si="39"/>
        <v>5.3892887682138858E-8</v>
      </c>
      <c r="AL80">
        <f t="shared" si="39"/>
        <v>2.340616929916555E-5</v>
      </c>
      <c r="AM80">
        <f t="shared" si="40"/>
        <v>2.4038787851881344E-4</v>
      </c>
      <c r="AN80">
        <f t="shared" si="40"/>
        <v>5.0247187544330005E-10</v>
      </c>
      <c r="AO80">
        <f t="shared" si="40"/>
        <v>9.8943065289459789E-4</v>
      </c>
    </row>
    <row r="81" spans="1:41" x14ac:dyDescent="0.4">
      <c r="A81" s="2">
        <v>79</v>
      </c>
      <c r="B81" s="3">
        <v>43340</v>
      </c>
      <c r="C81">
        <v>5.6232575543622605E-3</v>
      </c>
      <c r="D81">
        <v>5.19481687710393E-3</v>
      </c>
      <c r="E81">
        <v>-1.972450534777859E-2</v>
      </c>
      <c r="F81" s="77">
        <v>297.22000000000003</v>
      </c>
      <c r="G81" s="74">
        <f t="shared" si="41"/>
        <v>1.3130209781359568E-3</v>
      </c>
      <c r="I81">
        <f t="shared" si="24"/>
        <v>5.0444607148281443E-3</v>
      </c>
      <c r="J81">
        <f t="shared" si="25"/>
        <v>5.1724009926591152E-3</v>
      </c>
      <c r="K81">
        <f t="shared" si="26"/>
        <v>-2.0017987037852871E-2</v>
      </c>
      <c r="M81">
        <f t="shared" si="33"/>
        <v>1.8039425024190033E-3</v>
      </c>
      <c r="O81" s="75">
        <f t="shared" si="34"/>
        <v>9.0999170852614375E-6</v>
      </c>
      <c r="P81" s="75">
        <f t="shared" si="34"/>
        <v>9.3307139902120213E-6</v>
      </c>
      <c r="Q81" s="75">
        <f t="shared" si="34"/>
        <v>-3.6111297630455479E-5</v>
      </c>
      <c r="R81" s="75"/>
      <c r="S81" s="75">
        <f t="shared" si="35"/>
        <v>3.2542085520337358E-6</v>
      </c>
      <c r="U81">
        <f t="shared" si="27"/>
        <v>4.5098461866622738E-3</v>
      </c>
      <c r="V81" s="76">
        <f t="shared" si="28"/>
        <v>5.0859884402978664E-3</v>
      </c>
      <c r="W81">
        <f t="shared" si="29"/>
        <v>-2.1818831798958768E-2</v>
      </c>
      <c r="X81" s="76">
        <f t="shared" si="36"/>
        <v>2.0338712627352254E-5</v>
      </c>
      <c r="Y81" s="76">
        <f t="shared" si="36"/>
        <v>2.5867278414843522E-5</v>
      </c>
      <c r="Z81" s="76">
        <f t="shared" si="36"/>
        <v>4.7606142107125426E-4</v>
      </c>
      <c r="AA81">
        <f t="shared" si="37"/>
        <v>1.1134113676999869E-3</v>
      </c>
      <c r="AB81">
        <f t="shared" si="37"/>
        <v>1.088284368060635E-4</v>
      </c>
      <c r="AC81">
        <f t="shared" si="37"/>
        <v>2.0943264511801775E-3</v>
      </c>
      <c r="AD81">
        <f t="shared" si="30"/>
        <v>4.5098461866622738E-3</v>
      </c>
      <c r="AE81">
        <f t="shared" si="31"/>
        <v>5.0859884402978664E-3</v>
      </c>
      <c r="AF81">
        <f t="shared" si="32"/>
        <v>-2.1818831798958768E-2</v>
      </c>
      <c r="AG81">
        <f t="shared" si="38"/>
        <v>2.0338712627352254E-5</v>
      </c>
      <c r="AH81">
        <f t="shared" si="38"/>
        <v>2.5867278414843522E-5</v>
      </c>
      <c r="AI81">
        <f t="shared" si="38"/>
        <v>4.7606142107125426E-4</v>
      </c>
      <c r="AJ81">
        <f t="shared" si="39"/>
        <v>2.8581269372601636E-7</v>
      </c>
      <c r="AK81">
        <f t="shared" si="39"/>
        <v>7.4671292055855087E-9</v>
      </c>
      <c r="AL81">
        <f t="shared" si="39"/>
        <v>3.2430418536025562E-6</v>
      </c>
      <c r="AM81">
        <f t="shared" si="40"/>
        <v>2.5446583903444472E-5</v>
      </c>
      <c r="AN81">
        <f t="shared" si="40"/>
        <v>2.6753732028861E-5</v>
      </c>
      <c r="AO81">
        <f t="shared" si="40"/>
        <v>4.0071980504764558E-4</v>
      </c>
    </row>
    <row r="82" spans="1:41" x14ac:dyDescent="0.4">
      <c r="A82" s="2">
        <v>80</v>
      </c>
      <c r="B82" s="3">
        <v>43341</v>
      </c>
      <c r="C82">
        <v>-5.62325755436212E-3</v>
      </c>
      <c r="D82">
        <v>0</v>
      </c>
      <c r="E82">
        <v>7.9365495957363415E-3</v>
      </c>
      <c r="F82" s="77">
        <v>298.05</v>
      </c>
      <c r="G82" s="74">
        <f t="shared" si="41"/>
        <v>2.7886523355121848E-3</v>
      </c>
      <c r="I82">
        <f t="shared" si="24"/>
        <v>-6.2020543938962362E-3</v>
      </c>
      <c r="J82">
        <f t="shared" si="25"/>
        <v>-2.2415884444815022E-5</v>
      </c>
      <c r="K82">
        <f t="shared" si="26"/>
        <v>7.6430679056620609E-3</v>
      </c>
      <c r="M82">
        <f t="shared" si="33"/>
        <v>3.2795738597952316E-3</v>
      </c>
      <c r="O82" s="75">
        <f t="shared" si="34"/>
        <v>-2.0340095467250253E-5</v>
      </c>
      <c r="P82" s="75">
        <f t="shared" si="34"/>
        <v>-7.3514548669405898E-8</v>
      </c>
      <c r="Q82" s="75">
        <f t="shared" si="34"/>
        <v>2.5066005712049181E-5</v>
      </c>
      <c r="R82" s="75"/>
      <c r="S82" s="75">
        <f t="shared" si="35"/>
        <v>1.0755604701852193E-5</v>
      </c>
      <c r="U82">
        <f t="shared" si="27"/>
        <v>-7.1739854999533564E-3</v>
      </c>
      <c r="V82" s="76">
        <f t="shared" si="28"/>
        <v>-1.7951421075073433E-4</v>
      </c>
      <c r="W82">
        <f t="shared" si="29"/>
        <v>4.3691257505476871E-3</v>
      </c>
      <c r="X82" s="76">
        <f t="shared" si="36"/>
        <v>5.1466067953541006E-5</v>
      </c>
      <c r="Y82" s="76">
        <f t="shared" si="36"/>
        <v>3.2225351861459058E-8</v>
      </c>
      <c r="Z82" s="76">
        <f t="shared" si="36"/>
        <v>1.9089259824098891E-5</v>
      </c>
      <c r="AA82">
        <f t="shared" si="37"/>
        <v>1.5507279455912362E-3</v>
      </c>
      <c r="AB82">
        <f t="shared" si="37"/>
        <v>1.7951421075073433E-4</v>
      </c>
      <c r="AC82">
        <f t="shared" si="37"/>
        <v>3.5674238451886544E-3</v>
      </c>
      <c r="AD82">
        <f t="shared" si="30"/>
        <v>-7.1739854999533564E-3</v>
      </c>
      <c r="AE82">
        <f t="shared" si="31"/>
        <v>-1.7951421075073433E-4</v>
      </c>
      <c r="AF82">
        <f t="shared" si="32"/>
        <v>4.3691257505476871E-3</v>
      </c>
      <c r="AG82">
        <f t="shared" si="38"/>
        <v>5.1466067953541006E-5</v>
      </c>
      <c r="AH82">
        <f t="shared" si="38"/>
        <v>3.2225351861459058E-8</v>
      </c>
      <c r="AI82">
        <f t="shared" si="38"/>
        <v>1.9089259824098891E-5</v>
      </c>
      <c r="AJ82">
        <f t="shared" si="39"/>
        <v>9.4465007492141619E-7</v>
      </c>
      <c r="AK82">
        <f t="shared" si="39"/>
        <v>2.4679884128121101E-8</v>
      </c>
      <c r="AL82">
        <f t="shared" si="39"/>
        <v>1.0718697235034953E-5</v>
      </c>
      <c r="AM82">
        <f t="shared" si="40"/>
        <v>3.8465478704847611E-5</v>
      </c>
      <c r="AN82">
        <f t="shared" si="40"/>
        <v>5.0247187544330005E-10</v>
      </c>
      <c r="AO82">
        <f t="shared" si="40"/>
        <v>5.841648701056144E-5</v>
      </c>
    </row>
    <row r="83" spans="1:41" x14ac:dyDescent="0.4">
      <c r="A83" s="2">
        <v>81</v>
      </c>
      <c r="B83" s="3">
        <v>43342</v>
      </c>
      <c r="C83">
        <v>-1.8975901459005691E-2</v>
      </c>
      <c r="D83">
        <v>-3.4602110648957311E-3</v>
      </c>
      <c r="E83">
        <v>0</v>
      </c>
      <c r="F83" s="77">
        <v>298.05</v>
      </c>
      <c r="G83" s="74">
        <f t="shared" si="41"/>
        <v>0</v>
      </c>
      <c r="I83">
        <f t="shared" si="24"/>
        <v>-1.9554698298539806E-2</v>
      </c>
      <c r="J83">
        <f t="shared" si="25"/>
        <v>-3.4826269493405462E-3</v>
      </c>
      <c r="K83">
        <f t="shared" si="26"/>
        <v>-2.9348169007428022E-4</v>
      </c>
      <c r="M83">
        <f t="shared" si="33"/>
        <v>4.9092152428304662E-4</v>
      </c>
      <c r="O83" s="75">
        <f t="shared" si="34"/>
        <v>-9.5998222956142607E-6</v>
      </c>
      <c r="P83" s="75">
        <f t="shared" si="34"/>
        <v>-1.7096965304794776E-6</v>
      </c>
      <c r="Q83" s="75">
        <f t="shared" si="34"/>
        <v>-1.4407647864043032E-7</v>
      </c>
      <c r="R83" s="75"/>
      <c r="S83" s="75">
        <f t="shared" si="35"/>
        <v>2.4100394300438992E-7</v>
      </c>
      <c r="U83">
        <f t="shared" si="27"/>
        <v>-1.970018729207431E-2</v>
      </c>
      <c r="V83" s="76">
        <f t="shared" si="28"/>
        <v>-3.5061430990323945E-3</v>
      </c>
      <c r="W83">
        <f t="shared" si="29"/>
        <v>-7.8356020085483134E-4</v>
      </c>
      <c r="X83" s="76">
        <f t="shared" si="36"/>
        <v>3.8809737934280614E-4</v>
      </c>
      <c r="Y83" s="76">
        <f t="shared" si="36"/>
        <v>1.2293039430892483E-5</v>
      </c>
      <c r="Z83" s="76">
        <f t="shared" si="36"/>
        <v>6.1396658836366364E-7</v>
      </c>
      <c r="AA83">
        <f t="shared" si="37"/>
        <v>7.2428583306861796E-4</v>
      </c>
      <c r="AB83">
        <f t="shared" si="37"/>
        <v>4.5932034136663311E-5</v>
      </c>
      <c r="AC83">
        <f t="shared" si="37"/>
        <v>7.8356020085483134E-4</v>
      </c>
      <c r="AD83">
        <f t="shared" si="30"/>
        <v>-1.970018729207431E-2</v>
      </c>
      <c r="AE83">
        <f t="shared" si="31"/>
        <v>-3.5061430990323945E-3</v>
      </c>
      <c r="AF83">
        <f t="shared" si="32"/>
        <v>-7.8356020085483134E-4</v>
      </c>
      <c r="AG83">
        <f t="shared" si="38"/>
        <v>3.8809737934280614E-4</v>
      </c>
      <c r="AH83">
        <f t="shared" si="38"/>
        <v>1.2293039430892483E-5</v>
      </c>
      <c r="AI83">
        <f t="shared" si="38"/>
        <v>6.1396658836366364E-7</v>
      </c>
      <c r="AJ83">
        <f t="shared" si="39"/>
        <v>2.1167047239682238E-8</v>
      </c>
      <c r="AK83">
        <f t="shared" si="39"/>
        <v>5.5300929632941635E-10</v>
      </c>
      <c r="AL83">
        <f t="shared" si="39"/>
        <v>2.4017694672888277E-7</v>
      </c>
      <c r="AM83">
        <f t="shared" si="40"/>
        <v>3.8238622554691558E-4</v>
      </c>
      <c r="AN83">
        <f t="shared" si="40"/>
        <v>1.212869046827304E-5</v>
      </c>
      <c r="AO83">
        <f t="shared" si="40"/>
        <v>8.6131502408855869E-8</v>
      </c>
    </row>
    <row r="84" spans="1:41" x14ac:dyDescent="0.4">
      <c r="A84" s="2">
        <v>82</v>
      </c>
      <c r="B84" s="3">
        <v>43343</v>
      </c>
      <c r="C84">
        <v>1.5209418663528708E-2</v>
      </c>
      <c r="D84">
        <v>1.7316021642778939E-3</v>
      </c>
      <c r="E84">
        <v>-1.1928570865273845E-2</v>
      </c>
      <c r="F84" s="77">
        <v>300.07</v>
      </c>
      <c r="G84" s="74">
        <f t="shared" si="41"/>
        <v>6.7545231056104268E-3</v>
      </c>
      <c r="I84">
        <f t="shared" si="24"/>
        <v>1.4630621823994591E-2</v>
      </c>
      <c r="J84">
        <f t="shared" si="25"/>
        <v>1.7091862798330789E-3</v>
      </c>
      <c r="K84">
        <f t="shared" si="26"/>
        <v>-1.2222052555348126E-2</v>
      </c>
      <c r="M84">
        <f t="shared" si="33"/>
        <v>7.2454446298934735E-3</v>
      </c>
      <c r="O84" s="75">
        <f t="shared" si="34"/>
        <v>1.0600536032666386E-4</v>
      </c>
      <c r="P84" s="75">
        <f t="shared" si="34"/>
        <v>1.2383814552704185E-5</v>
      </c>
      <c r="Q84" s="75">
        <f t="shared" si="34"/>
        <v>-8.8554205053422883E-5</v>
      </c>
      <c r="R84" s="75"/>
      <c r="S84" s="75">
        <f t="shared" si="35"/>
        <v>5.2496467884852173E-5</v>
      </c>
      <c r="U84">
        <f t="shared" si="27"/>
        <v>1.2483369371675171E-2</v>
      </c>
      <c r="V84" s="76">
        <f t="shared" si="28"/>
        <v>1.3621145951083003E-3</v>
      </c>
      <c r="W84">
        <f t="shared" si="29"/>
        <v>-1.945505526254631E-2</v>
      </c>
      <c r="X84" s="76">
        <f t="shared" si="36"/>
        <v>1.5583451086967776E-4</v>
      </c>
      <c r="Y84" s="76">
        <f t="shared" si="36"/>
        <v>1.8553561702070488E-6</v>
      </c>
      <c r="Z84" s="76">
        <f t="shared" si="36"/>
        <v>3.7849917526873087E-4</v>
      </c>
      <c r="AA84">
        <f t="shared" si="37"/>
        <v>2.7260492918535382E-3</v>
      </c>
      <c r="AB84">
        <f t="shared" si="37"/>
        <v>3.6948756916959356E-4</v>
      </c>
      <c r="AC84">
        <f t="shared" si="37"/>
        <v>7.526484397272464E-3</v>
      </c>
      <c r="AD84">
        <f t="shared" si="30"/>
        <v>1.2483369371675171E-2</v>
      </c>
      <c r="AE84">
        <f t="shared" si="31"/>
        <v>1.3621145951083003E-3</v>
      </c>
      <c r="AF84">
        <f t="shared" si="32"/>
        <v>-1.945505526254631E-2</v>
      </c>
      <c r="AG84">
        <f t="shared" si="38"/>
        <v>1.5583451086967776E-4</v>
      </c>
      <c r="AH84">
        <f t="shared" si="38"/>
        <v>1.8553561702070488E-6</v>
      </c>
      <c r="AI84">
        <f t="shared" si="38"/>
        <v>3.7849917526873087E-4</v>
      </c>
      <c r="AJ84">
        <f t="shared" si="39"/>
        <v>4.6106930939917714E-6</v>
      </c>
      <c r="AK84">
        <f t="shared" si="39"/>
        <v>1.2045875433769606E-7</v>
      </c>
      <c r="AL84">
        <f t="shared" si="39"/>
        <v>5.2316328162336259E-5</v>
      </c>
      <c r="AM84">
        <f t="shared" si="40"/>
        <v>2.1405509495674681E-4</v>
      </c>
      <c r="AN84">
        <f t="shared" si="40"/>
        <v>2.9213177391696399E-6</v>
      </c>
      <c r="AO84">
        <f t="shared" si="40"/>
        <v>1.4937856866569166E-4</v>
      </c>
    </row>
    <row r="85" spans="1:41" x14ac:dyDescent="0.4">
      <c r="A85" s="2">
        <v>83</v>
      </c>
      <c r="B85" s="3">
        <v>43346</v>
      </c>
      <c r="C85">
        <v>-3.7807228399060443E-3</v>
      </c>
      <c r="D85">
        <v>0</v>
      </c>
      <c r="E85">
        <v>-2.8399474521698002E-2</v>
      </c>
      <c r="F85" s="77">
        <v>297.49</v>
      </c>
      <c r="G85" s="74">
        <f t="shared" si="41"/>
        <v>-8.6351697961842087E-3</v>
      </c>
      <c r="I85">
        <f t="shared" si="24"/>
        <v>-4.3595196794401605E-3</v>
      </c>
      <c r="J85">
        <f t="shared" si="25"/>
        <v>-2.2415884444815022E-5</v>
      </c>
      <c r="K85">
        <f t="shared" si="26"/>
        <v>-2.8692956211772282E-2</v>
      </c>
      <c r="M85">
        <f t="shared" si="33"/>
        <v>-8.1442482719011628E-3</v>
      </c>
      <c r="O85" s="75">
        <f t="shared" si="34"/>
        <v>3.550501061559964E-5</v>
      </c>
      <c r="P85" s="75">
        <f t="shared" si="34"/>
        <v>1.8256052815282089E-7</v>
      </c>
      <c r="Q85" s="75">
        <f t="shared" si="34"/>
        <v>2.3368255904346213E-4</v>
      </c>
      <c r="R85" s="75"/>
      <c r="S85" s="75">
        <f t="shared" si="35"/>
        <v>6.632877991436507E-5</v>
      </c>
      <c r="U85">
        <f t="shared" si="27"/>
        <v>-1.9458987124140003E-3</v>
      </c>
      <c r="V85" s="76">
        <f t="shared" si="28"/>
        <v>3.6771034147144892E-4</v>
      </c>
      <c r="W85">
        <f t="shared" si="29"/>
        <v>-2.0562693293784691E-2</v>
      </c>
      <c r="X85" s="76">
        <f t="shared" si="36"/>
        <v>3.7865217989744646E-6</v>
      </c>
      <c r="Y85" s="76">
        <f t="shared" si="36"/>
        <v>1.3521089522504958E-7</v>
      </c>
      <c r="Z85" s="76">
        <f t="shared" si="36"/>
        <v>4.2282435549425792E-4</v>
      </c>
      <c r="AA85">
        <f t="shared" si="37"/>
        <v>-1.8348241274920439E-3</v>
      </c>
      <c r="AB85">
        <f t="shared" si="37"/>
        <v>-3.6771034147144892E-4</v>
      </c>
      <c r="AC85">
        <f t="shared" si="37"/>
        <v>-7.8367812279133107E-3</v>
      </c>
      <c r="AD85">
        <f t="shared" si="30"/>
        <v>-1.9458987124140003E-3</v>
      </c>
      <c r="AE85">
        <f t="shared" si="31"/>
        <v>3.6771034147144892E-4</v>
      </c>
      <c r="AF85">
        <f t="shared" si="32"/>
        <v>-2.0562693293784691E-2</v>
      </c>
      <c r="AG85">
        <f t="shared" si="38"/>
        <v>3.7865217989744646E-6</v>
      </c>
      <c r="AH85">
        <f t="shared" si="38"/>
        <v>1.3521089522504958E-7</v>
      </c>
      <c r="AI85">
        <f t="shared" si="38"/>
        <v>4.2282435549425792E-4</v>
      </c>
      <c r="AJ85">
        <f t="shared" si="39"/>
        <v>5.8255661724682985E-6</v>
      </c>
      <c r="AK85">
        <f t="shared" si="39"/>
        <v>1.5219847214766782E-7</v>
      </c>
      <c r="AL85">
        <f t="shared" si="39"/>
        <v>6.6101175115604102E-5</v>
      </c>
      <c r="AM85">
        <f t="shared" si="40"/>
        <v>1.9005411835426041E-5</v>
      </c>
      <c r="AN85">
        <f t="shared" si="40"/>
        <v>5.0247187544330005E-10</v>
      </c>
      <c r="AO85">
        <f t="shared" si="40"/>
        <v>8.2328573617068159E-4</v>
      </c>
    </row>
    <row r="86" spans="1:41" x14ac:dyDescent="0.4">
      <c r="A86" s="2">
        <v>84</v>
      </c>
      <c r="B86" s="3">
        <v>43347</v>
      </c>
      <c r="C86">
        <v>-5.6980211146377786E-3</v>
      </c>
      <c r="D86">
        <v>-6.9444723528110461E-3</v>
      </c>
      <c r="E86">
        <v>4.1067819526535024E-3</v>
      </c>
      <c r="F86" s="77">
        <v>298.8</v>
      </c>
      <c r="G86" s="74">
        <f t="shared" si="41"/>
        <v>4.3938422833004719E-3</v>
      </c>
      <c r="I86">
        <f t="shared" si="24"/>
        <v>-6.2768179541718948E-3</v>
      </c>
      <c r="J86">
        <f t="shared" si="25"/>
        <v>-6.9668882372558609E-3</v>
      </c>
      <c r="K86">
        <f t="shared" si="26"/>
        <v>3.8133002625792222E-3</v>
      </c>
      <c r="M86">
        <f t="shared" si="33"/>
        <v>4.8847638075835186E-3</v>
      </c>
      <c r="O86" s="75">
        <f t="shared" si="34"/>
        <v>-3.0660773169329295E-5</v>
      </c>
      <c r="P86" s="75">
        <f t="shared" si="34"/>
        <v>-3.403160351282677E-5</v>
      </c>
      <c r="Q86" s="75">
        <f t="shared" si="34"/>
        <v>1.8627071110095713E-5</v>
      </c>
      <c r="R86" s="75"/>
      <c r="S86" s="75">
        <f t="shared" si="35"/>
        <v>2.3860917455877835E-5</v>
      </c>
      <c r="U86">
        <f t="shared" si="27"/>
        <v>-7.7244614875390223E-3</v>
      </c>
      <c r="V86" s="76">
        <f t="shared" si="28"/>
        <v>-7.2008784601865364E-3</v>
      </c>
      <c r="W86">
        <f t="shared" si="29"/>
        <v>-1.0630753981364068E-3</v>
      </c>
      <c r="X86" s="76">
        <f t="shared" si="36"/>
        <v>5.9667305272473563E-5</v>
      </c>
      <c r="Y86" s="76">
        <f t="shared" si="36"/>
        <v>5.1852650598378425E-5</v>
      </c>
      <c r="Z86" s="76">
        <f t="shared" si="36"/>
        <v>1.1301293021228799E-6</v>
      </c>
      <c r="AA86">
        <f t="shared" si="37"/>
        <v>2.0264403729012437E-3</v>
      </c>
      <c r="AB86">
        <f t="shared" si="37"/>
        <v>2.5640610737548999E-4</v>
      </c>
      <c r="AC86">
        <f t="shared" si="37"/>
        <v>5.1698573507899092E-3</v>
      </c>
      <c r="AD86">
        <f t="shared" si="30"/>
        <v>-7.7244614875390223E-3</v>
      </c>
      <c r="AE86">
        <f t="shared" si="31"/>
        <v>-7.2008784601865364E-3</v>
      </c>
      <c r="AF86">
        <f t="shared" si="32"/>
        <v>-1.0630753981364068E-3</v>
      </c>
      <c r="AG86">
        <f t="shared" si="38"/>
        <v>5.9667305272473563E-5</v>
      </c>
      <c r="AH86">
        <f t="shared" si="38"/>
        <v>5.1852650598378425E-5</v>
      </c>
      <c r="AI86">
        <f t="shared" si="38"/>
        <v>1.1301293021228799E-6</v>
      </c>
      <c r="AJ86">
        <f t="shared" si="39"/>
        <v>2.0956717996996611E-6</v>
      </c>
      <c r="AK86">
        <f t="shared" si="39"/>
        <v>5.4751424427146977E-8</v>
      </c>
      <c r="AL86">
        <f t="shared" si="39"/>
        <v>2.3779039584419781E-5</v>
      </c>
      <c r="AM86">
        <f t="shared" si="40"/>
        <v>3.9398443629814651E-5</v>
      </c>
      <c r="AN86">
        <f t="shared" si="40"/>
        <v>4.8537531710414074E-5</v>
      </c>
      <c r="AO86">
        <f t="shared" si="40"/>
        <v>1.4541258892586765E-5</v>
      </c>
    </row>
    <row r="87" spans="1:41" x14ac:dyDescent="0.4">
      <c r="A87" s="2">
        <v>85</v>
      </c>
      <c r="B87" s="3">
        <v>43348</v>
      </c>
      <c r="C87">
        <v>-7.6482208382568449E-3</v>
      </c>
      <c r="D87">
        <v>6.944472352810995E-3</v>
      </c>
      <c r="E87">
        <v>-8.23049913651548E-3</v>
      </c>
      <c r="F87" s="77">
        <v>294.95999999999998</v>
      </c>
      <c r="G87" s="74">
        <f t="shared" si="41"/>
        <v>-1.2934699332773308E-2</v>
      </c>
      <c r="I87">
        <f t="shared" si="24"/>
        <v>-8.2270176777909619E-3</v>
      </c>
      <c r="J87">
        <f t="shared" si="25"/>
        <v>6.9220564683661803E-3</v>
      </c>
      <c r="K87">
        <f t="shared" si="26"/>
        <v>-8.5239808265897606E-3</v>
      </c>
      <c r="M87">
        <f t="shared" si="33"/>
        <v>-1.2443777808490262E-2</v>
      </c>
      <c r="O87" s="75">
        <f t="shared" si="34"/>
        <v>1.0237518000895226E-4</v>
      </c>
      <c r="P87" s="75">
        <f t="shared" si="34"/>
        <v>-8.6136532670171552E-5</v>
      </c>
      <c r="Q87" s="75">
        <f t="shared" si="34"/>
        <v>1.0607052344991414E-4</v>
      </c>
      <c r="R87" s="75"/>
      <c r="S87" s="75">
        <f t="shared" si="35"/>
        <v>1.548476061470747E-4</v>
      </c>
      <c r="U87">
        <f t="shared" si="27"/>
        <v>-4.5391925986844536E-3</v>
      </c>
      <c r="V87" s="76">
        <f t="shared" si="28"/>
        <v>7.5181389931728085E-3</v>
      </c>
      <c r="W87">
        <f t="shared" si="29"/>
        <v>3.8984284490582496E-3</v>
      </c>
      <c r="X87" s="76">
        <f t="shared" si="36"/>
        <v>2.0604269447951725E-5</v>
      </c>
      <c r="Y87" s="76">
        <f t="shared" si="36"/>
        <v>5.6522413920665449E-5</v>
      </c>
      <c r="Z87" s="76">
        <f t="shared" si="36"/>
        <v>1.519774437242671E-5</v>
      </c>
      <c r="AA87">
        <f t="shared" si="37"/>
        <v>-3.1090282395723908E-3</v>
      </c>
      <c r="AB87">
        <f t="shared" si="37"/>
        <v>-5.7366664036181329E-4</v>
      </c>
      <c r="AC87">
        <f t="shared" si="37"/>
        <v>-1.212892758557373E-2</v>
      </c>
      <c r="AD87">
        <f t="shared" si="30"/>
        <v>-4.5391925986844536E-3</v>
      </c>
      <c r="AE87">
        <f t="shared" si="31"/>
        <v>7.5181389931728085E-3</v>
      </c>
      <c r="AF87">
        <f t="shared" si="32"/>
        <v>3.8984284490582496E-3</v>
      </c>
      <c r="AG87">
        <f t="shared" si="38"/>
        <v>2.0604269447951725E-5</v>
      </c>
      <c r="AH87">
        <f t="shared" si="38"/>
        <v>5.6522413920665449E-5</v>
      </c>
      <c r="AI87">
        <f t="shared" si="38"/>
        <v>1.519774437242671E-5</v>
      </c>
      <c r="AJ87">
        <f t="shared" si="39"/>
        <v>1.3600053814086918E-5</v>
      </c>
      <c r="AK87">
        <f t="shared" si="39"/>
        <v>3.5531437637984469E-7</v>
      </c>
      <c r="AL87">
        <f t="shared" si="39"/>
        <v>1.5431625221170572E-4</v>
      </c>
      <c r="AM87">
        <f t="shared" si="40"/>
        <v>6.7683819870684997E-5</v>
      </c>
      <c r="AN87">
        <f t="shared" si="40"/>
        <v>4.7914865751250077E-5</v>
      </c>
      <c r="AO87">
        <f t="shared" si="40"/>
        <v>7.2658249132069854E-5</v>
      </c>
    </row>
    <row r="88" spans="1:41" x14ac:dyDescent="0.4">
      <c r="A88" s="2">
        <v>86</v>
      </c>
      <c r="B88" s="3">
        <v>43349</v>
      </c>
      <c r="C88">
        <v>-1.9212301778939326E-3</v>
      </c>
      <c r="D88">
        <v>3.4542348680876036E-3</v>
      </c>
      <c r="E88">
        <v>-8.2988028146950658E-3</v>
      </c>
      <c r="F88" s="77">
        <v>294.27999999999997</v>
      </c>
      <c r="G88" s="74">
        <f t="shared" si="41"/>
        <v>-2.3080588618254313E-3</v>
      </c>
      <c r="I88">
        <f t="shared" si="24"/>
        <v>-2.5000270174280487E-3</v>
      </c>
      <c r="J88">
        <f t="shared" si="25"/>
        <v>3.4318189836427884E-3</v>
      </c>
      <c r="K88">
        <f t="shared" si="26"/>
        <v>-8.5922845047693465E-3</v>
      </c>
      <c r="M88">
        <f t="shared" si="33"/>
        <v>-1.8171373375423846E-3</v>
      </c>
      <c r="O88" s="75">
        <f t="shared" si="34"/>
        <v>4.5428924382332331E-6</v>
      </c>
      <c r="P88" s="75">
        <f t="shared" si="34"/>
        <v>-6.2360864108640693E-6</v>
      </c>
      <c r="Q88" s="75">
        <f t="shared" si="34"/>
        <v>1.5613360988403257E-5</v>
      </c>
      <c r="R88" s="75"/>
      <c r="S88" s="75">
        <f t="shared" si="35"/>
        <v>3.3019881034906261E-6</v>
      </c>
      <c r="U88">
        <f t="shared" si="27"/>
        <v>-1.9615020816165611E-3</v>
      </c>
      <c r="V88" s="76">
        <f t="shared" si="28"/>
        <v>3.5188635957173974E-3</v>
      </c>
      <c r="W88">
        <f t="shared" si="29"/>
        <v>-6.7782675667932141E-3</v>
      </c>
      <c r="X88" s="76">
        <f t="shared" si="36"/>
        <v>3.8474904161861024E-6</v>
      </c>
      <c r="Y88" s="76">
        <f t="shared" si="36"/>
        <v>1.2382401005265172E-5</v>
      </c>
      <c r="Z88" s="76">
        <f t="shared" si="36"/>
        <v>4.5944911207040797E-5</v>
      </c>
      <c r="AA88">
        <f t="shared" si="37"/>
        <v>4.0271903722628776E-5</v>
      </c>
      <c r="AB88">
        <f t="shared" si="37"/>
        <v>-6.4628727629793662E-5</v>
      </c>
      <c r="AC88">
        <f t="shared" si="37"/>
        <v>-1.5205352479018518E-3</v>
      </c>
      <c r="AD88">
        <f t="shared" si="30"/>
        <v>-1.9615020816165611E-3</v>
      </c>
      <c r="AE88">
        <f t="shared" si="31"/>
        <v>3.5188635957173974E-3</v>
      </c>
      <c r="AF88">
        <f t="shared" si="32"/>
        <v>-6.7782675667932141E-3</v>
      </c>
      <c r="AG88">
        <f t="shared" si="38"/>
        <v>3.8474904161861024E-6</v>
      </c>
      <c r="AH88">
        <f t="shared" si="38"/>
        <v>1.2382401005265172E-5</v>
      </c>
      <c r="AI88">
        <f t="shared" si="38"/>
        <v>4.5944911207040797E-5</v>
      </c>
      <c r="AJ88">
        <f t="shared" si="39"/>
        <v>2.9000910649076684E-7</v>
      </c>
      <c r="AK88">
        <f t="shared" si="39"/>
        <v>7.5767644912191105E-9</v>
      </c>
      <c r="AL88">
        <f t="shared" si="39"/>
        <v>3.2906574512643018E-6</v>
      </c>
      <c r="AM88">
        <f t="shared" si="40"/>
        <v>6.2501350878701853E-6</v>
      </c>
      <c r="AN88">
        <f t="shared" si="40"/>
        <v>1.1777381536491021E-5</v>
      </c>
      <c r="AO88">
        <f t="shared" si="40"/>
        <v>7.3827353010899412E-5</v>
      </c>
    </row>
    <row r="89" spans="1:41" x14ac:dyDescent="0.4">
      <c r="A89" s="2">
        <v>87</v>
      </c>
      <c r="B89" s="3">
        <v>43350</v>
      </c>
      <c r="C89">
        <v>2.6567027384721706E-2</v>
      </c>
      <c r="D89">
        <v>-1.7256259674697252E-3</v>
      </c>
      <c r="E89">
        <v>0</v>
      </c>
      <c r="F89" s="77">
        <v>292.86</v>
      </c>
      <c r="G89" s="74">
        <f t="shared" si="41"/>
        <v>-4.837015936952415E-3</v>
      </c>
      <c r="I89">
        <f t="shared" si="24"/>
        <v>2.5988230545187591E-2</v>
      </c>
      <c r="J89">
        <f t="shared" si="25"/>
        <v>-1.7480418519145401E-3</v>
      </c>
      <c r="K89">
        <f t="shared" si="26"/>
        <v>-2.9348169007428022E-4</v>
      </c>
      <c r="M89">
        <f t="shared" si="33"/>
        <v>-4.3460944126693683E-3</v>
      </c>
      <c r="O89" s="75">
        <f t="shared" si="34"/>
        <v>-1.129473035676032E-4</v>
      </c>
      <c r="P89" s="75">
        <f t="shared" si="34"/>
        <v>7.5971549257179982E-6</v>
      </c>
      <c r="Q89" s="75">
        <f t="shared" si="34"/>
        <v>1.2754991334525924E-6</v>
      </c>
      <c r="R89" s="75"/>
      <c r="S89" s="75">
        <f t="shared" si="35"/>
        <v>1.8888536643835902E-5</v>
      </c>
      <c r="U89">
        <f t="shared" si="27"/>
        <v>2.7276234575625297E-2</v>
      </c>
      <c r="V89" s="76">
        <f t="shared" si="28"/>
        <v>-1.5398549997847652E-3</v>
      </c>
      <c r="W89">
        <f t="shared" si="29"/>
        <v>4.0451495821708606E-3</v>
      </c>
      <c r="X89" s="76">
        <f t="shared" si="36"/>
        <v>7.4399297262453697E-4</v>
      </c>
      <c r="Y89" s="76">
        <f t="shared" si="36"/>
        <v>2.3711534203621391E-6</v>
      </c>
      <c r="Z89" s="76">
        <f t="shared" si="36"/>
        <v>1.6363235142137087E-5</v>
      </c>
      <c r="AA89">
        <f t="shared" si="37"/>
        <v>-7.0920719090359133E-4</v>
      </c>
      <c r="AB89">
        <f t="shared" si="37"/>
        <v>-1.8577096768495992E-4</v>
      </c>
      <c r="AC89">
        <f t="shared" si="37"/>
        <v>-4.0451495821708606E-3</v>
      </c>
      <c r="AD89">
        <f t="shared" si="30"/>
        <v>2.7276234575625297E-2</v>
      </c>
      <c r="AE89">
        <f t="shared" si="31"/>
        <v>-1.5398549997847652E-3</v>
      </c>
      <c r="AF89">
        <f t="shared" si="32"/>
        <v>4.0451495821708606E-3</v>
      </c>
      <c r="AG89">
        <f t="shared" si="38"/>
        <v>7.4399297262453697E-4</v>
      </c>
      <c r="AH89">
        <f t="shared" si="38"/>
        <v>2.3711534203621391E-6</v>
      </c>
      <c r="AI89">
        <f t="shared" si="38"/>
        <v>1.6363235142137087E-5</v>
      </c>
      <c r="AJ89">
        <f t="shared" si="39"/>
        <v>1.6589543824237793E-6</v>
      </c>
      <c r="AK89">
        <f t="shared" si="39"/>
        <v>4.3341765399704776E-8</v>
      </c>
      <c r="AL89">
        <f t="shared" si="39"/>
        <v>1.8823721316503485E-5</v>
      </c>
      <c r="AM89">
        <f t="shared" si="40"/>
        <v>6.7538812686982125E-4</v>
      </c>
      <c r="AN89">
        <f t="shared" si="40"/>
        <v>3.0556503160448148E-6</v>
      </c>
      <c r="AO89">
        <f t="shared" si="40"/>
        <v>8.6131502408855869E-8</v>
      </c>
    </row>
    <row r="90" spans="1:41" x14ac:dyDescent="0.4">
      <c r="A90" s="2">
        <v>88</v>
      </c>
      <c r="B90" s="3">
        <v>43353</v>
      </c>
      <c r="C90">
        <v>-1.5094626222485016E-2</v>
      </c>
      <c r="D90">
        <v>-1.7422043446664346E-2</v>
      </c>
      <c r="E90">
        <v>-8.3682496705165792E-3</v>
      </c>
      <c r="F90" s="77">
        <v>293.7</v>
      </c>
      <c r="G90" s="74">
        <f t="shared" si="41"/>
        <v>2.8641590774632513E-3</v>
      </c>
      <c r="I90">
        <f t="shared" si="24"/>
        <v>-1.5673423062019132E-2</v>
      </c>
      <c r="J90">
        <f t="shared" si="25"/>
        <v>-1.744445933110916E-2</v>
      </c>
      <c r="K90">
        <f t="shared" si="26"/>
        <v>-8.6617313605908599E-3</v>
      </c>
      <c r="M90">
        <f t="shared" si="33"/>
        <v>3.3550806017462981E-3</v>
      </c>
      <c r="O90" s="75">
        <f t="shared" si="34"/>
        <v>-5.2585597678343454E-5</v>
      </c>
      <c r="P90" s="75">
        <f t="shared" si="34"/>
        <v>-5.8527567109756545E-5</v>
      </c>
      <c r="Q90" s="75">
        <f t="shared" si="34"/>
        <v>-2.9060806865455962E-5</v>
      </c>
      <c r="R90" s="75"/>
      <c r="S90" s="75">
        <f t="shared" si="35"/>
        <v>1.1256565844214302E-5</v>
      </c>
      <c r="U90">
        <f t="shared" si="27"/>
        <v>-1.6667731267771716E-2</v>
      </c>
      <c r="V90" s="76">
        <f t="shared" si="28"/>
        <v>-1.7605174585495507E-2</v>
      </c>
      <c r="W90">
        <f t="shared" si="29"/>
        <v>-1.2011050597008221E-2</v>
      </c>
      <c r="X90" s="76">
        <f t="shared" si="36"/>
        <v>2.7781326561465496E-4</v>
      </c>
      <c r="Y90" s="76">
        <f t="shared" si="36"/>
        <v>3.0994217218577693E-4</v>
      </c>
      <c r="Z90" s="76">
        <f t="shared" si="36"/>
        <v>1.4426533644389155E-4</v>
      </c>
      <c r="AA90">
        <f t="shared" si="37"/>
        <v>1.5731050452866984E-3</v>
      </c>
      <c r="AB90">
        <f t="shared" si="37"/>
        <v>1.8313113883116066E-4</v>
      </c>
      <c r="AC90">
        <f t="shared" si="37"/>
        <v>3.6428009264916424E-3</v>
      </c>
      <c r="AD90">
        <f t="shared" si="30"/>
        <v>-1.6667731267771716E-2</v>
      </c>
      <c r="AE90">
        <f t="shared" si="31"/>
        <v>-1.7605174585495507E-2</v>
      </c>
      <c r="AF90">
        <f t="shared" si="32"/>
        <v>-1.2011050597008221E-2</v>
      </c>
      <c r="AG90">
        <f t="shared" si="38"/>
        <v>2.7781326561465496E-4</v>
      </c>
      <c r="AH90">
        <f t="shared" si="38"/>
        <v>3.0994217218577693E-4</v>
      </c>
      <c r="AI90">
        <f t="shared" si="38"/>
        <v>1.4426533644389155E-4</v>
      </c>
      <c r="AJ90">
        <f t="shared" si="39"/>
        <v>9.886488080269191E-7</v>
      </c>
      <c r="AK90">
        <f t="shared" si="39"/>
        <v>2.5829392992467791E-8</v>
      </c>
      <c r="AL90">
        <f t="shared" si="39"/>
        <v>1.1217939347435381E-5</v>
      </c>
      <c r="AM90">
        <f t="shared" si="40"/>
        <v>2.4565619048103315E-4</v>
      </c>
      <c r="AN90">
        <f t="shared" si="40"/>
        <v>3.0430916135472142E-4</v>
      </c>
      <c r="AO90">
        <f t="shared" si="40"/>
        <v>7.5025590163043185E-5</v>
      </c>
    </row>
    <row r="91" spans="1:41" x14ac:dyDescent="0.4">
      <c r="A91" s="2">
        <v>89</v>
      </c>
      <c r="B91" s="3">
        <v>43354</v>
      </c>
      <c r="C91">
        <v>-1.1472401162236807E-2</v>
      </c>
      <c r="D91">
        <v>7.0052825884085925E-3</v>
      </c>
      <c r="E91">
        <v>-2.1232220105774167E-2</v>
      </c>
      <c r="F91" s="77">
        <v>292.45999999999998</v>
      </c>
      <c r="G91" s="74">
        <f t="shared" si="41"/>
        <v>-4.2309330208413591E-3</v>
      </c>
      <c r="I91">
        <f t="shared" si="24"/>
        <v>-1.2051198001770924E-2</v>
      </c>
      <c r="J91">
        <f t="shared" si="25"/>
        <v>6.9828667039637778E-3</v>
      </c>
      <c r="K91">
        <f t="shared" si="26"/>
        <v>-2.1525701795848447E-2</v>
      </c>
      <c r="M91">
        <f t="shared" si="33"/>
        <v>-3.7400114965583124E-3</v>
      </c>
      <c r="O91" s="75">
        <f t="shared" si="34"/>
        <v>4.5071619073923821E-5</v>
      </c>
      <c r="P91" s="75">
        <f t="shared" si="34"/>
        <v>-2.6116001751758778E-5</v>
      </c>
      <c r="Q91" s="75">
        <f t="shared" si="34"/>
        <v>8.05063721879591E-5</v>
      </c>
      <c r="R91" s="75"/>
      <c r="S91" s="75">
        <f t="shared" si="35"/>
        <v>1.3987685994388347E-5</v>
      </c>
      <c r="U91">
        <f t="shared" si="27"/>
        <v>-1.094281207545328E-2</v>
      </c>
      <c r="V91" s="76">
        <f t="shared" si="28"/>
        <v>7.1620209391151986E-3</v>
      </c>
      <c r="W91">
        <f t="shared" si="29"/>
        <v>-1.7792112670351766E-2</v>
      </c>
      <c r="X91" s="76">
        <f t="shared" si="36"/>
        <v>1.1974513611868613E-4</v>
      </c>
      <c r="Y91" s="76">
        <f t="shared" si="36"/>
        <v>5.129454393232455E-5</v>
      </c>
      <c r="Z91" s="76">
        <f t="shared" si="36"/>
        <v>3.1655927327449185E-4</v>
      </c>
      <c r="AA91">
        <f t="shared" si="37"/>
        <v>-5.2958908678352623E-4</v>
      </c>
      <c r="AB91">
        <f t="shared" si="37"/>
        <v>-1.567383507066057E-4</v>
      </c>
      <c r="AC91">
        <f t="shared" si="37"/>
        <v>-3.4401074354224021E-3</v>
      </c>
      <c r="AD91">
        <f t="shared" si="30"/>
        <v>-1.094281207545328E-2</v>
      </c>
      <c r="AE91">
        <f t="shared" si="31"/>
        <v>7.1620209391151986E-3</v>
      </c>
      <c r="AF91">
        <f t="shared" si="32"/>
        <v>-1.7792112670351766E-2</v>
      </c>
      <c r="AG91">
        <f t="shared" si="38"/>
        <v>1.1974513611868613E-4</v>
      </c>
      <c r="AH91">
        <f t="shared" si="38"/>
        <v>5.129454393232455E-5</v>
      </c>
      <c r="AI91">
        <f t="shared" si="38"/>
        <v>3.1655927327449185E-4</v>
      </c>
      <c r="AJ91">
        <f t="shared" si="39"/>
        <v>1.228519361659019E-6</v>
      </c>
      <c r="AK91">
        <f t="shared" si="39"/>
        <v>3.2096239972690548E-8</v>
      </c>
      <c r="AL91">
        <f t="shared" si="39"/>
        <v>1.3939687758027082E-5</v>
      </c>
      <c r="AM91">
        <f t="shared" si="40"/>
        <v>1.4523137327788753E-4</v>
      </c>
      <c r="AN91">
        <f t="shared" si="40"/>
        <v>4.8760427405325955E-5</v>
      </c>
      <c r="AO91">
        <f t="shared" si="40"/>
        <v>4.6335583780379307E-4</v>
      </c>
    </row>
    <row r="92" spans="1:41" x14ac:dyDescent="0.4">
      <c r="A92" s="2">
        <v>90</v>
      </c>
      <c r="B92" s="3">
        <v>43355</v>
      </c>
      <c r="C92">
        <v>5.7526524894498414E-3</v>
      </c>
      <c r="D92">
        <v>1.7301469635752867E-2</v>
      </c>
      <c r="E92">
        <v>2.9600469776290682E-2</v>
      </c>
      <c r="F92" s="77">
        <v>292.35000000000002</v>
      </c>
      <c r="G92" s="74">
        <f t="shared" si="41"/>
        <v>-3.7619056205335388E-4</v>
      </c>
      <c r="I92">
        <f t="shared" si="24"/>
        <v>5.1738556499157252E-3</v>
      </c>
      <c r="J92">
        <f t="shared" si="25"/>
        <v>1.7279053751308053E-2</v>
      </c>
      <c r="K92">
        <f t="shared" si="26"/>
        <v>2.9306988086216401E-2</v>
      </c>
      <c r="M92">
        <f t="shared" si="33"/>
        <v>1.1473096222969274E-4</v>
      </c>
      <c r="O92" s="75">
        <f t="shared" si="34"/>
        <v>5.9360143715236349E-7</v>
      </c>
      <c r="P92" s="75">
        <f t="shared" si="34"/>
        <v>1.9824424633061548E-6</v>
      </c>
      <c r="Q92" s="75">
        <f t="shared" si="34"/>
        <v>3.3624189431857492E-6</v>
      </c>
      <c r="R92" s="75"/>
      <c r="S92" s="75">
        <f t="shared" si="35"/>
        <v>1.3163193694151182E-8</v>
      </c>
      <c r="U92">
        <f t="shared" si="27"/>
        <v>5.1398541009992854E-3</v>
      </c>
      <c r="V92" s="76">
        <f t="shared" si="28"/>
        <v>1.7273557902483694E-2</v>
      </c>
      <c r="W92">
        <f t="shared" si="29"/>
        <v>2.9192454140710422E-2</v>
      </c>
      <c r="X92" s="76">
        <f t="shared" si="36"/>
        <v>2.6418100179559174E-5</v>
      </c>
      <c r="Y92" s="76">
        <f t="shared" si="36"/>
        <v>2.9837580261045686E-4</v>
      </c>
      <c r="Z92" s="76">
        <f t="shared" si="36"/>
        <v>8.521993787574811E-4</v>
      </c>
      <c r="AA92">
        <f t="shared" si="37"/>
        <v>6.1279838845055559E-4</v>
      </c>
      <c r="AB92">
        <f t="shared" si="37"/>
        <v>2.7911733269173484E-5</v>
      </c>
      <c r="AC92">
        <f t="shared" si="37"/>
        <v>4.0801563558026096E-4</v>
      </c>
      <c r="AD92">
        <f t="shared" si="30"/>
        <v>5.1398541009992854E-3</v>
      </c>
      <c r="AE92">
        <f t="shared" si="31"/>
        <v>1.7273557902483694E-2</v>
      </c>
      <c r="AF92">
        <f t="shared" si="32"/>
        <v>2.9192454140710422E-2</v>
      </c>
      <c r="AG92">
        <f t="shared" si="38"/>
        <v>2.6418100179559174E-5</v>
      </c>
      <c r="AH92">
        <f t="shared" si="38"/>
        <v>2.9837580261045686E-4</v>
      </c>
      <c r="AI92">
        <f t="shared" si="38"/>
        <v>8.521993787574811E-4</v>
      </c>
      <c r="AJ92">
        <f t="shared" si="39"/>
        <v>1.1561053287170068E-9</v>
      </c>
      <c r="AK92">
        <f t="shared" si="39"/>
        <v>3.020435430020229E-11</v>
      </c>
      <c r="AL92">
        <f t="shared" si="39"/>
        <v>1.3118024673166966E-8</v>
      </c>
      <c r="AM92">
        <f t="shared" si="40"/>
        <v>2.6768782286164871E-5</v>
      </c>
      <c r="AN92">
        <f t="shared" si="40"/>
        <v>2.9856569854059292E-4</v>
      </c>
      <c r="AO92">
        <f t="shared" si="40"/>
        <v>8.5889955068563012E-4</v>
      </c>
    </row>
    <row r="93" spans="1:41" x14ac:dyDescent="0.4">
      <c r="A93" s="2">
        <v>91</v>
      </c>
      <c r="B93" s="3">
        <v>43356</v>
      </c>
      <c r="C93">
        <v>-1.3474698583360159E-2</v>
      </c>
      <c r="D93">
        <v>-1.0344919842392773E-2</v>
      </c>
      <c r="E93">
        <v>8.2988028146950641E-3</v>
      </c>
      <c r="F93" s="77">
        <v>292.42</v>
      </c>
      <c r="G93" s="74">
        <f t="shared" si="41"/>
        <v>2.3941036761234818E-4</v>
      </c>
      <c r="I93">
        <f t="shared" si="24"/>
        <v>-1.4053495422894276E-2</v>
      </c>
      <c r="J93">
        <f t="shared" si="25"/>
        <v>-1.0367335726837588E-2</v>
      </c>
      <c r="K93">
        <f t="shared" si="26"/>
        <v>8.0053211246207834E-3</v>
      </c>
      <c r="M93">
        <f t="shared" si="33"/>
        <v>7.3033189189539486E-4</v>
      </c>
      <c r="O93" s="75">
        <f t="shared" si="34"/>
        <v>-1.0263715899945649E-5</v>
      </c>
      <c r="P93" s="75">
        <f t="shared" si="34"/>
        <v>-7.5715959152960145E-6</v>
      </c>
      <c r="Q93" s="75">
        <f t="shared" si="34"/>
        <v>5.8465413221744672E-6</v>
      </c>
      <c r="R93" s="75"/>
      <c r="S93" s="75">
        <f t="shared" si="35"/>
        <v>5.3338467231950669E-7</v>
      </c>
      <c r="U93">
        <f t="shared" si="27"/>
        <v>-1.426993582455152E-2</v>
      </c>
      <c r="V93" s="76">
        <f t="shared" si="28"/>
        <v>-1.0402320125045886E-2</v>
      </c>
      <c r="W93">
        <f t="shared" si="29"/>
        <v>7.2762433632039217E-3</v>
      </c>
      <c r="X93" s="76">
        <f t="shared" si="36"/>
        <v>2.0363106843681886E-4</v>
      </c>
      <c r="Y93" s="76">
        <f t="shared" si="36"/>
        <v>1.0820826398393467E-4</v>
      </c>
      <c r="Z93" s="76">
        <f t="shared" si="36"/>
        <v>5.2943717480569116E-5</v>
      </c>
      <c r="AA93">
        <f t="shared" si="37"/>
        <v>7.9523724119136101E-4</v>
      </c>
      <c r="AB93">
        <f t="shared" si="37"/>
        <v>5.7400282653113283E-5</v>
      </c>
      <c r="AC93">
        <f t="shared" si="37"/>
        <v>1.0225594514911428E-3</v>
      </c>
      <c r="AD93">
        <f t="shared" si="30"/>
        <v>-1.426993582455152E-2</v>
      </c>
      <c r="AE93">
        <f t="shared" si="31"/>
        <v>-1.0402320125045886E-2</v>
      </c>
      <c r="AF93">
        <f t="shared" si="32"/>
        <v>7.2762433632039217E-3</v>
      </c>
      <c r="AG93">
        <f t="shared" si="38"/>
        <v>2.0363106843681886E-4</v>
      </c>
      <c r="AH93">
        <f t="shared" si="38"/>
        <v>1.0820826398393467E-4</v>
      </c>
      <c r="AI93">
        <f t="shared" si="38"/>
        <v>5.2943717480569116E-5</v>
      </c>
      <c r="AJ93">
        <f t="shared" si="39"/>
        <v>4.6846447469549374E-8</v>
      </c>
      <c r="AK93">
        <f t="shared" si="39"/>
        <v>1.2239081179967827E-9</v>
      </c>
      <c r="AL93">
        <f t="shared" si="39"/>
        <v>5.3155438219262358E-7</v>
      </c>
      <c r="AM93">
        <f t="shared" si="40"/>
        <v>1.9750073360131037E-4</v>
      </c>
      <c r="AN93">
        <f t="shared" si="40"/>
        <v>1.0748165007296307E-4</v>
      </c>
      <c r="AO93">
        <f t="shared" si="40"/>
        <v>6.4085166308299767E-5</v>
      </c>
    </row>
    <row r="94" spans="1:41" x14ac:dyDescent="0.4">
      <c r="A94" s="2">
        <v>92</v>
      </c>
      <c r="B94" s="3">
        <v>43357</v>
      </c>
      <c r="C94">
        <v>1.9361090268664007E-3</v>
      </c>
      <c r="D94">
        <v>1.034491984239273E-2</v>
      </c>
      <c r="E94">
        <v>-8.2988028146950658E-3</v>
      </c>
      <c r="F94" s="77">
        <v>297.29000000000002</v>
      </c>
      <c r="G94" s="74">
        <f t="shared" si="41"/>
        <v>1.6516968391201176E-2</v>
      </c>
      <c r="I94">
        <f t="shared" si="24"/>
        <v>1.3573121873322843E-3</v>
      </c>
      <c r="J94">
        <f t="shared" si="25"/>
        <v>1.0322503957947914E-2</v>
      </c>
      <c r="K94">
        <f t="shared" si="26"/>
        <v>-8.5922845047693465E-3</v>
      </c>
      <c r="M94">
        <f t="shared" si="33"/>
        <v>1.7007889915484221E-2</v>
      </c>
      <c r="O94" s="75">
        <f t="shared" si="34"/>
        <v>2.3085016263092588E-5</v>
      </c>
      <c r="P94" s="75">
        <f t="shared" si="34"/>
        <v>1.7556401096892828E-4</v>
      </c>
      <c r="Q94" s="75">
        <f t="shared" si="34"/>
        <v>-1.461366289796379E-4</v>
      </c>
      <c r="R94" s="75"/>
      <c r="S94" s="75">
        <f t="shared" si="35"/>
        <v>2.8926831937722987E-4</v>
      </c>
      <c r="U94">
        <f t="shared" si="27"/>
        <v>-3.6831284198771044E-3</v>
      </c>
      <c r="V94" s="76">
        <f t="shared" si="28"/>
        <v>9.5077910855002959E-3</v>
      </c>
      <c r="W94">
        <f t="shared" si="29"/>
        <v>-2.5570968365643008E-2</v>
      </c>
      <c r="X94" s="76">
        <f t="shared" si="36"/>
        <v>1.3565434957306415E-5</v>
      </c>
      <c r="Y94" s="76">
        <f t="shared" si="36"/>
        <v>9.0398091325518895E-5</v>
      </c>
      <c r="Z94" s="76">
        <f t="shared" si="36"/>
        <v>6.5387442315671543E-4</v>
      </c>
      <c r="AA94">
        <f t="shared" si="37"/>
        <v>5.6192374467435051E-3</v>
      </c>
      <c r="AB94">
        <f t="shared" si="37"/>
        <v>8.3712875689243298E-4</v>
      </c>
      <c r="AC94">
        <f t="shared" si="37"/>
        <v>1.7272165550947943E-2</v>
      </c>
      <c r="AD94">
        <f t="shared" si="30"/>
        <v>-3.6831284198771044E-3</v>
      </c>
      <c r="AE94">
        <f t="shared" si="31"/>
        <v>9.5077910855002959E-3</v>
      </c>
      <c r="AF94">
        <f t="shared" si="32"/>
        <v>-2.5570968365643008E-2</v>
      </c>
      <c r="AG94">
        <f t="shared" si="38"/>
        <v>1.3565434957306415E-5</v>
      </c>
      <c r="AH94">
        <f t="shared" si="38"/>
        <v>9.0398091325518895E-5</v>
      </c>
      <c r="AI94">
        <f t="shared" si="38"/>
        <v>6.5387442315671543E-4</v>
      </c>
      <c r="AJ94">
        <f t="shared" si="39"/>
        <v>2.5406041514805354E-5</v>
      </c>
      <c r="AK94">
        <f t="shared" si="39"/>
        <v>6.637570645318486E-7</v>
      </c>
      <c r="AL94">
        <f t="shared" si="39"/>
        <v>2.8827570564749177E-4</v>
      </c>
      <c r="AM94">
        <f t="shared" si="40"/>
        <v>1.8422963738807499E-6</v>
      </c>
      <c r="AN94">
        <f t="shared" si="40"/>
        <v>1.0655408796185035E-4</v>
      </c>
      <c r="AO94">
        <f t="shared" si="40"/>
        <v>7.3827353010899412E-5</v>
      </c>
    </row>
    <row r="95" spans="1:41" x14ac:dyDescent="0.4">
      <c r="A95" s="2">
        <v>93</v>
      </c>
      <c r="B95" s="3">
        <v>43360</v>
      </c>
      <c r="C95">
        <v>-1.9361090268664404E-3</v>
      </c>
      <c r="D95">
        <v>1.8692133012152546E-2</v>
      </c>
      <c r="E95">
        <v>1.242251999855711E-2</v>
      </c>
      <c r="F95" s="77">
        <v>295.23</v>
      </c>
      <c r="G95" s="74">
        <f t="shared" si="41"/>
        <v>-6.9533798014892578E-3</v>
      </c>
      <c r="I95">
        <f t="shared" si="24"/>
        <v>-2.5149058664005568E-3</v>
      </c>
      <c r="J95">
        <f t="shared" si="25"/>
        <v>1.8669717127707732E-2</v>
      </c>
      <c r="K95">
        <f t="shared" si="26"/>
        <v>1.212903830848283E-2</v>
      </c>
      <c r="M95">
        <f t="shared" si="33"/>
        <v>-6.462458277206211E-3</v>
      </c>
      <c r="O95" s="75">
        <f t="shared" si="34"/>
        <v>1.6252474232714736E-5</v>
      </c>
      <c r="P95" s="75">
        <f t="shared" si="34"/>
        <v>-1.206522679850534E-4</v>
      </c>
      <c r="Q95" s="75">
        <f t="shared" si="34"/>
        <v>-7.838340401120608E-5</v>
      </c>
      <c r="R95" s="75"/>
      <c r="S95" s="75">
        <f t="shared" si="35"/>
        <v>4.1763366984631072E-5</v>
      </c>
      <c r="U95">
        <f t="shared" si="27"/>
        <v>-5.9969843710204539E-4</v>
      </c>
      <c r="V95" s="76">
        <f t="shared" si="28"/>
        <v>1.8979282157365066E-2</v>
      </c>
      <c r="W95">
        <f t="shared" si="29"/>
        <v>1.8580399212040667E-2</v>
      </c>
      <c r="X95" s="76">
        <f t="shared" si="36"/>
        <v>3.5963821546263589E-7</v>
      </c>
      <c r="Y95" s="76">
        <f t="shared" si="36"/>
        <v>3.6021315120887595E-4</v>
      </c>
      <c r="Z95" s="76">
        <f t="shared" si="36"/>
        <v>3.4523123487880146E-4</v>
      </c>
      <c r="AA95">
        <f t="shared" si="37"/>
        <v>-1.336410589764395E-3</v>
      </c>
      <c r="AB95">
        <f t="shared" si="37"/>
        <v>-2.8714914521251969E-4</v>
      </c>
      <c r="AC95">
        <f t="shared" si="37"/>
        <v>-6.157879213483557E-3</v>
      </c>
      <c r="AD95">
        <f t="shared" si="30"/>
        <v>-5.9969843710204539E-4</v>
      </c>
      <c r="AE95">
        <f t="shared" si="31"/>
        <v>1.8979282157365066E-2</v>
      </c>
      <c r="AF95">
        <f t="shared" si="32"/>
        <v>1.8580399212040667E-2</v>
      </c>
      <c r="AG95">
        <f t="shared" si="38"/>
        <v>3.5963821546263589E-7</v>
      </c>
      <c r="AH95">
        <f t="shared" si="38"/>
        <v>3.6021315120887595E-4</v>
      </c>
      <c r="AI95">
        <f t="shared" si="38"/>
        <v>3.4523123487880146E-4</v>
      </c>
      <c r="AJ95">
        <f t="shared" si="39"/>
        <v>3.6680194972402124E-6</v>
      </c>
      <c r="AK95">
        <f t="shared" si="39"/>
        <v>9.583050758674653E-8</v>
      </c>
      <c r="AL95">
        <f t="shared" si="39"/>
        <v>4.16200575079546E-5</v>
      </c>
      <c r="AM95">
        <f t="shared" si="40"/>
        <v>6.3247515168559351E-6</v>
      </c>
      <c r="AN95">
        <f t="shared" si="40"/>
        <v>3.4855833762862347E-4</v>
      </c>
      <c r="AO95">
        <f t="shared" si="40"/>
        <v>1.4711357028864401E-4</v>
      </c>
    </row>
    <row r="96" spans="1:41" x14ac:dyDescent="0.4">
      <c r="A96" s="2">
        <v>94</v>
      </c>
      <c r="B96" s="3">
        <v>43361</v>
      </c>
      <c r="C96">
        <v>-1.9398648178265917E-3</v>
      </c>
      <c r="D96">
        <v>6.7114345879867778E-3</v>
      </c>
      <c r="E96">
        <v>-8.2645098498934245E-3</v>
      </c>
      <c r="F96" s="77">
        <v>296.10000000000002</v>
      </c>
      <c r="G96" s="74">
        <f t="shared" si="41"/>
        <v>2.9425215285417811E-3</v>
      </c>
      <c r="I96">
        <f t="shared" si="24"/>
        <v>-2.5186616573607081E-3</v>
      </c>
      <c r="J96">
        <f t="shared" si="25"/>
        <v>6.6890187035419631E-3</v>
      </c>
      <c r="K96">
        <f t="shared" si="26"/>
        <v>-8.5579915399677051E-3</v>
      </c>
      <c r="M96">
        <f t="shared" si="33"/>
        <v>3.4334430528248278E-3</v>
      </c>
      <c r="O96" s="75">
        <f t="shared" si="34"/>
        <v>-8.6476813698813902E-6</v>
      </c>
      <c r="P96" s="75">
        <f t="shared" si="34"/>
        <v>2.296636479789149E-5</v>
      </c>
      <c r="Q96" s="75">
        <f t="shared" si="34"/>
        <v>-2.9383376599035766E-5</v>
      </c>
      <c r="R96" s="75"/>
      <c r="S96" s="75">
        <f t="shared" si="35"/>
        <v>1.1788531196991073E-5</v>
      </c>
      <c r="U96">
        <f t="shared" si="27"/>
        <v>-3.5361932778025561E-3</v>
      </c>
      <c r="V96" s="76">
        <f t="shared" si="28"/>
        <v>6.5245497267404631E-3</v>
      </c>
      <c r="W96">
        <f t="shared" si="29"/>
        <v>-1.1985538662973999E-2</v>
      </c>
      <c r="X96" s="76">
        <f t="shared" si="36"/>
        <v>1.2504662897975986E-5</v>
      </c>
      <c r="Y96" s="76">
        <f t="shared" si="36"/>
        <v>4.2569749136709052E-5</v>
      </c>
      <c r="Z96" s="76">
        <f t="shared" si="36"/>
        <v>1.4365313704164457E-4</v>
      </c>
      <c r="AA96">
        <f t="shared" si="37"/>
        <v>1.5963284599759646E-3</v>
      </c>
      <c r="AB96">
        <f t="shared" si="37"/>
        <v>1.8688486124631467E-4</v>
      </c>
      <c r="AC96">
        <f t="shared" si="37"/>
        <v>3.7210288130805741E-3</v>
      </c>
      <c r="AD96">
        <f t="shared" si="30"/>
        <v>-3.5361932778025561E-3</v>
      </c>
      <c r="AE96">
        <f t="shared" si="31"/>
        <v>6.5245497267404631E-3</v>
      </c>
      <c r="AF96">
        <f t="shared" si="32"/>
        <v>-1.1985538662973999E-2</v>
      </c>
      <c r="AG96">
        <f t="shared" si="38"/>
        <v>1.2504662897975986E-5</v>
      </c>
      <c r="AH96">
        <f t="shared" si="38"/>
        <v>4.2569749136709052E-5</v>
      </c>
      <c r="AI96">
        <f t="shared" si="38"/>
        <v>1.4365313704164457E-4</v>
      </c>
      <c r="AJ96">
        <f t="shared" si="39"/>
        <v>1.0353705985990134E-6</v>
      </c>
      <c r="AK96">
        <f t="shared" si="39"/>
        <v>2.7050044330132231E-8</v>
      </c>
      <c r="AL96">
        <f t="shared" si="39"/>
        <v>1.1748079280428722E-5</v>
      </c>
      <c r="AM96">
        <f t="shared" si="40"/>
        <v>6.3436565442589895E-6</v>
      </c>
      <c r="AN96">
        <f t="shared" si="40"/>
        <v>4.4742971216334203E-5</v>
      </c>
      <c r="AO96">
        <f t="shared" si="40"/>
        <v>7.3239219198158818E-5</v>
      </c>
    </row>
    <row r="97" spans="1:41" x14ac:dyDescent="0.4">
      <c r="A97" s="2">
        <v>95</v>
      </c>
      <c r="B97" s="3">
        <v>43362</v>
      </c>
      <c r="C97">
        <v>5.8083415957469551E-3</v>
      </c>
      <c r="D97">
        <v>-1.0084119066626047E-2</v>
      </c>
      <c r="E97">
        <v>-2.9475818132953576E-2</v>
      </c>
      <c r="F97" s="77">
        <v>296.64</v>
      </c>
      <c r="G97" s="74">
        <f t="shared" si="41"/>
        <v>1.8220472699445704E-3</v>
      </c>
      <c r="I97">
        <f t="shared" si="24"/>
        <v>5.2295447562128389E-3</v>
      </c>
      <c r="J97">
        <f t="shared" si="25"/>
        <v>-1.0106534951070863E-2</v>
      </c>
      <c r="K97">
        <f t="shared" si="26"/>
        <v>-2.9769299823027857E-2</v>
      </c>
      <c r="M97">
        <f t="shared" si="33"/>
        <v>2.3129687942276171E-3</v>
      </c>
      <c r="O97" s="75">
        <f t="shared" si="34"/>
        <v>1.2095773829136969E-5</v>
      </c>
      <c r="P97" s="75">
        <f t="shared" si="34"/>
        <v>-2.3376099959597644E-5</v>
      </c>
      <c r="Q97" s="75">
        <f t="shared" si="34"/>
        <v>-6.8855461516669164E-5</v>
      </c>
      <c r="R97" s="75"/>
      <c r="S97" s="75">
        <f t="shared" si="35"/>
        <v>5.3498246430707575E-6</v>
      </c>
      <c r="U97">
        <f t="shared" si="27"/>
        <v>4.5440757243949016E-3</v>
      </c>
      <c r="V97" s="76">
        <f t="shared" si="28"/>
        <v>-1.0217330908687644E-2</v>
      </c>
      <c r="W97">
        <f t="shared" si="29"/>
        <v>-3.2078296772820189E-2</v>
      </c>
      <c r="X97" s="76">
        <f t="shared" si="36"/>
        <v>2.064862418903505E-5</v>
      </c>
      <c r="Y97" s="76">
        <f t="shared" si="36"/>
        <v>1.0439385089762389E-4</v>
      </c>
      <c r="Z97" s="76">
        <f t="shared" si="36"/>
        <v>1.0290171238451261E-3</v>
      </c>
      <c r="AA97">
        <f t="shared" si="37"/>
        <v>1.2642658713520531E-3</v>
      </c>
      <c r="AB97">
        <f t="shared" si="37"/>
        <v>1.332118420615971E-4</v>
      </c>
      <c r="AC97">
        <f t="shared" si="37"/>
        <v>2.6024786398666138E-3</v>
      </c>
      <c r="AD97">
        <f t="shared" si="30"/>
        <v>4.5440757243949016E-3</v>
      </c>
      <c r="AE97">
        <f t="shared" si="31"/>
        <v>-1.0217330908687644E-2</v>
      </c>
      <c r="AF97">
        <f t="shared" si="32"/>
        <v>-3.2078296772820189E-2</v>
      </c>
      <c r="AG97">
        <f t="shared" si="38"/>
        <v>2.064862418903505E-5</v>
      </c>
      <c r="AH97">
        <f t="shared" si="38"/>
        <v>1.0439385089762389E-4</v>
      </c>
      <c r="AI97">
        <f t="shared" si="38"/>
        <v>1.0290171238451261E-3</v>
      </c>
      <c r="AJ97">
        <f t="shared" si="39"/>
        <v>4.6986779358141951E-7</v>
      </c>
      <c r="AK97">
        <f t="shared" si="39"/>
        <v>1.227574422421977E-8</v>
      </c>
      <c r="AL97">
        <f t="shared" si="39"/>
        <v>5.3314669141502998E-6</v>
      </c>
      <c r="AM97">
        <f t="shared" si="40"/>
        <v>2.7348138357233202E-5</v>
      </c>
      <c r="AN97">
        <f t="shared" si="40"/>
        <v>1.0214204871721693E-4</v>
      </c>
      <c r="AO97">
        <f t="shared" si="40"/>
        <v>8.8621121195332634E-4</v>
      </c>
    </row>
    <row r="98" spans="1:41" x14ac:dyDescent="0.4">
      <c r="A98" s="2">
        <v>96</v>
      </c>
      <c r="B98" s="3">
        <v>43363</v>
      </c>
      <c r="C98">
        <v>-3.8684767779203176E-3</v>
      </c>
      <c r="D98">
        <v>3.372684478639156E-3</v>
      </c>
      <c r="E98">
        <v>4.264398786457518E-3</v>
      </c>
      <c r="F98" s="77">
        <v>299.04000000000002</v>
      </c>
      <c r="G98" s="74">
        <f t="shared" si="41"/>
        <v>8.0580613297624414E-3</v>
      </c>
      <c r="I98">
        <f t="shared" si="24"/>
        <v>-4.4472736174544338E-3</v>
      </c>
      <c r="J98">
        <f t="shared" si="25"/>
        <v>3.3502685941943409E-3</v>
      </c>
      <c r="K98">
        <f t="shared" si="26"/>
        <v>3.9709170963832374E-3</v>
      </c>
      <c r="M98">
        <f t="shared" si="33"/>
        <v>8.5489828540454872E-3</v>
      </c>
      <c r="O98" s="75">
        <f t="shared" si="34"/>
        <v>-3.8019665902866807E-5</v>
      </c>
      <c r="P98" s="75">
        <f t="shared" si="34"/>
        <v>2.8641388768214499E-5</v>
      </c>
      <c r="Q98" s="75">
        <f t="shared" si="34"/>
        <v>3.394730217181639E-5</v>
      </c>
      <c r="R98" s="75"/>
      <c r="S98" s="75">
        <f t="shared" si="35"/>
        <v>7.3085107838763726E-5</v>
      </c>
      <c r="U98">
        <f t="shared" si="27"/>
        <v>-6.9808413052742709E-3</v>
      </c>
      <c r="V98" s="76">
        <f t="shared" si="28"/>
        <v>2.9407547501998643E-3</v>
      </c>
      <c r="W98">
        <f t="shared" si="29"/>
        <v>-4.5633853910006187E-3</v>
      </c>
      <c r="X98" s="76">
        <f t="shared" si="36"/>
        <v>4.8732145329423389E-5</v>
      </c>
      <c r="Y98" s="76">
        <f t="shared" si="36"/>
        <v>8.6480385008230665E-6</v>
      </c>
      <c r="Z98" s="76">
        <f t="shared" si="36"/>
        <v>2.0824486226797871E-5</v>
      </c>
      <c r="AA98">
        <f t="shared" si="37"/>
        <v>3.1123645273539538E-3</v>
      </c>
      <c r="AB98">
        <f t="shared" si="37"/>
        <v>4.3192972843929148E-4</v>
      </c>
      <c r="AC98">
        <f t="shared" si="37"/>
        <v>8.8277841774581367E-3</v>
      </c>
      <c r="AD98">
        <f t="shared" si="30"/>
        <v>-6.9808413052742709E-3</v>
      </c>
      <c r="AE98">
        <f t="shared" si="31"/>
        <v>2.9407547501998643E-3</v>
      </c>
      <c r="AF98">
        <f t="shared" si="32"/>
        <v>-4.5633853910006187E-3</v>
      </c>
      <c r="AG98">
        <f t="shared" si="38"/>
        <v>4.8732145329423389E-5</v>
      </c>
      <c r="AH98">
        <f t="shared" si="38"/>
        <v>8.6480385008230665E-6</v>
      </c>
      <c r="AI98">
        <f t="shared" si="38"/>
        <v>2.0824486226797871E-5</v>
      </c>
      <c r="AJ98">
        <f t="shared" si="39"/>
        <v>6.4189652287647559E-6</v>
      </c>
      <c r="AK98">
        <f t="shared" si="39"/>
        <v>1.6770158842313239E-7</v>
      </c>
      <c r="AL98">
        <f t="shared" si="39"/>
        <v>7.2834318946166272E-5</v>
      </c>
      <c r="AM98">
        <f t="shared" si="40"/>
        <v>1.9778242628506244E-5</v>
      </c>
      <c r="AN98">
        <f t="shared" si="40"/>
        <v>1.1224299653244925E-5</v>
      </c>
      <c r="AO98">
        <f t="shared" si="40"/>
        <v>1.5768182586348681E-5</v>
      </c>
    </row>
    <row r="99" spans="1:41" x14ac:dyDescent="0.4">
      <c r="A99" s="2">
        <v>97</v>
      </c>
      <c r="B99" s="3">
        <v>43364</v>
      </c>
      <c r="C99">
        <v>2.6770241064604832E-2</v>
      </c>
      <c r="D99">
        <v>-1.6978336534417906E-2</v>
      </c>
      <c r="E99">
        <v>8.4746269909722356E-3</v>
      </c>
      <c r="F99" s="77">
        <v>300.81</v>
      </c>
      <c r="G99" s="74">
        <f t="shared" si="41"/>
        <v>5.9014924966909127E-3</v>
      </c>
      <c r="I99">
        <f t="shared" si="24"/>
        <v>2.6191444225070717E-2</v>
      </c>
      <c r="J99">
        <f t="shared" si="25"/>
        <v>-1.700075241886272E-2</v>
      </c>
      <c r="K99">
        <f t="shared" si="26"/>
        <v>8.1811453008979549E-3</v>
      </c>
      <c r="M99">
        <f t="shared" si="33"/>
        <v>6.3924140209739595E-3</v>
      </c>
      <c r="O99" s="75">
        <f t="shared" si="34"/>
        <v>1.6742655529389949E-4</v>
      </c>
      <c r="P99" s="75">
        <f t="shared" si="34"/>
        <v>-1.0867584812944501E-4</v>
      </c>
      <c r="Q99" s="75">
        <f t="shared" si="34"/>
        <v>5.2297267929085308E-5</v>
      </c>
      <c r="R99" s="75"/>
      <c r="S99" s="75">
        <f t="shared" si="35"/>
        <v>4.0862957015544465E-5</v>
      </c>
      <c r="U99">
        <f t="shared" si="27"/>
        <v>2.4296995038868157E-2</v>
      </c>
      <c r="V99" s="76">
        <f t="shared" si="28"/>
        <v>-1.7306962184729133E-2</v>
      </c>
      <c r="W99">
        <f t="shared" si="29"/>
        <v>1.7997083731388286E-3</v>
      </c>
      <c r="X99" s="76">
        <f t="shared" si="36"/>
        <v>5.9034396791878387E-4</v>
      </c>
      <c r="Y99" s="76">
        <f t="shared" si="36"/>
        <v>2.9953094006364422E-4</v>
      </c>
      <c r="Z99" s="76">
        <f t="shared" si="36"/>
        <v>3.2389502283460088E-6</v>
      </c>
      <c r="AA99">
        <f t="shared" si="37"/>
        <v>2.4732460257366751E-3</v>
      </c>
      <c r="AB99">
        <f t="shared" si="37"/>
        <v>3.286256503112264E-4</v>
      </c>
      <c r="AC99">
        <f t="shared" si="37"/>
        <v>6.674918617833407E-3</v>
      </c>
      <c r="AD99">
        <f t="shared" si="30"/>
        <v>2.4296995038868157E-2</v>
      </c>
      <c r="AE99">
        <f t="shared" si="31"/>
        <v>-1.7306962184729133E-2</v>
      </c>
      <c r="AF99">
        <f t="shared" si="32"/>
        <v>1.7997083731388286E-3</v>
      </c>
      <c r="AG99">
        <f t="shared" si="38"/>
        <v>5.9034396791878387E-4</v>
      </c>
      <c r="AH99">
        <f t="shared" si="38"/>
        <v>2.9953094006364422E-4</v>
      </c>
      <c r="AI99">
        <f t="shared" si="38"/>
        <v>3.2389502283460088E-6</v>
      </c>
      <c r="AJ99">
        <f t="shared" si="39"/>
        <v>3.5889377191035368E-6</v>
      </c>
      <c r="AK99">
        <f t="shared" si="39"/>
        <v>9.376442071196246E-8</v>
      </c>
      <c r="AL99">
        <f t="shared" si="39"/>
        <v>4.0722737262967847E-5</v>
      </c>
      <c r="AM99">
        <f t="shared" si="40"/>
        <v>6.8599175059499019E-4</v>
      </c>
      <c r="AN99">
        <f t="shared" si="40"/>
        <v>2.8902558280746661E-4</v>
      </c>
      <c r="AO99">
        <f t="shared" si="40"/>
        <v>6.6931138434404687E-5</v>
      </c>
    </row>
    <row r="100" spans="1:41" x14ac:dyDescent="0.4">
      <c r="A100" s="2">
        <v>98</v>
      </c>
      <c r="B100" s="3">
        <v>43370</v>
      </c>
      <c r="C100">
        <v>2.7908788117076658E-2</v>
      </c>
      <c r="D100">
        <v>2.5360615287222228E-2</v>
      </c>
      <c r="E100">
        <v>1.6736792355523826E-2</v>
      </c>
      <c r="F100" s="77">
        <v>302.58999999999997</v>
      </c>
      <c r="G100" s="74">
        <f t="shared" si="41"/>
        <v>5.8999176776142271E-3</v>
      </c>
      <c r="I100">
        <f t="shared" si="24"/>
        <v>2.7329991277542542E-2</v>
      </c>
      <c r="J100">
        <f t="shared" si="25"/>
        <v>2.5338199402777414E-2</v>
      </c>
      <c r="K100">
        <f t="shared" si="26"/>
        <v>1.6443310665449545E-2</v>
      </c>
      <c r="M100">
        <f t="shared" si="33"/>
        <v>6.3908392018972738E-3</v>
      </c>
      <c r="O100" s="75">
        <f t="shared" si="34"/>
        <v>1.7466157964402944E-4</v>
      </c>
      <c r="P100" s="75">
        <f t="shared" si="34"/>
        <v>1.6193235804875999E-4</v>
      </c>
      <c r="Q100" s="75">
        <f t="shared" si="34"/>
        <v>1.050865544097305E-4</v>
      </c>
      <c r="R100" s="75"/>
      <c r="S100" s="75">
        <f t="shared" si="35"/>
        <v>4.0842825704506985E-5</v>
      </c>
      <c r="U100">
        <f t="shared" si="27"/>
        <v>2.5436008803087447E-2</v>
      </c>
      <c r="V100" s="76">
        <f t="shared" si="28"/>
        <v>2.5032065073980498E-2</v>
      </c>
      <c r="W100">
        <f t="shared" si="29"/>
        <v>1.0063445852477967E-2</v>
      </c>
      <c r="X100" s="76">
        <f t="shared" si="36"/>
        <v>6.4699054383074211E-4</v>
      </c>
      <c r="Y100" s="76">
        <f t="shared" si="36"/>
        <v>6.2660428186799423E-4</v>
      </c>
      <c r="Z100" s="76">
        <f t="shared" si="36"/>
        <v>1.0127294242575601E-4</v>
      </c>
      <c r="AA100">
        <f t="shared" si="37"/>
        <v>2.472779313989211E-3</v>
      </c>
      <c r="AB100">
        <f t="shared" si="37"/>
        <v>3.2855021324172939E-4</v>
      </c>
      <c r="AC100">
        <f t="shared" si="37"/>
        <v>6.6733465030458594E-3</v>
      </c>
      <c r="AD100">
        <f t="shared" si="30"/>
        <v>2.5436008803087447E-2</v>
      </c>
      <c r="AE100">
        <f t="shared" si="31"/>
        <v>2.5032065073980498E-2</v>
      </c>
      <c r="AF100">
        <f t="shared" si="32"/>
        <v>1.0063445852477967E-2</v>
      </c>
      <c r="AG100">
        <f t="shared" si="38"/>
        <v>6.4699054383074211E-4</v>
      </c>
      <c r="AH100">
        <f t="shared" si="38"/>
        <v>6.2660428186799423E-4</v>
      </c>
      <c r="AI100">
        <f t="shared" si="38"/>
        <v>1.0127294242575601E-4</v>
      </c>
      <c r="AJ100">
        <f t="shared" si="39"/>
        <v>3.5871696135430429E-6</v>
      </c>
      <c r="AK100">
        <f t="shared" si="39"/>
        <v>9.3718227267937256E-8</v>
      </c>
      <c r="AL100">
        <f t="shared" si="39"/>
        <v>4.0702675031792891E-5</v>
      </c>
      <c r="AM100">
        <f t="shared" si="40"/>
        <v>7.4692842323055141E-4</v>
      </c>
      <c r="AN100">
        <f t="shared" si="40"/>
        <v>6.4202434897490967E-4</v>
      </c>
      <c r="AO100">
        <f t="shared" si="40"/>
        <v>2.7038246564048678E-4</v>
      </c>
    </row>
    <row r="101" spans="1:41" x14ac:dyDescent="0.4">
      <c r="A101" s="2">
        <v>99</v>
      </c>
      <c r="B101" s="3">
        <v>43371</v>
      </c>
      <c r="C101">
        <v>4.1335624057907333E-2</v>
      </c>
      <c r="D101">
        <v>6.6555986117360667E-3</v>
      </c>
      <c r="E101">
        <v>-1.2526259819180256E-2</v>
      </c>
      <c r="F101" s="77">
        <v>300.51</v>
      </c>
      <c r="G101" s="74">
        <f t="shared" si="41"/>
        <v>-6.8977225897754041E-3</v>
      </c>
      <c r="I101">
        <f t="shared" si="24"/>
        <v>4.0756827218373218E-2</v>
      </c>
      <c r="J101">
        <f t="shared" si="25"/>
        <v>6.633182727291252E-3</v>
      </c>
      <c r="K101">
        <f t="shared" si="26"/>
        <v>-1.2819741509254537E-2</v>
      </c>
      <c r="M101">
        <f t="shared" si="33"/>
        <v>-6.4068010654923574E-3</v>
      </c>
      <c r="O101" s="75">
        <f t="shared" si="34"/>
        <v>-2.6112088404876144E-4</v>
      </c>
      <c r="P101" s="75">
        <f t="shared" si="34"/>
        <v>-4.2497482164815097E-5</v>
      </c>
      <c r="Q101" s="75">
        <f t="shared" si="34"/>
        <v>8.2133533560828571E-5</v>
      </c>
      <c r="R101" s="75"/>
      <c r="S101" s="75">
        <f t="shared" si="35"/>
        <v>4.1047099892794003E-5</v>
      </c>
      <c r="U101">
        <f t="shared" si="27"/>
        <v>4.2655540134160612E-2</v>
      </c>
      <c r="V101" s="76">
        <f t="shared" si="28"/>
        <v>6.9400816621506337E-3</v>
      </c>
      <c r="W101">
        <f t="shared" si="29"/>
        <v>-6.423942242499564E-3</v>
      </c>
      <c r="X101" s="76">
        <f t="shared" si="36"/>
        <v>1.8194951041369868E-3</v>
      </c>
      <c r="Y101" s="76">
        <f t="shared" si="36"/>
        <v>4.8164733477319505E-5</v>
      </c>
      <c r="Z101" s="76">
        <f t="shared" si="36"/>
        <v>4.1267033934970329E-5</v>
      </c>
      <c r="AA101">
        <f t="shared" si="37"/>
        <v>-1.3199160762532771E-3</v>
      </c>
      <c r="AB101">
        <f t="shared" si="37"/>
        <v>-2.844830504145673E-4</v>
      </c>
      <c r="AC101">
        <f t="shared" si="37"/>
        <v>-6.1023175766806922E-3</v>
      </c>
      <c r="AD101">
        <f t="shared" si="30"/>
        <v>4.2655540134160612E-2</v>
      </c>
      <c r="AE101">
        <f t="shared" si="31"/>
        <v>6.9400816621506337E-3</v>
      </c>
      <c r="AF101">
        <f t="shared" si="32"/>
        <v>-6.423942242499564E-3</v>
      </c>
      <c r="AG101">
        <f t="shared" si="38"/>
        <v>1.8194951041369868E-3</v>
      </c>
      <c r="AH101">
        <f t="shared" si="38"/>
        <v>4.8164733477319505E-5</v>
      </c>
      <c r="AI101">
        <f t="shared" si="38"/>
        <v>4.1267033934970329E-5</v>
      </c>
      <c r="AJ101">
        <f t="shared" si="39"/>
        <v>3.6051107365778658E-6</v>
      </c>
      <c r="AK101">
        <f t="shared" si="39"/>
        <v>9.418695621782341E-8</v>
      </c>
      <c r="AL101">
        <f t="shared" si="39"/>
        <v>4.0906248260623448E-5</v>
      </c>
      <c r="AM101">
        <f t="shared" si="40"/>
        <v>1.661118964908328E-3</v>
      </c>
      <c r="AN101">
        <f t="shared" si="40"/>
        <v>4.3999113093635012E-5</v>
      </c>
      <c r="AO101">
        <f t="shared" si="40"/>
        <v>1.6434577236410378E-4</v>
      </c>
    </row>
    <row r="102" spans="1:41" x14ac:dyDescent="0.4">
      <c r="A102" s="2">
        <v>100</v>
      </c>
      <c r="B102" s="3">
        <v>43374</v>
      </c>
      <c r="C102">
        <v>1.7590154051796245E-3</v>
      </c>
      <c r="D102">
        <v>-3.322262191977848E-3</v>
      </c>
      <c r="E102">
        <v>4.1928782600359578E-3</v>
      </c>
      <c r="F102" s="77">
        <v>300.17</v>
      </c>
      <c r="G102" s="74">
        <f t="shared" si="41"/>
        <v>-1.1320504638417696E-3</v>
      </c>
      <c r="I102">
        <f t="shared" si="24"/>
        <v>1.1802185656455081E-3</v>
      </c>
      <c r="J102">
        <f t="shared" si="25"/>
        <v>-3.3446780764226631E-3</v>
      </c>
      <c r="K102">
        <f t="shared" si="26"/>
        <v>3.8993965699616775E-3</v>
      </c>
      <c r="M102">
        <f t="shared" si="33"/>
        <v>-6.4112893955872296E-4</v>
      </c>
      <c r="O102" s="75">
        <f t="shared" si="34"/>
        <v>-7.5667227743982166E-7</v>
      </c>
      <c r="P102" s="75">
        <f t="shared" si="34"/>
        <v>2.1443699083021712E-6</v>
      </c>
      <c r="Q102" s="75">
        <f t="shared" si="34"/>
        <v>-2.5000159878184518E-6</v>
      </c>
      <c r="R102" s="75"/>
      <c r="S102" s="75">
        <f t="shared" si="35"/>
        <v>4.1104631713969262E-7</v>
      </c>
      <c r="U102">
        <f t="shared" si="27"/>
        <v>1.3702228729092099E-3</v>
      </c>
      <c r="V102" s="76">
        <f t="shared" si="28"/>
        <v>-3.3139666829133693E-3</v>
      </c>
      <c r="W102">
        <f t="shared" si="29"/>
        <v>4.5394245589078196E-3</v>
      </c>
      <c r="X102" s="76">
        <f t="shared" si="36"/>
        <v>1.8775107214435688E-6</v>
      </c>
      <c r="Y102" s="76">
        <f t="shared" si="36"/>
        <v>1.0982375175459839E-5</v>
      </c>
      <c r="Z102" s="76">
        <f t="shared" si="36"/>
        <v>2.0606375326015451E-5</v>
      </c>
      <c r="AA102">
        <f t="shared" si="37"/>
        <v>3.8879253227041454E-4</v>
      </c>
      <c r="AB102">
        <f t="shared" si="37"/>
        <v>-8.2955090644785942E-6</v>
      </c>
      <c r="AC102">
        <f t="shared" si="37"/>
        <v>-3.4654629887186192E-4</v>
      </c>
      <c r="AD102">
        <f t="shared" si="30"/>
        <v>1.3702228729092099E-3</v>
      </c>
      <c r="AE102">
        <f t="shared" si="31"/>
        <v>-3.3139666829133693E-3</v>
      </c>
      <c r="AF102">
        <f t="shared" si="32"/>
        <v>4.5394245589078196E-3</v>
      </c>
      <c r="AG102">
        <f t="shared" si="38"/>
        <v>1.8775107214435688E-6</v>
      </c>
      <c r="AH102">
        <f t="shared" si="38"/>
        <v>1.0982375175459839E-5</v>
      </c>
      <c r="AI102">
        <f t="shared" si="38"/>
        <v>2.0606375326015451E-5</v>
      </c>
      <c r="AJ102">
        <f t="shared" si="39"/>
        <v>3.6101636778759231E-8</v>
      </c>
      <c r="AK102">
        <f t="shared" si="39"/>
        <v>9.4318969128268208E-10</v>
      </c>
      <c r="AL102">
        <f t="shared" si="39"/>
        <v>4.0963582663444304E-7</v>
      </c>
      <c r="AM102">
        <f t="shared" si="40"/>
        <v>1.3929158626943404E-6</v>
      </c>
      <c r="AN102">
        <f t="shared" si="40"/>
        <v>1.1186871434902406E-5</v>
      </c>
      <c r="AO102">
        <f t="shared" si="40"/>
        <v>1.5205293609828896E-5</v>
      </c>
    </row>
    <row r="103" spans="1:41" x14ac:dyDescent="0.4">
      <c r="A103" s="2">
        <v>101</v>
      </c>
      <c r="B103" s="3">
        <v>43375</v>
      </c>
      <c r="C103">
        <v>1.7559267022650125E-3</v>
      </c>
      <c r="D103">
        <v>-1.8472397635442429E-2</v>
      </c>
      <c r="E103">
        <v>-3.4045841409717101E-2</v>
      </c>
      <c r="F103" s="77">
        <v>296.52999999999997</v>
      </c>
      <c r="G103" s="74">
        <f t="shared" si="41"/>
        <v>-1.220058707010746E-2</v>
      </c>
      <c r="I103">
        <f t="shared" si="24"/>
        <v>1.1771298627308961E-3</v>
      </c>
      <c r="J103">
        <f t="shared" si="25"/>
        <v>-1.8494813519887243E-2</v>
      </c>
      <c r="K103">
        <f t="shared" si="26"/>
        <v>-3.4339323099791381E-2</v>
      </c>
      <c r="M103">
        <f t="shared" si="33"/>
        <v>-1.1709665545824414E-2</v>
      </c>
      <c r="O103" s="75">
        <f t="shared" si="34"/>
        <v>-1.3783796996580997E-5</v>
      </c>
      <c r="P103" s="75">
        <f t="shared" si="34"/>
        <v>2.1656808065027123E-4</v>
      </c>
      <c r="Q103" s="75">
        <f t="shared" si="34"/>
        <v>4.0210198856855956E-4</v>
      </c>
      <c r="R103" s="75"/>
      <c r="S103" s="75">
        <f t="shared" si="35"/>
        <v>1.3711626719506737E-4</v>
      </c>
      <c r="U103">
        <f t="shared" si="27"/>
        <v>4.6473941934213085E-3</v>
      </c>
      <c r="V103" s="76">
        <f t="shared" si="28"/>
        <v>-1.7933896480816211E-2</v>
      </c>
      <c r="W103">
        <f t="shared" si="29"/>
        <v>-2.2649765464654428E-2</v>
      </c>
      <c r="X103" s="76">
        <f t="shared" si="36"/>
        <v>2.1598272789046095E-5</v>
      </c>
      <c r="Y103" s="76">
        <f t="shared" si="36"/>
        <v>3.2162464298463207E-4</v>
      </c>
      <c r="Z103" s="76">
        <f t="shared" si="36"/>
        <v>5.130118756038524E-4</v>
      </c>
      <c r="AA103">
        <f t="shared" si="37"/>
        <v>-2.8914674911562958E-3</v>
      </c>
      <c r="AB103">
        <f t="shared" si="37"/>
        <v>-5.3850115462621931E-4</v>
      </c>
      <c r="AC103">
        <f t="shared" si="37"/>
        <v>-1.1396075945062673E-2</v>
      </c>
      <c r="AD103">
        <f t="shared" si="30"/>
        <v>4.6473941934213085E-3</v>
      </c>
      <c r="AE103">
        <f t="shared" si="31"/>
        <v>-1.7933896480816211E-2</v>
      </c>
      <c r="AF103">
        <f t="shared" si="32"/>
        <v>-2.2649765464654428E-2</v>
      </c>
      <c r="AG103">
        <f t="shared" si="38"/>
        <v>2.1598272789046095E-5</v>
      </c>
      <c r="AH103">
        <f t="shared" si="38"/>
        <v>3.2162464298463207E-4</v>
      </c>
      <c r="AI103">
        <f t="shared" si="38"/>
        <v>5.130118756038524E-4</v>
      </c>
      <c r="AJ103">
        <f t="shared" si="39"/>
        <v>1.2042734524862176E-5</v>
      </c>
      <c r="AK103">
        <f t="shared" si="39"/>
        <v>3.1462792472021628E-7</v>
      </c>
      <c r="AL103">
        <f t="shared" si="39"/>
        <v>1.3664575770518865E-4</v>
      </c>
      <c r="AM103">
        <f t="shared" si="40"/>
        <v>1.3856347137328584E-6</v>
      </c>
      <c r="AN103">
        <f t="shared" si="40"/>
        <v>3.4205812713540394E-4</v>
      </c>
      <c r="AO103">
        <f t="shared" si="40"/>
        <v>1.1791891109518659E-3</v>
      </c>
    </row>
    <row r="104" spans="1:41" x14ac:dyDescent="0.4">
      <c r="A104" s="2">
        <v>102</v>
      </c>
      <c r="B104" s="3">
        <v>43377</v>
      </c>
      <c r="C104">
        <v>-1.7559267022649199E-3</v>
      </c>
      <c r="D104">
        <v>1.0118130165584686E-2</v>
      </c>
      <c r="E104">
        <v>-3.077165866675366E-2</v>
      </c>
      <c r="F104" s="77">
        <v>291.77999999999997</v>
      </c>
      <c r="G104" s="74">
        <f t="shared" si="41"/>
        <v>-1.6148300114084028E-2</v>
      </c>
      <c r="I104">
        <f t="shared" si="24"/>
        <v>-2.3347235417990365E-3</v>
      </c>
      <c r="J104">
        <f t="shared" si="25"/>
        <v>1.009571428113987E-2</v>
      </c>
      <c r="K104">
        <f t="shared" si="26"/>
        <v>-3.106514035682794E-2</v>
      </c>
      <c r="M104">
        <f t="shared" si="33"/>
        <v>-1.5657378589800982E-2</v>
      </c>
      <c r="O104" s="75">
        <f t="shared" si="34"/>
        <v>3.6555650396468553E-5</v>
      </c>
      <c r="P104" s="75">
        <f t="shared" si="34"/>
        <v>-1.5807242063426742E-4</v>
      </c>
      <c r="Q104" s="75">
        <f t="shared" si="34"/>
        <v>4.8639866351216023E-4</v>
      </c>
      <c r="R104" s="75"/>
      <c r="S104" s="75">
        <f t="shared" si="35"/>
        <v>2.4515350430435816E-4</v>
      </c>
      <c r="U104">
        <f t="shared" si="27"/>
        <v>2.3054809302815228E-3</v>
      </c>
      <c r="V104" s="76">
        <f t="shared" si="28"/>
        <v>1.0845734886240514E-2</v>
      </c>
      <c r="W104">
        <f t="shared" si="29"/>
        <v>-1.543464871516834E-2</v>
      </c>
      <c r="X104" s="76">
        <f t="shared" si="36"/>
        <v>5.3152423198917557E-6</v>
      </c>
      <c r="Y104" s="76">
        <f t="shared" si="36"/>
        <v>1.1762996522261454E-4</v>
      </c>
      <c r="Z104" s="76">
        <f t="shared" si="36"/>
        <v>2.3822838096064768E-4</v>
      </c>
      <c r="AA104">
        <f t="shared" si="37"/>
        <v>-4.0614076325464427E-3</v>
      </c>
      <c r="AB104">
        <f t="shared" si="37"/>
        <v>-7.2760472065582752E-4</v>
      </c>
      <c r="AC104">
        <f t="shared" si="37"/>
        <v>-1.533700995158532E-2</v>
      </c>
      <c r="AD104">
        <f t="shared" si="30"/>
        <v>2.3054809302815228E-3</v>
      </c>
      <c r="AE104">
        <f t="shared" si="31"/>
        <v>1.0845734886240514E-2</v>
      </c>
      <c r="AF104">
        <f t="shared" si="32"/>
        <v>-1.543464871516834E-2</v>
      </c>
      <c r="AG104">
        <f t="shared" si="38"/>
        <v>5.3152423198917557E-6</v>
      </c>
      <c r="AH104">
        <f t="shared" si="38"/>
        <v>1.1762996522261454E-4</v>
      </c>
      <c r="AI104">
        <f t="shared" si="38"/>
        <v>2.3822838096064768E-4</v>
      </c>
      <c r="AJ104">
        <f t="shared" si="39"/>
        <v>2.1531497542716419E-5</v>
      </c>
      <c r="AK104">
        <f t="shared" si="39"/>
        <v>5.6253090807553396E-7</v>
      </c>
      <c r="AL104">
        <f t="shared" si="39"/>
        <v>2.4431226895999062E-4</v>
      </c>
      <c r="AM104">
        <f t="shared" si="40"/>
        <v>5.4509340166306375E-6</v>
      </c>
      <c r="AN104">
        <f t="shared" si="40"/>
        <v>1.0192344684641154E-4</v>
      </c>
      <c r="AO104">
        <f t="shared" si="40"/>
        <v>9.6504294538942001E-4</v>
      </c>
    </row>
    <row r="105" spans="1:41" x14ac:dyDescent="0.4">
      <c r="A105" s="2">
        <v>103</v>
      </c>
      <c r="B105" s="3">
        <v>43378</v>
      </c>
      <c r="C105">
        <v>-5.2863559231479491E-3</v>
      </c>
      <c r="D105">
        <v>6.6889881507967101E-3</v>
      </c>
      <c r="E105">
        <v>-2.715098906595086E-2</v>
      </c>
      <c r="F105" s="77">
        <v>291.27999999999997</v>
      </c>
      <c r="G105" s="74">
        <f t="shared" si="41"/>
        <v>-1.7150897765714627E-3</v>
      </c>
      <c r="I105">
        <f t="shared" si="24"/>
        <v>-5.8651527626820653E-3</v>
      </c>
      <c r="J105">
        <f t="shared" si="25"/>
        <v>6.6665722663518953E-3</v>
      </c>
      <c r="K105">
        <f t="shared" si="26"/>
        <v>-2.744447075602514E-2</v>
      </c>
      <c r="M105">
        <f t="shared" si="33"/>
        <v>-1.2241682522884162E-3</v>
      </c>
      <c r="O105" s="75">
        <f t="shared" si="34"/>
        <v>7.1799338068970796E-6</v>
      </c>
      <c r="P105" s="75">
        <f t="shared" si="34"/>
        <v>-8.1610061200544249E-6</v>
      </c>
      <c r="Q105" s="75">
        <f t="shared" si="34"/>
        <v>3.3596649800383845E-5</v>
      </c>
      <c r="R105" s="75"/>
      <c r="S105" s="75">
        <f t="shared" si="35"/>
        <v>1.4985879099108753E-6</v>
      </c>
      <c r="U105">
        <f t="shared" si="27"/>
        <v>-5.5023595296853313E-3</v>
      </c>
      <c r="V105" s="76">
        <f t="shared" si="28"/>
        <v>6.7252124408907175E-3</v>
      </c>
      <c r="W105">
        <f t="shared" si="29"/>
        <v>-2.6222404653092495E-2</v>
      </c>
      <c r="X105" s="76">
        <f t="shared" si="36"/>
        <v>3.0275960393918981E-5</v>
      </c>
      <c r="Y105" s="76">
        <f t="shared" si="36"/>
        <v>4.5228482375111285E-5</v>
      </c>
      <c r="Z105" s="76">
        <f t="shared" si="36"/>
        <v>6.8761450579052689E-4</v>
      </c>
      <c r="AA105">
        <f t="shared" si="37"/>
        <v>2.1600360653738183E-4</v>
      </c>
      <c r="AB105">
        <f t="shared" si="37"/>
        <v>-3.6224290094007597E-5</v>
      </c>
      <c r="AC105">
        <f t="shared" si="37"/>
        <v>-9.2858441285836554E-4</v>
      </c>
      <c r="AD105">
        <f t="shared" si="30"/>
        <v>-5.5023595296853313E-3</v>
      </c>
      <c r="AE105">
        <f t="shared" si="31"/>
        <v>6.7252124408907175E-3</v>
      </c>
      <c r="AF105">
        <f t="shared" si="32"/>
        <v>-2.6222404653092495E-2</v>
      </c>
      <c r="AG105">
        <f t="shared" si="38"/>
        <v>3.0275960393918981E-5</v>
      </c>
      <c r="AH105">
        <f t="shared" si="38"/>
        <v>4.5228482375111285E-5</v>
      </c>
      <c r="AI105">
        <f t="shared" si="38"/>
        <v>6.8761450579052689E-4</v>
      </c>
      <c r="AJ105">
        <f t="shared" si="39"/>
        <v>1.3161892990822294E-7</v>
      </c>
      <c r="AK105">
        <f t="shared" si="39"/>
        <v>3.4386700699435807E-9</v>
      </c>
      <c r="AL105">
        <f t="shared" si="39"/>
        <v>1.4934455599369842E-6</v>
      </c>
      <c r="AM105">
        <f t="shared" si="40"/>
        <v>3.4400016929597063E-5</v>
      </c>
      <c r="AN105">
        <f t="shared" si="40"/>
        <v>4.4443185782492249E-5</v>
      </c>
      <c r="AO105">
        <f t="shared" si="40"/>
        <v>7.5319897507831915E-4</v>
      </c>
    </row>
    <row r="106" spans="1:41" x14ac:dyDescent="0.4">
      <c r="A106" s="2">
        <v>104</v>
      </c>
      <c r="B106" s="3">
        <v>43381</v>
      </c>
      <c r="C106">
        <v>3.5273405179684406E-3</v>
      </c>
      <c r="D106">
        <v>-3.3389012655145986E-3</v>
      </c>
      <c r="E106">
        <v>-1.3857034661426241E-2</v>
      </c>
      <c r="F106" s="77">
        <v>289.91000000000003</v>
      </c>
      <c r="G106" s="74">
        <f t="shared" si="41"/>
        <v>-4.7144738811661334E-3</v>
      </c>
      <c r="I106">
        <f t="shared" si="24"/>
        <v>2.948543678434324E-3</v>
      </c>
      <c r="J106">
        <f t="shared" si="25"/>
        <v>-3.3613171499594138E-3</v>
      </c>
      <c r="K106">
        <f t="shared" si="26"/>
        <v>-1.4150516351500522E-2</v>
      </c>
      <c r="M106">
        <f t="shared" si="33"/>
        <v>-4.2235523568830867E-3</v>
      </c>
      <c r="O106" s="75">
        <f t="shared" si="34"/>
        <v>-1.2453328602424015E-5</v>
      </c>
      <c r="P106" s="75">
        <f t="shared" si="34"/>
        <v>1.4196698970942621E-5</v>
      </c>
      <c r="Q106" s="75">
        <f t="shared" si="34"/>
        <v>5.9765446687492687E-5</v>
      </c>
      <c r="R106" s="75"/>
      <c r="S106" s="75">
        <f t="shared" si="35"/>
        <v>1.7838394511332678E-5</v>
      </c>
      <c r="U106">
        <f t="shared" si="27"/>
        <v>4.2002312723743006E-3</v>
      </c>
      <c r="V106" s="76">
        <f t="shared" si="28"/>
        <v>-3.1590003140845291E-3</v>
      </c>
      <c r="W106">
        <f t="shared" si="29"/>
        <v>-9.9342167050593903E-3</v>
      </c>
      <c r="X106" s="76">
        <f t="shared" si="36"/>
        <v>1.7641942741431035E-5</v>
      </c>
      <c r="Y106" s="76">
        <f t="shared" si="36"/>
        <v>9.9792829843861534E-6</v>
      </c>
      <c r="Z106" s="76">
        <f t="shared" si="36"/>
        <v>9.8688661543081045E-5</v>
      </c>
      <c r="AA106">
        <f t="shared" si="37"/>
        <v>-6.7289075440585971E-4</v>
      </c>
      <c r="AB106">
        <f t="shared" si="37"/>
        <v>-1.7990095143006958E-4</v>
      </c>
      <c r="AC106">
        <f t="shared" si="37"/>
        <v>-3.9228179563668506E-3</v>
      </c>
      <c r="AD106">
        <f t="shared" si="30"/>
        <v>4.2002312723743006E-3</v>
      </c>
      <c r="AE106">
        <f t="shared" si="31"/>
        <v>-3.1590003140845291E-3</v>
      </c>
      <c r="AF106">
        <f t="shared" si="32"/>
        <v>-9.9342167050593903E-3</v>
      </c>
      <c r="AG106">
        <f t="shared" si="38"/>
        <v>1.7641942741431035E-5</v>
      </c>
      <c r="AH106">
        <f t="shared" si="38"/>
        <v>9.9792829843861534E-6</v>
      </c>
      <c r="AI106">
        <f t="shared" si="38"/>
        <v>9.8688661543081045E-5</v>
      </c>
      <c r="AJ106">
        <f t="shared" si="39"/>
        <v>1.5667218328232467E-6</v>
      </c>
      <c r="AK106">
        <f t="shared" si="39"/>
        <v>4.0932102078424992E-8</v>
      </c>
      <c r="AL106">
        <f t="shared" si="39"/>
        <v>1.7777182708579609E-5</v>
      </c>
      <c r="AM106">
        <f t="shared" si="40"/>
        <v>8.6939098236350135E-6</v>
      </c>
      <c r="AN106">
        <f t="shared" si="40"/>
        <v>1.1298452982611276E-5</v>
      </c>
      <c r="AO106">
        <f t="shared" si="40"/>
        <v>2.0023711301408363E-4</v>
      </c>
    </row>
    <row r="107" spans="1:41" x14ac:dyDescent="0.4">
      <c r="A107" s="2">
        <v>105</v>
      </c>
      <c r="B107" s="3">
        <v>43383</v>
      </c>
      <c r="C107">
        <v>5.2677909348588046E-3</v>
      </c>
      <c r="D107">
        <v>3.3389012655146303E-3</v>
      </c>
      <c r="E107">
        <v>-3.3099948426344838E-2</v>
      </c>
      <c r="F107" s="77">
        <v>287.85000000000002</v>
      </c>
      <c r="G107" s="74">
        <f t="shared" si="41"/>
        <v>-7.1310188641930334E-3</v>
      </c>
      <c r="I107">
        <f t="shared" si="24"/>
        <v>4.6889940953246884E-3</v>
      </c>
      <c r="J107">
        <f t="shared" si="25"/>
        <v>3.3164853810698151E-3</v>
      </c>
      <c r="K107">
        <f t="shared" si="26"/>
        <v>-3.3393430116419119E-2</v>
      </c>
      <c r="M107">
        <f t="shared" si="33"/>
        <v>-6.6400973399099866E-3</v>
      </c>
      <c r="O107" s="75">
        <f t="shared" si="34"/>
        <v>-3.1135377219219097E-5</v>
      </c>
      <c r="P107" s="75">
        <f t="shared" si="34"/>
        <v>-2.2021785756692037E-5</v>
      </c>
      <c r="Q107" s="75">
        <f t="shared" si="34"/>
        <v>2.2173562648650463E-4</v>
      </c>
      <c r="R107" s="75"/>
      <c r="S107" s="75">
        <f t="shared" si="35"/>
        <v>4.409089268347968E-5</v>
      </c>
      <c r="U107">
        <f t="shared" si="27"/>
        <v>6.6568464529198935E-3</v>
      </c>
      <c r="V107" s="76">
        <f t="shared" si="28"/>
        <v>3.6345596868192147E-3</v>
      </c>
      <c r="W107">
        <f t="shared" si="29"/>
        <v>-2.6764735193063598E-2</v>
      </c>
      <c r="X107" s="76">
        <f t="shared" si="36"/>
        <v>4.4313604697752165E-5</v>
      </c>
      <c r="Y107" s="76">
        <f t="shared" si="36"/>
        <v>1.3210024117051388E-5</v>
      </c>
      <c r="Z107" s="76">
        <f t="shared" si="36"/>
        <v>7.1635104995481714E-4</v>
      </c>
      <c r="AA107">
        <f t="shared" si="37"/>
        <v>-1.3890555180610885E-3</v>
      </c>
      <c r="AB107">
        <f t="shared" si="37"/>
        <v>-2.9565842130458423E-4</v>
      </c>
      <c r="AC107">
        <f t="shared" si="37"/>
        <v>-6.3352132332812417E-3</v>
      </c>
      <c r="AD107">
        <f t="shared" si="30"/>
        <v>6.6568464529198935E-3</v>
      </c>
      <c r="AE107">
        <f t="shared" si="31"/>
        <v>3.6345596868192147E-3</v>
      </c>
      <c r="AF107">
        <f t="shared" si="32"/>
        <v>-2.6764735193063598E-2</v>
      </c>
      <c r="AG107">
        <f t="shared" si="38"/>
        <v>4.4313604697752165E-5</v>
      </c>
      <c r="AH107">
        <f t="shared" si="38"/>
        <v>1.3210024117051388E-5</v>
      </c>
      <c r="AI107">
        <f t="shared" si="38"/>
        <v>7.1635104995481714E-4</v>
      </c>
      <c r="AJ107">
        <f t="shared" si="39"/>
        <v>3.8724429012930074E-6</v>
      </c>
      <c r="AK107">
        <f t="shared" si="39"/>
        <v>1.0117126397796232E-7</v>
      </c>
      <c r="AL107">
        <f t="shared" si="39"/>
        <v>4.3939596386919261E-5</v>
      </c>
      <c r="AM107">
        <f t="shared" si="40"/>
        <v>2.1986665625989794E-5</v>
      </c>
      <c r="AN107">
        <f t="shared" si="40"/>
        <v>1.0999075282849796E-5</v>
      </c>
      <c r="AO107">
        <f t="shared" si="40"/>
        <v>1.1151211749401673E-3</v>
      </c>
    </row>
    <row r="108" spans="1:41" x14ac:dyDescent="0.4">
      <c r="A108" s="2">
        <v>106</v>
      </c>
      <c r="B108" s="3">
        <v>43384</v>
      </c>
      <c r="C108">
        <v>-2.8421095909575707E-2</v>
      </c>
      <c r="D108">
        <v>-3.3901551675681339E-2</v>
      </c>
      <c r="E108">
        <v>-5.4334350963329503E-2</v>
      </c>
      <c r="F108" s="77">
        <v>275.14999999999998</v>
      </c>
      <c r="G108" s="74">
        <f t="shared" si="41"/>
        <v>-4.5123107616050998E-2</v>
      </c>
      <c r="I108">
        <f t="shared" si="24"/>
        <v>-2.8999892749109822E-2</v>
      </c>
      <c r="J108">
        <f t="shared" si="25"/>
        <v>-3.3923967560126153E-2</v>
      </c>
      <c r="K108">
        <f t="shared" si="26"/>
        <v>-5.4627832653403784E-2</v>
      </c>
      <c r="M108">
        <f t="shared" si="33"/>
        <v>-4.4632186091767952E-2</v>
      </c>
      <c r="O108" s="75">
        <f t="shared" si="34"/>
        <v>1.2943286098195817E-3</v>
      </c>
      <c r="P108" s="75">
        <f t="shared" si="34"/>
        <v>1.5141008331146497E-3</v>
      </c>
      <c r="Q108" s="75">
        <f t="shared" si="34"/>
        <v>2.4381595927766755E-3</v>
      </c>
      <c r="R108" s="75"/>
      <c r="S108" s="75">
        <f t="shared" si="35"/>
        <v>1.9920320353302044E-3</v>
      </c>
      <c r="U108">
        <f t="shared" si="27"/>
        <v>-1.5772744391296126E-2</v>
      </c>
      <c r="V108" s="76">
        <f t="shared" si="28"/>
        <v>-3.1785994142192867E-2</v>
      </c>
      <c r="W108">
        <f t="shared" si="29"/>
        <v>-1.0072289229883465E-2</v>
      </c>
      <c r="X108" s="76">
        <f t="shared" si="36"/>
        <v>2.487794656331634E-4</v>
      </c>
      <c r="Y108" s="76">
        <f t="shared" si="36"/>
        <v>1.0103494236075193E-3</v>
      </c>
      <c r="Z108" s="76">
        <f t="shared" si="36"/>
        <v>1.0145101033042643E-4</v>
      </c>
      <c r="AA108">
        <f t="shared" si="37"/>
        <v>-1.2648351518279581E-2</v>
      </c>
      <c r="AB108">
        <f t="shared" si="37"/>
        <v>-2.1155575334884723E-3</v>
      </c>
      <c r="AC108">
        <f t="shared" si="37"/>
        <v>-4.4262061733446038E-2</v>
      </c>
      <c r="AD108">
        <f t="shared" si="30"/>
        <v>-1.5772744391296126E-2</v>
      </c>
      <c r="AE108">
        <f t="shared" si="31"/>
        <v>-3.1785994142192867E-2</v>
      </c>
      <c r="AF108">
        <f t="shared" si="32"/>
        <v>-1.0072289229883465E-2</v>
      </c>
      <c r="AG108">
        <f t="shared" si="38"/>
        <v>2.487794656331634E-4</v>
      </c>
      <c r="AH108">
        <f t="shared" si="38"/>
        <v>1.0103494236075193E-3</v>
      </c>
      <c r="AI108">
        <f t="shared" si="38"/>
        <v>1.0145101033042643E-4</v>
      </c>
      <c r="AJ108">
        <f t="shared" si="39"/>
        <v>1.7495745367961362E-4</v>
      </c>
      <c r="AK108">
        <f t="shared" si="39"/>
        <v>4.5709303357893434E-6</v>
      </c>
      <c r="AL108">
        <f t="shared" si="39"/>
        <v>1.9851964497652049E-3</v>
      </c>
      <c r="AM108">
        <f t="shared" si="40"/>
        <v>8.4099377945987246E-4</v>
      </c>
      <c r="AN108">
        <f t="shared" si="40"/>
        <v>1.1508355750204915E-3</v>
      </c>
      <c r="AO108">
        <f t="shared" si="40"/>
        <v>2.9842001004082887E-3</v>
      </c>
    </row>
    <row r="109" spans="1:41" x14ac:dyDescent="0.4">
      <c r="A109" s="2">
        <v>107</v>
      </c>
      <c r="B109" s="3">
        <v>43385</v>
      </c>
      <c r="C109">
        <v>-2.0018866890491902E-2</v>
      </c>
      <c r="D109">
        <v>-6.9204428445737952E-3</v>
      </c>
      <c r="E109">
        <v>2.506396866321622E-2</v>
      </c>
      <c r="F109" s="77">
        <v>279.37</v>
      </c>
      <c r="G109" s="74">
        <f t="shared" si="41"/>
        <v>1.5220664610188223E-2</v>
      </c>
      <c r="I109">
        <f t="shared" si="24"/>
        <v>-2.0597663730026017E-2</v>
      </c>
      <c r="J109">
        <f t="shared" si="25"/>
        <v>-6.9428587290186099E-3</v>
      </c>
      <c r="K109">
        <f t="shared" si="26"/>
        <v>2.477048697314194E-2</v>
      </c>
      <c r="M109">
        <f t="shared" si="33"/>
        <v>1.5711586134471271E-2</v>
      </c>
      <c r="O109" s="75">
        <f t="shared" si="34"/>
        <v>-3.2362196786317856E-4</v>
      </c>
      <c r="P109" s="75">
        <f t="shared" si="34"/>
        <v>-1.0908332294044163E-4</v>
      </c>
      <c r="Q109" s="75">
        <f t="shared" si="34"/>
        <v>3.8918363967131812E-4</v>
      </c>
      <c r="R109" s="75"/>
      <c r="S109" s="75">
        <f t="shared" si="35"/>
        <v>2.4685393886090986E-4</v>
      </c>
      <c r="U109">
        <f t="shared" si="27"/>
        <v>-2.5253933093796904E-2</v>
      </c>
      <c r="V109" s="76">
        <f t="shared" si="28"/>
        <v>-7.6954759868872397E-3</v>
      </c>
      <c r="W109">
        <f t="shared" si="29"/>
        <v>9.0858808723457557E-3</v>
      </c>
      <c r="X109" s="76">
        <f t="shared" si="36"/>
        <v>6.3776113670597047E-4</v>
      </c>
      <c r="Y109" s="76">
        <f t="shared" si="36"/>
        <v>5.9220350664758135E-5</v>
      </c>
      <c r="Z109" s="76">
        <f t="shared" si="36"/>
        <v>8.2553231226458466E-5</v>
      </c>
      <c r="AA109">
        <f t="shared" si="37"/>
        <v>5.2350662033050022E-3</v>
      </c>
      <c r="AB109">
        <f t="shared" si="37"/>
        <v>7.7503314231344462E-4</v>
      </c>
      <c r="AC109">
        <f t="shared" si="37"/>
        <v>1.5978087790870465E-2</v>
      </c>
      <c r="AD109">
        <f t="shared" si="30"/>
        <v>-2.5253933093796904E-2</v>
      </c>
      <c r="AE109">
        <f t="shared" si="31"/>
        <v>-7.6954759868872397E-3</v>
      </c>
      <c r="AF109">
        <f t="shared" si="32"/>
        <v>9.0858808723457557E-3</v>
      </c>
      <c r="AG109">
        <f t="shared" si="38"/>
        <v>6.3776113670597047E-4</v>
      </c>
      <c r="AH109">
        <f t="shared" si="38"/>
        <v>5.9220350664758135E-5</v>
      </c>
      <c r="AI109">
        <f t="shared" si="38"/>
        <v>8.2553231226458466E-5</v>
      </c>
      <c r="AJ109">
        <f t="shared" si="39"/>
        <v>2.168084438799133E-5</v>
      </c>
      <c r="AK109">
        <f t="shared" si="39"/>
        <v>5.6643273684169531E-7</v>
      </c>
      <c r="AL109">
        <f t="shared" si="39"/>
        <v>2.460068685371329E-4</v>
      </c>
      <c r="AM109">
        <f t="shared" si="40"/>
        <v>4.2426375113522929E-4</v>
      </c>
      <c r="AN109">
        <f t="shared" si="40"/>
        <v>4.8203287331109906E-5</v>
      </c>
      <c r="AO109">
        <f t="shared" si="40"/>
        <v>6.1357702488659455E-4</v>
      </c>
    </row>
    <row r="110" spans="1:41" x14ac:dyDescent="0.4">
      <c r="A110" s="2">
        <v>108</v>
      </c>
      <c r="B110" s="3">
        <v>43388</v>
      </c>
      <c r="C110">
        <v>9.1491946535880823E-3</v>
      </c>
      <c r="D110">
        <v>8.643096156020014E-3</v>
      </c>
      <c r="E110">
        <v>-1.6974945790132558E-2</v>
      </c>
      <c r="F110" s="77">
        <v>277.19</v>
      </c>
      <c r="G110" s="74">
        <f t="shared" si="41"/>
        <v>-7.8338764870024558E-3</v>
      </c>
      <c r="I110">
        <f t="shared" si="24"/>
        <v>8.5703978140539653E-3</v>
      </c>
      <c r="J110">
        <f t="shared" si="25"/>
        <v>8.6206802715751985E-3</v>
      </c>
      <c r="K110">
        <f t="shared" si="26"/>
        <v>-1.7268427480206839E-2</v>
      </c>
      <c r="M110">
        <f t="shared" si="33"/>
        <v>-7.342954962719409E-3</v>
      </c>
      <c r="O110" s="75">
        <f t="shared" si="34"/>
        <v>-6.2932045161187141E-5</v>
      </c>
      <c r="P110" s="75">
        <f t="shared" si="34"/>
        <v>-6.3301266982180405E-5</v>
      </c>
      <c r="Q110" s="75">
        <f t="shared" si="34"/>
        <v>1.2680128526414502E-4</v>
      </c>
      <c r="R110" s="75"/>
      <c r="S110" s="75">
        <f t="shared" si="35"/>
        <v>5.39189875845256E-5</v>
      </c>
      <c r="U110">
        <f t="shared" si="27"/>
        <v>1.0746548327428621E-2</v>
      </c>
      <c r="V110" s="76">
        <f t="shared" si="28"/>
        <v>8.9724229015932921E-3</v>
      </c>
      <c r="W110">
        <f t="shared" si="29"/>
        <v>-9.9380818855342445E-3</v>
      </c>
      <c r="X110" s="76">
        <f t="shared" si="36"/>
        <v>1.1548830095375888E-4</v>
      </c>
      <c r="Y110" s="76">
        <f t="shared" si="36"/>
        <v>8.0504372725035786E-5</v>
      </c>
      <c r="Z110" s="76">
        <f t="shared" si="36"/>
        <v>9.8765471563583884E-5</v>
      </c>
      <c r="AA110">
        <f t="shared" si="37"/>
        <v>-1.5973536738405386E-3</v>
      </c>
      <c r="AB110">
        <f t="shared" si="37"/>
        <v>-3.2932674557327799E-4</v>
      </c>
      <c r="AC110">
        <f t="shared" si="37"/>
        <v>-7.0368639045983146E-3</v>
      </c>
      <c r="AD110">
        <f t="shared" si="30"/>
        <v>1.0746548327428621E-2</v>
      </c>
      <c r="AE110">
        <f t="shared" si="31"/>
        <v>8.9724229015932921E-3</v>
      </c>
      <c r="AF110">
        <f t="shared" si="32"/>
        <v>-9.9380818855342445E-3</v>
      </c>
      <c r="AG110">
        <f t="shared" si="38"/>
        <v>1.1548830095375888E-4</v>
      </c>
      <c r="AH110">
        <f t="shared" si="38"/>
        <v>8.0504372725035786E-5</v>
      </c>
      <c r="AI110">
        <f t="shared" si="38"/>
        <v>9.8765471563583884E-5</v>
      </c>
      <c r="AJ110">
        <f t="shared" si="39"/>
        <v>4.7356310568607752E-6</v>
      </c>
      <c r="AK110">
        <f t="shared" si="39"/>
        <v>1.2372287777204507E-7</v>
      </c>
      <c r="AL110">
        <f t="shared" si="39"/>
        <v>5.3733966537335914E-5</v>
      </c>
      <c r="AM110">
        <f t="shared" si="40"/>
        <v>7.3451718691140981E-5</v>
      </c>
      <c r="AN110">
        <f t="shared" si="40"/>
        <v>7.4316128344725836E-5</v>
      </c>
      <c r="AO110">
        <f t="shared" si="40"/>
        <v>2.9819858763916271E-4</v>
      </c>
    </row>
    <row r="111" spans="1:41" x14ac:dyDescent="0.4">
      <c r="A111" s="2">
        <v>109</v>
      </c>
      <c r="B111" s="3">
        <v>43389</v>
      </c>
      <c r="C111">
        <v>-5.4794657646255957E-3</v>
      </c>
      <c r="D111">
        <v>6.8610903799451606E-3</v>
      </c>
      <c r="E111">
        <v>1.2012156448003434E-2</v>
      </c>
      <c r="F111" s="77">
        <v>276.89999999999998</v>
      </c>
      <c r="G111" s="74">
        <f t="shared" si="41"/>
        <v>-1.0467614520373249E-3</v>
      </c>
      <c r="I111">
        <f t="shared" si="24"/>
        <v>-6.0582626041597119E-3</v>
      </c>
      <c r="J111">
        <f t="shared" si="25"/>
        <v>6.8386744955003459E-3</v>
      </c>
      <c r="K111">
        <f t="shared" si="26"/>
        <v>1.1718674757929154E-2</v>
      </c>
      <c r="M111">
        <f t="shared" si="33"/>
        <v>-5.5583992775427827E-4</v>
      </c>
      <c r="O111" s="75">
        <f t="shared" si="34"/>
        <v>3.3674242482125799E-6</v>
      </c>
      <c r="P111" s="75">
        <f t="shared" si="34"/>
        <v>-3.8012083375139379E-6</v>
      </c>
      <c r="Q111" s="75">
        <f t="shared" si="34"/>
        <v>-6.5137073308232255E-6</v>
      </c>
      <c r="R111" s="75"/>
      <c r="S111" s="75">
        <f t="shared" si="35"/>
        <v>3.0895802528588126E-7</v>
      </c>
      <c r="U111">
        <f t="shared" si="27"/>
        <v>-5.8935344599347012E-3</v>
      </c>
      <c r="V111" s="76">
        <f t="shared" si="28"/>
        <v>6.86530037010396E-3</v>
      </c>
      <c r="W111">
        <f t="shared" si="29"/>
        <v>1.2273560193893716E-2</v>
      </c>
      <c r="X111" s="76">
        <f t="shared" si="36"/>
        <v>3.4733748430437811E-5</v>
      </c>
      <c r="Y111" s="76">
        <f t="shared" si="36"/>
        <v>4.7132349171749567E-5</v>
      </c>
      <c r="Z111" s="76">
        <f t="shared" si="36"/>
        <v>1.5064027983313237E-4</v>
      </c>
      <c r="AA111">
        <f t="shared" si="37"/>
        <v>4.1406869530910534E-4</v>
      </c>
      <c r="AB111">
        <f t="shared" si="37"/>
        <v>-4.209990158799597E-6</v>
      </c>
      <c r="AC111">
        <f t="shared" si="37"/>
        <v>-2.6140374589028227E-4</v>
      </c>
      <c r="AD111">
        <f t="shared" si="30"/>
        <v>-5.8935344599347012E-3</v>
      </c>
      <c r="AE111">
        <f t="shared" si="31"/>
        <v>6.86530037010396E-3</v>
      </c>
      <c r="AF111">
        <f t="shared" si="32"/>
        <v>1.2273560193893716E-2</v>
      </c>
      <c r="AG111">
        <f t="shared" si="38"/>
        <v>3.4733748430437811E-5</v>
      </c>
      <c r="AH111">
        <f t="shared" si="38"/>
        <v>4.7132349171749567E-5</v>
      </c>
      <c r="AI111">
        <f t="shared" si="38"/>
        <v>1.5064027983313237E-4</v>
      </c>
      <c r="AJ111">
        <f t="shared" si="39"/>
        <v>2.7135361499816044E-8</v>
      </c>
      <c r="AK111">
        <f t="shared" si="39"/>
        <v>7.089371984074099E-10</v>
      </c>
      <c r="AL111">
        <f t="shared" si="39"/>
        <v>3.0789784704558257E-7</v>
      </c>
      <c r="AM111">
        <f t="shared" si="40"/>
        <v>3.6702545780960013E-5</v>
      </c>
      <c r="AN111">
        <f t="shared" si="40"/>
        <v>4.6767468855406913E-5</v>
      </c>
      <c r="AO111">
        <f t="shared" si="40"/>
        <v>1.373273380821259E-4</v>
      </c>
    </row>
    <row r="112" spans="1:41" x14ac:dyDescent="0.4">
      <c r="A112" s="2">
        <v>110</v>
      </c>
      <c r="B112" s="3">
        <v>43390</v>
      </c>
      <c r="C112">
        <v>2.5317807984289786E-2</v>
      </c>
      <c r="D112">
        <v>8.5106896679086105E-3</v>
      </c>
      <c r="E112">
        <v>0</v>
      </c>
      <c r="F112" s="77">
        <v>280.05</v>
      </c>
      <c r="G112" s="74">
        <f t="shared" si="41"/>
        <v>1.1311728478925165E-2</v>
      </c>
      <c r="I112">
        <f t="shared" si="24"/>
        <v>2.4739011144755671E-2</v>
      </c>
      <c r="J112">
        <f t="shared" si="25"/>
        <v>8.4882737834637949E-3</v>
      </c>
      <c r="K112">
        <f t="shared" si="26"/>
        <v>-2.9348169007428022E-4</v>
      </c>
      <c r="M112">
        <f t="shared" si="33"/>
        <v>1.1802650003208211E-2</v>
      </c>
      <c r="O112" s="75">
        <f t="shared" si="34"/>
        <v>2.9198588996701851E-4</v>
      </c>
      <c r="P112" s="75">
        <f t="shared" si="34"/>
        <v>1.0018412459763114E-4</v>
      </c>
      <c r="Q112" s="75">
        <f t="shared" si="34"/>
        <v>-3.4638616702967547E-6</v>
      </c>
      <c r="R112" s="75"/>
      <c r="S112" s="75">
        <f t="shared" si="35"/>
        <v>1.3930254709823079E-4</v>
      </c>
      <c r="U112">
        <f t="shared" si="27"/>
        <v>2.1241190036759807E-2</v>
      </c>
      <c r="V112" s="76">
        <f t="shared" si="28"/>
        <v>7.9229025978322775E-3</v>
      </c>
      <c r="W112">
        <f t="shared" si="29"/>
        <v>-1.2075864109105034E-2</v>
      </c>
      <c r="X112" s="76">
        <f t="shared" si="36"/>
        <v>4.5118815417774408E-4</v>
      </c>
      <c r="Y112" s="76">
        <f t="shared" si="36"/>
        <v>6.277238557473745E-5</v>
      </c>
      <c r="Z112" s="76">
        <f t="shared" si="36"/>
        <v>1.4582649398157114E-4</v>
      </c>
      <c r="AA112">
        <f t="shared" si="37"/>
        <v>4.0766179475299792E-3</v>
      </c>
      <c r="AB112">
        <f t="shared" si="37"/>
        <v>5.8778707007633285E-4</v>
      </c>
      <c r="AC112">
        <f t="shared" si="37"/>
        <v>1.2075864109105034E-2</v>
      </c>
      <c r="AD112">
        <f t="shared" si="30"/>
        <v>2.1241190036759807E-2</v>
      </c>
      <c r="AE112">
        <f t="shared" si="31"/>
        <v>7.9229025978322775E-3</v>
      </c>
      <c r="AF112">
        <f t="shared" si="32"/>
        <v>-1.2075864109105034E-2</v>
      </c>
      <c r="AG112">
        <f t="shared" si="38"/>
        <v>4.5118815417774408E-4</v>
      </c>
      <c r="AH112">
        <f t="shared" si="38"/>
        <v>6.277238557473745E-5</v>
      </c>
      <c r="AI112">
        <f t="shared" si="38"/>
        <v>1.4582649398157114E-4</v>
      </c>
      <c r="AJ112">
        <f t="shared" si="39"/>
        <v>1.2234752503541408E-5</v>
      </c>
      <c r="AK112">
        <f t="shared" si="39"/>
        <v>3.1964457754238818E-7</v>
      </c>
      <c r="AL112">
        <f t="shared" si="39"/>
        <v>1.3882453546828498E-4</v>
      </c>
      <c r="AM112">
        <f t="shared" si="40"/>
        <v>6.120186724203453E-4</v>
      </c>
      <c r="AN112">
        <f t="shared" si="40"/>
        <v>7.2050791823038767E-5</v>
      </c>
      <c r="AO112">
        <f t="shared" si="40"/>
        <v>8.6131502408855869E-8</v>
      </c>
    </row>
    <row r="113" spans="1:41" x14ac:dyDescent="0.4">
      <c r="A113" s="2">
        <v>111</v>
      </c>
      <c r="B113" s="3">
        <v>43391</v>
      </c>
      <c r="C113">
        <v>-7.168489478612516E-3</v>
      </c>
      <c r="D113">
        <v>1.3468217050866611E-2</v>
      </c>
      <c r="E113">
        <v>0</v>
      </c>
      <c r="F113" s="77">
        <v>277.48</v>
      </c>
      <c r="G113" s="74">
        <f t="shared" si="41"/>
        <v>-9.2193001387407443E-3</v>
      </c>
      <c r="I113">
        <f t="shared" si="24"/>
        <v>-7.7472863181466322E-3</v>
      </c>
      <c r="J113">
        <f t="shared" si="25"/>
        <v>1.3445801166421795E-2</v>
      </c>
      <c r="K113">
        <f t="shared" si="26"/>
        <v>-2.9348169007428022E-4</v>
      </c>
      <c r="M113">
        <f t="shared" si="33"/>
        <v>-8.7283786144576984E-3</v>
      </c>
      <c r="O113" s="75">
        <f t="shared" si="34"/>
        <v>6.7621248219391786E-5</v>
      </c>
      <c r="P113" s="75">
        <f t="shared" si="34"/>
        <v>-1.1736004335524637E-4</v>
      </c>
      <c r="Q113" s="75">
        <f t="shared" si="34"/>
        <v>2.5616193073792497E-6</v>
      </c>
      <c r="R113" s="75"/>
      <c r="S113" s="75">
        <f t="shared" si="35"/>
        <v>7.6184593237322494E-5</v>
      </c>
      <c r="U113">
        <f t="shared" si="27"/>
        <v>-5.1605530889200571E-3</v>
      </c>
      <c r="V113" s="76">
        <f t="shared" si="28"/>
        <v>1.3863908435937993E-2</v>
      </c>
      <c r="W113">
        <f t="shared" si="29"/>
        <v>8.4199084982034354E-3</v>
      </c>
      <c r="X113" s="76">
        <f t="shared" si="36"/>
        <v>2.6631308183562342E-5</v>
      </c>
      <c r="Y113" s="76">
        <f t="shared" si="36"/>
        <v>1.9220795712007266E-4</v>
      </c>
      <c r="Z113" s="76">
        <f t="shared" si="36"/>
        <v>7.0894859118118432E-5</v>
      </c>
      <c r="AA113">
        <f t="shared" si="37"/>
        <v>-2.0079363896924585E-3</v>
      </c>
      <c r="AB113">
        <f t="shared" si="37"/>
        <v>-3.9569138507138319E-4</v>
      </c>
      <c r="AC113">
        <f t="shared" si="37"/>
        <v>-8.4199084982034354E-3</v>
      </c>
      <c r="AD113">
        <f t="shared" si="30"/>
        <v>-5.1605530889200571E-3</v>
      </c>
      <c r="AE113">
        <f t="shared" si="31"/>
        <v>1.3863908435937993E-2</v>
      </c>
      <c r="AF113">
        <f t="shared" si="32"/>
        <v>8.4199084982034354E-3</v>
      </c>
      <c r="AG113">
        <f t="shared" si="38"/>
        <v>2.6631308183562342E-5</v>
      </c>
      <c r="AH113">
        <f t="shared" si="38"/>
        <v>1.9220795712007266E-4</v>
      </c>
      <c r="AI113">
        <f t="shared" si="38"/>
        <v>7.0894859118118432E-5</v>
      </c>
      <c r="AJ113">
        <f t="shared" si="39"/>
        <v>6.6911887991849455E-6</v>
      </c>
      <c r="AK113">
        <f t="shared" si="39"/>
        <v>1.7481368882229082E-7</v>
      </c>
      <c r="AL113">
        <f t="shared" si="39"/>
        <v>7.5923168573174365E-5</v>
      </c>
      <c r="AM113">
        <f t="shared" si="40"/>
        <v>6.0020445295342E-5</v>
      </c>
      <c r="AN113">
        <f t="shared" si="40"/>
        <v>1.8078956900694971E-4</v>
      </c>
      <c r="AO113">
        <f t="shared" si="40"/>
        <v>8.6131502408855869E-8</v>
      </c>
    </row>
    <row r="114" spans="1:41" x14ac:dyDescent="0.4">
      <c r="A114" s="2">
        <v>112</v>
      </c>
      <c r="B114" s="3">
        <v>43392</v>
      </c>
      <c r="C114">
        <v>1.7969456767016347E-3</v>
      </c>
      <c r="D114">
        <v>0</v>
      </c>
      <c r="E114">
        <v>4.9627893421290972E-3</v>
      </c>
      <c r="F114" s="77">
        <v>278.63</v>
      </c>
      <c r="G114" s="74">
        <f t="shared" si="41"/>
        <v>4.1358782948537507E-3</v>
      </c>
      <c r="I114">
        <f t="shared" si="24"/>
        <v>1.2181488371675183E-3</v>
      </c>
      <c r="J114">
        <f t="shared" si="25"/>
        <v>-2.2415884444815022E-5</v>
      </c>
      <c r="K114">
        <f t="shared" si="26"/>
        <v>4.6693076520548174E-3</v>
      </c>
      <c r="M114">
        <f t="shared" si="33"/>
        <v>4.6267998191367975E-3</v>
      </c>
      <c r="O114" s="75">
        <f t="shared" si="34"/>
        <v>5.636130819488374E-6</v>
      </c>
      <c r="P114" s="75">
        <f t="shared" si="34"/>
        <v>-1.037138100950615E-7</v>
      </c>
      <c r="Q114" s="75">
        <f t="shared" si="34"/>
        <v>2.1603951800021295E-5</v>
      </c>
      <c r="R114" s="75"/>
      <c r="S114" s="75">
        <f t="shared" si="35"/>
        <v>2.1407276566364303E-5</v>
      </c>
      <c r="U114">
        <f t="shared" si="27"/>
        <v>-1.5304475625845405E-4</v>
      </c>
      <c r="V114" s="76">
        <f t="shared" si="28"/>
        <v>-2.4404910229962025E-4</v>
      </c>
      <c r="W114">
        <f t="shared" si="29"/>
        <v>5.0453002416489534E-5</v>
      </c>
      <c r="X114" s="76">
        <f t="shared" si="36"/>
        <v>2.342269741820961E-8</v>
      </c>
      <c r="Y114" s="76">
        <f t="shared" si="36"/>
        <v>5.9559964333250509E-8</v>
      </c>
      <c r="Z114" s="76">
        <f t="shared" si="36"/>
        <v>2.5455054528382987E-9</v>
      </c>
      <c r="AA114">
        <f t="shared" si="37"/>
        <v>1.9499904329600888E-3</v>
      </c>
      <c r="AB114">
        <f t="shared" si="37"/>
        <v>2.4404910229962025E-4</v>
      </c>
      <c r="AC114">
        <f t="shared" si="37"/>
        <v>4.9123363397126077E-3</v>
      </c>
      <c r="AD114">
        <f t="shared" si="30"/>
        <v>-1.5304475625845405E-4</v>
      </c>
      <c r="AE114">
        <f t="shared" si="31"/>
        <v>-2.4404910229962025E-4</v>
      </c>
      <c r="AF114">
        <f t="shared" si="32"/>
        <v>5.0453002416489534E-5</v>
      </c>
      <c r="AG114">
        <f t="shared" si="38"/>
        <v>2.342269741820961E-8</v>
      </c>
      <c r="AH114">
        <f t="shared" si="38"/>
        <v>5.9559964333250509E-8</v>
      </c>
      <c r="AI114">
        <f t="shared" si="38"/>
        <v>2.5455054528382987E-9</v>
      </c>
      <c r="AJ114">
        <f t="shared" si="39"/>
        <v>1.8801718706524308E-6</v>
      </c>
      <c r="AK114">
        <f t="shared" si="39"/>
        <v>4.9121283256675561E-8</v>
      </c>
      <c r="AL114">
        <f t="shared" si="39"/>
        <v>2.1333818274485602E-5</v>
      </c>
      <c r="AM114">
        <f t="shared" si="40"/>
        <v>1.483886589492577E-6</v>
      </c>
      <c r="AN114">
        <f t="shared" si="40"/>
        <v>5.0247187544330005E-10</v>
      </c>
      <c r="AO114">
        <f t="shared" si="40"/>
        <v>2.1802433949537673E-5</v>
      </c>
    </row>
    <row r="115" spans="1:41" x14ac:dyDescent="0.4">
      <c r="A115" s="2">
        <v>113</v>
      </c>
      <c r="B115" s="3">
        <v>43395</v>
      </c>
      <c r="C115">
        <v>2.6573751452513866E-2</v>
      </c>
      <c r="D115">
        <v>1.1637704080209829E-2</v>
      </c>
      <c r="E115">
        <v>1.4742281737203431E-2</v>
      </c>
      <c r="F115" s="77">
        <v>279.39999999999998</v>
      </c>
      <c r="G115" s="74">
        <f t="shared" si="41"/>
        <v>2.7597100109070087E-3</v>
      </c>
      <c r="I115">
        <f t="shared" si="24"/>
        <v>2.5994954612979751E-2</v>
      </c>
      <c r="J115">
        <f t="shared" si="25"/>
        <v>1.1615288195765013E-2</v>
      </c>
      <c r="K115">
        <f t="shared" si="26"/>
        <v>1.4448800047129151E-2</v>
      </c>
      <c r="M115">
        <f t="shared" si="33"/>
        <v>3.2506315351900554E-3</v>
      </c>
      <c r="O115" s="75">
        <f t="shared" si="34"/>
        <v>8.4500019220786184E-5</v>
      </c>
      <c r="P115" s="75">
        <f t="shared" si="34"/>
        <v>3.7757022099474551E-5</v>
      </c>
      <c r="Q115" s="75">
        <f t="shared" si="34"/>
        <v>4.6967725078853573E-5</v>
      </c>
      <c r="R115" s="75"/>
      <c r="S115" s="75">
        <f t="shared" si="35"/>
        <v>1.0566605377572057E-5</v>
      </c>
      <c r="U115">
        <f t="shared" si="27"/>
        <v>2.5031600824210777E-2</v>
      </c>
      <c r="V115" s="76">
        <f t="shared" si="28"/>
        <v>1.1459576266274429E-2</v>
      </c>
      <c r="W115">
        <f t="shared" si="29"/>
        <v>1.120375051667968E-2</v>
      </c>
      <c r="X115" s="76">
        <f t="shared" si="36"/>
        <v>6.2658103982262965E-4</v>
      </c>
      <c r="Y115" s="76">
        <f t="shared" si="36"/>
        <v>1.3132188820256016E-4</v>
      </c>
      <c r="Z115" s="76">
        <f t="shared" si="36"/>
        <v>1.255240256400002E-4</v>
      </c>
      <c r="AA115">
        <f t="shared" si="37"/>
        <v>1.5421506283030903E-3</v>
      </c>
      <c r="AB115">
        <f t="shared" si="37"/>
        <v>1.7812781393539937E-4</v>
      </c>
      <c r="AC115">
        <f t="shared" si="37"/>
        <v>3.5385312205237513E-3</v>
      </c>
      <c r="AD115">
        <f t="shared" si="30"/>
        <v>2.5031600824210777E-2</v>
      </c>
      <c r="AE115">
        <f t="shared" si="31"/>
        <v>1.1459576266274429E-2</v>
      </c>
      <c r="AF115">
        <f t="shared" si="32"/>
        <v>1.120375051667968E-2</v>
      </c>
      <c r="AG115">
        <f t="shared" si="38"/>
        <v>6.2658103982262965E-4</v>
      </c>
      <c r="AH115">
        <f t="shared" si="38"/>
        <v>1.3132188820256016E-4</v>
      </c>
      <c r="AI115">
        <f t="shared" si="38"/>
        <v>1.255240256400002E-4</v>
      </c>
      <c r="AJ115">
        <f t="shared" si="39"/>
        <v>9.2805052233553669E-7</v>
      </c>
      <c r="AK115">
        <f t="shared" si="39"/>
        <v>2.4246204985680713E-8</v>
      </c>
      <c r="AL115">
        <f t="shared" si="39"/>
        <v>1.0530346455070332E-5</v>
      </c>
      <c r="AM115">
        <f t="shared" si="40"/>
        <v>6.7573766533087724E-4</v>
      </c>
      <c r="AN115">
        <f t="shared" si="40"/>
        <v>1.3491491987067806E-4</v>
      </c>
      <c r="AO115">
        <f t="shared" si="40"/>
        <v>2.0876782280191935E-4</v>
      </c>
    </row>
    <row r="116" spans="1:41" x14ac:dyDescent="0.4">
      <c r="A116" s="2">
        <v>114</v>
      </c>
      <c r="B116" s="3">
        <v>43396</v>
      </c>
      <c r="C116">
        <v>-2.8370697129215576E-2</v>
      </c>
      <c r="D116">
        <v>-1.4987790965491698E-2</v>
      </c>
      <c r="E116">
        <v>-1.9705071079332444E-2</v>
      </c>
      <c r="F116" s="77">
        <v>272.54000000000002</v>
      </c>
      <c r="G116" s="74">
        <f t="shared" si="41"/>
        <v>-2.4859054501186539E-2</v>
      </c>
      <c r="I116">
        <f t="shared" si="24"/>
        <v>-2.8949493968749691E-2</v>
      </c>
      <c r="J116">
        <f t="shared" si="25"/>
        <v>-1.5010206849936513E-2</v>
      </c>
      <c r="K116">
        <f t="shared" si="26"/>
        <v>-1.9998552769406725E-2</v>
      </c>
      <c r="M116">
        <f t="shared" si="33"/>
        <v>-2.4368132976903493E-2</v>
      </c>
      <c r="O116" s="75">
        <f t="shared" si="34"/>
        <v>7.0544511864455812E-4</v>
      </c>
      <c r="P116" s="75">
        <f t="shared" si="34"/>
        <v>3.6577071653008067E-4</v>
      </c>
      <c r="Q116" s="75">
        <f t="shared" si="34"/>
        <v>4.8732739323052471E-4</v>
      </c>
      <c r="R116" s="75"/>
      <c r="S116" s="75">
        <f t="shared" si="35"/>
        <v>5.9380590478005143E-4</v>
      </c>
      <c r="U116">
        <f t="shared" si="27"/>
        <v>-2.1727779365173859E-2</v>
      </c>
      <c r="V116" s="76">
        <f t="shared" si="28"/>
        <v>-1.3842923212021848E-2</v>
      </c>
      <c r="W116">
        <f t="shared" si="29"/>
        <v>4.3277350976085108E-3</v>
      </c>
      <c r="X116" s="76">
        <f t="shared" si="36"/>
        <v>4.7209639614167494E-4</v>
      </c>
      <c r="Y116" s="76">
        <f t="shared" si="36"/>
        <v>1.9162652305393328E-4</v>
      </c>
      <c r="Z116" s="76">
        <f t="shared" si="36"/>
        <v>1.8729291075072546E-5</v>
      </c>
      <c r="AA116">
        <f t="shared" si="37"/>
        <v>-6.642917764041717E-3</v>
      </c>
      <c r="AB116">
        <f t="shared" si="37"/>
        <v>-1.14486775346985E-3</v>
      </c>
      <c r="AC116">
        <f t="shared" si="37"/>
        <v>-2.4032806176940955E-2</v>
      </c>
      <c r="AD116">
        <f t="shared" si="30"/>
        <v>-2.1727779365173859E-2</v>
      </c>
      <c r="AE116">
        <f t="shared" si="31"/>
        <v>-1.3842923212021848E-2</v>
      </c>
      <c r="AF116">
        <f t="shared" si="32"/>
        <v>4.3277350976085108E-3</v>
      </c>
      <c r="AG116">
        <f t="shared" si="38"/>
        <v>4.7209639614167494E-4</v>
      </c>
      <c r="AH116">
        <f t="shared" si="38"/>
        <v>1.9162652305393328E-4</v>
      </c>
      <c r="AI116">
        <f t="shared" si="38"/>
        <v>1.8729291075072546E-5</v>
      </c>
      <c r="AJ116">
        <f t="shared" si="39"/>
        <v>5.2153161815500452E-5</v>
      </c>
      <c r="AK116">
        <f t="shared" si="39"/>
        <v>1.3625510913432946E-6</v>
      </c>
      <c r="AL116">
        <f t="shared" si="39"/>
        <v>5.9176828138889266E-4</v>
      </c>
      <c r="AM116">
        <f t="shared" si="40"/>
        <v>8.380732010466748E-4</v>
      </c>
      <c r="AN116">
        <f t="shared" si="40"/>
        <v>2.2530630967788104E-4</v>
      </c>
      <c r="AO116">
        <f t="shared" si="40"/>
        <v>3.9994211287074538E-4</v>
      </c>
    </row>
    <row r="117" spans="1:41" x14ac:dyDescent="0.4">
      <c r="A117" s="2">
        <v>115</v>
      </c>
      <c r="B117" s="3">
        <v>43397</v>
      </c>
      <c r="C117">
        <v>1.2511333889107929E-2</v>
      </c>
      <c r="D117">
        <v>3.3500868852820269E-3</v>
      </c>
      <c r="E117">
        <v>-1.3019713208303318E-2</v>
      </c>
      <c r="F117" s="77">
        <v>271.36</v>
      </c>
      <c r="G117" s="74">
        <f t="shared" si="41"/>
        <v>-4.3390397181365054E-3</v>
      </c>
      <c r="I117">
        <f t="shared" si="24"/>
        <v>1.1932537049573812E-2</v>
      </c>
      <c r="J117">
        <f t="shared" si="25"/>
        <v>3.3276710008372117E-3</v>
      </c>
      <c r="K117">
        <f t="shared" si="26"/>
        <v>-1.3313194898377598E-2</v>
      </c>
      <c r="M117">
        <f t="shared" si="33"/>
        <v>-3.8481181938534587E-3</v>
      </c>
      <c r="O117" s="75">
        <f t="shared" si="34"/>
        <v>-4.5917812919295458E-5</v>
      </c>
      <c r="P117" s="75">
        <f t="shared" si="34"/>
        <v>-1.2805271321480222E-5</v>
      </c>
      <c r="Q117" s="75">
        <f t="shared" si="34"/>
        <v>5.1230747506763887E-5</v>
      </c>
      <c r="R117" s="75"/>
      <c r="S117" s="75">
        <f t="shared" si="35"/>
        <v>1.4808013633866005E-5</v>
      </c>
      <c r="U117">
        <f t="shared" si="27"/>
        <v>1.3072961364525525E-2</v>
      </c>
      <c r="V117" s="76">
        <f t="shared" si="28"/>
        <v>3.5120037689119889E-3</v>
      </c>
      <c r="W117">
        <f t="shared" si="29"/>
        <v>-9.4716847170804325E-3</v>
      </c>
      <c r="X117" s="76">
        <f t="shared" si="36"/>
        <v>1.709023188383771E-4</v>
      </c>
      <c r="Y117" s="76">
        <f t="shared" si="36"/>
        <v>1.2334170472852015E-5</v>
      </c>
      <c r="Z117" s="76">
        <f t="shared" si="36"/>
        <v>8.9712811379775038E-5</v>
      </c>
      <c r="AA117">
        <f t="shared" si="37"/>
        <v>-5.6162747541759546E-4</v>
      </c>
      <c r="AB117">
        <f t="shared" si="37"/>
        <v>-1.6191688362996197E-4</v>
      </c>
      <c r="AC117">
        <f t="shared" si="37"/>
        <v>-3.5480284912228857E-3</v>
      </c>
      <c r="AD117">
        <f t="shared" si="30"/>
        <v>1.3072961364525525E-2</v>
      </c>
      <c r="AE117">
        <f t="shared" si="31"/>
        <v>3.5120037689119889E-3</v>
      </c>
      <c r="AF117">
        <f t="shared" si="32"/>
        <v>-9.4716847170804325E-3</v>
      </c>
      <c r="AG117">
        <f t="shared" si="38"/>
        <v>1.709023188383771E-4</v>
      </c>
      <c r="AH117">
        <f t="shared" si="38"/>
        <v>1.2334170472852015E-5</v>
      </c>
      <c r="AI117">
        <f t="shared" si="38"/>
        <v>8.9712811379775038E-5</v>
      </c>
      <c r="AJ117">
        <f t="shared" si="39"/>
        <v>1.3005676181330815E-6</v>
      </c>
      <c r="AK117">
        <f t="shared" si="39"/>
        <v>3.3978569386109521E-8</v>
      </c>
      <c r="AL117">
        <f t="shared" si="39"/>
        <v>1.4757200473009784E-5</v>
      </c>
      <c r="AM117">
        <f t="shared" si="40"/>
        <v>1.423854404394517E-4</v>
      </c>
      <c r="AN117">
        <f t="shared" si="40"/>
        <v>1.1073394289812931E-5</v>
      </c>
      <c r="AO117">
        <f t="shared" si="40"/>
        <v>1.772411584021873E-4</v>
      </c>
    </row>
    <row r="118" spans="1:41" x14ac:dyDescent="0.4">
      <c r="A118" s="2">
        <v>116</v>
      </c>
      <c r="B118" s="3">
        <v>43398</v>
      </c>
      <c r="C118">
        <v>0</v>
      </c>
      <c r="D118">
        <v>-1.6736405580296484E-3</v>
      </c>
      <c r="E118">
        <v>-5.1717832708509749E-2</v>
      </c>
      <c r="F118" s="77">
        <v>266.72000000000003</v>
      </c>
      <c r="G118" s="74">
        <f t="shared" si="41"/>
        <v>-1.7246933601054327E-2</v>
      </c>
      <c r="I118">
        <f t="shared" si="24"/>
        <v>-5.787968395341164E-4</v>
      </c>
      <c r="J118">
        <f t="shared" si="25"/>
        <v>-1.6960564424744634E-3</v>
      </c>
      <c r="K118">
        <f t="shared" si="26"/>
        <v>-5.201131439858403E-2</v>
      </c>
      <c r="M118">
        <f t="shared" si="33"/>
        <v>-1.6756012076771281E-2</v>
      </c>
      <c r="O118" s="75">
        <f t="shared" si="34"/>
        <v>9.698326833230704E-6</v>
      </c>
      <c r="P118" s="75">
        <f t="shared" si="34"/>
        <v>2.8419142232987842E-5</v>
      </c>
      <c r="Q118" s="75">
        <f t="shared" si="34"/>
        <v>8.71502212191422E-4</v>
      </c>
      <c r="R118" s="75"/>
      <c r="S118" s="75">
        <f t="shared" si="35"/>
        <v>2.8076394071690499E-4</v>
      </c>
      <c r="U118">
        <f t="shared" si="27"/>
        <v>4.3869975127539592E-3</v>
      </c>
      <c r="V118" s="76">
        <f t="shared" si="28"/>
        <v>-8.9340903602547553E-4</v>
      </c>
      <c r="W118">
        <f t="shared" si="29"/>
        <v>-3.5284075850228164E-2</v>
      </c>
      <c r="X118" s="76">
        <f t="shared" si="36"/>
        <v>1.9245747176909424E-5</v>
      </c>
      <c r="Y118" s="76">
        <f t="shared" si="36"/>
        <v>7.9817970565196942E-7</v>
      </c>
      <c r="Z118" s="76">
        <f t="shared" si="36"/>
        <v>1.2449660086046542E-3</v>
      </c>
      <c r="AA118">
        <f t="shared" si="37"/>
        <v>-4.3869975127539592E-3</v>
      </c>
      <c r="AB118">
        <f t="shared" si="37"/>
        <v>-7.802315220041729E-4</v>
      </c>
      <c r="AC118">
        <f t="shared" si="37"/>
        <v>-1.6433756858281589E-2</v>
      </c>
      <c r="AD118">
        <f t="shared" si="30"/>
        <v>4.3869975127539592E-3</v>
      </c>
      <c r="AE118">
        <f t="shared" si="31"/>
        <v>-8.9340903602547553E-4</v>
      </c>
      <c r="AF118">
        <f t="shared" si="32"/>
        <v>-3.5284075850228164E-2</v>
      </c>
      <c r="AG118">
        <f t="shared" si="38"/>
        <v>1.9245747176909424E-5</v>
      </c>
      <c r="AH118">
        <f t="shared" si="38"/>
        <v>7.9817970565196942E-7</v>
      </c>
      <c r="AI118">
        <f t="shared" si="38"/>
        <v>1.2449660086046542E-3</v>
      </c>
      <c r="AJ118">
        <f t="shared" si="39"/>
        <v>2.4659113549216147E-5</v>
      </c>
      <c r="AK118">
        <f t="shared" si="39"/>
        <v>6.4424285907928689E-7</v>
      </c>
      <c r="AL118">
        <f t="shared" si="39"/>
        <v>2.7980050945360259E-4</v>
      </c>
      <c r="AM118">
        <f t="shared" si="40"/>
        <v>3.350057814546817E-7</v>
      </c>
      <c r="AN118">
        <f t="shared" si="40"/>
        <v>2.8766074560591327E-6</v>
      </c>
      <c r="AO118">
        <f t="shared" si="40"/>
        <v>2.7051768254683544E-3</v>
      </c>
    </row>
    <row r="119" spans="1:41" x14ac:dyDescent="0.4">
      <c r="A119" s="2">
        <v>117</v>
      </c>
      <c r="B119" s="3">
        <v>43399</v>
      </c>
      <c r="C119">
        <v>0</v>
      </c>
      <c r="D119">
        <v>-1.519016549397512E-2</v>
      </c>
      <c r="E119">
        <v>-3.5660180398884217E-2</v>
      </c>
      <c r="F119" s="77">
        <v>262.69</v>
      </c>
      <c r="G119" s="74">
        <f t="shared" si="41"/>
        <v>-1.5224789270776659E-2</v>
      </c>
      <c r="I119">
        <f t="shared" si="24"/>
        <v>-5.787968395341164E-4</v>
      </c>
      <c r="J119">
        <f t="shared" si="25"/>
        <v>-1.5212581378419935E-2</v>
      </c>
      <c r="K119">
        <f t="shared" si="26"/>
        <v>-3.5953662088958498E-2</v>
      </c>
      <c r="M119">
        <f t="shared" si="33"/>
        <v>-1.4733867746493613E-2</v>
      </c>
      <c r="O119" s="75">
        <f t="shared" si="34"/>
        <v>8.5279160857841568E-6</v>
      </c>
      <c r="P119" s="75">
        <f t="shared" si="34"/>
        <v>2.2414016211241082E-4</v>
      </c>
      <c r="Q119" s="75">
        <f t="shared" si="34"/>
        <v>5.2973650222083583E-4</v>
      </c>
      <c r="R119" s="75"/>
      <c r="S119" s="75">
        <f t="shared" si="35"/>
        <v>2.1708685877116476E-4</v>
      </c>
      <c r="U119">
        <f t="shared" si="27"/>
        <v>3.7877169172998233E-3</v>
      </c>
      <c r="V119" s="76">
        <f t="shared" si="28"/>
        <v>-1.4506798840218025E-2</v>
      </c>
      <c r="W119">
        <f t="shared" si="29"/>
        <v>-2.1245095432027856E-2</v>
      </c>
      <c r="X119" s="76">
        <f t="shared" si="36"/>
        <v>1.4346799445599277E-5</v>
      </c>
      <c r="Y119" s="76">
        <f t="shared" si="36"/>
        <v>2.1044721259055104E-4</v>
      </c>
      <c r="Z119" s="76">
        <f t="shared" si="36"/>
        <v>4.5135407991597087E-4</v>
      </c>
      <c r="AA119">
        <f t="shared" si="37"/>
        <v>-3.7877169172998233E-3</v>
      </c>
      <c r="AB119">
        <f t="shared" si="37"/>
        <v>-6.8336665375709504E-4</v>
      </c>
      <c r="AC119">
        <f t="shared" si="37"/>
        <v>-1.4415084966856359E-2</v>
      </c>
      <c r="AD119">
        <f t="shared" si="30"/>
        <v>3.7877169172998233E-3</v>
      </c>
      <c r="AE119">
        <f t="shared" si="31"/>
        <v>-1.4506798840218025E-2</v>
      </c>
      <c r="AF119">
        <f t="shared" si="32"/>
        <v>-2.1245095432027856E-2</v>
      </c>
      <c r="AG119">
        <f t="shared" si="38"/>
        <v>1.4346799445599277E-5</v>
      </c>
      <c r="AH119">
        <f t="shared" si="38"/>
        <v>2.1044721259055104E-4</v>
      </c>
      <c r="AI119">
        <f t="shared" si="38"/>
        <v>4.5135407991597087E-4</v>
      </c>
      <c r="AJ119">
        <f t="shared" si="39"/>
        <v>1.9066442388620047E-5</v>
      </c>
      <c r="AK119">
        <f t="shared" si="39"/>
        <v>4.9812899123073068E-7</v>
      </c>
      <c r="AL119">
        <f t="shared" si="39"/>
        <v>2.1634193310137177E-4</v>
      </c>
      <c r="AM119">
        <f t="shared" si="40"/>
        <v>3.350057814546817E-7</v>
      </c>
      <c r="AN119">
        <f t="shared" si="40"/>
        <v>2.3142263219504898E-4</v>
      </c>
      <c r="AO119">
        <f t="shared" si="40"/>
        <v>1.2926658176070115E-3</v>
      </c>
    </row>
    <row r="120" spans="1:41" x14ac:dyDescent="0.4">
      <c r="A120" s="2">
        <v>118</v>
      </c>
      <c r="B120" s="3">
        <v>43402</v>
      </c>
      <c r="C120">
        <v>3.5461030067504905E-3</v>
      </c>
      <c r="D120">
        <v>-1.7021280705304183E-3</v>
      </c>
      <c r="E120">
        <v>-3.697900324108739E-2</v>
      </c>
      <c r="F120" s="77">
        <v>260.19</v>
      </c>
      <c r="G120" s="74">
        <f t="shared" si="41"/>
        <v>-9.5624963672332492E-3</v>
      </c>
      <c r="I120">
        <f t="shared" si="24"/>
        <v>2.9673061672163738E-3</v>
      </c>
      <c r="J120">
        <f t="shared" si="25"/>
        <v>-1.7245439549752333E-3</v>
      </c>
      <c r="K120">
        <f t="shared" si="26"/>
        <v>-3.727248493116167E-2</v>
      </c>
      <c r="M120">
        <f t="shared" si="33"/>
        <v>-9.0715748429502033E-3</v>
      </c>
      <c r="O120" s="75">
        <f t="shared" si="34"/>
        <v>-2.6918139977851046E-5</v>
      </c>
      <c r="P120" s="75">
        <f t="shared" si="34"/>
        <v>1.5644329557515173E-5</v>
      </c>
      <c r="Q120" s="75">
        <f t="shared" si="34"/>
        <v>3.3812013663576674E-4</v>
      </c>
      <c r="R120" s="75"/>
      <c r="S120" s="75">
        <f t="shared" si="35"/>
        <v>8.2293470131247008E-5</v>
      </c>
      <c r="U120">
        <f t="shared" si="27"/>
        <v>5.6557486746033067E-3</v>
      </c>
      <c r="V120" s="76">
        <f t="shared" si="28"/>
        <v>-1.2899968809613731E-3</v>
      </c>
      <c r="W120">
        <f t="shared" si="29"/>
        <v>-2.8216487853094916E-2</v>
      </c>
      <c r="X120" s="76">
        <f t="shared" si="36"/>
        <v>3.1987493070277062E-5</v>
      </c>
      <c r="Y120" s="76">
        <f t="shared" si="36"/>
        <v>1.664091952890071E-6</v>
      </c>
      <c r="Z120" s="76">
        <f t="shared" si="36"/>
        <v>7.9617018676385299E-4</v>
      </c>
      <c r="AA120">
        <f t="shared" si="37"/>
        <v>-2.1096456678528163E-3</v>
      </c>
      <c r="AB120">
        <f t="shared" si="37"/>
        <v>-4.1213118956904518E-4</v>
      </c>
      <c r="AC120">
        <f t="shared" si="37"/>
        <v>-8.7625153879924735E-3</v>
      </c>
      <c r="AD120">
        <f t="shared" si="30"/>
        <v>5.6557486746033067E-3</v>
      </c>
      <c r="AE120">
        <f t="shared" si="31"/>
        <v>-1.2899968809613731E-3</v>
      </c>
      <c r="AF120">
        <f t="shared" si="32"/>
        <v>-2.8216487853094916E-2</v>
      </c>
      <c r="AG120">
        <f t="shared" si="38"/>
        <v>3.1987493070277062E-5</v>
      </c>
      <c r="AH120">
        <f t="shared" si="38"/>
        <v>1.664091952890071E-6</v>
      </c>
      <c r="AI120">
        <f t="shared" si="38"/>
        <v>7.9617018676385299E-4</v>
      </c>
      <c r="AJ120">
        <f t="shared" si="39"/>
        <v>7.2277231155249389E-6</v>
      </c>
      <c r="AK120">
        <f t="shared" si="39"/>
        <v>1.8883115953400732E-7</v>
      </c>
      <c r="AL120">
        <f t="shared" si="39"/>
        <v>8.2011083077953586E-5</v>
      </c>
      <c r="AM120">
        <f t="shared" si="40"/>
        <v>8.8049058900003263E-6</v>
      </c>
      <c r="AN120">
        <f t="shared" si="40"/>
        <v>2.9740518526416193E-6</v>
      </c>
      <c r="AO120">
        <f t="shared" si="40"/>
        <v>1.3892381329436738E-3</v>
      </c>
    </row>
    <row r="121" spans="1:41" x14ac:dyDescent="0.4">
      <c r="A121" s="2">
        <v>119</v>
      </c>
      <c r="B121" s="3">
        <v>43403</v>
      </c>
      <c r="C121">
        <v>-2.8727289636910312E-2</v>
      </c>
      <c r="D121">
        <v>-2.7635610172086253E-2</v>
      </c>
      <c r="E121">
        <v>3.2568852763534772E-2</v>
      </c>
      <c r="F121" s="77">
        <v>262.47000000000003</v>
      </c>
      <c r="G121" s="74">
        <f t="shared" si="41"/>
        <v>8.7246564218089739E-3</v>
      </c>
      <c r="I121">
        <f t="shared" si="24"/>
        <v>-2.9306086476444428E-2</v>
      </c>
      <c r="J121">
        <f t="shared" si="25"/>
        <v>-2.7658026056531067E-2</v>
      </c>
      <c r="K121">
        <f t="shared" si="26"/>
        <v>3.2275371073460492E-2</v>
      </c>
      <c r="M121">
        <f t="shared" si="33"/>
        <v>9.2155779460920198E-3</v>
      </c>
      <c r="O121" s="75">
        <f t="shared" si="34"/>
        <v>-2.7007252421858683E-4</v>
      </c>
      <c r="P121" s="75">
        <f t="shared" si="34"/>
        <v>-2.5488469495900612E-4</v>
      </c>
      <c r="Q121" s="75">
        <f t="shared" si="34"/>
        <v>2.9743619786651884E-4</v>
      </c>
      <c r="R121" s="75"/>
      <c r="S121" s="75">
        <f t="shared" si="35"/>
        <v>8.4926876880497609E-5</v>
      </c>
      <c r="U121">
        <f t="shared" si="27"/>
        <v>-3.2037205594054444E-2</v>
      </c>
      <c r="V121" s="76">
        <f t="shared" si="28"/>
        <v>-2.8099471175063385E-2</v>
      </c>
      <c r="W121">
        <f t="shared" si="29"/>
        <v>2.3075618175278523E-2</v>
      </c>
      <c r="X121" s="76">
        <f t="shared" si="36"/>
        <v>1.0263825422757134E-3</v>
      </c>
      <c r="Y121" s="76">
        <f t="shared" si="36"/>
        <v>7.8958028031821809E-4</v>
      </c>
      <c r="Z121" s="76">
        <f t="shared" si="36"/>
        <v>5.3248415417124452E-4</v>
      </c>
      <c r="AA121">
        <f t="shared" si="37"/>
        <v>3.3099159571441297E-3</v>
      </c>
      <c r="AB121">
        <f t="shared" si="37"/>
        <v>4.6386100297713312E-4</v>
      </c>
      <c r="AC121">
        <f t="shared" si="37"/>
        <v>9.493234588256249E-3</v>
      </c>
      <c r="AD121">
        <f t="shared" si="30"/>
        <v>-3.2037205594054444E-2</v>
      </c>
      <c r="AE121">
        <f t="shared" si="31"/>
        <v>-2.8099471175063385E-2</v>
      </c>
      <c r="AF121">
        <f t="shared" si="32"/>
        <v>2.3075618175278523E-2</v>
      </c>
      <c r="AG121">
        <f t="shared" si="38"/>
        <v>1.0263825422757134E-3</v>
      </c>
      <c r="AH121">
        <f t="shared" si="38"/>
        <v>7.8958028031821809E-4</v>
      </c>
      <c r="AI121">
        <f t="shared" si="38"/>
        <v>5.3248415417124452E-4</v>
      </c>
      <c r="AJ121">
        <f t="shared" si="39"/>
        <v>7.4590116345748988E-6</v>
      </c>
      <c r="AK121">
        <f t="shared" si="39"/>
        <v>1.9487379267601235E-7</v>
      </c>
      <c r="AL121">
        <f t="shared" si="39"/>
        <v>8.4635453387607519E-5</v>
      </c>
      <c r="AM121">
        <f t="shared" si="40"/>
        <v>8.58846704564839E-4</v>
      </c>
      <c r="AN121">
        <f t="shared" si="40"/>
        <v>7.6496640534375146E-4</v>
      </c>
      <c r="AO121">
        <f t="shared" si="40"/>
        <v>1.0416995779295702E-3</v>
      </c>
    </row>
    <row r="122" spans="1:41" x14ac:dyDescent="0.4">
      <c r="A122" s="2">
        <v>120</v>
      </c>
      <c r="B122" s="3">
        <v>43404</v>
      </c>
      <c r="C122">
        <v>1.4466798417753479E-2</v>
      </c>
      <c r="D122">
        <v>1.7497817237877723E-3</v>
      </c>
      <c r="E122">
        <v>1.2081420974204136E-2</v>
      </c>
      <c r="F122" s="77">
        <v>264.01</v>
      </c>
      <c r="G122" s="74">
        <f t="shared" si="41"/>
        <v>5.8501914305286763E-3</v>
      </c>
      <c r="I122">
        <f t="shared" si="24"/>
        <v>1.3888001578219362E-2</v>
      </c>
      <c r="J122">
        <f t="shared" si="25"/>
        <v>1.7273658393429574E-3</v>
      </c>
      <c r="K122">
        <f t="shared" si="26"/>
        <v>1.1787939284129856E-2</v>
      </c>
      <c r="M122">
        <f t="shared" si="33"/>
        <v>6.3411129548117231E-3</v>
      </c>
      <c r="O122" s="75">
        <f t="shared" si="34"/>
        <v>8.8065386724092451E-5</v>
      </c>
      <c r="P122" s="75">
        <f t="shared" si="34"/>
        <v>1.0953421901556853E-5</v>
      </c>
      <c r="Q122" s="75">
        <f t="shared" si="34"/>
        <v>7.4748654505129859E-5</v>
      </c>
      <c r="R122" s="75"/>
      <c r="S122" s="75">
        <f t="shared" si="35"/>
        <v>4.0209713505681059E-5</v>
      </c>
      <c r="U122">
        <f t="shared" si="27"/>
        <v>1.2008755922752374E-2</v>
      </c>
      <c r="V122" s="76">
        <f t="shared" si="28"/>
        <v>1.4236134999521611E-3</v>
      </c>
      <c r="W122">
        <f t="shared" si="29"/>
        <v>5.4577153280222787E-3</v>
      </c>
      <c r="X122" s="76">
        <f t="shared" si="36"/>
        <v>1.4421021881224022E-4</v>
      </c>
      <c r="Y122" s="76">
        <f t="shared" si="36"/>
        <v>2.0266753972460415E-6</v>
      </c>
      <c r="Z122" s="76">
        <f t="shared" si="36"/>
        <v>2.9786656601729329E-5</v>
      </c>
      <c r="AA122">
        <f t="shared" si="37"/>
        <v>2.458042495001104E-3</v>
      </c>
      <c r="AB122">
        <f t="shared" si="37"/>
        <v>3.2616822383561112E-4</v>
      </c>
      <c r="AC122">
        <f t="shared" si="37"/>
        <v>6.6237056461818577E-3</v>
      </c>
      <c r="AD122">
        <f t="shared" si="30"/>
        <v>1.2008755922752374E-2</v>
      </c>
      <c r="AE122">
        <f t="shared" si="31"/>
        <v>1.4236134999521611E-3</v>
      </c>
      <c r="AF122">
        <f t="shared" si="32"/>
        <v>5.4577153280222787E-3</v>
      </c>
      <c r="AG122">
        <f t="shared" si="38"/>
        <v>1.4421021881224022E-4</v>
      </c>
      <c r="AH122">
        <f t="shared" si="38"/>
        <v>2.0266753972460415E-6</v>
      </c>
      <c r="AI122">
        <f t="shared" si="38"/>
        <v>2.9786656601729329E-5</v>
      </c>
      <c r="AJ122">
        <f t="shared" si="39"/>
        <v>3.5315642335915479E-6</v>
      </c>
      <c r="AK122">
        <f t="shared" si="39"/>
        <v>9.2265483685381372E-8</v>
      </c>
      <c r="AL122">
        <f t="shared" si="39"/>
        <v>4.0071735334478275E-5</v>
      </c>
      <c r="AM122">
        <f t="shared" si="40"/>
        <v>1.9287658783662348E-4</v>
      </c>
      <c r="AN122">
        <f t="shared" si="40"/>
        <v>2.9837927429289997E-6</v>
      </c>
      <c r="AO122">
        <f t="shared" si="40"/>
        <v>1.3895551256633189E-4</v>
      </c>
    </row>
    <row r="123" spans="1:41" x14ac:dyDescent="0.4">
      <c r="A123" s="2">
        <v>121</v>
      </c>
      <c r="B123" s="3">
        <v>43405</v>
      </c>
      <c r="C123">
        <v>-2.1779445264039982E-2</v>
      </c>
      <c r="D123">
        <v>1.7467253349415786E-3</v>
      </c>
      <c r="E123">
        <v>1.6242912602936869E-2</v>
      </c>
      <c r="F123" s="77">
        <v>262.95</v>
      </c>
      <c r="G123" s="74">
        <f t="shared" si="41"/>
        <v>-4.023081181458576E-3</v>
      </c>
      <c r="I123">
        <f t="shared" si="24"/>
        <v>-2.2358242103574098E-2</v>
      </c>
      <c r="J123">
        <f t="shared" si="25"/>
        <v>1.7243094504967636E-3</v>
      </c>
      <c r="K123">
        <f t="shared" si="26"/>
        <v>1.5949430912862588E-2</v>
      </c>
      <c r="M123">
        <f t="shared" si="33"/>
        <v>-3.5321596571755293E-3</v>
      </c>
      <c r="O123" s="75">
        <f t="shared" si="34"/>
        <v>7.8972880763607774E-5</v>
      </c>
      <c r="P123" s="75">
        <f t="shared" si="34"/>
        <v>-6.0905362775311741E-6</v>
      </c>
      <c r="Q123" s="75">
        <f t="shared" si="34"/>
        <v>-5.633593642532151E-5</v>
      </c>
      <c r="R123" s="75"/>
      <c r="S123" s="75">
        <f t="shared" si="35"/>
        <v>1.2476151843778352E-5</v>
      </c>
      <c r="U123">
        <f t="shared" si="27"/>
        <v>-2.1311454932699619E-2</v>
      </c>
      <c r="V123" s="76">
        <f t="shared" si="28"/>
        <v>1.8935071554760964E-3</v>
      </c>
      <c r="W123">
        <f t="shared" si="29"/>
        <v>1.9475525123451076E-2</v>
      </c>
      <c r="X123" s="76">
        <f t="shared" si="36"/>
        <v>4.5417811134848692E-4</v>
      </c>
      <c r="Y123" s="76">
        <f t="shared" si="36"/>
        <v>3.5853693478391779E-6</v>
      </c>
      <c r="Z123" s="76">
        <f t="shared" si="36"/>
        <v>3.7929607883417405E-4</v>
      </c>
      <c r="AA123">
        <f t="shared" si="37"/>
        <v>-4.6799033134036362E-4</v>
      </c>
      <c r="AB123">
        <f t="shared" si="37"/>
        <v>-1.4678182053451779E-4</v>
      </c>
      <c r="AC123">
        <f t="shared" si="37"/>
        <v>-3.2326125205142061E-3</v>
      </c>
      <c r="AD123">
        <f t="shared" si="30"/>
        <v>-2.1311454932699619E-2</v>
      </c>
      <c r="AE123">
        <f t="shared" si="31"/>
        <v>1.8935071554760964E-3</v>
      </c>
      <c r="AF123">
        <f t="shared" si="32"/>
        <v>1.9475525123451076E-2</v>
      </c>
      <c r="AG123">
        <f t="shared" si="38"/>
        <v>4.5417811134848692E-4</v>
      </c>
      <c r="AH123">
        <f t="shared" si="38"/>
        <v>3.5853693478391779E-6</v>
      </c>
      <c r="AI123">
        <f t="shared" si="38"/>
        <v>3.7929607883417405E-4</v>
      </c>
      <c r="AJ123">
        <f t="shared" si="39"/>
        <v>1.0957633811073976E-6</v>
      </c>
      <c r="AK123">
        <f t="shared" si="39"/>
        <v>2.8627863370273342E-8</v>
      </c>
      <c r="AL123">
        <f t="shared" si="39"/>
        <v>1.2433340381945641E-5</v>
      </c>
      <c r="AM123">
        <f t="shared" si="40"/>
        <v>4.9989098996203348E-4</v>
      </c>
      <c r="AN123">
        <f t="shared" si="40"/>
        <v>2.973243081072451E-6</v>
      </c>
      <c r="AO123">
        <f t="shared" si="40"/>
        <v>2.5438434644417675E-4</v>
      </c>
    </row>
    <row r="124" spans="1:41" x14ac:dyDescent="0.4">
      <c r="A124" s="2">
        <v>122</v>
      </c>
      <c r="B124" s="3">
        <v>43406</v>
      </c>
      <c r="C124">
        <v>1.6378892084039681E-2</v>
      </c>
      <c r="D124">
        <v>5.2219439811516249E-3</v>
      </c>
      <c r="E124">
        <v>5.3332031077398895E-2</v>
      </c>
      <c r="F124" s="77">
        <v>272.56</v>
      </c>
      <c r="G124" s="74">
        <f t="shared" si="41"/>
        <v>3.5894873317357925E-2</v>
      </c>
      <c r="I124">
        <f t="shared" si="24"/>
        <v>1.5800095244505565E-2</v>
      </c>
      <c r="J124">
        <f t="shared" si="25"/>
        <v>5.1995280967068102E-3</v>
      </c>
      <c r="K124">
        <f t="shared" si="26"/>
        <v>5.3038549387324614E-2</v>
      </c>
      <c r="M124">
        <f t="shared" si="33"/>
        <v>3.6385794841640971E-2</v>
      </c>
      <c r="O124" s="75">
        <f t="shared" si="34"/>
        <v>5.7489902404496667E-4</v>
      </c>
      <c r="P124" s="75">
        <f t="shared" si="34"/>
        <v>1.8918896260012195E-4</v>
      </c>
      <c r="Q124" s="75">
        <f t="shared" si="34"/>
        <v>1.9298497767054358E-3</v>
      </c>
      <c r="R124" s="75"/>
      <c r="S124" s="75">
        <f t="shared" si="35"/>
        <v>1.3239260662579867E-3</v>
      </c>
      <c r="U124">
        <f t="shared" si="27"/>
        <v>5.0168388407569302E-3</v>
      </c>
      <c r="V124" s="76">
        <f t="shared" si="28"/>
        <v>3.4565737632162837E-3</v>
      </c>
      <c r="W124">
        <f t="shared" si="29"/>
        <v>1.6715236459458618E-2</v>
      </c>
      <c r="X124" s="76">
        <f t="shared" si="36"/>
        <v>2.516867195412734E-5</v>
      </c>
      <c r="Y124" s="76">
        <f t="shared" si="36"/>
        <v>1.1947902180555181E-5</v>
      </c>
      <c r="Z124" s="76">
        <f t="shared" si="36"/>
        <v>2.7939912989561466E-4</v>
      </c>
      <c r="AA124">
        <f t="shared" si="37"/>
        <v>1.136205324328275E-2</v>
      </c>
      <c r="AB124">
        <f t="shared" si="37"/>
        <v>1.765370217935341E-3</v>
      </c>
      <c r="AC124">
        <f t="shared" si="37"/>
        <v>3.6616794617940276E-2</v>
      </c>
      <c r="AD124">
        <f t="shared" si="30"/>
        <v>5.0168388407569302E-3</v>
      </c>
      <c r="AE124">
        <f t="shared" si="31"/>
        <v>3.4565737632162837E-3</v>
      </c>
      <c r="AF124">
        <f t="shared" si="32"/>
        <v>1.6715236459458618E-2</v>
      </c>
      <c r="AG124">
        <f t="shared" si="38"/>
        <v>2.516867195412734E-5</v>
      </c>
      <c r="AH124">
        <f t="shared" si="38"/>
        <v>1.1947902180555181E-5</v>
      </c>
      <c r="AI124">
        <f t="shared" si="38"/>
        <v>2.7939912989561466E-4</v>
      </c>
      <c r="AJ124">
        <f t="shared" si="39"/>
        <v>1.162786186689859E-4</v>
      </c>
      <c r="AK124">
        <f t="shared" si="39"/>
        <v>3.0378898086334041E-6</v>
      </c>
      <c r="AL124">
        <f t="shared" si="39"/>
        <v>1.3193830620556769E-3</v>
      </c>
      <c r="AM124">
        <f t="shared" si="40"/>
        <v>2.4964300973544739E-4</v>
      </c>
      <c r="AN124">
        <f t="shared" si="40"/>
        <v>2.7035092428443545E-5</v>
      </c>
      <c r="AO124">
        <f t="shared" si="40"/>
        <v>2.8130877211116723E-3</v>
      </c>
    </row>
    <row r="125" spans="1:41" x14ac:dyDescent="0.4">
      <c r="A125" s="2">
        <v>123</v>
      </c>
      <c r="B125" s="3">
        <v>43409</v>
      </c>
      <c r="C125">
        <v>-3.6166404701885504E-3</v>
      </c>
      <c r="D125">
        <v>1.3793322132335769E-2</v>
      </c>
      <c r="E125">
        <v>-2.787996787373569E-2</v>
      </c>
      <c r="F125" s="77">
        <v>270.07</v>
      </c>
      <c r="G125" s="74">
        <f t="shared" si="41"/>
        <v>-9.1775886969512437E-3</v>
      </c>
      <c r="I125">
        <f t="shared" si="24"/>
        <v>-4.1954373097226666E-3</v>
      </c>
      <c r="J125">
        <f t="shared" si="25"/>
        <v>1.3770906247890954E-2</v>
      </c>
      <c r="K125">
        <f t="shared" si="26"/>
        <v>-2.8173449563809971E-2</v>
      </c>
      <c r="M125">
        <f t="shared" si="33"/>
        <v>-8.6866671726681978E-3</v>
      </c>
      <c r="O125" s="75">
        <f t="shared" si="34"/>
        <v>3.6444367553355263E-5</v>
      </c>
      <c r="P125" s="75">
        <f t="shared" si="34"/>
        <v>-1.1962327924144572E-4</v>
      </c>
      <c r="Q125" s="75">
        <f t="shared" si="34"/>
        <v>2.4473337946677123E-4</v>
      </c>
      <c r="R125" s="75"/>
      <c r="S125" s="75">
        <f t="shared" si="35"/>
        <v>7.5458186568711308E-5</v>
      </c>
      <c r="U125">
        <f t="shared" si="27"/>
        <v>-1.6210656401031802E-3</v>
      </c>
      <c r="V125" s="76">
        <f t="shared" si="28"/>
        <v>1.4187015453642446E-2</v>
      </c>
      <c r="W125">
        <f t="shared" si="29"/>
        <v>-1.9501699190173832E-2</v>
      </c>
      <c r="X125" s="76">
        <f t="shared" si="36"/>
        <v>2.6278538095231334E-6</v>
      </c>
      <c r="Y125" s="76">
        <f t="shared" si="36"/>
        <v>2.0127140748188956E-4</v>
      </c>
      <c r="Z125" s="76">
        <f t="shared" si="36"/>
        <v>3.8031627130402673E-4</v>
      </c>
      <c r="AA125">
        <f t="shared" si="37"/>
        <v>-1.9955748300853702E-3</v>
      </c>
      <c r="AB125">
        <f t="shared" si="37"/>
        <v>-3.9369332130667612E-4</v>
      </c>
      <c r="AC125">
        <f t="shared" si="37"/>
        <v>-8.3782686835618559E-3</v>
      </c>
      <c r="AD125">
        <f t="shared" si="30"/>
        <v>-1.6210656401031802E-3</v>
      </c>
      <c r="AE125">
        <f t="shared" si="31"/>
        <v>1.4187015453642446E-2</v>
      </c>
      <c r="AF125">
        <f t="shared" si="32"/>
        <v>-1.9501699190173832E-2</v>
      </c>
      <c r="AG125">
        <f t="shared" si="38"/>
        <v>2.6278538095231334E-6</v>
      </c>
      <c r="AH125">
        <f t="shared" si="38"/>
        <v>2.0127140748188956E-4</v>
      </c>
      <c r="AI125">
        <f t="shared" si="38"/>
        <v>3.8031627130402673E-4</v>
      </c>
      <c r="AJ125">
        <f t="shared" si="39"/>
        <v>6.6273894933394215E-6</v>
      </c>
      <c r="AK125">
        <f t="shared" si="39"/>
        <v>1.731468711111368E-7</v>
      </c>
      <c r="AL125">
        <f t="shared" si="39"/>
        <v>7.5199254542658472E-5</v>
      </c>
      <c r="AM125">
        <f t="shared" si="40"/>
        <v>1.7601694219812966E-5</v>
      </c>
      <c r="AN125">
        <f t="shared" si="40"/>
        <v>1.8963785888820211E-4</v>
      </c>
      <c r="AO125">
        <f t="shared" si="40"/>
        <v>7.9374326032454422E-4</v>
      </c>
    </row>
    <row r="126" spans="1:41" x14ac:dyDescent="0.4">
      <c r="A126" s="2">
        <v>124</v>
      </c>
      <c r="B126" s="3">
        <v>43410</v>
      </c>
      <c r="C126">
        <v>7.2202479734870973E-3</v>
      </c>
      <c r="D126">
        <v>-5.1502259763157934E-3</v>
      </c>
      <c r="E126">
        <v>1.1452493731787729E-2</v>
      </c>
      <c r="F126" s="77">
        <v>271.57</v>
      </c>
      <c r="G126" s="74">
        <f t="shared" si="41"/>
        <v>5.5387483742511774E-3</v>
      </c>
      <c r="I126">
        <f t="shared" si="24"/>
        <v>6.6414511339529811E-3</v>
      </c>
      <c r="J126">
        <f t="shared" si="25"/>
        <v>-5.1726418607606081E-3</v>
      </c>
      <c r="K126">
        <f t="shared" si="26"/>
        <v>1.1159012041713448E-2</v>
      </c>
      <c r="M126">
        <f t="shared" si="33"/>
        <v>6.0296698985342241E-3</v>
      </c>
      <c r="O126" s="75">
        <f t="shared" si="34"/>
        <v>4.0045757984982282E-5</v>
      </c>
      <c r="P126" s="75">
        <f t="shared" si="34"/>
        <v>-3.1189322923726295E-5</v>
      </c>
      <c r="Q126" s="75">
        <f t="shared" si="34"/>
        <v>6.7285159005300507E-5</v>
      </c>
      <c r="R126" s="75"/>
      <c r="S126" s="75">
        <f t="shared" si="35"/>
        <v>3.6356919085289722E-5</v>
      </c>
      <c r="U126">
        <f t="shared" si="27"/>
        <v>4.8545044194772168E-3</v>
      </c>
      <c r="V126" s="76">
        <f t="shared" si="28"/>
        <v>-5.4614754378449351E-3</v>
      </c>
      <c r="W126">
        <f t="shared" si="29"/>
        <v>5.1396963299252191E-3</v>
      </c>
      <c r="X126" s="76">
        <f t="shared" si="36"/>
        <v>2.3566213158723831E-5</v>
      </c>
      <c r="Y126" s="76">
        <f t="shared" si="36"/>
        <v>2.9827713958183526E-5</v>
      </c>
      <c r="Z126" s="76">
        <f t="shared" si="36"/>
        <v>2.6416478363846767E-5</v>
      </c>
      <c r="AA126">
        <f t="shared" si="37"/>
        <v>2.3657435540098805E-3</v>
      </c>
      <c r="AB126">
        <f t="shared" si="37"/>
        <v>3.1124946152914177E-4</v>
      </c>
      <c r="AC126">
        <f t="shared" si="37"/>
        <v>6.3127974018625096E-3</v>
      </c>
      <c r="AD126">
        <f t="shared" si="30"/>
        <v>4.8545044194772168E-3</v>
      </c>
      <c r="AE126">
        <f t="shared" si="31"/>
        <v>-5.4614754378449351E-3</v>
      </c>
      <c r="AF126">
        <f t="shared" si="32"/>
        <v>5.1396963299252191E-3</v>
      </c>
      <c r="AG126">
        <f t="shared" si="38"/>
        <v>2.3566213158723831E-5</v>
      </c>
      <c r="AH126">
        <f t="shared" si="38"/>
        <v>2.9827713958183526E-5</v>
      </c>
      <c r="AI126">
        <f t="shared" si="38"/>
        <v>2.6416478363846767E-5</v>
      </c>
      <c r="AJ126">
        <f t="shared" si="39"/>
        <v>3.1931785603757281E-6</v>
      </c>
      <c r="AK126">
        <f t="shared" si="39"/>
        <v>8.3424835251327703E-8</v>
      </c>
      <c r="AL126">
        <f t="shared" si="39"/>
        <v>3.6232161638180645E-5</v>
      </c>
      <c r="AM126">
        <f t="shared" si="40"/>
        <v>4.4108873164685336E-5</v>
      </c>
      <c r="AN126">
        <f t="shared" si="40"/>
        <v>2.6756223819692966E-5</v>
      </c>
      <c r="AO126">
        <f t="shared" si="40"/>
        <v>1.2452354974710575E-4</v>
      </c>
    </row>
    <row r="127" spans="1:41" x14ac:dyDescent="0.4">
      <c r="A127" s="2">
        <v>125</v>
      </c>
      <c r="B127" s="3">
        <v>43411</v>
      </c>
      <c r="C127">
        <v>3.59066813072854E-3</v>
      </c>
      <c r="D127">
        <v>2.2128562510733692E-2</v>
      </c>
      <c r="E127">
        <v>-1.0405921161116693E-2</v>
      </c>
      <c r="F127" s="77">
        <v>270.45</v>
      </c>
      <c r="G127" s="74">
        <f t="shared" si="41"/>
        <v>-4.1326947125751553E-3</v>
      </c>
      <c r="I127">
        <f t="shared" si="24"/>
        <v>3.0118712911944238E-3</v>
      </c>
      <c r="J127">
        <f t="shared" si="25"/>
        <v>2.2106146626288879E-2</v>
      </c>
      <c r="K127">
        <f t="shared" si="26"/>
        <v>-1.0699402851190974E-2</v>
      </c>
      <c r="M127">
        <f t="shared" si="33"/>
        <v>-3.6417731882921085E-3</v>
      </c>
      <c r="O127" s="75">
        <f t="shared" si="34"/>
        <v>-1.0968552114858587E-5</v>
      </c>
      <c r="P127" s="75">
        <f t="shared" si="34"/>
        <v>-8.0505572080072891E-5</v>
      </c>
      <c r="Q127" s="75">
        <f t="shared" si="34"/>
        <v>3.8964798434203432E-5</v>
      </c>
      <c r="R127" s="75"/>
      <c r="S127" s="75">
        <f t="shared" si="35"/>
        <v>1.326251195496327E-5</v>
      </c>
      <c r="U127">
        <f t="shared" si="27"/>
        <v>4.0911434144107351E-3</v>
      </c>
      <c r="V127" s="76">
        <f t="shared" si="28"/>
        <v>2.2280595044627649E-2</v>
      </c>
      <c r="W127">
        <f t="shared" si="29"/>
        <v>-7.0638833385250049E-3</v>
      </c>
      <c r="X127" s="76">
        <f t="shared" si="36"/>
        <v>1.6737454437276328E-5</v>
      </c>
      <c r="Y127" s="76">
        <f t="shared" si="36"/>
        <v>4.9642491554268613E-4</v>
      </c>
      <c r="Z127" s="76">
        <f t="shared" si="36"/>
        <v>4.9898447820291167E-5</v>
      </c>
      <c r="AA127">
        <f t="shared" si="37"/>
        <v>-5.0047528368219482E-4</v>
      </c>
      <c r="AB127">
        <f t="shared" si="37"/>
        <v>-1.5203253389395761E-4</v>
      </c>
      <c r="AC127">
        <f t="shared" si="37"/>
        <v>-3.3420378225916887E-3</v>
      </c>
      <c r="AD127">
        <f t="shared" si="30"/>
        <v>4.0911434144107351E-3</v>
      </c>
      <c r="AE127">
        <f t="shared" si="31"/>
        <v>2.2280595044627649E-2</v>
      </c>
      <c r="AF127">
        <f t="shared" si="32"/>
        <v>-7.0638833385250049E-3</v>
      </c>
      <c r="AG127">
        <f t="shared" si="38"/>
        <v>1.6737454437276328E-5</v>
      </c>
      <c r="AH127">
        <f t="shared" si="38"/>
        <v>4.9642491554268613E-4</v>
      </c>
      <c r="AI127">
        <f t="shared" si="38"/>
        <v>4.9898447820291167E-5</v>
      </c>
      <c r="AJ127">
        <f t="shared" si="39"/>
        <v>1.1648283159518448E-6</v>
      </c>
      <c r="AK127">
        <f t="shared" si="39"/>
        <v>3.043225066089942E-8</v>
      </c>
      <c r="AL127">
        <f t="shared" si="39"/>
        <v>1.3217002126975004E-5</v>
      </c>
      <c r="AM127">
        <f t="shared" si="40"/>
        <v>9.0713686747211653E-6</v>
      </c>
      <c r="AN127">
        <f t="shared" si="40"/>
        <v>4.8868171866298321E-4</v>
      </c>
      <c r="AO127">
        <f t="shared" si="40"/>
        <v>1.1447722137207354E-4</v>
      </c>
    </row>
    <row r="128" spans="1:41" x14ac:dyDescent="0.4">
      <c r="A128" s="2">
        <v>126</v>
      </c>
      <c r="B128" s="3">
        <v>43412</v>
      </c>
      <c r="C128">
        <v>-9.0009608589761685E-3</v>
      </c>
      <c r="D128">
        <v>-5.063301956546762E-3</v>
      </c>
      <c r="E128">
        <v>4.4997365930735722E-2</v>
      </c>
      <c r="F128" s="77">
        <v>272.11</v>
      </c>
      <c r="G128" s="74">
        <f t="shared" si="41"/>
        <v>6.1191579908700163E-3</v>
      </c>
      <c r="I128">
        <f t="shared" si="24"/>
        <v>-9.5797576985102856E-3</v>
      </c>
      <c r="J128">
        <f t="shared" si="25"/>
        <v>-5.0857178409915767E-3</v>
      </c>
      <c r="K128">
        <f t="shared" si="26"/>
        <v>4.4703884240661441E-2</v>
      </c>
      <c r="M128">
        <f t="shared" si="33"/>
        <v>6.610079515153063E-3</v>
      </c>
      <c r="O128" s="75">
        <f t="shared" si="34"/>
        <v>-6.3322960123052692E-5</v>
      </c>
      <c r="P128" s="75">
        <f t="shared" si="34"/>
        <v>-3.3616999320586884E-5</v>
      </c>
      <c r="Q128" s="75">
        <f t="shared" si="34"/>
        <v>2.9549622946697002E-4</v>
      </c>
      <c r="R128" s="75"/>
      <c r="S128" s="75">
        <f t="shared" si="35"/>
        <v>4.3693151196646156E-5</v>
      </c>
      <c r="U128">
        <f t="shared" si="27"/>
        <v>-1.1538714004708359E-2</v>
      </c>
      <c r="V128" s="76">
        <f t="shared" si="28"/>
        <v>-5.4023542312585816E-3</v>
      </c>
      <c r="W128">
        <f t="shared" si="29"/>
        <v>3.8105155595267004E-2</v>
      </c>
      <c r="X128" s="76">
        <f t="shared" si="36"/>
        <v>1.3314192088245282E-4</v>
      </c>
      <c r="Y128" s="76">
        <f t="shared" si="36"/>
        <v>2.91854312399975E-5</v>
      </c>
      <c r="Z128" s="76">
        <f t="shared" si="36"/>
        <v>1.4520028829395082E-3</v>
      </c>
      <c r="AA128">
        <f t="shared" si="37"/>
        <v>2.5377531457321904E-3</v>
      </c>
      <c r="AB128">
        <f t="shared" si="37"/>
        <v>3.3905227471181938E-4</v>
      </c>
      <c r="AC128">
        <f t="shared" si="37"/>
        <v>6.8922103354687172E-3</v>
      </c>
      <c r="AD128">
        <f t="shared" si="30"/>
        <v>-1.1538714004708359E-2</v>
      </c>
      <c r="AE128">
        <f t="shared" si="31"/>
        <v>-5.4023542312585816E-3</v>
      </c>
      <c r="AF128">
        <f t="shared" si="32"/>
        <v>3.8105155595267004E-2</v>
      </c>
      <c r="AG128">
        <f t="shared" si="38"/>
        <v>1.3314192088245282E-4</v>
      </c>
      <c r="AH128">
        <f t="shared" si="38"/>
        <v>2.91854312399975E-5</v>
      </c>
      <c r="AI128">
        <f t="shared" si="38"/>
        <v>1.4520028829395082E-3</v>
      </c>
      <c r="AJ128">
        <f t="shared" si="39"/>
        <v>3.837509809593203E-6</v>
      </c>
      <c r="AK128">
        <f t="shared" si="39"/>
        <v>1.0025860364131867E-7</v>
      </c>
      <c r="AL128">
        <f t="shared" si="39"/>
        <v>4.3543219735549105E-5</v>
      </c>
      <c r="AM128">
        <f t="shared" si="40"/>
        <v>9.177175756216709E-5</v>
      </c>
      <c r="AN128">
        <f t="shared" si="40"/>
        <v>2.5864525958180026E-5</v>
      </c>
      <c r="AO128">
        <f t="shared" si="40"/>
        <v>1.9984372662024586E-3</v>
      </c>
    </row>
    <row r="129" spans="1:41" x14ac:dyDescent="0.4">
      <c r="A129" s="2">
        <v>127</v>
      </c>
      <c r="B129" s="3">
        <v>43413</v>
      </c>
      <c r="C129">
        <v>1.2578782206860185E-2</v>
      </c>
      <c r="D129">
        <v>1.6906174779074521E-3</v>
      </c>
      <c r="E129">
        <v>4.9875415110389679E-3</v>
      </c>
      <c r="F129" s="77">
        <v>271.33</v>
      </c>
      <c r="G129" s="74">
        <f t="shared" si="41"/>
        <v>-2.8706040616217733E-3</v>
      </c>
      <c r="I129">
        <f t="shared" si="24"/>
        <v>1.1999985367326068E-2</v>
      </c>
      <c r="J129">
        <f t="shared" si="25"/>
        <v>1.6682015934626371E-3</v>
      </c>
      <c r="K129">
        <f t="shared" si="26"/>
        <v>4.6940598209646873E-3</v>
      </c>
      <c r="M129">
        <f t="shared" si="33"/>
        <v>-2.3796825373387266E-3</v>
      </c>
      <c r="O129" s="75">
        <f t="shared" si="34"/>
        <v>-2.8556155626946089E-5</v>
      </c>
      <c r="P129" s="75">
        <f t="shared" si="34"/>
        <v>-3.969790200723675E-6</v>
      </c>
      <c r="Q129" s="75">
        <f t="shared" si="34"/>
        <v>-1.1170372185173016E-5</v>
      </c>
      <c r="R129" s="75"/>
      <c r="S129" s="75">
        <f t="shared" si="35"/>
        <v>5.6628889785148801E-6</v>
      </c>
      <c r="U129">
        <f t="shared" si="27"/>
        <v>1.2705225614827264E-2</v>
      </c>
      <c r="V129" s="76">
        <f t="shared" si="28"/>
        <v>1.782193276448755E-3</v>
      </c>
      <c r="W129">
        <f t="shared" si="29"/>
        <v>7.0696559526124865E-3</v>
      </c>
      <c r="X129" s="76">
        <f t="shared" si="36"/>
        <v>1.6142275792366284E-4</v>
      </c>
      <c r="Y129" s="76">
        <f t="shared" si="36"/>
        <v>3.1762128746191486E-6</v>
      </c>
      <c r="Z129" s="76">
        <f t="shared" si="36"/>
        <v>4.9980035288309166E-5</v>
      </c>
      <c r="AA129">
        <f t="shared" si="37"/>
        <v>-1.2644340796707967E-4</v>
      </c>
      <c r="AB129">
        <f t="shared" si="37"/>
        <v>-9.1575798541302937E-5</v>
      </c>
      <c r="AC129">
        <f t="shared" si="37"/>
        <v>-2.0821144415735186E-3</v>
      </c>
      <c r="AD129">
        <f t="shared" si="30"/>
        <v>1.2705225614827264E-2</v>
      </c>
      <c r="AE129">
        <f t="shared" si="31"/>
        <v>1.782193276448755E-3</v>
      </c>
      <c r="AF129">
        <f t="shared" si="32"/>
        <v>7.0696559526124865E-3</v>
      </c>
      <c r="AG129">
        <f t="shared" si="38"/>
        <v>1.6142275792366284E-4</v>
      </c>
      <c r="AH129">
        <f t="shared" si="38"/>
        <v>3.1762128746191486E-6</v>
      </c>
      <c r="AI129">
        <f t="shared" si="38"/>
        <v>4.9980035288309166E-5</v>
      </c>
      <c r="AJ129">
        <f t="shared" si="39"/>
        <v>4.9736380669554829E-7</v>
      </c>
      <c r="AK129">
        <f t="shared" si="39"/>
        <v>1.2994103790007616E-8</v>
      </c>
      <c r="AL129">
        <f t="shared" si="39"/>
        <v>5.643456980699986E-6</v>
      </c>
      <c r="AM129">
        <f t="shared" si="40"/>
        <v>1.4399964881603975E-4</v>
      </c>
      <c r="AN129">
        <f t="shared" si="40"/>
        <v>2.7828965564312815E-6</v>
      </c>
      <c r="AO129">
        <f t="shared" si="40"/>
        <v>2.203419760279503E-5</v>
      </c>
    </row>
    <row r="130" spans="1:41" x14ac:dyDescent="0.4">
      <c r="A130" s="2">
        <v>128</v>
      </c>
      <c r="B130" s="3">
        <v>43416</v>
      </c>
      <c r="C130">
        <v>2.6433257068155431E-2</v>
      </c>
      <c r="D130">
        <v>3.372684478639156E-3</v>
      </c>
      <c r="E130">
        <v>4.9627893421290972E-3</v>
      </c>
      <c r="F130" s="77">
        <v>271.57</v>
      </c>
      <c r="G130" s="74">
        <f t="shared" si="41"/>
        <v>8.8414078332707644E-4</v>
      </c>
      <c r="I130">
        <f t="shared" ref="I130:I193" si="42">C130-$C$246</f>
        <v>2.5854460228621316E-2</v>
      </c>
      <c r="J130">
        <f t="shared" ref="J130:J193" si="43">D130-$D$246</f>
        <v>3.3502685941943409E-3</v>
      </c>
      <c r="K130">
        <f t="shared" ref="K130:K193" si="44">E130-$E$246</f>
        <v>4.6693076520548174E-3</v>
      </c>
      <c r="M130">
        <f t="shared" si="33"/>
        <v>1.3750623076101229E-3</v>
      </c>
      <c r="O130" s="75">
        <f t="shared" si="34"/>
        <v>3.5551493743982174E-5</v>
      </c>
      <c r="P130" s="75">
        <f t="shared" si="34"/>
        <v>4.6068280642465931E-6</v>
      </c>
      <c r="Q130" s="75">
        <f t="shared" si="34"/>
        <v>6.4205889549761025E-6</v>
      </c>
      <c r="R130" s="75"/>
      <c r="S130" s="75">
        <f t="shared" si="35"/>
        <v>1.8907963498100764E-6</v>
      </c>
      <c r="U130">
        <f t="shared" ref="U130:U193" si="45">C130-(O$251+O$249*$G130)</f>
        <v>2.5446948189963826E-2</v>
      </c>
      <c r="V130" s="76">
        <f t="shared" ref="V130:V193" si="46">D130-(P$251+P$249*$G130)</f>
        <v>3.2844002843690537E-3</v>
      </c>
      <c r="W130">
        <f t="shared" ref="W130:W193" si="47">E130-(Q$251+Q$249*$G130)</f>
        <v>3.2966066100131182E-3</v>
      </c>
      <c r="X130" s="76">
        <f t="shared" si="36"/>
        <v>6.4754717218270326E-4</v>
      </c>
      <c r="Y130" s="76">
        <f t="shared" si="36"/>
        <v>1.078728522796352E-5</v>
      </c>
      <c r="Z130" s="76">
        <f t="shared" si="36"/>
        <v>1.0867615141182183E-5</v>
      </c>
      <c r="AA130">
        <f t="shared" si="37"/>
        <v>9.863088781916047E-4</v>
      </c>
      <c r="AB130">
        <f t="shared" si="37"/>
        <v>8.8284194270102281E-5</v>
      </c>
      <c r="AC130">
        <f t="shared" si="37"/>
        <v>1.6661827321159789E-3</v>
      </c>
      <c r="AD130">
        <f t="shared" ref="AD130:AD193" si="48">C130-AA130</f>
        <v>2.5446948189963826E-2</v>
      </c>
      <c r="AE130">
        <f t="shared" ref="AE130:AE193" si="49">D130-AB130</f>
        <v>3.2844002843690537E-3</v>
      </c>
      <c r="AF130">
        <f t="shared" ref="AF130:AF193" si="50">E130-AC130</f>
        <v>3.2966066100131182E-3</v>
      </c>
      <c r="AG130">
        <f t="shared" si="38"/>
        <v>6.4754717218270326E-4</v>
      </c>
      <c r="AH130">
        <f t="shared" si="38"/>
        <v>1.078728522796352E-5</v>
      </c>
      <c r="AI130">
        <f t="shared" si="38"/>
        <v>1.0867615141182183E-5</v>
      </c>
      <c r="AJ130">
        <f t="shared" si="39"/>
        <v>1.6606606165078225E-7</v>
      </c>
      <c r="AK130">
        <f t="shared" si="39"/>
        <v>4.3386342392400346E-9</v>
      </c>
      <c r="AL130">
        <f t="shared" si="39"/>
        <v>1.8843081508223655E-6</v>
      </c>
      <c r="AM130">
        <f t="shared" si="40"/>
        <v>6.6845311371336138E-4</v>
      </c>
      <c r="AN130">
        <f t="shared" si="40"/>
        <v>1.1224299653244925E-5</v>
      </c>
      <c r="AO130">
        <f t="shared" si="40"/>
        <v>2.1802433949537673E-5</v>
      </c>
    </row>
    <row r="131" spans="1:41" x14ac:dyDescent="0.4">
      <c r="A131" s="2">
        <v>129</v>
      </c>
      <c r="B131" s="3">
        <v>43417</v>
      </c>
      <c r="C131">
        <v>-5.2310494175525557E-3</v>
      </c>
      <c r="D131">
        <v>-1.6849203649195231E-3</v>
      </c>
      <c r="E131">
        <v>4.9382816405825767E-3</v>
      </c>
      <c r="F131" s="77">
        <v>269.7</v>
      </c>
      <c r="G131" s="74">
        <f t="shared" si="41"/>
        <v>-6.9097028843269001E-3</v>
      </c>
      <c r="I131">
        <f t="shared" si="42"/>
        <v>-5.8098462570866719E-3</v>
      </c>
      <c r="J131">
        <f t="shared" si="43"/>
        <v>-1.707336249364338E-3</v>
      </c>
      <c r="K131">
        <f t="shared" si="44"/>
        <v>4.6447999505082969E-3</v>
      </c>
      <c r="M131">
        <f t="shared" ref="M131:M194" si="51">G131-$G$246</f>
        <v>-6.4187813600438534E-3</v>
      </c>
      <c r="O131" s="75">
        <f t="shared" ref="O131:O194" si="52">I131*$M131</f>
        <v>3.7292132859708479E-5</v>
      </c>
      <c r="P131" s="75">
        <f t="shared" ref="P131:Q194" si="53">J131*$M131</f>
        <v>1.0959018092746998E-5</v>
      </c>
      <c r="Q131" s="75">
        <f t="shared" si="53"/>
        <v>-2.9813955343455268E-5</v>
      </c>
      <c r="R131" s="75"/>
      <c r="S131" s="75">
        <f t="shared" ref="S131:S194" si="54">M131^2</f>
        <v>4.1200754148046419E-5</v>
      </c>
      <c r="U131">
        <f t="shared" si="45"/>
        <v>-3.9075828736372838E-3</v>
      </c>
      <c r="V131" s="76">
        <f t="shared" si="46"/>
        <v>-1.3998634337804615E-3</v>
      </c>
      <c r="W131">
        <f t="shared" si="47"/>
        <v>1.1052558939178262E-2</v>
      </c>
      <c r="X131" s="76">
        <f t="shared" ref="X131:Z194" si="55">U131^2</f>
        <v>1.5269203914343411E-5</v>
      </c>
      <c r="Y131" s="76">
        <f t="shared" si="55"/>
        <v>1.9596176332356244E-6</v>
      </c>
      <c r="Z131" s="76">
        <f t="shared" si="55"/>
        <v>1.2215905910400931E-4</v>
      </c>
      <c r="AA131">
        <f t="shared" ref="AA131:AC194" si="56">O$251+O$249*$G131</f>
        <v>-1.3234665439152719E-3</v>
      </c>
      <c r="AB131">
        <f t="shared" si="56"/>
        <v>-2.8505693113906164E-4</v>
      </c>
      <c r="AC131">
        <f t="shared" si="56"/>
        <v>-6.1142772985956851E-3</v>
      </c>
      <c r="AD131">
        <f t="shared" si="48"/>
        <v>-3.9075828736372838E-3</v>
      </c>
      <c r="AE131">
        <f t="shared" si="49"/>
        <v>-1.3998634337804615E-3</v>
      </c>
      <c r="AF131">
        <f t="shared" si="50"/>
        <v>1.1052558939178262E-2</v>
      </c>
      <c r="AG131">
        <f t="shared" ref="AG131:AI194" si="57">AD131^2</f>
        <v>1.5269203914343411E-5</v>
      </c>
      <c r="AH131">
        <f t="shared" si="57"/>
        <v>1.9596176332356244E-6</v>
      </c>
      <c r="AI131">
        <f t="shared" si="57"/>
        <v>1.2215905910400931E-4</v>
      </c>
      <c r="AJ131">
        <f t="shared" ref="AJ131:AL194" si="58">(AA131-C$246)^2</f>
        <v>3.6186059800123146E-6</v>
      </c>
      <c r="AK131">
        <f t="shared" si="58"/>
        <v>9.4539532323076638E-8</v>
      </c>
      <c r="AL131">
        <f t="shared" si="58"/>
        <v>4.1059375256880732E-5</v>
      </c>
      <c r="AM131">
        <f t="shared" ref="AM131:AO194" si="59">(C131-C$246)^2</f>
        <v>3.3754313530984008E-5</v>
      </c>
      <c r="AN131">
        <f t="shared" si="59"/>
        <v>2.9149970683934849E-6</v>
      </c>
      <c r="AO131">
        <f t="shared" si="59"/>
        <v>2.1574166580241877E-5</v>
      </c>
    </row>
    <row r="132" spans="1:41" x14ac:dyDescent="0.4">
      <c r="A132" s="2">
        <v>130</v>
      </c>
      <c r="B132" s="3">
        <v>43418</v>
      </c>
      <c r="C132">
        <v>-3.5026305512021118E-3</v>
      </c>
      <c r="D132">
        <v>1.0067199117723941E-2</v>
      </c>
      <c r="E132">
        <v>1.4670189747793839E-2</v>
      </c>
      <c r="F132" s="77">
        <v>268.88</v>
      </c>
      <c r="G132" s="74">
        <f t="shared" ref="G132:G195" si="60">LN(F132/F131)</f>
        <v>-3.0450467288339837E-3</v>
      </c>
      <c r="I132">
        <f t="shared" si="42"/>
        <v>-4.0814273907362284E-3</v>
      </c>
      <c r="J132">
        <f t="shared" si="43"/>
        <v>1.0044783233279125E-2</v>
      </c>
      <c r="K132">
        <f t="shared" si="44"/>
        <v>1.4376708057719558E-2</v>
      </c>
      <c r="M132">
        <f t="shared" si="51"/>
        <v>-2.5541252045509369E-3</v>
      </c>
      <c r="O132" s="75">
        <f t="shared" si="52"/>
        <v>1.0424476569223966E-5</v>
      </c>
      <c r="P132" s="75">
        <f t="shared" si="53"/>
        <v>-2.5655634030368867E-5</v>
      </c>
      <c r="Q132" s="75">
        <f t="shared" si="53"/>
        <v>-3.6719912408692069E-5</v>
      </c>
      <c r="R132" s="75"/>
      <c r="S132" s="75">
        <f t="shared" si="54"/>
        <v>6.5235555605223655E-6</v>
      </c>
      <c r="U132">
        <f t="shared" si="45"/>
        <v>-3.3244894953894967E-3</v>
      </c>
      <c r="V132" s="76">
        <f t="shared" si="46"/>
        <v>1.0167131078445744E-2</v>
      </c>
      <c r="W132">
        <f t="shared" si="47"/>
        <v>1.6926447302543744E-2</v>
      </c>
      <c r="X132" s="76">
        <f t="shared" si="55"/>
        <v>1.105223040495511E-5</v>
      </c>
      <c r="Y132" s="76">
        <f t="shared" si="55"/>
        <v>1.0337055436629731E-4</v>
      </c>
      <c r="Z132" s="76">
        <f t="shared" si="55"/>
        <v>2.8650461828579038E-4</v>
      </c>
      <c r="AA132">
        <f t="shared" si="56"/>
        <v>-1.781410558126152E-4</v>
      </c>
      <c r="AB132">
        <f t="shared" si="56"/>
        <v>-9.9931960721803356E-5</v>
      </c>
      <c r="AC132">
        <f t="shared" si="56"/>
        <v>-2.2562575547499064E-3</v>
      </c>
      <c r="AD132">
        <f t="shared" si="48"/>
        <v>-3.3244894953894967E-3</v>
      </c>
      <c r="AE132">
        <f t="shared" si="49"/>
        <v>1.0167131078445744E-2</v>
      </c>
      <c r="AF132">
        <f t="shared" si="50"/>
        <v>1.6926447302543744E-2</v>
      </c>
      <c r="AG132">
        <f t="shared" si="57"/>
        <v>1.105223040495511E-5</v>
      </c>
      <c r="AH132">
        <f t="shared" si="57"/>
        <v>1.0337055436629731E-4</v>
      </c>
      <c r="AI132">
        <f t="shared" si="57"/>
        <v>2.8650461828579038E-4</v>
      </c>
      <c r="AJ132">
        <f t="shared" si="58"/>
        <v>5.7295497741193966E-7</v>
      </c>
      <c r="AK132">
        <f t="shared" si="58"/>
        <v>1.4968995216914826E-8</v>
      </c>
      <c r="AL132">
        <f t="shared" si="58"/>
        <v>6.5011702165966137E-6</v>
      </c>
      <c r="AM132">
        <f t="shared" si="59"/>
        <v>1.6658049545851937E-5</v>
      </c>
      <c r="AN132">
        <f t="shared" si="59"/>
        <v>1.0089767020356544E-4</v>
      </c>
      <c r="AO132">
        <f t="shared" si="59"/>
        <v>2.0668973457689847E-4</v>
      </c>
    </row>
    <row r="133" spans="1:41" x14ac:dyDescent="0.4">
      <c r="A133" s="2">
        <v>131</v>
      </c>
      <c r="B133" s="3">
        <v>43419</v>
      </c>
      <c r="C133">
        <v>-1.0582109330536972E-2</v>
      </c>
      <c r="D133">
        <v>-1.6708441648176058E-3</v>
      </c>
      <c r="E133">
        <v>9.6619109117368901E-3</v>
      </c>
      <c r="F133" s="77">
        <v>271.54000000000002</v>
      </c>
      <c r="G133" s="74">
        <f t="shared" si="60"/>
        <v>9.8442747552850152E-3</v>
      </c>
      <c r="I133">
        <f t="shared" si="42"/>
        <v>-1.1160906170071089E-2</v>
      </c>
      <c r="J133">
        <f t="shared" si="43"/>
        <v>-1.6932600492624208E-3</v>
      </c>
      <c r="K133">
        <f t="shared" si="44"/>
        <v>9.3684292216626094E-3</v>
      </c>
      <c r="M133">
        <f t="shared" si="51"/>
        <v>1.0335196279568061E-2</v>
      </c>
      <c r="O133" s="75">
        <f t="shared" si="52"/>
        <v>-1.1535015592552694E-4</v>
      </c>
      <c r="P133" s="75">
        <f t="shared" si="53"/>
        <v>-1.7500174961478202E-5</v>
      </c>
      <c r="Q133" s="75">
        <f t="shared" si="53"/>
        <v>9.68245548371241E-5</v>
      </c>
      <c r="R133" s="75"/>
      <c r="S133" s="75">
        <f t="shared" si="54"/>
        <v>1.0681628213719749E-4</v>
      </c>
      <c r="U133">
        <f t="shared" si="45"/>
        <v>-1.4223834215224249E-2</v>
      </c>
      <c r="V133" s="76">
        <f t="shared" si="46"/>
        <v>-2.1883371864075143E-3</v>
      </c>
      <c r="W133">
        <f t="shared" si="47"/>
        <v>-9.4901939441210427E-4</v>
      </c>
      <c r="X133" s="76">
        <f t="shared" si="55"/>
        <v>2.0231745978218404E-4</v>
      </c>
      <c r="Y133" s="76">
        <f t="shared" si="55"/>
        <v>4.7888196414139562E-6</v>
      </c>
      <c r="Z133" s="76">
        <f t="shared" si="55"/>
        <v>9.0063781097031716E-7</v>
      </c>
      <c r="AA133">
        <f t="shared" si="56"/>
        <v>3.6417248846872777E-3</v>
      </c>
      <c r="AB133">
        <f t="shared" si="56"/>
        <v>5.174930215899083E-4</v>
      </c>
      <c r="AC133">
        <f t="shared" si="56"/>
        <v>1.0610930306148994E-2</v>
      </c>
      <c r="AD133">
        <f t="shared" si="48"/>
        <v>-1.4223834215224249E-2</v>
      </c>
      <c r="AE133">
        <f t="shared" si="49"/>
        <v>-2.1883371864075143E-3</v>
      </c>
      <c r="AF133">
        <f t="shared" si="50"/>
        <v>-9.4901939441210427E-4</v>
      </c>
      <c r="AG133">
        <f t="shared" si="57"/>
        <v>2.0231745978218404E-4</v>
      </c>
      <c r="AH133">
        <f t="shared" si="57"/>
        <v>4.7888196414139562E-6</v>
      </c>
      <c r="AI133">
        <f t="shared" si="57"/>
        <v>9.0063781097031716E-7</v>
      </c>
      <c r="AJ133">
        <f t="shared" si="58"/>
        <v>9.3815282097857645E-6</v>
      </c>
      <c r="AK133">
        <f t="shared" si="58"/>
        <v>2.4510137172378149E-7</v>
      </c>
      <c r="AL133">
        <f t="shared" si="58"/>
        <v>1.0644974594534202E-4</v>
      </c>
      <c r="AM133">
        <f t="shared" si="59"/>
        <v>1.245658265371309E-4</v>
      </c>
      <c r="AN133">
        <f t="shared" si="59"/>
        <v>2.8671295944281756E-6</v>
      </c>
      <c r="AO133">
        <f t="shared" si="59"/>
        <v>8.7767466081301891E-5</v>
      </c>
    </row>
    <row r="134" spans="1:41" x14ac:dyDescent="0.4">
      <c r="A134" s="2">
        <v>132</v>
      </c>
      <c r="B134" s="3">
        <v>43420</v>
      </c>
      <c r="C134">
        <v>1.4084739881739023E-2</v>
      </c>
      <c r="D134">
        <v>1.6708441648177223E-3</v>
      </c>
      <c r="E134">
        <v>-1.4528100562909744E-2</v>
      </c>
      <c r="F134" s="77">
        <v>271.64999999999998</v>
      </c>
      <c r="G134" s="74">
        <f t="shared" si="60"/>
        <v>4.0501482539671965E-4</v>
      </c>
      <c r="I134">
        <f t="shared" si="42"/>
        <v>1.3505943042204906E-2</v>
      </c>
      <c r="J134">
        <f t="shared" si="43"/>
        <v>1.6484282803729074E-3</v>
      </c>
      <c r="K134">
        <f t="shared" si="44"/>
        <v>-1.4821582252984024E-2</v>
      </c>
      <c r="M134">
        <f t="shared" si="51"/>
        <v>8.9593634967976622E-4</v>
      </c>
      <c r="O134" s="75">
        <f t="shared" si="52"/>
        <v>1.2100465308215901E-5</v>
      </c>
      <c r="P134" s="75">
        <f t="shared" si="53"/>
        <v>1.4768868162261968E-6</v>
      </c>
      <c r="Q134" s="75">
        <f t="shared" si="53"/>
        <v>-1.3279194300216912E-5</v>
      </c>
      <c r="R134" s="75"/>
      <c r="S134" s="75">
        <f t="shared" si="54"/>
        <v>8.0270194267750429E-7</v>
      </c>
      <c r="U134">
        <f t="shared" si="45"/>
        <v>1.3240424275277241E-2</v>
      </c>
      <c r="V134" s="76">
        <f t="shared" si="46"/>
        <v>1.6055110883752511E-3</v>
      </c>
      <c r="W134">
        <f t="shared" si="47"/>
        <v>-1.5715980095177773E-2</v>
      </c>
      <c r="X134" s="76">
        <f t="shared" si="55"/>
        <v>1.7530883498935085E-4</v>
      </c>
      <c r="Y134" s="76">
        <f t="shared" si="55"/>
        <v>2.5776658548958834E-6</v>
      </c>
      <c r="Z134" s="76">
        <f t="shared" si="55"/>
        <v>2.4699203035202398E-4</v>
      </c>
      <c r="AA134">
        <f t="shared" si="56"/>
        <v>8.4431560646178172E-4</v>
      </c>
      <c r="AB134">
        <f t="shared" si="56"/>
        <v>6.5333076442471147E-5</v>
      </c>
      <c r="AC134">
        <f t="shared" si="56"/>
        <v>1.1878795322680291E-3</v>
      </c>
      <c r="AD134">
        <f t="shared" si="48"/>
        <v>1.3240424275277241E-2</v>
      </c>
      <c r="AE134">
        <f t="shared" si="49"/>
        <v>1.6055110883752511E-3</v>
      </c>
      <c r="AF134">
        <f t="shared" si="50"/>
        <v>-1.5715980095177773E-2</v>
      </c>
      <c r="AG134">
        <f t="shared" si="57"/>
        <v>1.7530883498935085E-4</v>
      </c>
      <c r="AH134">
        <f t="shared" si="57"/>
        <v>2.5776658548958834E-6</v>
      </c>
      <c r="AI134">
        <f t="shared" si="57"/>
        <v>2.4699203035202398E-4</v>
      </c>
      <c r="AJ134">
        <f t="shared" si="58"/>
        <v>7.0500215590787867E-8</v>
      </c>
      <c r="AK134">
        <f t="shared" si="58"/>
        <v>1.841885368963679E-9</v>
      </c>
      <c r="AL134">
        <f t="shared" si="58"/>
        <v>7.9994750012083412E-7</v>
      </c>
      <c r="AM134">
        <f t="shared" si="59"/>
        <v>1.8241049745928311E-4</v>
      </c>
      <c r="AN134">
        <f t="shared" si="59"/>
        <v>2.7173157955331806E-6</v>
      </c>
      <c r="AO134">
        <f t="shared" si="59"/>
        <v>2.1967930048197098E-4</v>
      </c>
    </row>
    <row r="135" spans="1:41" x14ac:dyDescent="0.4">
      <c r="A135" s="2">
        <v>133</v>
      </c>
      <c r="B135" s="3">
        <v>43423</v>
      </c>
      <c r="C135">
        <v>-2.2989518224698718E-2</v>
      </c>
      <c r="D135">
        <v>-1.175496323144362E-2</v>
      </c>
      <c r="E135">
        <v>4.2966035883443339E-2</v>
      </c>
      <c r="F135" s="77">
        <v>272.31</v>
      </c>
      <c r="G135" s="74">
        <f t="shared" si="60"/>
        <v>2.4266502091136134E-3</v>
      </c>
      <c r="I135">
        <f t="shared" si="42"/>
        <v>-2.3568315064232834E-2</v>
      </c>
      <c r="J135">
        <f t="shared" si="43"/>
        <v>-1.1777379115888435E-2</v>
      </c>
      <c r="K135">
        <f t="shared" si="44"/>
        <v>4.2672554193369058E-2</v>
      </c>
      <c r="M135">
        <f t="shared" si="51"/>
        <v>2.9175717333966601E-3</v>
      </c>
      <c r="O135" s="75">
        <f t="shared" si="52"/>
        <v>-6.87622498351924E-5</v>
      </c>
      <c r="P135" s="75">
        <f t="shared" si="53"/>
        <v>-3.4361348402012249E-5</v>
      </c>
      <c r="Q135" s="75">
        <f t="shared" si="53"/>
        <v>1.2450023790641068E-4</v>
      </c>
      <c r="R135" s="75"/>
      <c r="S135" s="75">
        <f t="shared" si="54"/>
        <v>8.5122248195151916E-6</v>
      </c>
      <c r="U135">
        <f t="shared" si="45"/>
        <v>-2.4432963595739991E-2</v>
      </c>
      <c r="V135" s="76">
        <f t="shared" si="46"/>
        <v>-1.1917136796547193E-2</v>
      </c>
      <c r="W135">
        <f t="shared" si="47"/>
        <v>3.9759992532344648E-2</v>
      </c>
      <c r="X135" s="76">
        <f t="shared" si="55"/>
        <v>5.969697100707557E-4</v>
      </c>
      <c r="Y135" s="76">
        <f t="shared" si="55"/>
        <v>1.4201814942761909E-4</v>
      </c>
      <c r="Z135" s="76">
        <f t="shared" si="55"/>
        <v>1.5808570061721023E-3</v>
      </c>
      <c r="AA135">
        <f t="shared" si="56"/>
        <v>1.443445371041273E-3</v>
      </c>
      <c r="AB135">
        <f t="shared" si="56"/>
        <v>1.6217356510357385E-4</v>
      </c>
      <c r="AC135">
        <f t="shared" si="56"/>
        <v>3.2060433510986922E-3</v>
      </c>
      <c r="AD135">
        <f t="shared" si="48"/>
        <v>-2.4432963595739991E-2</v>
      </c>
      <c r="AE135">
        <f t="shared" si="49"/>
        <v>-1.1917136796547193E-2</v>
      </c>
      <c r="AF135">
        <f t="shared" si="50"/>
        <v>3.9759992532344648E-2</v>
      </c>
      <c r="AG135">
        <f t="shared" si="57"/>
        <v>5.969697100707557E-4</v>
      </c>
      <c r="AH135">
        <f t="shared" si="57"/>
        <v>1.4201814942761909E-4</v>
      </c>
      <c r="AI135">
        <f t="shared" si="57"/>
        <v>1.5808570061721023E-3</v>
      </c>
      <c r="AJ135">
        <f t="shared" si="58"/>
        <v>7.4761708303748245E-7</v>
      </c>
      <c r="AK135">
        <f t="shared" si="58"/>
        <v>1.9532209303115614E-8</v>
      </c>
      <c r="AL135">
        <f t="shared" si="58"/>
        <v>8.4830154292692818E-6</v>
      </c>
      <c r="AM135">
        <f t="shared" si="59"/>
        <v>5.5546547496694435E-4</v>
      </c>
      <c r="AN135">
        <f t="shared" si="59"/>
        <v>1.3870665883936506E-4</v>
      </c>
      <c r="AO135">
        <f t="shared" si="59"/>
        <v>1.8209468813860192E-3</v>
      </c>
    </row>
    <row r="136" spans="1:41" x14ac:dyDescent="0.4">
      <c r="A136" s="2">
        <v>134</v>
      </c>
      <c r="B136" s="3">
        <v>43424</v>
      </c>
      <c r="C136">
        <v>2.8220567642251247E-2</v>
      </c>
      <c r="D136">
        <v>2.502215617549268E-2</v>
      </c>
      <c r="E136">
        <v>0</v>
      </c>
      <c r="F136" s="77">
        <v>269.58</v>
      </c>
      <c r="G136" s="74">
        <f t="shared" si="60"/>
        <v>-1.0075930896522036E-2</v>
      </c>
      <c r="I136">
        <f t="shared" si="42"/>
        <v>2.7641770802717132E-2</v>
      </c>
      <c r="J136">
        <f t="shared" si="43"/>
        <v>2.4999740291047866E-2</v>
      </c>
      <c r="K136">
        <f t="shared" si="44"/>
        <v>-2.9348169007428022E-4</v>
      </c>
      <c r="M136">
        <f t="shared" si="51"/>
        <v>-9.5850093722389899E-3</v>
      </c>
      <c r="O136" s="75">
        <f t="shared" si="52"/>
        <v>-2.6494663220932575E-4</v>
      </c>
      <c r="P136" s="75">
        <f t="shared" si="53"/>
        <v>-2.3962274499323449E-4</v>
      </c>
      <c r="Q136" s="75">
        <f t="shared" si="53"/>
        <v>2.8130247499425146E-6</v>
      </c>
      <c r="R136" s="75"/>
      <c r="S136" s="75">
        <f t="shared" si="54"/>
        <v>9.1872404665909279E-5</v>
      </c>
      <c r="U136">
        <f t="shared" si="45"/>
        <v>3.048237423444157E-2</v>
      </c>
      <c r="V136" s="76">
        <f t="shared" si="46"/>
        <v>2.5458881933950003E-2</v>
      </c>
      <c r="W136">
        <f t="shared" si="47"/>
        <v>9.275068244306196E-3</v>
      </c>
      <c r="X136" s="76">
        <f t="shared" si="55"/>
        <v>9.2917513896854725E-4</v>
      </c>
      <c r="Y136" s="76">
        <f t="shared" si="55"/>
        <v>6.4815466932680586E-4</v>
      </c>
      <c r="Z136" s="76">
        <f t="shared" si="55"/>
        <v>8.6026890936537225E-5</v>
      </c>
      <c r="AA136">
        <f t="shared" si="56"/>
        <v>-2.2618065921903231E-3</v>
      </c>
      <c r="AB136">
        <f t="shared" si="56"/>
        <v>-4.3672575845732511E-4</v>
      </c>
      <c r="AC136">
        <f t="shared" si="56"/>
        <v>-9.275068244306196E-3</v>
      </c>
      <c r="AD136">
        <f t="shared" si="48"/>
        <v>3.048237423444157E-2</v>
      </c>
      <c r="AE136">
        <f t="shared" si="49"/>
        <v>2.5458881933950003E-2</v>
      </c>
      <c r="AF136">
        <f t="shared" si="50"/>
        <v>9.275068244306196E-3</v>
      </c>
      <c r="AG136">
        <f t="shared" si="57"/>
        <v>9.2917513896854725E-4</v>
      </c>
      <c r="AH136">
        <f t="shared" si="57"/>
        <v>6.4815466932680586E-4</v>
      </c>
      <c r="AI136">
        <f t="shared" si="57"/>
        <v>8.6026890936537225E-5</v>
      </c>
      <c r="AJ136">
        <f t="shared" si="58"/>
        <v>8.0690278563246639E-6</v>
      </c>
      <c r="AK136">
        <f t="shared" si="58"/>
        <v>2.1081104824687639E-7</v>
      </c>
      <c r="AL136">
        <f t="shared" si="58"/>
        <v>9.1557147846732623E-5</v>
      </c>
      <c r="AM136">
        <f t="shared" si="59"/>
        <v>7.6406749310994535E-4</v>
      </c>
      <c r="AN136">
        <f t="shared" si="59"/>
        <v>6.2498701461984204E-4</v>
      </c>
      <c r="AO136">
        <f t="shared" si="59"/>
        <v>8.6131502408855869E-8</v>
      </c>
    </row>
    <row r="137" spans="1:41" x14ac:dyDescent="0.4">
      <c r="A137" s="2">
        <v>135</v>
      </c>
      <c r="B137" s="3">
        <v>43425</v>
      </c>
      <c r="C137">
        <v>-2.1090412657660002E-2</v>
      </c>
      <c r="D137">
        <v>6.5681681120971693E-3</v>
      </c>
      <c r="E137">
        <v>4.6620131058113714E-3</v>
      </c>
      <c r="F137" s="77">
        <v>268.27</v>
      </c>
      <c r="G137" s="74">
        <f t="shared" si="60"/>
        <v>-4.8712562626376278E-3</v>
      </c>
      <c r="I137">
        <f t="shared" si="42"/>
        <v>-2.1669209497194118E-2</v>
      </c>
      <c r="J137">
        <f t="shared" si="43"/>
        <v>6.5457522276523546E-3</v>
      </c>
      <c r="K137">
        <f t="shared" si="44"/>
        <v>4.3685314157370907E-3</v>
      </c>
      <c r="M137">
        <f t="shared" si="51"/>
        <v>-4.3803347383545811E-3</v>
      </c>
      <c r="O137" s="75">
        <f t="shared" si="52"/>
        <v>9.4918391113242394E-5</v>
      </c>
      <c r="P137" s="75">
        <f t="shared" si="53"/>
        <v>-2.8672585871447492E-5</v>
      </c>
      <c r="Q137" s="75">
        <f t="shared" si="53"/>
        <v>-1.9135629915946497E-5</v>
      </c>
      <c r="R137" s="75"/>
      <c r="S137" s="75">
        <f t="shared" si="54"/>
        <v>1.9187332420035896E-5</v>
      </c>
      <c r="U137">
        <f t="shared" si="45"/>
        <v>-2.0371058039365626E-2</v>
      </c>
      <c r="V137" s="76">
        <f t="shared" si="46"/>
        <v>6.7555792617348094E-3</v>
      </c>
      <c r="W137">
        <f t="shared" si="47"/>
        <v>8.7413442159666836E-3</v>
      </c>
      <c r="X137" s="76">
        <f t="shared" si="55"/>
        <v>4.1498000564320293E-4</v>
      </c>
      <c r="Y137" s="76">
        <f t="shared" si="55"/>
        <v>4.5637851161581433E-5</v>
      </c>
      <c r="Z137" s="76">
        <f t="shared" si="55"/>
        <v>7.6411098702014197E-5</v>
      </c>
      <c r="AA137">
        <f t="shared" si="56"/>
        <v>-7.1935461829437518E-4</v>
      </c>
      <c r="AB137">
        <f t="shared" si="56"/>
        <v>-1.8741114963763975E-4</v>
      </c>
      <c r="AC137">
        <f t="shared" si="56"/>
        <v>-4.0793311101553114E-3</v>
      </c>
      <c r="AD137">
        <f t="shared" si="48"/>
        <v>-2.0371058039365626E-2</v>
      </c>
      <c r="AE137">
        <f t="shared" si="49"/>
        <v>6.7555792617348094E-3</v>
      </c>
      <c r="AF137">
        <f t="shared" si="50"/>
        <v>8.7413442159666836E-3</v>
      </c>
      <c r="AG137">
        <f t="shared" si="57"/>
        <v>4.1498000564320293E-4</v>
      </c>
      <c r="AH137">
        <f t="shared" si="57"/>
        <v>4.5637851161581433E-5</v>
      </c>
      <c r="AI137">
        <f t="shared" si="57"/>
        <v>7.6411098702014197E-5</v>
      </c>
      <c r="AJ137">
        <f t="shared" si="58"/>
        <v>1.6851972074622383E-6</v>
      </c>
      <c r="AK137">
        <f t="shared" si="58"/>
        <v>4.4027384231839632E-8</v>
      </c>
      <c r="AL137">
        <f t="shared" si="58"/>
        <v>1.9121491785851759E-5</v>
      </c>
      <c r="AM137">
        <f t="shared" si="59"/>
        <v>4.6955464023328773E-4</v>
      </c>
      <c r="AN137">
        <f t="shared" si="59"/>
        <v>4.284687222581576E-5</v>
      </c>
      <c r="AO137">
        <f t="shared" si="59"/>
        <v>1.908406673028191E-5</v>
      </c>
    </row>
    <row r="138" spans="1:41" x14ac:dyDescent="0.4">
      <c r="A138" s="2">
        <v>136</v>
      </c>
      <c r="B138" s="3">
        <v>43426</v>
      </c>
      <c r="C138">
        <v>7.0796755880617682E-3</v>
      </c>
      <c r="D138">
        <v>0</v>
      </c>
      <c r="E138">
        <v>-9.345862418237658E-3</v>
      </c>
      <c r="F138" s="77">
        <v>267.76</v>
      </c>
      <c r="G138" s="74">
        <f t="shared" si="60"/>
        <v>-1.9028791444146865E-3</v>
      </c>
      <c r="I138">
        <f t="shared" si="42"/>
        <v>6.5008787485276521E-3</v>
      </c>
      <c r="J138">
        <f t="shared" si="43"/>
        <v>-2.2415884444815022E-5</v>
      </c>
      <c r="K138">
        <f t="shared" si="44"/>
        <v>-9.6393441083119386E-3</v>
      </c>
      <c r="M138">
        <f t="shared" si="51"/>
        <v>-1.4119576201316398E-3</v>
      </c>
      <c r="O138" s="75">
        <f t="shared" si="52"/>
        <v>-9.1789652865354563E-6</v>
      </c>
      <c r="P138" s="75">
        <f t="shared" si="53"/>
        <v>3.1650278853846862E-8</v>
      </c>
      <c r="Q138" s="75">
        <f t="shared" si="53"/>
        <v>1.3610345366802069E-5</v>
      </c>
      <c r="R138" s="75"/>
      <c r="S138" s="75">
        <f t="shared" si="54"/>
        <v>1.9936243210478039E-6</v>
      </c>
      <c r="U138">
        <f t="shared" si="45"/>
        <v>6.9193250437197982E-3</v>
      </c>
      <c r="V138" s="76">
        <f t="shared" si="46"/>
        <v>4.5219786657716359E-5</v>
      </c>
      <c r="W138">
        <f t="shared" si="47"/>
        <v>-8.2298111106094349E-3</v>
      </c>
      <c r="X138" s="76">
        <f t="shared" si="55"/>
        <v>4.787705906064799E-5</v>
      </c>
      <c r="Y138" s="76">
        <f t="shared" si="55"/>
        <v>2.0448291053693824E-9</v>
      </c>
      <c r="Z138" s="76">
        <f t="shared" si="55"/>
        <v>6.7729790916310501E-5</v>
      </c>
      <c r="AA138">
        <f t="shared" si="56"/>
        <v>1.6035054434196969E-4</v>
      </c>
      <c r="AB138">
        <f t="shared" si="56"/>
        <v>-4.5219786657716359E-5</v>
      </c>
      <c r="AC138">
        <f t="shared" si="56"/>
        <v>-1.1160513076282235E-3</v>
      </c>
      <c r="AD138">
        <f t="shared" si="48"/>
        <v>6.9193250437197982E-3</v>
      </c>
      <c r="AE138">
        <f t="shared" si="49"/>
        <v>4.5219786657716359E-5</v>
      </c>
      <c r="AF138">
        <f t="shared" si="50"/>
        <v>-8.2298111106094349E-3</v>
      </c>
      <c r="AG138">
        <f t="shared" si="57"/>
        <v>4.787705906064799E-5</v>
      </c>
      <c r="AH138">
        <f t="shared" si="57"/>
        <v>2.0448291053693824E-9</v>
      </c>
      <c r="AI138">
        <f t="shared" si="57"/>
        <v>6.7729790916310501E-5</v>
      </c>
      <c r="AJ138">
        <f t="shared" si="58"/>
        <v>1.7509730196003318E-7</v>
      </c>
      <c r="AK138">
        <f t="shared" si="58"/>
        <v>4.5745840054897977E-9</v>
      </c>
      <c r="AL138">
        <f t="shared" si="58"/>
        <v>1.9867832716122064E-6</v>
      </c>
      <c r="AM138">
        <f t="shared" si="59"/>
        <v>4.2261424503058452E-5</v>
      </c>
      <c r="AN138">
        <f t="shared" si="59"/>
        <v>5.0247187544330005E-10</v>
      </c>
      <c r="AO138">
        <f t="shared" si="59"/>
        <v>9.2916954838448084E-5</v>
      </c>
    </row>
    <row r="139" spans="1:41" x14ac:dyDescent="0.4">
      <c r="A139" s="2">
        <v>137</v>
      </c>
      <c r="B139" s="3">
        <v>43427</v>
      </c>
      <c r="C139">
        <v>-1.0638398205055754E-2</v>
      </c>
      <c r="D139">
        <v>-1.1522761236780374E-2</v>
      </c>
      <c r="E139">
        <v>1.398624197473987E-2</v>
      </c>
      <c r="F139" s="77">
        <v>266.33</v>
      </c>
      <c r="G139" s="74">
        <f t="shared" si="60"/>
        <v>-5.3549155277832867E-3</v>
      </c>
      <c r="I139">
        <f t="shared" si="42"/>
        <v>-1.1217195044589871E-2</v>
      </c>
      <c r="J139">
        <f t="shared" si="43"/>
        <v>-1.154517712122519E-2</v>
      </c>
      <c r="K139">
        <f t="shared" si="44"/>
        <v>1.369276028466559E-2</v>
      </c>
      <c r="M139">
        <f t="shared" si="51"/>
        <v>-4.86399400350024E-3</v>
      </c>
      <c r="O139" s="75">
        <f t="shared" si="52"/>
        <v>5.4560369432977739E-5</v>
      </c>
      <c r="P139" s="75">
        <f t="shared" si="53"/>
        <v>5.6155672286987487E-5</v>
      </c>
      <c r="Q139" s="75">
        <f t="shared" si="53"/>
        <v>-6.6601503915979672E-5</v>
      </c>
      <c r="R139" s="75"/>
      <c r="S139" s="75">
        <f t="shared" si="54"/>
        <v>2.3658437666086291E-5</v>
      </c>
      <c r="U139">
        <f t="shared" si="45"/>
        <v>-9.77570682880919E-3</v>
      </c>
      <c r="V139" s="76">
        <f t="shared" si="46"/>
        <v>-1.1312181814585069E-2</v>
      </c>
      <c r="W139">
        <f t="shared" si="47"/>
        <v>1.8548401807335017E-2</v>
      </c>
      <c r="X139" s="76">
        <f t="shared" si="55"/>
        <v>9.5564444002826633E-5</v>
      </c>
      <c r="Y139" s="76">
        <f t="shared" si="55"/>
        <v>1.2796545740622914E-4</v>
      </c>
      <c r="Z139" s="76">
        <f t="shared" si="55"/>
        <v>3.4404320960634892E-4</v>
      </c>
      <c r="AA139">
        <f t="shared" si="56"/>
        <v>-8.6269137624656359E-4</v>
      </c>
      <c r="AB139">
        <f t="shared" si="56"/>
        <v>-2.1057942219530608E-4</v>
      </c>
      <c r="AC139">
        <f t="shared" si="56"/>
        <v>-4.562159832595147E-3</v>
      </c>
      <c r="AD139">
        <f t="shared" si="48"/>
        <v>-9.77570682880919E-3</v>
      </c>
      <c r="AE139">
        <f t="shared" si="49"/>
        <v>-1.1312181814585069E-2</v>
      </c>
      <c r="AF139">
        <f t="shared" si="50"/>
        <v>1.8548401807335017E-2</v>
      </c>
      <c r="AG139">
        <f t="shared" si="57"/>
        <v>9.5564444002826633E-5</v>
      </c>
      <c r="AH139">
        <f t="shared" si="57"/>
        <v>1.2796545740622914E-4</v>
      </c>
      <c r="AI139">
        <f t="shared" si="57"/>
        <v>3.4404320960634892E-4</v>
      </c>
      <c r="AJ139">
        <f t="shared" si="58"/>
        <v>2.0778882762345687E-6</v>
      </c>
      <c r="AK139">
        <f t="shared" si="58"/>
        <v>5.4286812916324055E-8</v>
      </c>
      <c r="AL139">
        <f t="shared" si="58"/>
        <v>2.3577254596671478E-5</v>
      </c>
      <c r="AM139">
        <f t="shared" si="59"/>
        <v>1.2582546466837155E-4</v>
      </c>
      <c r="AN139">
        <f t="shared" si="59"/>
        <v>1.3329111476046156E-4</v>
      </c>
      <c r="AO139">
        <f t="shared" si="59"/>
        <v>1.8749168421331529E-4</v>
      </c>
    </row>
    <row r="140" spans="1:41" x14ac:dyDescent="0.4">
      <c r="A140" s="2">
        <v>138</v>
      </c>
      <c r="B140" s="3">
        <v>43430</v>
      </c>
      <c r="C140">
        <v>-5.3619431413853991E-3</v>
      </c>
      <c r="D140">
        <v>-1.8379798937089534E-2</v>
      </c>
      <c r="E140">
        <v>4.08219945202552E-2</v>
      </c>
      <c r="F140" s="77">
        <v>269.79000000000002</v>
      </c>
      <c r="G140" s="74">
        <f t="shared" si="60"/>
        <v>1.2907737219246018E-2</v>
      </c>
      <c r="I140">
        <f t="shared" si="42"/>
        <v>-5.9407399809195153E-3</v>
      </c>
      <c r="J140">
        <f t="shared" si="43"/>
        <v>-1.8402214821534348E-2</v>
      </c>
      <c r="K140">
        <f t="shared" si="44"/>
        <v>4.052851283018092E-2</v>
      </c>
      <c r="M140">
        <f t="shared" si="51"/>
        <v>1.3398658743529064E-2</v>
      </c>
      <c r="O140" s="75">
        <f t="shared" si="52"/>
        <v>-7.959794768837995E-5</v>
      </c>
      <c r="P140" s="75">
        <f t="shared" si="53"/>
        <v>-2.4656499651885133E-4</v>
      </c>
      <c r="Q140" s="75">
        <f t="shared" si="53"/>
        <v>5.4302771279433339E-4</v>
      </c>
      <c r="R140" s="75"/>
      <c r="S140" s="75">
        <f t="shared" si="54"/>
        <v>1.7952405612554784E-4</v>
      </c>
      <c r="U140">
        <f t="shared" si="45"/>
        <v>-9.9115525831071673E-3</v>
      </c>
      <c r="V140" s="76">
        <f t="shared" si="46"/>
        <v>-1.9044038105088638E-2</v>
      </c>
      <c r="W140">
        <f t="shared" si="47"/>
        <v>2.7152862346989635E-2</v>
      </c>
      <c r="X140" s="76">
        <f t="shared" si="55"/>
        <v>9.8238874607698361E-5</v>
      </c>
      <c r="Y140" s="76">
        <f t="shared" si="55"/>
        <v>3.6267538734806808E-4</v>
      </c>
      <c r="Z140" s="76">
        <f t="shared" si="55"/>
        <v>7.3727793363456749E-4</v>
      </c>
      <c r="AA140">
        <f t="shared" si="56"/>
        <v>4.5496094417217681E-3</v>
      </c>
      <c r="AB140">
        <f t="shared" si="56"/>
        <v>6.6423916799910362E-4</v>
      </c>
      <c r="AC140">
        <f t="shared" si="56"/>
        <v>1.3669132173265566E-2</v>
      </c>
      <c r="AD140">
        <f t="shared" si="48"/>
        <v>-9.9115525831071673E-3</v>
      </c>
      <c r="AE140">
        <f t="shared" si="49"/>
        <v>-1.9044038105088638E-2</v>
      </c>
      <c r="AF140">
        <f t="shared" si="50"/>
        <v>2.7152862346989635E-2</v>
      </c>
      <c r="AG140">
        <f t="shared" si="57"/>
        <v>9.8238874607698361E-5</v>
      </c>
      <c r="AH140">
        <f t="shared" si="57"/>
        <v>3.6267538734806808E-4</v>
      </c>
      <c r="AI140">
        <f t="shared" si="57"/>
        <v>7.3727793363456749E-4</v>
      </c>
      <c r="AJ140">
        <f t="shared" si="58"/>
        <v>1.5767352721692271E-5</v>
      </c>
      <c r="AK140">
        <f t="shared" si="58"/>
        <v>4.119371273124087E-7</v>
      </c>
      <c r="AL140">
        <f t="shared" si="58"/>
        <v>1.7890802584849525E-4</v>
      </c>
      <c r="AM140">
        <f t="shared" si="59"/>
        <v>3.5292391520895606E-5</v>
      </c>
      <c r="AN140">
        <f t="shared" si="59"/>
        <v>3.3864151033789845E-4</v>
      </c>
      <c r="AO140">
        <f t="shared" si="59"/>
        <v>1.6425603522261395E-3</v>
      </c>
    </row>
    <row r="141" spans="1:41" x14ac:dyDescent="0.4">
      <c r="A141" s="2">
        <v>139</v>
      </c>
      <c r="B141" s="3">
        <v>43431</v>
      </c>
      <c r="C141">
        <v>-9.0009608589761685E-3</v>
      </c>
      <c r="D141">
        <v>1.6849203649194455E-3</v>
      </c>
      <c r="E141">
        <v>-1.7937700686667318E-2</v>
      </c>
      <c r="F141" s="77">
        <v>272.08</v>
      </c>
      <c r="G141" s="74">
        <f t="shared" si="60"/>
        <v>8.4522621044061733E-3</v>
      </c>
      <c r="I141">
        <f t="shared" si="42"/>
        <v>-9.5797576985102856E-3</v>
      </c>
      <c r="J141">
        <f t="shared" si="43"/>
        <v>1.6625044804746305E-3</v>
      </c>
      <c r="K141">
        <f t="shared" si="44"/>
        <v>-1.8231182376741598E-2</v>
      </c>
      <c r="M141">
        <f t="shared" si="51"/>
        <v>8.9431836286892191E-3</v>
      </c>
      <c r="O141" s="75">
        <f t="shared" si="52"/>
        <v>-8.5673532216126697E-5</v>
      </c>
      <c r="P141" s="75">
        <f t="shared" si="53"/>
        <v>1.4868082852403192E-5</v>
      </c>
      <c r="Q141" s="75">
        <f t="shared" si="53"/>
        <v>-1.6304481176332287E-4</v>
      </c>
      <c r="R141" s="75"/>
      <c r="S141" s="75">
        <f t="shared" si="54"/>
        <v>7.9980533416454863E-5</v>
      </c>
      <c r="U141">
        <f t="shared" si="45"/>
        <v>-1.2230150318863271E-2</v>
      </c>
      <c r="V141" s="76">
        <f t="shared" si="46"/>
        <v>1.234107609424653E-3</v>
      </c>
      <c r="W141">
        <f t="shared" si="47"/>
        <v>-2.7159008714741043E-2</v>
      </c>
      <c r="X141" s="76">
        <f t="shared" si="55"/>
        <v>1.4957657682199138E-4</v>
      </c>
      <c r="Y141" s="76">
        <f t="shared" si="55"/>
        <v>1.5230215916398319E-6</v>
      </c>
      <c r="Z141" s="76">
        <f t="shared" si="55"/>
        <v>7.3761175436737986E-4</v>
      </c>
      <c r="AA141">
        <f t="shared" si="56"/>
        <v>3.2291894598871023E-3</v>
      </c>
      <c r="AB141">
        <f t="shared" si="56"/>
        <v>4.5081275549479246E-4</v>
      </c>
      <c r="AC141">
        <f t="shared" si="56"/>
        <v>9.2213080280737266E-3</v>
      </c>
      <c r="AD141">
        <f t="shared" si="48"/>
        <v>-1.2230150318863271E-2</v>
      </c>
      <c r="AE141">
        <f t="shared" si="49"/>
        <v>1.234107609424653E-3</v>
      </c>
      <c r="AF141">
        <f t="shared" si="50"/>
        <v>-2.7159008714741043E-2</v>
      </c>
      <c r="AG141">
        <f t="shared" si="57"/>
        <v>1.4957657682199138E-4</v>
      </c>
      <c r="AH141">
        <f t="shared" si="57"/>
        <v>1.5230215916398319E-6</v>
      </c>
      <c r="AI141">
        <f t="shared" si="57"/>
        <v>7.3761175436737986E-4</v>
      </c>
      <c r="AJ141">
        <f t="shared" si="58"/>
        <v>7.0245810420215656E-6</v>
      </c>
      <c r="AK141">
        <f t="shared" si="58"/>
        <v>1.8352387912541099E-7</v>
      </c>
      <c r="AL141">
        <f t="shared" si="58"/>
        <v>7.9706083121476592E-5</v>
      </c>
      <c r="AM141">
        <f t="shared" si="59"/>
        <v>9.177175756216709E-5</v>
      </c>
      <c r="AN141">
        <f t="shared" si="59"/>
        <v>2.7639211475982213E-6</v>
      </c>
      <c r="AO141">
        <f t="shared" si="59"/>
        <v>3.3237601085401344E-4</v>
      </c>
    </row>
    <row r="142" spans="1:41" x14ac:dyDescent="0.4">
      <c r="A142" s="2">
        <v>140</v>
      </c>
      <c r="B142" s="3">
        <v>43432</v>
      </c>
      <c r="C142">
        <v>1.4362904000361623E-2</v>
      </c>
      <c r="D142">
        <v>2.0000666706669435E-2</v>
      </c>
      <c r="E142">
        <v>1.3483350337286988E-2</v>
      </c>
      <c r="F142" s="77">
        <v>273.45</v>
      </c>
      <c r="G142" s="74">
        <f t="shared" si="60"/>
        <v>5.0226490938417171E-3</v>
      </c>
      <c r="I142">
        <f t="shared" si="42"/>
        <v>1.3784107160827506E-2</v>
      </c>
      <c r="J142">
        <f t="shared" si="43"/>
        <v>1.9978250822224621E-2</v>
      </c>
      <c r="K142">
        <f t="shared" si="44"/>
        <v>1.3189868647212707E-2</v>
      </c>
      <c r="M142">
        <f t="shared" si="51"/>
        <v>5.5135706181247638E-3</v>
      </c>
      <c r="O142" s="75">
        <f t="shared" si="52"/>
        <v>7.5999648239021694E-5</v>
      </c>
      <c r="P142" s="75">
        <f t="shared" si="53"/>
        <v>1.1015149673494457E-4</v>
      </c>
      <c r="Q142" s="75">
        <f t="shared" si="53"/>
        <v>7.2723272230197005E-5</v>
      </c>
      <c r="R142" s="75"/>
      <c r="S142" s="75">
        <f t="shared" si="54"/>
        <v>3.0399460961048691E-5</v>
      </c>
      <c r="U142">
        <f t="shared" si="45"/>
        <v>1.2150111093566307E-2</v>
      </c>
      <c r="V142" s="76">
        <f t="shared" si="46"/>
        <v>1.9714139461082421E-2</v>
      </c>
      <c r="W142">
        <f t="shared" si="47"/>
        <v>7.6857659669316344E-3</v>
      </c>
      <c r="X142" s="76">
        <f t="shared" si="55"/>
        <v>1.4762519958600305E-4</v>
      </c>
      <c r="Y142" s="76">
        <f t="shared" si="55"/>
        <v>3.8864729469100711E-4</v>
      </c>
      <c r="Z142" s="76">
        <f t="shared" si="55"/>
        <v>5.9070998498444559E-5</v>
      </c>
      <c r="AA142">
        <f t="shared" si="56"/>
        <v>2.2127929067953154E-3</v>
      </c>
      <c r="AB142">
        <f t="shared" si="56"/>
        <v>2.8652724558701385E-4</v>
      </c>
      <c r="AC142">
        <f t="shared" si="56"/>
        <v>5.7975843703553537E-3</v>
      </c>
      <c r="AD142">
        <f t="shared" si="48"/>
        <v>1.2150111093566307E-2</v>
      </c>
      <c r="AE142">
        <f t="shared" si="49"/>
        <v>1.9714139461082421E-2</v>
      </c>
      <c r="AF142">
        <f t="shared" si="50"/>
        <v>7.6857659669316344E-3</v>
      </c>
      <c r="AG142">
        <f t="shared" si="57"/>
        <v>1.4762519958600305E-4</v>
      </c>
      <c r="AH142">
        <f t="shared" si="57"/>
        <v>3.8864729469100711E-4</v>
      </c>
      <c r="AI142">
        <f t="shared" si="57"/>
        <v>5.9070998498444559E-5</v>
      </c>
      <c r="AJ142">
        <f t="shared" si="58"/>
        <v>2.6699431478250647E-6</v>
      </c>
      <c r="AK142">
        <f t="shared" si="58"/>
        <v>6.9754811084384963E-8</v>
      </c>
      <c r="AL142">
        <f t="shared" si="58"/>
        <v>3.0295146315077293E-5</v>
      </c>
      <c r="AM142">
        <f t="shared" si="59"/>
        <v>1.9000161022117613E-4</v>
      </c>
      <c r="AN142">
        <f t="shared" si="59"/>
        <v>3.9913050591571875E-4</v>
      </c>
      <c r="AO142">
        <f t="shared" si="59"/>
        <v>1.7397263493072477E-4</v>
      </c>
    </row>
    <row r="143" spans="1:41" x14ac:dyDescent="0.4">
      <c r="A143" s="2">
        <v>141</v>
      </c>
      <c r="B143" s="3">
        <v>43433</v>
      </c>
      <c r="C143">
        <v>-1.0752791776261849E-2</v>
      </c>
      <c r="D143">
        <v>-1.1618387953865076E-2</v>
      </c>
      <c r="E143">
        <v>0</v>
      </c>
      <c r="F143" s="77">
        <v>274.16000000000003</v>
      </c>
      <c r="G143" s="74">
        <f t="shared" si="60"/>
        <v>2.5930877735718832E-3</v>
      </c>
      <c r="I143">
        <f t="shared" si="42"/>
        <v>-1.1331588615795966E-2</v>
      </c>
      <c r="J143">
        <f t="shared" si="43"/>
        <v>-1.1640803838309892E-2</v>
      </c>
      <c r="K143">
        <f t="shared" si="44"/>
        <v>-2.9348169007428022E-4</v>
      </c>
      <c r="M143">
        <f t="shared" si="51"/>
        <v>3.0840092978549299E-3</v>
      </c>
      <c r="O143" s="75">
        <f t="shared" si="52"/>
        <v>-3.4946724650581837E-5</v>
      </c>
      <c r="P143" s="75">
        <f t="shared" si="53"/>
        <v>-3.5900347271853064E-5</v>
      </c>
      <c r="Q143" s="75">
        <f t="shared" si="53"/>
        <v>-9.0510026093925907E-7</v>
      </c>
      <c r="R143" s="75"/>
      <c r="S143" s="75">
        <f t="shared" si="54"/>
        <v>9.5111133492556586E-6</v>
      </c>
      <c r="U143">
        <f t="shared" si="45"/>
        <v>-1.2245562411202952E-2</v>
      </c>
      <c r="V143" s="76">
        <f t="shared" si="46"/>
        <v>-1.1788534220279442E-2</v>
      </c>
      <c r="W143">
        <f t="shared" si="47"/>
        <v>-3.3721951079335017E-3</v>
      </c>
      <c r="X143" s="76">
        <f t="shared" si="55"/>
        <v>1.4995379876666664E-4</v>
      </c>
      <c r="Y143" s="76">
        <f t="shared" si="55"/>
        <v>1.3896953906269944E-4</v>
      </c>
      <c r="Z143" s="76">
        <f t="shared" si="55"/>
        <v>1.1371699845970641E-5</v>
      </c>
      <c r="AA143">
        <f t="shared" si="56"/>
        <v>1.4927706349411015E-3</v>
      </c>
      <c r="AB143">
        <f t="shared" si="56"/>
        <v>1.7014626641436559E-4</v>
      </c>
      <c r="AC143">
        <f t="shared" si="56"/>
        <v>3.3721951079335017E-3</v>
      </c>
      <c r="AD143">
        <f t="shared" si="48"/>
        <v>-1.2245562411202952E-2</v>
      </c>
      <c r="AE143">
        <f t="shared" si="49"/>
        <v>-1.1788534220279442E-2</v>
      </c>
      <c r="AF143">
        <f t="shared" si="50"/>
        <v>-3.3721951079335017E-3</v>
      </c>
      <c r="AG143">
        <f t="shared" si="57"/>
        <v>1.4995379876666664E-4</v>
      </c>
      <c r="AH143">
        <f t="shared" si="57"/>
        <v>1.3896953906269944E-4</v>
      </c>
      <c r="AI143">
        <f t="shared" si="57"/>
        <v>1.1371699845970641E-5</v>
      </c>
      <c r="AJ143">
        <f t="shared" si="58"/>
        <v>8.3534809869064944E-7</v>
      </c>
      <c r="AK143">
        <f t="shared" si="58"/>
        <v>2.1824265756869313E-8</v>
      </c>
      <c r="AL143">
        <f t="shared" si="58"/>
        <v>9.4784763093064086E-6</v>
      </c>
      <c r="AM143">
        <f t="shared" si="59"/>
        <v>1.2840490055763675E-4</v>
      </c>
      <c r="AN143">
        <f t="shared" si="59"/>
        <v>1.3550831400201032E-4</v>
      </c>
      <c r="AO143">
        <f t="shared" si="59"/>
        <v>8.6131502408855869E-8</v>
      </c>
    </row>
    <row r="144" spans="1:41" x14ac:dyDescent="0.4">
      <c r="A144" s="2">
        <v>142</v>
      </c>
      <c r="B144" s="3">
        <v>43434</v>
      </c>
      <c r="C144">
        <v>-1.8182319083190474E-2</v>
      </c>
      <c r="D144">
        <v>1.8197359051907513E-2</v>
      </c>
      <c r="E144">
        <v>4.4543503493803746E-3</v>
      </c>
      <c r="F144" s="77">
        <v>271.35000000000002</v>
      </c>
      <c r="G144" s="74">
        <f t="shared" si="60"/>
        <v>-1.0302377056939517E-2</v>
      </c>
      <c r="I144">
        <f t="shared" si="42"/>
        <v>-1.876111592272459E-2</v>
      </c>
      <c r="J144">
        <f t="shared" si="43"/>
        <v>1.8174943167462699E-2</v>
      </c>
      <c r="K144">
        <f t="shared" si="44"/>
        <v>4.160868659306094E-3</v>
      </c>
      <c r="M144">
        <f t="shared" si="51"/>
        <v>-9.8114555326564712E-3</v>
      </c>
      <c r="O144" s="75">
        <f t="shared" si="52"/>
        <v>1.8407385461882559E-4</v>
      </c>
      <c r="P144" s="75">
        <f t="shared" si="53"/>
        <v>-1.7832264669611882E-4</v>
      </c>
      <c r="Q144" s="75">
        <f t="shared" si="53"/>
        <v>-4.0824177828005692E-5</v>
      </c>
      <c r="R144" s="75"/>
      <c r="S144" s="75">
        <f t="shared" si="54"/>
        <v>9.6264659669295275E-5</v>
      </c>
      <c r="U144">
        <f t="shared" si="45"/>
        <v>-1.5853403141869442E-2</v>
      </c>
      <c r="V144" s="76">
        <f t="shared" si="46"/>
        <v>1.8644932046719565E-2</v>
      </c>
      <c r="W144">
        <f t="shared" si="47"/>
        <v>1.3955475899345446E-2</v>
      </c>
      <c r="X144" s="76">
        <f t="shared" si="55"/>
        <v>2.5133039117863589E-4</v>
      </c>
      <c r="Y144" s="76">
        <f t="shared" si="55"/>
        <v>3.4763349102679022E-4</v>
      </c>
      <c r="Z144" s="76">
        <f t="shared" si="55"/>
        <v>1.9475530757721157E-4</v>
      </c>
      <c r="AA144">
        <f t="shared" si="56"/>
        <v>-2.3289159413210337E-3</v>
      </c>
      <c r="AB144">
        <f t="shared" si="56"/>
        <v>-4.4757299481205357E-4</v>
      </c>
      <c r="AC144">
        <f t="shared" si="56"/>
        <v>-9.5011255499650709E-3</v>
      </c>
      <c r="AD144">
        <f t="shared" si="48"/>
        <v>-1.5853403141869442E-2</v>
      </c>
      <c r="AE144">
        <f t="shared" si="49"/>
        <v>1.8644932046719565E-2</v>
      </c>
      <c r="AF144">
        <f t="shared" si="50"/>
        <v>1.3955475899345446E-2</v>
      </c>
      <c r="AG144">
        <f t="shared" si="57"/>
        <v>2.5133039117863589E-4</v>
      </c>
      <c r="AH144">
        <f t="shared" si="57"/>
        <v>3.4763349102679022E-4</v>
      </c>
      <c r="AI144">
        <f t="shared" si="57"/>
        <v>1.9475530757721157E-4</v>
      </c>
      <c r="AJ144">
        <f t="shared" si="58"/>
        <v>8.4547936159483916E-6</v>
      </c>
      <c r="AK144">
        <f t="shared" si="58"/>
        <v>2.2088954662512742E-7</v>
      </c>
      <c r="AL144">
        <f t="shared" si="58"/>
        <v>9.5934330986631285E-5</v>
      </c>
      <c r="AM144">
        <f t="shared" si="59"/>
        <v>3.5197947066591015E-4</v>
      </c>
      <c r="AN144">
        <f t="shared" si="59"/>
        <v>3.3032855914049905E-4</v>
      </c>
      <c r="AO144">
        <f t="shared" si="59"/>
        <v>1.7312827999995692E-5</v>
      </c>
    </row>
    <row r="145" spans="1:41" x14ac:dyDescent="0.4">
      <c r="A145" s="2">
        <v>143</v>
      </c>
      <c r="B145" s="3">
        <v>43437</v>
      </c>
      <c r="C145">
        <v>-7.366515816762554E-3</v>
      </c>
      <c r="D145">
        <v>-4.9301661078587208E-3</v>
      </c>
      <c r="E145">
        <v>8.8496152769826E-3</v>
      </c>
      <c r="F145" s="77">
        <v>276.18</v>
      </c>
      <c r="G145" s="74">
        <f t="shared" si="60"/>
        <v>1.7643326547791181E-2</v>
      </c>
      <c r="I145">
        <f t="shared" si="42"/>
        <v>-7.945312656296671E-3</v>
      </c>
      <c r="J145">
        <f t="shared" si="43"/>
        <v>-4.9525819923035355E-3</v>
      </c>
      <c r="K145">
        <f t="shared" si="44"/>
        <v>8.5561335869083193E-3</v>
      </c>
      <c r="M145">
        <f t="shared" si="51"/>
        <v>1.8134248072074227E-2</v>
      </c>
      <c r="O145" s="75">
        <f t="shared" si="52"/>
        <v>-1.4408227071947485E-4</v>
      </c>
      <c r="P145" s="75">
        <f t="shared" si="53"/>
        <v>-8.9811350445719926E-5</v>
      </c>
      <c r="Q145" s="75">
        <f t="shared" si="53"/>
        <v>1.5515904900280174E-4</v>
      </c>
      <c r="R145" s="75"/>
      <c r="S145" s="75">
        <f t="shared" si="54"/>
        <v>3.288509531395278E-4</v>
      </c>
      <c r="U145">
        <f t="shared" si="45"/>
        <v>-1.3319559598033721E-2</v>
      </c>
      <c r="V145" s="76">
        <f t="shared" si="46"/>
        <v>-5.821249734739159E-3</v>
      </c>
      <c r="W145">
        <f t="shared" si="47"/>
        <v>-9.5469742413057789E-3</v>
      </c>
      <c r="X145" s="76">
        <f t="shared" si="55"/>
        <v>1.7741066788557223E-4</v>
      </c>
      <c r="Y145" s="76">
        <f t="shared" si="55"/>
        <v>3.388694847420073E-5</v>
      </c>
      <c r="Z145" s="76">
        <f t="shared" si="55"/>
        <v>9.1144717164156057E-5</v>
      </c>
      <c r="AA145">
        <f t="shared" si="56"/>
        <v>5.9530437812711674E-3</v>
      </c>
      <c r="AB145">
        <f t="shared" si="56"/>
        <v>8.9108362688043773E-4</v>
      </c>
      <c r="AC145">
        <f t="shared" si="56"/>
        <v>1.8396589518288379E-2</v>
      </c>
      <c r="AD145">
        <f t="shared" si="48"/>
        <v>-1.3319559598033721E-2</v>
      </c>
      <c r="AE145">
        <f t="shared" si="49"/>
        <v>-5.821249734739159E-3</v>
      </c>
      <c r="AF145">
        <f t="shared" si="50"/>
        <v>-9.5469742413057789E-3</v>
      </c>
      <c r="AG145">
        <f t="shared" si="57"/>
        <v>1.7741066788557223E-4</v>
      </c>
      <c r="AH145">
        <f t="shared" si="57"/>
        <v>3.388694847420073E-5</v>
      </c>
      <c r="AI145">
        <f t="shared" si="57"/>
        <v>9.1144717164156057E-5</v>
      </c>
      <c r="AJ145">
        <f t="shared" si="58"/>
        <v>2.8882530190770047E-5</v>
      </c>
      <c r="AK145">
        <f t="shared" si="58"/>
        <v>7.5458364674820137E-7</v>
      </c>
      <c r="AL145">
        <f t="shared" si="58"/>
        <v>3.2772251303994659E-4</v>
      </c>
      <c r="AM145">
        <f t="shared" si="59"/>
        <v>6.3127993206308058E-5</v>
      </c>
      <c r="AN145">
        <f t="shared" si="59"/>
        <v>2.4528068390489259E-5</v>
      </c>
      <c r="AO145">
        <f t="shared" si="59"/>
        <v>7.3207421957020627E-5</v>
      </c>
    </row>
    <row r="146" spans="1:41" x14ac:dyDescent="0.4">
      <c r="A146" s="2">
        <v>144</v>
      </c>
      <c r="B146" s="3">
        <v>43438</v>
      </c>
      <c r="C146">
        <v>5.5299680094611755E-3</v>
      </c>
      <c r="D146">
        <v>-9.9338565242907371E-3</v>
      </c>
      <c r="E146">
        <v>0</v>
      </c>
      <c r="F146" s="77">
        <v>273.29000000000002</v>
      </c>
      <c r="G146" s="74">
        <f t="shared" si="60"/>
        <v>-1.051932462063458E-2</v>
      </c>
      <c r="I146">
        <f t="shared" si="42"/>
        <v>4.9511711699270593E-3</v>
      </c>
      <c r="J146">
        <f t="shared" si="43"/>
        <v>-9.9562724087355527E-3</v>
      </c>
      <c r="K146">
        <f t="shared" si="44"/>
        <v>-2.9348169007428022E-4</v>
      </c>
      <c r="M146">
        <f t="shared" si="51"/>
        <v>-1.0028403096351534E-2</v>
      </c>
      <c r="O146" s="75">
        <f t="shared" si="52"/>
        <v>-4.9652340291062972E-5</v>
      </c>
      <c r="P146" s="75">
        <f t="shared" si="53"/>
        <v>9.9845513051882964E-5</v>
      </c>
      <c r="Q146" s="75">
        <f t="shared" si="53"/>
        <v>2.9431526894633929E-6</v>
      </c>
      <c r="R146" s="75"/>
      <c r="S146" s="75">
        <f t="shared" si="54"/>
        <v>1.0056886866291305E-4</v>
      </c>
      <c r="U146">
        <f t="shared" si="45"/>
        <v>7.9231783056444311E-3</v>
      </c>
      <c r="V146" s="76">
        <f t="shared" si="46"/>
        <v>-9.4758912954233821E-3</v>
      </c>
      <c r="W146">
        <f t="shared" si="47"/>
        <v>9.7177005699510439E-3</v>
      </c>
      <c r="X146" s="76">
        <f t="shared" si="55"/>
        <v>6.2776754463034565E-5</v>
      </c>
      <c r="Y146" s="76">
        <f t="shared" si="55"/>
        <v>8.979251584268062E-5</v>
      </c>
      <c r="Z146" s="76">
        <f t="shared" si="55"/>
        <v>9.4433704367226839E-5</v>
      </c>
      <c r="AA146">
        <f t="shared" si="56"/>
        <v>-2.3932102961832552E-3</v>
      </c>
      <c r="AB146">
        <f t="shared" si="56"/>
        <v>-4.5796522886735531E-4</v>
      </c>
      <c r="AC146">
        <f t="shared" si="56"/>
        <v>-9.7177005699510439E-3</v>
      </c>
      <c r="AD146">
        <f t="shared" si="48"/>
        <v>7.9231783056444311E-3</v>
      </c>
      <c r="AE146">
        <f t="shared" si="49"/>
        <v>-9.4758912954233821E-3</v>
      </c>
      <c r="AF146">
        <f t="shared" si="50"/>
        <v>9.7177005699510439E-3</v>
      </c>
      <c r="AG146">
        <f t="shared" si="57"/>
        <v>6.2776754463034565E-5</v>
      </c>
      <c r="AH146">
        <f t="shared" si="57"/>
        <v>8.979251584268062E-5</v>
      </c>
      <c r="AI146">
        <f t="shared" si="57"/>
        <v>9.4433704367226839E-5</v>
      </c>
      <c r="AJ146">
        <f t="shared" si="58"/>
        <v>8.8328264147549772E-6</v>
      </c>
      <c r="AK146">
        <f t="shared" si="58"/>
        <v>2.3076601402704024E-7</v>
      </c>
      <c r="AL146">
        <f t="shared" si="58"/>
        <v>1.0022377024344577E-4</v>
      </c>
      <c r="AM146">
        <f t="shared" si="59"/>
        <v>2.4514095953916883E-5</v>
      </c>
      <c r="AN146">
        <f t="shared" si="59"/>
        <v>9.9127360276948846E-5</v>
      </c>
      <c r="AO146">
        <f t="shared" si="59"/>
        <v>8.6131502408855869E-8</v>
      </c>
    </row>
    <row r="147" spans="1:41" x14ac:dyDescent="0.4">
      <c r="A147" s="2">
        <v>145</v>
      </c>
      <c r="B147" s="3">
        <v>43439</v>
      </c>
      <c r="C147">
        <v>9.1491946535880823E-3</v>
      </c>
      <c r="D147">
        <v>1.6625107736134572E-3</v>
      </c>
      <c r="E147">
        <v>8.7719860728370409E-3</v>
      </c>
      <c r="F147" s="77">
        <v>271.49</v>
      </c>
      <c r="G147" s="74">
        <f t="shared" si="60"/>
        <v>-6.6081961534333114E-3</v>
      </c>
      <c r="I147">
        <f t="shared" si="42"/>
        <v>8.5703978140539653E-3</v>
      </c>
      <c r="J147">
        <f t="shared" si="43"/>
        <v>1.6400948891686423E-3</v>
      </c>
      <c r="K147">
        <f t="shared" si="44"/>
        <v>8.4785043827627603E-3</v>
      </c>
      <c r="M147">
        <f t="shared" si="51"/>
        <v>-6.1172746291502647E-3</v>
      </c>
      <c r="O147" s="75">
        <f t="shared" si="52"/>
        <v>-5.242747710963721E-5</v>
      </c>
      <c r="P147" s="75">
        <f t="shared" si="53"/>
        <v>-1.0032910854910351E-5</v>
      </c>
      <c r="Q147" s="75">
        <f t="shared" si="53"/>
        <v>-5.1865339753813956E-5</v>
      </c>
      <c r="R147" s="75"/>
      <c r="S147" s="75">
        <f t="shared" si="54"/>
        <v>3.7421048888445511E-5</v>
      </c>
      <c r="U147">
        <f t="shared" si="45"/>
        <v>1.0383306975592532E-2</v>
      </c>
      <c r="V147" s="76">
        <f t="shared" si="46"/>
        <v>1.9331249128477471E-3</v>
      </c>
      <c r="W147">
        <f t="shared" si="47"/>
        <v>1.4585274389777384E-2</v>
      </c>
      <c r="X147" s="76">
        <f t="shared" si="55"/>
        <v>1.0781306374938853E-4</v>
      </c>
      <c r="Y147" s="76">
        <f t="shared" si="55"/>
        <v>3.7369719286726096E-6</v>
      </c>
      <c r="Z147" s="76">
        <f t="shared" si="55"/>
        <v>2.1273022902509607E-4</v>
      </c>
      <c r="AA147">
        <f t="shared" si="56"/>
        <v>-1.2341123220044503E-3</v>
      </c>
      <c r="AB147">
        <f t="shared" si="56"/>
        <v>-2.7061413923428976E-4</v>
      </c>
      <c r="AC147">
        <f t="shared" si="56"/>
        <v>-5.8132883169403436E-3</v>
      </c>
      <c r="AD147">
        <f t="shared" si="48"/>
        <v>1.0383306975592532E-2</v>
      </c>
      <c r="AE147">
        <f t="shared" si="49"/>
        <v>1.9331249128477471E-3</v>
      </c>
      <c r="AF147">
        <f t="shared" si="50"/>
        <v>1.4585274389777384E-2</v>
      </c>
      <c r="AG147">
        <f t="shared" si="57"/>
        <v>1.0781306374938853E-4</v>
      </c>
      <c r="AH147">
        <f t="shared" si="57"/>
        <v>3.7369719286726096E-6</v>
      </c>
      <c r="AI147">
        <f t="shared" si="57"/>
        <v>2.1273022902509607E-4</v>
      </c>
      <c r="AJ147">
        <f t="shared" si="58"/>
        <v>3.2866396279904689E-6</v>
      </c>
      <c r="AK147">
        <f t="shared" si="58"/>
        <v>8.5866594777376723E-8</v>
      </c>
      <c r="AL147">
        <f t="shared" si="58"/>
        <v>3.7292639918573393E-5</v>
      </c>
      <c r="AM147">
        <f t="shared" si="59"/>
        <v>7.3451718691140981E-5</v>
      </c>
      <c r="AN147">
        <f t="shared" si="59"/>
        <v>2.6899112454771009E-6</v>
      </c>
      <c r="AO147">
        <f t="shared" si="59"/>
        <v>7.1885036568527334E-5</v>
      </c>
    </row>
    <row r="148" spans="1:41" x14ac:dyDescent="0.4">
      <c r="A148" s="2">
        <v>146</v>
      </c>
      <c r="B148" s="3">
        <v>43440</v>
      </c>
      <c r="C148">
        <v>5.4496047675646848E-3</v>
      </c>
      <c r="D148">
        <v>9.9174366573459242E-3</v>
      </c>
      <c r="E148">
        <v>1.3015368112070227E-2</v>
      </c>
      <c r="F148" s="77">
        <v>267.18</v>
      </c>
      <c r="G148" s="74">
        <f t="shared" si="60"/>
        <v>-1.6002717721471119E-2</v>
      </c>
      <c r="I148">
        <f t="shared" si="42"/>
        <v>4.8708079280305686E-3</v>
      </c>
      <c r="J148">
        <f t="shared" si="43"/>
        <v>9.8950207729011086E-3</v>
      </c>
      <c r="K148">
        <f t="shared" si="44"/>
        <v>1.2721886421995947E-2</v>
      </c>
      <c r="M148">
        <f t="shared" si="51"/>
        <v>-1.5511796197188073E-2</v>
      </c>
      <c r="O148" s="75">
        <f t="shared" si="52"/>
        <v>-7.5554979895258091E-5</v>
      </c>
      <c r="P148" s="75">
        <f t="shared" si="53"/>
        <v>-1.534895455961844E-4</v>
      </c>
      <c r="Q148" s="75">
        <f t="shared" si="53"/>
        <v>-1.973393094217753E-4</v>
      </c>
      <c r="R148" s="75"/>
      <c r="S148" s="75">
        <f t="shared" si="54"/>
        <v>2.4061582126309837E-4</v>
      </c>
      <c r="U148">
        <f t="shared" si="45"/>
        <v>9.4678677532991362E-3</v>
      </c>
      <c r="V148" s="76">
        <f t="shared" si="46"/>
        <v>1.063806768227272E-2</v>
      </c>
      <c r="W148">
        <f t="shared" si="47"/>
        <v>2.820704566603497E-2</v>
      </c>
      <c r="X148" s="76">
        <f t="shared" si="55"/>
        <v>8.9640519793961632E-5</v>
      </c>
      <c r="Y148" s="76">
        <f t="shared" si="55"/>
        <v>1.1316848401261529E-4</v>
      </c>
      <c r="Z148" s="76">
        <f t="shared" si="55"/>
        <v>7.9563742520578223E-4</v>
      </c>
      <c r="AA148">
        <f t="shared" si="56"/>
        <v>-4.0182629857344505E-3</v>
      </c>
      <c r="AB148">
        <f t="shared" si="56"/>
        <v>-7.2063102492679544E-4</v>
      </c>
      <c r="AC148">
        <f t="shared" si="56"/>
        <v>-1.5191677553964743E-2</v>
      </c>
      <c r="AD148">
        <f t="shared" si="48"/>
        <v>9.4678677532991362E-3</v>
      </c>
      <c r="AE148">
        <f t="shared" si="49"/>
        <v>1.063806768227272E-2</v>
      </c>
      <c r="AF148">
        <f t="shared" si="50"/>
        <v>2.820704566603497E-2</v>
      </c>
      <c r="AG148">
        <f t="shared" si="57"/>
        <v>8.9640519793961632E-5</v>
      </c>
      <c r="AH148">
        <f t="shared" si="57"/>
        <v>1.1316848401261529E-4</v>
      </c>
      <c r="AI148">
        <f t="shared" si="57"/>
        <v>7.9563742520578223E-4</v>
      </c>
      <c r="AJ148">
        <f t="shared" si="58"/>
        <v>2.1132959037098265E-5</v>
      </c>
      <c r="AK148">
        <f t="shared" si="58"/>
        <v>5.5211870952670232E-7</v>
      </c>
      <c r="AL148">
        <f t="shared" si="58"/>
        <v>2.3979015681324721E-4</v>
      </c>
      <c r="AM148">
        <f t="shared" si="59"/>
        <v>2.3724769871765441E-5</v>
      </c>
      <c r="AN148">
        <f t="shared" si="59"/>
        <v>9.7911436096144458E-5</v>
      </c>
      <c r="AO148">
        <f t="shared" si="59"/>
        <v>1.6184639413416483E-4</v>
      </c>
    </row>
    <row r="149" spans="1:41" x14ac:dyDescent="0.4">
      <c r="A149" s="2">
        <v>147</v>
      </c>
      <c r="B149" s="3">
        <v>43441</v>
      </c>
      <c r="C149">
        <v>-1.6438726343159835E-2</v>
      </c>
      <c r="D149">
        <v>-3.2948958968525379E-3</v>
      </c>
      <c r="E149">
        <v>-1.3015368112070361E-2</v>
      </c>
      <c r="F149" s="77">
        <v>268.27999999999997</v>
      </c>
      <c r="G149" s="74">
        <f t="shared" si="60"/>
        <v>4.1086226698703815E-3</v>
      </c>
      <c r="I149">
        <f t="shared" si="42"/>
        <v>-1.701752318269395E-2</v>
      </c>
      <c r="J149">
        <f t="shared" si="43"/>
        <v>-3.3173117812973531E-3</v>
      </c>
      <c r="K149">
        <f t="shared" si="44"/>
        <v>-1.3308849802144642E-2</v>
      </c>
      <c r="M149">
        <f t="shared" si="51"/>
        <v>4.5995441941534283E-3</v>
      </c>
      <c r="O149" s="75">
        <f t="shared" si="52"/>
        <v>-7.8272849953831328E-5</v>
      </c>
      <c r="P149" s="75">
        <f t="shared" si="53"/>
        <v>-1.5258122143863007E-5</v>
      </c>
      <c r="Q149" s="75">
        <f t="shared" si="53"/>
        <v>-6.1214642838314386E-5</v>
      </c>
      <c r="R149" s="75"/>
      <c r="S149" s="75">
        <f t="shared" si="54"/>
        <v>2.1155806793970509E-5</v>
      </c>
      <c r="U149">
        <f t="shared" si="45"/>
        <v>-1.8380639327381501E-2</v>
      </c>
      <c r="V149" s="76">
        <f t="shared" si="46"/>
        <v>-3.5376393987143085E-3</v>
      </c>
      <c r="W149">
        <f t="shared" si="47"/>
        <v>-1.7900495630328764E-2</v>
      </c>
      <c r="X149" s="76">
        <f t="shared" si="55"/>
        <v>3.3784790208328346E-4</v>
      </c>
      <c r="Y149" s="76">
        <f t="shared" si="55"/>
        <v>1.2514892515335734E-5</v>
      </c>
      <c r="Z149" s="76">
        <f t="shared" si="55"/>
        <v>3.2042774381141917E-4</v>
      </c>
      <c r="AA149">
        <f t="shared" si="56"/>
        <v>1.9419129842216669E-3</v>
      </c>
      <c r="AB149">
        <f t="shared" si="56"/>
        <v>2.4274350186177053E-4</v>
      </c>
      <c r="AC149">
        <f t="shared" si="56"/>
        <v>4.8851275182584045E-3</v>
      </c>
      <c r="AD149">
        <f t="shared" si="48"/>
        <v>-1.8380639327381501E-2</v>
      </c>
      <c r="AE149">
        <f t="shared" si="49"/>
        <v>-3.5376393987143085E-3</v>
      </c>
      <c r="AF149">
        <f t="shared" si="50"/>
        <v>-1.7900495630328764E-2</v>
      </c>
      <c r="AG149">
        <f t="shared" si="57"/>
        <v>3.3784790208328346E-4</v>
      </c>
      <c r="AH149">
        <f t="shared" si="57"/>
        <v>1.2514892515335734E-5</v>
      </c>
      <c r="AI149">
        <f t="shared" si="57"/>
        <v>3.2042774381141917E-4</v>
      </c>
      <c r="AJ149">
        <f t="shared" si="58"/>
        <v>1.8580856239078511E-6</v>
      </c>
      <c r="AK149">
        <f t="shared" si="58"/>
        <v>4.8544258996632317E-8</v>
      </c>
      <c r="AL149">
        <f t="shared" si="58"/>
        <v>2.1083211411480669E-5</v>
      </c>
      <c r="AM149">
        <f t="shared" si="59"/>
        <v>2.8959609527352603E-4</v>
      </c>
      <c r="AN149">
        <f t="shared" si="59"/>
        <v>1.1004557454334218E-5</v>
      </c>
      <c r="AO149">
        <f t="shared" si="59"/>
        <v>1.7712548305604548E-4</v>
      </c>
    </row>
    <row r="150" spans="1:41" x14ac:dyDescent="0.4">
      <c r="A150" s="2">
        <v>148</v>
      </c>
      <c r="B150" s="3">
        <v>43444</v>
      </c>
      <c r="C150">
        <v>1.8399269220072951E-3</v>
      </c>
      <c r="D150">
        <v>1.9608471388376337E-2</v>
      </c>
      <c r="E150">
        <v>-3.1044621681960163E-2</v>
      </c>
      <c r="F150" s="77">
        <v>265.35000000000002</v>
      </c>
      <c r="G150" s="74">
        <f t="shared" si="60"/>
        <v>-1.0981501957632275E-2</v>
      </c>
      <c r="I150">
        <f t="shared" si="42"/>
        <v>1.2611300824731787E-3</v>
      </c>
      <c r="J150">
        <f t="shared" si="43"/>
        <v>1.9586055503931523E-2</v>
      </c>
      <c r="K150">
        <f t="shared" si="44"/>
        <v>-3.1338103372034444E-2</v>
      </c>
      <c r="M150">
        <f t="shared" si="51"/>
        <v>-1.0490580433349229E-2</v>
      </c>
      <c r="O150" s="75">
        <f t="shared" si="52"/>
        <v>-1.3229986567101229E-5</v>
      </c>
      <c r="P150" s="75">
        <f t="shared" si="53"/>
        <v>-2.0546909063603601E-4</v>
      </c>
      <c r="Q150" s="75">
        <f t="shared" si="53"/>
        <v>3.2875489405294003E-4</v>
      </c>
      <c r="R150" s="75"/>
      <c r="S150" s="75">
        <f t="shared" si="54"/>
        <v>1.100522778285697E-4</v>
      </c>
      <c r="U150">
        <f t="shared" si="45"/>
        <v>4.370107614207413E-3</v>
      </c>
      <c r="V150" s="76">
        <f t="shared" si="46"/>
        <v>2.0088575861304931E-2</v>
      </c>
      <c r="W150">
        <f t="shared" si="47"/>
        <v>-2.0865537428816288E-2</v>
      </c>
      <c r="X150" s="76">
        <f t="shared" si="55"/>
        <v>1.9097840559753607E-5</v>
      </c>
      <c r="Y150" s="76">
        <f t="shared" si="55"/>
        <v>4.0355088013540317E-4</v>
      </c>
      <c r="Z150" s="76">
        <f t="shared" si="55"/>
        <v>4.3537065219333344E-4</v>
      </c>
      <c r="AA150">
        <f t="shared" si="56"/>
        <v>-2.5301806922001179E-3</v>
      </c>
      <c r="AB150">
        <f t="shared" si="56"/>
        <v>-4.8010447292859377E-4</v>
      </c>
      <c r="AC150">
        <f t="shared" si="56"/>
        <v>-1.0179084253143875E-2</v>
      </c>
      <c r="AD150">
        <f t="shared" si="48"/>
        <v>4.370107614207413E-3</v>
      </c>
      <c r="AE150">
        <f t="shared" si="49"/>
        <v>2.0088575861304931E-2</v>
      </c>
      <c r="AF150">
        <f t="shared" si="50"/>
        <v>-2.0865537428816288E-2</v>
      </c>
      <c r="AG150">
        <f t="shared" si="57"/>
        <v>1.9097840559753607E-5</v>
      </c>
      <c r="AH150">
        <f t="shared" si="57"/>
        <v>4.0355088013540317E-4</v>
      </c>
      <c r="AI150">
        <f t="shared" si="57"/>
        <v>4.3537065219333344E-4</v>
      </c>
      <c r="AJ150">
        <f t="shared" si="58"/>
        <v>9.665741292828294E-6</v>
      </c>
      <c r="AK150">
        <f t="shared" si="58"/>
        <v>2.5252670957469843E-7</v>
      </c>
      <c r="AL150">
        <f t="shared" si="58"/>
        <v>1.0967463743505279E-4</v>
      </c>
      <c r="AM150">
        <f t="shared" si="59"/>
        <v>1.5904490849188065E-6</v>
      </c>
      <c r="AN150">
        <f t="shared" si="59"/>
        <v>3.8361357020308629E-4</v>
      </c>
      <c r="AO150">
        <f t="shared" si="59"/>
        <v>9.8207672295631669E-4</v>
      </c>
    </row>
    <row r="151" spans="1:41" x14ac:dyDescent="0.4">
      <c r="A151" s="2">
        <v>149</v>
      </c>
      <c r="B151" s="3">
        <v>43445</v>
      </c>
      <c r="C151">
        <v>9.1491946535880823E-3</v>
      </c>
      <c r="D151">
        <v>8.0580613297624414E-3</v>
      </c>
      <c r="E151">
        <v>-3.6701366850427929E-2</v>
      </c>
      <c r="F151" s="77">
        <v>264.69</v>
      </c>
      <c r="G151" s="74">
        <f t="shared" si="60"/>
        <v>-2.4903793717810391E-3</v>
      </c>
      <c r="I151">
        <f t="shared" si="42"/>
        <v>8.5703978140539653E-3</v>
      </c>
      <c r="J151">
        <f t="shared" si="43"/>
        <v>8.0356454453176258E-3</v>
      </c>
      <c r="K151">
        <f t="shared" si="44"/>
        <v>-3.6994848540502209E-2</v>
      </c>
      <c r="M151">
        <f t="shared" si="51"/>
        <v>-1.9994578474979924E-3</v>
      </c>
      <c r="O151" s="75">
        <f t="shared" si="52"/>
        <v>-1.7136149165489842E-5</v>
      </c>
      <c r="P151" s="75">
        <f t="shared" si="53"/>
        <v>-1.6066934345351826E-5</v>
      </c>
      <c r="Q151" s="75">
        <f t="shared" si="53"/>
        <v>7.3969640231306795E-5</v>
      </c>
      <c r="R151" s="75"/>
      <c r="S151" s="75">
        <f t="shared" si="54"/>
        <v>3.9978316839213049E-6</v>
      </c>
      <c r="U151">
        <f t="shared" si="45"/>
        <v>9.1629550670120213E-3</v>
      </c>
      <c r="V151" s="76">
        <f t="shared" si="46"/>
        <v>8.1314235844264626E-3</v>
      </c>
      <c r="W151">
        <f t="shared" si="47"/>
        <v>-3.4998824174486971E-2</v>
      </c>
      <c r="X151" s="76">
        <f t="shared" si="55"/>
        <v>8.395974556008127E-5</v>
      </c>
      <c r="Y151" s="76">
        <f t="shared" si="55"/>
        <v>6.61200495093669E-5</v>
      </c>
      <c r="Z151" s="76">
        <f t="shared" si="55"/>
        <v>1.2249176935966537E-3</v>
      </c>
      <c r="AA151">
        <f t="shared" si="56"/>
        <v>-1.3760413423939861E-5</v>
      </c>
      <c r="AB151">
        <f t="shared" si="56"/>
        <v>-7.3362254664021214E-5</v>
      </c>
      <c r="AC151">
        <f t="shared" si="56"/>
        <v>-1.7025426759409582E-3</v>
      </c>
      <c r="AD151">
        <f t="shared" si="48"/>
        <v>9.1629550670120213E-3</v>
      </c>
      <c r="AE151">
        <f t="shared" si="49"/>
        <v>8.1314235844264626E-3</v>
      </c>
      <c r="AF151">
        <f t="shared" si="50"/>
        <v>-3.4998824174486971E-2</v>
      </c>
      <c r="AG151">
        <f t="shared" si="57"/>
        <v>8.395974556008127E-5</v>
      </c>
      <c r="AH151">
        <f t="shared" si="57"/>
        <v>6.61200495093669E-5</v>
      </c>
      <c r="AI151">
        <f t="shared" si="57"/>
        <v>1.2249176935966537E-3</v>
      </c>
      <c r="AJ151">
        <f t="shared" si="58"/>
        <v>3.5112409803319789E-7</v>
      </c>
      <c r="AK151">
        <f t="shared" si="58"/>
        <v>9.1734519311515861E-9</v>
      </c>
      <c r="AL151">
        <f t="shared" si="58"/>
        <v>3.9841132697265343E-6</v>
      </c>
      <c r="AM151">
        <f t="shared" si="59"/>
        <v>7.3451718691140981E-5</v>
      </c>
      <c r="AN151">
        <f t="shared" si="59"/>
        <v>6.4571597722853908E-5</v>
      </c>
      <c r="AO151">
        <f t="shared" si="59"/>
        <v>1.3686188185346984E-3</v>
      </c>
    </row>
    <row r="152" spans="1:41" x14ac:dyDescent="0.4">
      <c r="A152" s="2">
        <v>150</v>
      </c>
      <c r="B152" s="3">
        <v>43446</v>
      </c>
      <c r="C152">
        <v>-1.0989121575595206E-2</v>
      </c>
      <c r="D152">
        <v>-1.1299555253933394E-2</v>
      </c>
      <c r="E152">
        <v>2.7651531330509949E-2</v>
      </c>
      <c r="F152" s="77">
        <v>268.47000000000003</v>
      </c>
      <c r="G152" s="74">
        <f t="shared" si="60"/>
        <v>1.4179845960753631E-2</v>
      </c>
      <c r="I152">
        <f t="shared" si="42"/>
        <v>-1.1567918415129323E-2</v>
      </c>
      <c r="J152">
        <f t="shared" si="43"/>
        <v>-1.132197113837821E-2</v>
      </c>
      <c r="K152">
        <f t="shared" si="44"/>
        <v>2.7358049640435669E-2</v>
      </c>
      <c r="M152">
        <f t="shared" si="51"/>
        <v>1.4670767485036677E-2</v>
      </c>
      <c r="O152" s="75">
        <f t="shared" si="52"/>
        <v>-1.6971024135423629E-4</v>
      </c>
      <c r="P152" s="75">
        <f t="shared" si="53"/>
        <v>-1.6610200604344274E-4</v>
      </c>
      <c r="Q152" s="75">
        <f t="shared" si="53"/>
        <v>4.0136358511892294E-4</v>
      </c>
      <c r="R152" s="75"/>
      <c r="S152" s="75">
        <f t="shared" si="54"/>
        <v>2.1523141860000939E-4</v>
      </c>
      <c r="U152">
        <f t="shared" si="45"/>
        <v>-1.5915731843953524E-2</v>
      </c>
      <c r="V152" s="76">
        <f t="shared" si="46"/>
        <v>-1.2024731044406508E-2</v>
      </c>
      <c r="W152">
        <f t="shared" si="47"/>
        <v>1.2712474888799547E-2</v>
      </c>
      <c r="X152" s="76">
        <f t="shared" si="55"/>
        <v>2.5331052012863626E-4</v>
      </c>
      <c r="Y152" s="76">
        <f t="shared" si="55"/>
        <v>1.4459415669031364E-4</v>
      </c>
      <c r="Z152" s="76">
        <f t="shared" si="55"/>
        <v>1.6160701779835906E-4</v>
      </c>
      <c r="AA152">
        <f t="shared" si="56"/>
        <v>4.9266102683583187E-3</v>
      </c>
      <c r="AB152">
        <f t="shared" si="56"/>
        <v>7.2517579047311415E-4</v>
      </c>
      <c r="AC152">
        <f t="shared" si="56"/>
        <v>1.4939056441710402E-2</v>
      </c>
      <c r="AD152">
        <f t="shared" si="48"/>
        <v>-1.5915731843953524E-2</v>
      </c>
      <c r="AE152">
        <f t="shared" si="49"/>
        <v>-1.2024731044406508E-2</v>
      </c>
      <c r="AF152">
        <f t="shared" si="50"/>
        <v>1.2712474888799547E-2</v>
      </c>
      <c r="AG152">
        <f t="shared" si="57"/>
        <v>2.5331052012863626E-4</v>
      </c>
      <c r="AH152">
        <f t="shared" si="57"/>
        <v>1.4459415669031364E-4</v>
      </c>
      <c r="AI152">
        <f t="shared" si="57"/>
        <v>1.6160701779835906E-4</v>
      </c>
      <c r="AJ152">
        <f t="shared" si="58"/>
        <v>1.8903481611864069E-5</v>
      </c>
      <c r="AK152">
        <f t="shared" si="58"/>
        <v>4.9387148552090382E-7</v>
      </c>
      <c r="AL152">
        <f t="shared" si="58"/>
        <v>2.1449285980576144E-4</v>
      </c>
      <c r="AM152">
        <f t="shared" si="59"/>
        <v>1.3381673645908811E-4</v>
      </c>
      <c r="AN152">
        <f t="shared" si="59"/>
        <v>1.2818703045826919E-4</v>
      </c>
      <c r="AO152">
        <f t="shared" si="59"/>
        <v>7.4846288012854218E-4</v>
      </c>
    </row>
    <row r="153" spans="1:41" x14ac:dyDescent="0.4">
      <c r="A153" s="2">
        <v>151</v>
      </c>
      <c r="B153" s="3">
        <v>43447</v>
      </c>
      <c r="C153">
        <v>7.3394824880457484E-3</v>
      </c>
      <c r="D153">
        <v>-1.4718172474021534E-2</v>
      </c>
      <c r="E153">
        <v>1.3544225107757253E-2</v>
      </c>
      <c r="F153" s="77">
        <v>269.41000000000003</v>
      </c>
      <c r="G153" s="74">
        <f t="shared" si="60"/>
        <v>3.4952069493445659E-3</v>
      </c>
      <c r="I153">
        <f t="shared" si="42"/>
        <v>6.7606856485116322E-3</v>
      </c>
      <c r="J153">
        <f t="shared" si="43"/>
        <v>-1.4740588358466349E-2</v>
      </c>
      <c r="K153">
        <f t="shared" si="44"/>
        <v>1.3250743417682972E-2</v>
      </c>
      <c r="M153">
        <f t="shared" si="51"/>
        <v>3.9861284736276122E-3</v>
      </c>
      <c r="O153" s="75">
        <f t="shared" si="52"/>
        <v>2.6948961564777777E-5</v>
      </c>
      <c r="P153" s="75">
        <f t="shared" si="53"/>
        <v>-5.8757878973706421E-5</v>
      </c>
      <c r="Q153" s="75">
        <f t="shared" si="53"/>
        <v>5.2819165633959758E-5</v>
      </c>
      <c r="R153" s="75"/>
      <c r="S153" s="75">
        <f t="shared" si="54"/>
        <v>1.5889220208264797E-5</v>
      </c>
      <c r="U153">
        <f t="shared" si="45"/>
        <v>5.5793607502516605E-3</v>
      </c>
      <c r="V153" s="76">
        <f t="shared" si="46"/>
        <v>-1.4931532102507035E-2</v>
      </c>
      <c r="W153">
        <f t="shared" si="47"/>
        <v>9.2714599487246051E-3</v>
      </c>
      <c r="X153" s="76">
        <f t="shared" si="55"/>
        <v>3.1129266381448773E-5</v>
      </c>
      <c r="Y153" s="76">
        <f t="shared" si="55"/>
        <v>2.2295065092819817E-4</v>
      </c>
      <c r="Z153" s="76">
        <f t="shared" si="55"/>
        <v>8.595996958080446E-5</v>
      </c>
      <c r="AA153">
        <f t="shared" si="56"/>
        <v>1.7601217377940879E-3</v>
      </c>
      <c r="AB153">
        <f t="shared" si="56"/>
        <v>2.1335962848550148E-4</v>
      </c>
      <c r="AC153">
        <f t="shared" si="56"/>
        <v>4.2727651590326486E-3</v>
      </c>
      <c r="AD153">
        <f t="shared" si="48"/>
        <v>5.5793607502516605E-3</v>
      </c>
      <c r="AE153">
        <f t="shared" si="49"/>
        <v>-1.4931532102507035E-2</v>
      </c>
      <c r="AF153">
        <f t="shared" si="50"/>
        <v>9.2714599487246051E-3</v>
      </c>
      <c r="AG153">
        <f t="shared" si="57"/>
        <v>3.1129266381448773E-5</v>
      </c>
      <c r="AH153">
        <f t="shared" si="57"/>
        <v>2.2295065092819817E-4</v>
      </c>
      <c r="AI153">
        <f t="shared" si="57"/>
        <v>8.595996958080446E-5</v>
      </c>
      <c r="AJ153">
        <f t="shared" si="58"/>
        <v>1.395528515248932E-6</v>
      </c>
      <c r="AK153">
        <f t="shared" si="58"/>
        <v>3.6459513388275189E-8</v>
      </c>
      <c r="AL153">
        <f t="shared" si="58"/>
        <v>1.583469692632535E-5</v>
      </c>
      <c r="AM153">
        <f t="shared" si="59"/>
        <v>4.5706870437991148E-5</v>
      </c>
      <c r="AN153">
        <f t="shared" si="59"/>
        <v>2.1728494515375367E-4</v>
      </c>
      <c r="AO153">
        <f t="shared" si="59"/>
        <v>1.7558220112126862E-4</v>
      </c>
    </row>
    <row r="154" spans="1:41" x14ac:dyDescent="0.4">
      <c r="A154" s="2">
        <v>152</v>
      </c>
      <c r="B154" s="3">
        <v>43448</v>
      </c>
      <c r="C154">
        <v>1.2715884325302495E-2</v>
      </c>
      <c r="D154">
        <v>1.1466137087644225E-2</v>
      </c>
      <c r="E154">
        <v>-1.354422510775726E-2</v>
      </c>
      <c r="F154" s="77">
        <v>265.55</v>
      </c>
      <c r="G154" s="74">
        <f t="shared" si="60"/>
        <v>-1.4431235943813103E-2</v>
      </c>
      <c r="I154">
        <f t="shared" si="42"/>
        <v>1.2137087485768378E-2</v>
      </c>
      <c r="J154">
        <f t="shared" si="43"/>
        <v>1.1443721203199409E-2</v>
      </c>
      <c r="K154">
        <f t="shared" si="44"/>
        <v>-1.383770679783154E-2</v>
      </c>
      <c r="M154">
        <f t="shared" si="51"/>
        <v>-1.3940314419530057E-2</v>
      </c>
      <c r="O154" s="75">
        <f t="shared" si="52"/>
        <v>-1.6919481568895473E-4</v>
      </c>
      <c r="P154" s="75">
        <f t="shared" si="53"/>
        <v>-1.5952907170204257E-4</v>
      </c>
      <c r="Q154" s="75">
        <f t="shared" si="53"/>
        <v>1.9290198360704012E-4</v>
      </c>
      <c r="R154" s="75"/>
      <c r="S154" s="75">
        <f t="shared" si="54"/>
        <v>1.9433236611535764E-4</v>
      </c>
      <c r="U154">
        <f t="shared" si="45"/>
        <v>1.626842460204965E-2</v>
      </c>
      <c r="V154" s="76">
        <f t="shared" si="46"/>
        <v>1.2111490906554463E-2</v>
      </c>
      <c r="W154">
        <f t="shared" si="47"/>
        <v>7.8669226856573418E-5</v>
      </c>
      <c r="X154" s="76">
        <f t="shared" si="55"/>
        <v>2.6466163903257433E-4</v>
      </c>
      <c r="Y154" s="76">
        <f t="shared" si="55"/>
        <v>1.4668821197955144E-4</v>
      </c>
      <c r="Z154" s="76">
        <f t="shared" si="55"/>
        <v>6.188847254211012E-9</v>
      </c>
      <c r="AA154">
        <f t="shared" si="56"/>
        <v>-3.5525402767471533E-3</v>
      </c>
      <c r="AB154">
        <f t="shared" si="56"/>
        <v>-6.4535381891023713E-4</v>
      </c>
      <c r="AC154">
        <f t="shared" si="56"/>
        <v>-1.3622894334613833E-2</v>
      </c>
      <c r="AD154">
        <f t="shared" si="48"/>
        <v>1.626842460204965E-2</v>
      </c>
      <c r="AE154">
        <f t="shared" si="49"/>
        <v>1.2111490906554463E-2</v>
      </c>
      <c r="AF154">
        <f t="shared" si="50"/>
        <v>7.8669226856573418E-5</v>
      </c>
      <c r="AG154">
        <f t="shared" si="57"/>
        <v>2.6466163903257433E-4</v>
      </c>
      <c r="AH154">
        <f t="shared" si="57"/>
        <v>1.4668821197955144E-4</v>
      </c>
      <c r="AI154">
        <f t="shared" si="57"/>
        <v>6.188847254211012E-9</v>
      </c>
      <c r="AJ154">
        <f t="shared" si="58"/>
        <v>1.706794636836324E-5</v>
      </c>
      <c r="AK154">
        <f t="shared" si="58"/>
        <v>4.4591637671889438E-7</v>
      </c>
      <c r="AL154">
        <f t="shared" si="58"/>
        <v>1.9366552166051414E-4</v>
      </c>
      <c r="AM154">
        <f t="shared" si="59"/>
        <v>1.4730889263719538E-4</v>
      </c>
      <c r="AN154">
        <f t="shared" si="59"/>
        <v>1.3095875497655572E-4</v>
      </c>
      <c r="AO154">
        <f t="shared" si="59"/>
        <v>1.9148212942275323E-4</v>
      </c>
    </row>
    <row r="155" spans="1:41" x14ac:dyDescent="0.4">
      <c r="A155" s="2">
        <v>153</v>
      </c>
      <c r="B155" s="3">
        <v>43451</v>
      </c>
      <c r="C155">
        <v>-2.1898685307637573E-2</v>
      </c>
      <c r="D155">
        <v>1.2945164592036986E-2</v>
      </c>
      <c r="E155">
        <v>4.5351551653913628E-3</v>
      </c>
      <c r="F155" s="77">
        <v>266.33</v>
      </c>
      <c r="G155" s="74">
        <f t="shared" si="60"/>
        <v>2.9329945068796515E-3</v>
      </c>
      <c r="I155">
        <f t="shared" si="42"/>
        <v>-2.2477482147171688E-2</v>
      </c>
      <c r="J155">
        <f t="shared" si="43"/>
        <v>1.292274870759217E-2</v>
      </c>
      <c r="K155">
        <f t="shared" si="44"/>
        <v>4.2416734753170822E-3</v>
      </c>
      <c r="M155">
        <f t="shared" si="51"/>
        <v>3.4239160311626982E-3</v>
      </c>
      <c r="O155" s="75">
        <f t="shared" si="52"/>
        <v>-7.6961011463874484E-5</v>
      </c>
      <c r="P155" s="75">
        <f t="shared" si="53"/>
        <v>4.424640646661187E-5</v>
      </c>
      <c r="Q155" s="75">
        <f t="shared" si="53"/>
        <v>1.4523133811095754E-5</v>
      </c>
      <c r="R155" s="75"/>
      <c r="S155" s="75">
        <f t="shared" si="54"/>
        <v>1.1723200988452923E-5</v>
      </c>
      <c r="U155">
        <f t="shared" si="45"/>
        <v>-2.3492190349359409E-2</v>
      </c>
      <c r="V155" s="76">
        <f t="shared" si="46"/>
        <v>1.2758736094703113E-2</v>
      </c>
      <c r="W155">
        <f t="shared" si="47"/>
        <v>8.2363701411191726E-4</v>
      </c>
      <c r="X155" s="76">
        <f t="shared" si="55"/>
        <v>5.5188300741053538E-4</v>
      </c>
      <c r="Y155" s="76">
        <f t="shared" si="55"/>
        <v>1.6278534673428005E-4</v>
      </c>
      <c r="Z155" s="76">
        <f t="shared" si="55"/>
        <v>6.7837793101519464E-7</v>
      </c>
      <c r="AA155">
        <f t="shared" si="56"/>
        <v>1.5935050417218376E-3</v>
      </c>
      <c r="AB155">
        <f t="shared" si="56"/>
        <v>1.8642849733387199E-4</v>
      </c>
      <c r="AC155">
        <f t="shared" si="56"/>
        <v>3.7115181512794456E-3</v>
      </c>
      <c r="AD155">
        <f t="shared" si="48"/>
        <v>-2.3492190349359409E-2</v>
      </c>
      <c r="AE155">
        <f t="shared" si="49"/>
        <v>1.2758736094703113E-2</v>
      </c>
      <c r="AF155">
        <f t="shared" si="50"/>
        <v>8.2363701411191726E-4</v>
      </c>
      <c r="AG155">
        <f t="shared" si="57"/>
        <v>5.5188300741053538E-4</v>
      </c>
      <c r="AH155">
        <f t="shared" si="57"/>
        <v>1.6278534673428005E-4</v>
      </c>
      <c r="AI155">
        <f t="shared" si="57"/>
        <v>6.7837793101519464E-7</v>
      </c>
      <c r="AJ155">
        <f t="shared" si="58"/>
        <v>1.0296327355870374E-6</v>
      </c>
      <c r="AK155">
        <f t="shared" si="58"/>
        <v>2.6900137186695657E-8</v>
      </c>
      <c r="AL155">
        <f t="shared" si="58"/>
        <v>1.1682973250127931E-5</v>
      </c>
      <c r="AM155">
        <f t="shared" si="59"/>
        <v>5.0523720367642193E-4</v>
      </c>
      <c r="AN155">
        <f t="shared" si="59"/>
        <v>1.669974341595751E-4</v>
      </c>
      <c r="AO155">
        <f t="shared" si="59"/>
        <v>1.7991793871208494E-5</v>
      </c>
    </row>
    <row r="156" spans="1:41" x14ac:dyDescent="0.4">
      <c r="A156" s="2">
        <v>154</v>
      </c>
      <c r="B156" s="3">
        <v>43452</v>
      </c>
      <c r="C156">
        <v>3.683245416296368E-3</v>
      </c>
      <c r="D156">
        <v>-2.6060106669864955E-2</v>
      </c>
      <c r="E156">
        <v>-1.8265347977293313E-2</v>
      </c>
      <c r="F156" s="77">
        <v>265.18</v>
      </c>
      <c r="G156" s="74">
        <f t="shared" si="60"/>
        <v>-4.3273006887151405E-3</v>
      </c>
      <c r="I156">
        <f t="shared" si="42"/>
        <v>3.1044485767622518E-3</v>
      </c>
      <c r="J156">
        <f t="shared" si="43"/>
        <v>-2.6082522554309769E-2</v>
      </c>
      <c r="K156">
        <f t="shared" si="44"/>
        <v>-1.8558829667367594E-2</v>
      </c>
      <c r="M156">
        <f t="shared" si="51"/>
        <v>-3.8363791644320938E-3</v>
      </c>
      <c r="O156" s="75">
        <f t="shared" si="52"/>
        <v>-1.1909841836941571E-5</v>
      </c>
      <c r="P156" s="75">
        <f t="shared" si="53"/>
        <v>1.0006244608318415E-4</v>
      </c>
      <c r="Q156" s="75">
        <f t="shared" si="53"/>
        <v>7.1198707452133244E-5</v>
      </c>
      <c r="R156" s="75"/>
      <c r="S156" s="75">
        <f t="shared" si="54"/>
        <v>1.4717805093288691E-5</v>
      </c>
      <c r="U156">
        <f t="shared" si="45"/>
        <v>4.2413939251355875E-3</v>
      </c>
      <c r="V156" s="76">
        <f t="shared" si="46"/>
        <v>-2.5898752109864035E-2</v>
      </c>
      <c r="W156">
        <f t="shared" si="47"/>
        <v>-1.4729038357157276E-2</v>
      </c>
      <c r="X156" s="76">
        <f t="shared" si="55"/>
        <v>1.7989422428177067E-5</v>
      </c>
      <c r="Y156" s="76">
        <f t="shared" si="55"/>
        <v>6.7074536084818677E-4</v>
      </c>
      <c r="Z156" s="76">
        <f t="shared" si="55"/>
        <v>2.169445709266103E-4</v>
      </c>
      <c r="AA156">
        <f t="shared" si="56"/>
        <v>-5.581485088392192E-4</v>
      </c>
      <c r="AB156">
        <f t="shared" si="56"/>
        <v>-1.6135456000091966E-4</v>
      </c>
      <c r="AC156">
        <f t="shared" si="56"/>
        <v>-3.5363096201360381E-3</v>
      </c>
      <c r="AD156">
        <f t="shared" si="48"/>
        <v>4.2413939251355875E-3</v>
      </c>
      <c r="AE156">
        <f t="shared" si="49"/>
        <v>-2.5898752109864035E-2</v>
      </c>
      <c r="AF156">
        <f t="shared" si="50"/>
        <v>-1.4729038357157276E-2</v>
      </c>
      <c r="AG156">
        <f t="shared" si="57"/>
        <v>1.7989422428177067E-5</v>
      </c>
      <c r="AH156">
        <f t="shared" si="57"/>
        <v>6.7074536084818677E-4</v>
      </c>
      <c r="AI156">
        <f t="shared" si="57"/>
        <v>2.169445709266103E-4</v>
      </c>
      <c r="AJ156">
        <f t="shared" si="58"/>
        <v>1.2926447251877657E-6</v>
      </c>
      <c r="AK156">
        <f t="shared" si="58"/>
        <v>3.3771576251782856E-8</v>
      </c>
      <c r="AL156">
        <f t="shared" si="58"/>
        <v>1.4667301479762467E-5</v>
      </c>
      <c r="AM156">
        <f t="shared" si="59"/>
        <v>9.6376009657611699E-6</v>
      </c>
      <c r="AN156">
        <f t="shared" si="59"/>
        <v>6.8029798279607776E-4</v>
      </c>
      <c r="AO156">
        <f t="shared" si="59"/>
        <v>3.4443015862236357E-4</v>
      </c>
    </row>
    <row r="157" spans="1:41" x14ac:dyDescent="0.4">
      <c r="A157" s="2">
        <v>155</v>
      </c>
      <c r="B157" s="3">
        <v>43453</v>
      </c>
      <c r="C157">
        <v>3.4330381283747741E-2</v>
      </c>
      <c r="D157">
        <v>1.7989037836073304E-2</v>
      </c>
      <c r="E157">
        <v>-4.6189458562945285E-3</v>
      </c>
      <c r="F157" s="77">
        <v>267.31</v>
      </c>
      <c r="G157" s="74">
        <f t="shared" si="60"/>
        <v>8.0001929070432111E-3</v>
      </c>
      <c r="I157">
        <f t="shared" si="42"/>
        <v>3.3751584444213625E-2</v>
      </c>
      <c r="J157">
        <f t="shared" si="43"/>
        <v>1.796662195162849E-2</v>
      </c>
      <c r="K157">
        <f t="shared" si="44"/>
        <v>-4.9124275463688083E-3</v>
      </c>
      <c r="M157">
        <f t="shared" si="51"/>
        <v>8.491114431326257E-3</v>
      </c>
      <c r="O157" s="75">
        <f t="shared" si="52"/>
        <v>2.8658856575438914E-4</v>
      </c>
      <c r="P157" s="75">
        <f t="shared" si="53"/>
        <v>1.5255664293565579E-4</v>
      </c>
      <c r="Q157" s="75">
        <f t="shared" si="53"/>
        <v>-4.1711984431816827E-5</v>
      </c>
      <c r="R157" s="75"/>
      <c r="S157" s="75">
        <f t="shared" si="54"/>
        <v>7.2099024285877022E-5</v>
      </c>
      <c r="U157">
        <f t="shared" si="45"/>
        <v>3.1235166582104006E-2</v>
      </c>
      <c r="V157" s="76">
        <f t="shared" si="46"/>
        <v>1.7559880123982418E-2</v>
      </c>
      <c r="W157">
        <f t="shared" si="47"/>
        <v>-1.3388960983049751E-2</v>
      </c>
      <c r="X157" s="76">
        <f t="shared" si="55"/>
        <v>9.7563563141178688E-4</v>
      </c>
      <c r="Y157" s="76">
        <f t="shared" si="55"/>
        <v>3.0834938996863277E-4</v>
      </c>
      <c r="Z157" s="76">
        <f t="shared" si="55"/>
        <v>1.7926427620562857E-4</v>
      </c>
      <c r="AA157">
        <f t="shared" si="56"/>
        <v>3.0952147016437333E-3</v>
      </c>
      <c r="AB157">
        <f t="shared" si="56"/>
        <v>4.2915771209088636E-4</v>
      </c>
      <c r="AC157">
        <f t="shared" si="56"/>
        <v>8.7700151267552217E-3</v>
      </c>
      <c r="AD157">
        <f t="shared" si="48"/>
        <v>3.1235166582104006E-2</v>
      </c>
      <c r="AE157">
        <f t="shared" si="49"/>
        <v>1.7559880123982418E-2</v>
      </c>
      <c r="AF157">
        <f t="shared" si="50"/>
        <v>-1.3388960983049751E-2</v>
      </c>
      <c r="AG157">
        <f t="shared" si="57"/>
        <v>9.7563563141178688E-4</v>
      </c>
      <c r="AH157">
        <f t="shared" si="57"/>
        <v>3.0834938996863277E-4</v>
      </c>
      <c r="AI157">
        <f t="shared" si="57"/>
        <v>1.7926427620562857E-4</v>
      </c>
      <c r="AJ157">
        <f t="shared" si="58"/>
        <v>6.3323588567443365E-6</v>
      </c>
      <c r="AK157">
        <f t="shared" si="58"/>
        <v>1.654389143568664E-7</v>
      </c>
      <c r="AL157">
        <f t="shared" si="58"/>
        <v>7.1851619103170002E-5</v>
      </c>
      <c r="AM157">
        <f t="shared" si="59"/>
        <v>1.1391694524948831E-3</v>
      </c>
      <c r="AN157">
        <f t="shared" si="59"/>
        <v>3.2279950435273874E-4</v>
      </c>
      <c r="AO157">
        <f t="shared" si="59"/>
        <v>2.413194439832307E-5</v>
      </c>
    </row>
    <row r="158" spans="1:41" x14ac:dyDescent="0.4">
      <c r="A158" s="2">
        <v>156</v>
      </c>
      <c r="B158" s="3">
        <v>43454</v>
      </c>
      <c r="C158">
        <v>-1.0714388212406369E-2</v>
      </c>
      <c r="D158">
        <v>-9.7720647337924908E-3</v>
      </c>
      <c r="E158">
        <v>-4.7402238894583906E-2</v>
      </c>
      <c r="F158" s="77">
        <v>264.81</v>
      </c>
      <c r="G158" s="74">
        <f t="shared" si="60"/>
        <v>-9.3964458933648576E-3</v>
      </c>
      <c r="I158">
        <f t="shared" si="42"/>
        <v>-1.1293185051940486E-2</v>
      </c>
      <c r="J158">
        <f t="shared" si="43"/>
        <v>-9.7944806182373063E-3</v>
      </c>
      <c r="K158">
        <f t="shared" si="44"/>
        <v>-4.7695720584658187E-2</v>
      </c>
      <c r="M158">
        <f t="shared" si="51"/>
        <v>-8.9055243690818117E-3</v>
      </c>
      <c r="O158" s="75">
        <f t="shared" si="52"/>
        <v>1.0057173468460644E-4</v>
      </c>
      <c r="P158" s="75">
        <f t="shared" si="53"/>
        <v>8.7224985828211819E-5</v>
      </c>
      <c r="Q158" s="75">
        <f t="shared" si="53"/>
        <v>4.2475540196759047E-4</v>
      </c>
      <c r="R158" s="75"/>
      <c r="S158" s="75">
        <f t="shared" si="54"/>
        <v>7.9308364288310001E-5</v>
      </c>
      <c r="U158">
        <f t="shared" si="45"/>
        <v>-8.6539530906878277E-3</v>
      </c>
      <c r="V158" s="76">
        <f t="shared" si="46"/>
        <v>-9.3678877030996411E-3</v>
      </c>
      <c r="W158">
        <f t="shared" si="47"/>
        <v>-3.8805488837550736E-2</v>
      </c>
      <c r="X158" s="76">
        <f t="shared" si="55"/>
        <v>7.4890904095825409E-5</v>
      </c>
      <c r="Y158" s="76">
        <f t="shared" si="55"/>
        <v>8.7757320017885476E-5</v>
      </c>
      <c r="Z158" s="76">
        <f t="shared" si="55"/>
        <v>1.5058659639212747E-3</v>
      </c>
      <c r="AA158">
        <f t="shared" si="56"/>
        <v>-2.0604351217185417E-3</v>
      </c>
      <c r="AB158">
        <f t="shared" si="56"/>
        <v>-4.0417703069284961E-4</v>
      </c>
      <c r="AC158">
        <f t="shared" si="56"/>
        <v>-8.5967500570331683E-3</v>
      </c>
      <c r="AD158">
        <f t="shared" si="48"/>
        <v>-8.6539530906878277E-3</v>
      </c>
      <c r="AE158">
        <f t="shared" si="49"/>
        <v>-9.3678877030996411E-3</v>
      </c>
      <c r="AF158">
        <f t="shared" si="50"/>
        <v>-3.8805488837550736E-2</v>
      </c>
      <c r="AG158">
        <f t="shared" si="57"/>
        <v>7.4890904095825409E-5</v>
      </c>
      <c r="AH158">
        <f t="shared" si="57"/>
        <v>8.7757320017885476E-5</v>
      </c>
      <c r="AI158">
        <f t="shared" si="57"/>
        <v>1.5058659639212747E-3</v>
      </c>
      <c r="AJ158">
        <f t="shared" si="58"/>
        <v>6.9655453452975509E-6</v>
      </c>
      <c r="AK158">
        <f t="shared" si="58"/>
        <v>1.8198151524565076E-7</v>
      </c>
      <c r="AL158">
        <f t="shared" si="58"/>
        <v>7.9036220517277161E-5</v>
      </c>
      <c r="AM158">
        <f t="shared" si="59"/>
        <v>1.2753602861737204E-4</v>
      </c>
      <c r="AN158">
        <f t="shared" si="59"/>
        <v>9.593185058102624E-5</v>
      </c>
      <c r="AO158">
        <f t="shared" si="59"/>
        <v>2.2748817620897865E-3</v>
      </c>
    </row>
    <row r="159" spans="1:41" x14ac:dyDescent="0.4">
      <c r="A159" s="2">
        <v>157</v>
      </c>
      <c r="B159" s="3">
        <v>43455</v>
      </c>
      <c r="C159">
        <v>-3.5971261808494803E-3</v>
      </c>
      <c r="D159">
        <v>1.635323340730838E-3</v>
      </c>
      <c r="E159">
        <v>1.4458083175229917E-2</v>
      </c>
      <c r="F159" s="77">
        <v>265.06</v>
      </c>
      <c r="G159" s="74">
        <f t="shared" si="60"/>
        <v>9.4362775228147772E-4</v>
      </c>
      <c r="I159">
        <f t="shared" si="42"/>
        <v>-4.1759230203835965E-3</v>
      </c>
      <c r="J159">
        <f t="shared" si="43"/>
        <v>1.6129074562860231E-3</v>
      </c>
      <c r="K159">
        <f t="shared" si="44"/>
        <v>1.4164601485155637E-2</v>
      </c>
      <c r="M159">
        <f t="shared" si="51"/>
        <v>1.4345492765645243E-3</v>
      </c>
      <c r="O159" s="75">
        <f t="shared" si="52"/>
        <v>-5.9905673478804316E-6</v>
      </c>
      <c r="P159" s="75">
        <f t="shared" si="53"/>
        <v>2.3137952245806417E-6</v>
      </c>
      <c r="Q159" s="75">
        <f t="shared" si="53"/>
        <v>2.0319818813354806E-5</v>
      </c>
      <c r="R159" s="75"/>
      <c r="S159" s="75">
        <f t="shared" si="54"/>
        <v>2.0579316268918003E-6</v>
      </c>
      <c r="U159">
        <f t="shared" si="45"/>
        <v>-4.6010645554340852E-3</v>
      </c>
      <c r="V159" s="76">
        <f t="shared" si="46"/>
        <v>1.5441895984220975E-3</v>
      </c>
      <c r="W159">
        <f t="shared" si="47"/>
        <v>1.2732515625553539E-2</v>
      </c>
      <c r="X159" s="76">
        <f t="shared" si="55"/>
        <v>2.1169795043271855E-5</v>
      </c>
      <c r="Y159" s="76">
        <f t="shared" si="55"/>
        <v>2.384521515874999E-6</v>
      </c>
      <c r="Z159" s="76">
        <f t="shared" si="55"/>
        <v>1.6211695415496504E-4</v>
      </c>
      <c r="AA159">
        <f t="shared" si="56"/>
        <v>1.0039383745846047E-3</v>
      </c>
      <c r="AB159">
        <f t="shared" si="56"/>
        <v>9.1133742308740487E-5</v>
      </c>
      <c r="AC159">
        <f t="shared" si="56"/>
        <v>1.7255675496763783E-3</v>
      </c>
      <c r="AD159">
        <f t="shared" si="48"/>
        <v>-4.6010645554340852E-3</v>
      </c>
      <c r="AE159">
        <f t="shared" si="49"/>
        <v>1.5441895984220975E-3</v>
      </c>
      <c r="AF159">
        <f t="shared" si="50"/>
        <v>1.2732515625553539E-2</v>
      </c>
      <c r="AG159">
        <f t="shared" si="57"/>
        <v>2.1169795043271855E-5</v>
      </c>
      <c r="AH159">
        <f t="shared" si="57"/>
        <v>2.384521515874999E-6</v>
      </c>
      <c r="AI159">
        <f t="shared" si="57"/>
        <v>1.6211695415496504E-4</v>
      </c>
      <c r="AJ159">
        <f t="shared" si="58"/>
        <v>1.8074532482508554E-7</v>
      </c>
      <c r="AK159">
        <f t="shared" si="58"/>
        <v>4.7221439894066639E-9</v>
      </c>
      <c r="AL159">
        <f t="shared" si="58"/>
        <v>2.0508699092722802E-6</v>
      </c>
      <c r="AM159">
        <f t="shared" si="59"/>
        <v>1.7438333072169659E-5</v>
      </c>
      <c r="AN159">
        <f t="shared" si="59"/>
        <v>2.6014704625430495E-6</v>
      </c>
      <c r="AO159">
        <f t="shared" si="59"/>
        <v>2.0063593523327326E-4</v>
      </c>
    </row>
    <row r="160" spans="1:41" x14ac:dyDescent="0.4">
      <c r="A160" s="2">
        <v>158</v>
      </c>
      <c r="B160" s="3">
        <v>43458</v>
      </c>
      <c r="C160">
        <v>1.7857617400006472E-2</v>
      </c>
      <c r="D160">
        <v>-1.6353233407307532E-3</v>
      </c>
      <c r="E160">
        <v>-3.4066554563606195E-2</v>
      </c>
      <c r="F160" s="77">
        <v>264.45</v>
      </c>
      <c r="G160" s="74">
        <f t="shared" si="60"/>
        <v>-2.3040179405438036E-3</v>
      </c>
      <c r="I160">
        <f t="shared" si="42"/>
        <v>1.7278820560472356E-2</v>
      </c>
      <c r="J160">
        <f t="shared" si="43"/>
        <v>-1.6577392251755682E-3</v>
      </c>
      <c r="K160">
        <f t="shared" si="44"/>
        <v>-3.4360036253680476E-2</v>
      </c>
      <c r="M160">
        <f t="shared" si="51"/>
        <v>-1.8130964162607569E-3</v>
      </c>
      <c r="O160" s="75">
        <f t="shared" si="52"/>
        <v>-3.1328167635405112E-5</v>
      </c>
      <c r="P160" s="75">
        <f t="shared" si="53"/>
        <v>3.0056410482607065E-6</v>
      </c>
      <c r="Q160" s="75">
        <f t="shared" si="53"/>
        <v>6.2298058594137753E-5</v>
      </c>
      <c r="R160" s="75"/>
      <c r="S160" s="75">
        <f t="shared" si="54"/>
        <v>3.2873186146575998E-6</v>
      </c>
      <c r="U160">
        <f t="shared" si="45"/>
        <v>1.781614793304586E-2</v>
      </c>
      <c r="V160" s="76">
        <f t="shared" si="46"/>
        <v>-1.5708881815330842E-3</v>
      </c>
      <c r="W160">
        <f t="shared" si="47"/>
        <v>-3.2550053297890749E-2</v>
      </c>
      <c r="X160" s="76">
        <f t="shared" si="55"/>
        <v>3.174151271721743E-4</v>
      </c>
      <c r="Y160" s="76">
        <f t="shared" si="55"/>
        <v>2.4676896788803202E-6</v>
      </c>
      <c r="Z160" s="76">
        <f t="shared" si="55"/>
        <v>1.0595059696955284E-3</v>
      </c>
      <c r="AA160">
        <f t="shared" si="56"/>
        <v>4.1469466960612246E-5</v>
      </c>
      <c r="AB160">
        <f t="shared" si="56"/>
        <v>-6.4435159197668966E-5</v>
      </c>
      <c r="AC160">
        <f t="shared" si="56"/>
        <v>-1.5165012657154448E-3</v>
      </c>
      <c r="AD160">
        <f t="shared" si="48"/>
        <v>1.781614793304586E-2</v>
      </c>
      <c r="AE160">
        <f t="shared" si="49"/>
        <v>-1.5708881815330842E-3</v>
      </c>
      <c r="AF160">
        <f t="shared" si="50"/>
        <v>-3.2550053297890749E-2</v>
      </c>
      <c r="AG160">
        <f t="shared" si="57"/>
        <v>3.174151271721743E-4</v>
      </c>
      <c r="AH160">
        <f t="shared" si="57"/>
        <v>2.4676896788803202E-6</v>
      </c>
      <c r="AI160">
        <f t="shared" si="57"/>
        <v>1.0595059696955284E-3</v>
      </c>
      <c r="AJ160">
        <f t="shared" si="58"/>
        <v>2.8872070531674535E-7</v>
      </c>
      <c r="AK160">
        <f t="shared" si="58"/>
        <v>7.5431037817886577E-9</v>
      </c>
      <c r="AL160">
        <f t="shared" si="58"/>
        <v>3.2760383002493098E-6</v>
      </c>
      <c r="AM160">
        <f t="shared" si="59"/>
        <v>2.9855763996100224E-4</v>
      </c>
      <c r="AN160">
        <f t="shared" si="59"/>
        <v>2.748099338685693E-6</v>
      </c>
      <c r="AO160">
        <f t="shared" si="59"/>
        <v>1.1806120913542366E-3</v>
      </c>
    </row>
    <row r="161" spans="1:41" x14ac:dyDescent="0.4">
      <c r="A161" s="2">
        <v>159</v>
      </c>
      <c r="B161" s="3">
        <v>43460</v>
      </c>
      <c r="C161">
        <v>-1.4260491219156922E-2</v>
      </c>
      <c r="D161">
        <v>-1.1522761236780374E-2</v>
      </c>
      <c r="E161">
        <v>-2.5063968663216276E-2</v>
      </c>
      <c r="F161" s="77">
        <v>260.98</v>
      </c>
      <c r="G161" s="74">
        <f t="shared" si="60"/>
        <v>-1.3208421477888022E-2</v>
      </c>
      <c r="I161">
        <f t="shared" si="42"/>
        <v>-1.4839288058691039E-2</v>
      </c>
      <c r="J161">
        <f t="shared" si="43"/>
        <v>-1.154517712122519E-2</v>
      </c>
      <c r="K161">
        <f t="shared" si="44"/>
        <v>-2.5357450353290557E-2</v>
      </c>
      <c r="M161">
        <f t="shared" si="51"/>
        <v>-1.2717499953604976E-2</v>
      </c>
      <c r="O161" s="75">
        <f t="shared" si="52"/>
        <v>1.8871864519793416E-4</v>
      </c>
      <c r="P161" s="75">
        <f t="shared" si="53"/>
        <v>1.468257895035426E-4</v>
      </c>
      <c r="Q161" s="75">
        <f t="shared" si="53"/>
        <v>3.2248337369151315E-4</v>
      </c>
      <c r="R161" s="75"/>
      <c r="S161" s="75">
        <f t="shared" si="54"/>
        <v>1.6173480506994259E-4</v>
      </c>
      <c r="U161">
        <f t="shared" si="45"/>
        <v>-1.1070342968684614E-2</v>
      </c>
      <c r="V161" s="76">
        <f t="shared" si="46"/>
        <v>-1.093598274326058E-2</v>
      </c>
      <c r="W161">
        <f t="shared" si="47"/>
        <v>-1.2661788969902138E-2</v>
      </c>
      <c r="X161" s="76">
        <f t="shared" si="55"/>
        <v>1.2255249344430487E-4</v>
      </c>
      <c r="Y161" s="76">
        <f t="shared" si="55"/>
        <v>1.1959571856089321E-4</v>
      </c>
      <c r="Z161" s="76">
        <f t="shared" si="55"/>
        <v>1.6032089991833544E-4</v>
      </c>
      <c r="AA161">
        <f t="shared" si="56"/>
        <v>-3.1901482504723077E-3</v>
      </c>
      <c r="AB161">
        <f t="shared" si="56"/>
        <v>-5.8677849351979408E-4</v>
      </c>
      <c r="AC161">
        <f t="shared" si="56"/>
        <v>-1.2402179693314138E-2</v>
      </c>
      <c r="AD161">
        <f t="shared" si="48"/>
        <v>-1.1070342968684614E-2</v>
      </c>
      <c r="AE161">
        <f t="shared" si="49"/>
        <v>-1.093598274326058E-2</v>
      </c>
      <c r="AF161">
        <f t="shared" si="50"/>
        <v>-1.2661788969902138E-2</v>
      </c>
      <c r="AG161">
        <f t="shared" si="57"/>
        <v>1.2255249344430487E-4</v>
      </c>
      <c r="AH161">
        <f t="shared" si="57"/>
        <v>1.1959571856089321E-4</v>
      </c>
      <c r="AI161">
        <f t="shared" si="57"/>
        <v>1.6032089991833544E-4</v>
      </c>
      <c r="AJ161">
        <f t="shared" si="58"/>
        <v>1.4204947091483533E-5</v>
      </c>
      <c r="AK161">
        <f t="shared" si="58"/>
        <v>3.7111779014368705E-7</v>
      </c>
      <c r="AL161">
        <f t="shared" si="58"/>
        <v>1.6117981796165995E-4</v>
      </c>
      <c r="AM161">
        <f t="shared" si="59"/>
        <v>2.2020447008881046E-4</v>
      </c>
      <c r="AN161">
        <f t="shared" si="59"/>
        <v>1.3329111476046156E-4</v>
      </c>
      <c r="AO161">
        <f t="shared" si="59"/>
        <v>6.4300028841959541E-4</v>
      </c>
    </row>
    <row r="162" spans="1:41" x14ac:dyDescent="0.4">
      <c r="A162" s="2">
        <v>160</v>
      </c>
      <c r="B162" s="3">
        <v>43461</v>
      </c>
      <c r="C162">
        <v>-3.8431078856482039E-2</v>
      </c>
      <c r="D162">
        <v>-2.0067563050809256E-2</v>
      </c>
      <c r="E162">
        <v>3.0002250303798914E-2</v>
      </c>
      <c r="F162" s="77">
        <v>260.57</v>
      </c>
      <c r="G162" s="74">
        <f t="shared" si="60"/>
        <v>-1.5722369263065242E-3</v>
      </c>
      <c r="I162">
        <f t="shared" si="42"/>
        <v>-3.9009875696016154E-2</v>
      </c>
      <c r="J162">
        <f t="shared" si="43"/>
        <v>-2.008997893525407E-2</v>
      </c>
      <c r="K162">
        <f t="shared" si="44"/>
        <v>2.9708768613724634E-2</v>
      </c>
      <c r="M162">
        <f t="shared" si="51"/>
        <v>-1.0813154020234777E-3</v>
      </c>
      <c r="O162" s="75">
        <f t="shared" si="52"/>
        <v>4.2181979421123598E-5</v>
      </c>
      <c r="P162" s="75">
        <f t="shared" si="53"/>
        <v>2.1723603649017452E-5</v>
      </c>
      <c r="Q162" s="75">
        <f t="shared" si="53"/>
        <v>-3.2124549077172129E-5</v>
      </c>
      <c r="R162" s="75"/>
      <c r="S162" s="75">
        <f t="shared" si="54"/>
        <v>1.169242998653195E-6</v>
      </c>
      <c r="U162">
        <f t="shared" si="45"/>
        <v>-3.8689418185493464E-2</v>
      </c>
      <c r="V162" s="76">
        <f t="shared" si="46"/>
        <v>-2.0038181705757521E-2</v>
      </c>
      <c r="W162">
        <f t="shared" si="47"/>
        <v>3.0788227174197533E-2</v>
      </c>
      <c r="X162" s="76">
        <f t="shared" si="55"/>
        <v>1.4968710795319924E-3</v>
      </c>
      <c r="Y162" s="76">
        <f t="shared" si="55"/>
        <v>4.0152872607295535E-4</v>
      </c>
      <c r="Z162" s="76">
        <f t="shared" si="55"/>
        <v>9.4791493252999539E-4</v>
      </c>
      <c r="AA162">
        <f t="shared" si="56"/>
        <v>2.5833932901142391E-4</v>
      </c>
      <c r="AB162">
        <f t="shared" si="56"/>
        <v>-2.9381345051735199E-5</v>
      </c>
      <c r="AC162">
        <f t="shared" si="56"/>
        <v>-7.8597687039861882E-4</v>
      </c>
      <c r="AD162">
        <f t="shared" si="48"/>
        <v>-3.8689418185493464E-2</v>
      </c>
      <c r="AE162">
        <f t="shared" si="49"/>
        <v>-2.0038181705757521E-2</v>
      </c>
      <c r="AF162">
        <f t="shared" si="50"/>
        <v>3.0788227174197533E-2</v>
      </c>
      <c r="AG162">
        <f t="shared" si="57"/>
        <v>1.4968710795319924E-3</v>
      </c>
      <c r="AH162">
        <f t="shared" si="57"/>
        <v>4.0152872607295535E-4</v>
      </c>
      <c r="AI162">
        <f t="shared" si="57"/>
        <v>9.4791493252999539E-4</v>
      </c>
      <c r="AJ162">
        <f t="shared" si="58"/>
        <v>1.0269301605040157E-7</v>
      </c>
      <c r="AK162">
        <f t="shared" si="58"/>
        <v>2.6829529835182921E-9</v>
      </c>
      <c r="AL162">
        <f t="shared" si="58"/>
        <v>1.1652307837782236E-6</v>
      </c>
      <c r="AM162">
        <f t="shared" si="59"/>
        <v>1.5217704018186317E-3</v>
      </c>
      <c r="AN162">
        <f t="shared" si="59"/>
        <v>4.0360725361895228E-4</v>
      </c>
      <c r="AO162">
        <f t="shared" si="59"/>
        <v>8.8261093254382984E-4</v>
      </c>
    </row>
    <row r="163" spans="1:41" x14ac:dyDescent="0.4">
      <c r="A163" s="2">
        <v>161</v>
      </c>
      <c r="B163" s="3">
        <v>43462</v>
      </c>
      <c r="C163">
        <v>3.7243990909824939E-3</v>
      </c>
      <c r="D163">
        <v>6.7340321813441194E-3</v>
      </c>
      <c r="E163">
        <v>1.4670189747793839E-2</v>
      </c>
      <c r="F163" s="77">
        <v>261.98</v>
      </c>
      <c r="G163" s="74">
        <f t="shared" si="60"/>
        <v>5.3966258617085235E-3</v>
      </c>
      <c r="I163">
        <f t="shared" si="42"/>
        <v>3.1456022514483777E-3</v>
      </c>
      <c r="J163">
        <f t="shared" si="43"/>
        <v>6.7116162968993047E-3</v>
      </c>
      <c r="K163">
        <f t="shared" si="44"/>
        <v>1.4376708057719558E-2</v>
      </c>
      <c r="M163">
        <f t="shared" si="51"/>
        <v>5.8875473859915702E-3</v>
      </c>
      <c r="O163" s="75">
        <f t="shared" si="52"/>
        <v>1.8519882312884094E-5</v>
      </c>
      <c r="P163" s="75">
        <f t="shared" si="53"/>
        <v>3.9514958984587922E-5</v>
      </c>
      <c r="Q163" s="75">
        <f t="shared" si="53"/>
        <v>8.4643549944390736E-5</v>
      </c>
      <c r="R163" s="75"/>
      <c r="S163" s="75">
        <f t="shared" si="54"/>
        <v>3.4663214222296169E-5</v>
      </c>
      <c r="U163">
        <f t="shared" si="45"/>
        <v>1.4007748173171099E-3</v>
      </c>
      <c r="V163" s="76">
        <f t="shared" si="46"/>
        <v>6.4295906801797543E-3</v>
      </c>
      <c r="W163">
        <f t="shared" si="47"/>
        <v>8.4992708048092815E-3</v>
      </c>
      <c r="X163" s="76">
        <f t="shared" si="55"/>
        <v>1.9621700888297826E-6</v>
      </c>
      <c r="Y163" s="76">
        <f t="shared" si="55"/>
        <v>4.1339636314654354E-5</v>
      </c>
      <c r="Z163" s="76">
        <f t="shared" si="55"/>
        <v>7.2237604213483411E-5</v>
      </c>
      <c r="AA163">
        <f t="shared" si="56"/>
        <v>2.323624273665384E-3</v>
      </c>
      <c r="AB163">
        <f t="shared" si="56"/>
        <v>3.0444150116436529E-4</v>
      </c>
      <c r="AC163">
        <f t="shared" si="56"/>
        <v>6.1709189429845568E-3</v>
      </c>
      <c r="AD163">
        <f t="shared" si="48"/>
        <v>1.4007748173171099E-3</v>
      </c>
      <c r="AE163">
        <f t="shared" si="49"/>
        <v>6.4295906801797543E-3</v>
      </c>
      <c r="AF163">
        <f t="shared" si="50"/>
        <v>8.4992708048092815E-3</v>
      </c>
      <c r="AG163">
        <f t="shared" si="57"/>
        <v>1.9621700888297826E-6</v>
      </c>
      <c r="AH163">
        <f t="shared" si="57"/>
        <v>4.1339636314654354E-5</v>
      </c>
      <c r="AI163">
        <f t="shared" si="57"/>
        <v>7.2237604213483411E-5</v>
      </c>
      <c r="AJ163">
        <f t="shared" si="58"/>
        <v>3.044422774897103E-6</v>
      </c>
      <c r="AK163">
        <f t="shared" si="58"/>
        <v>7.9538448486042664E-8</v>
      </c>
      <c r="AL163">
        <f t="shared" si="58"/>
        <v>3.4544268661897505E-5</v>
      </c>
      <c r="AM163">
        <f t="shared" si="59"/>
        <v>9.8948135243171021E-6</v>
      </c>
      <c r="AN163">
        <f t="shared" si="59"/>
        <v>4.5045793316804338E-5</v>
      </c>
      <c r="AO163">
        <f t="shared" si="59"/>
        <v>2.0668973457689847E-4</v>
      </c>
    </row>
    <row r="164" spans="1:41" x14ac:dyDescent="0.4">
      <c r="A164" s="2">
        <v>162</v>
      </c>
      <c r="B164" s="3">
        <v>43467</v>
      </c>
      <c r="C164">
        <v>-1.6870128303485034E-2</v>
      </c>
      <c r="D164">
        <v>1.9934214900817329E-2</v>
      </c>
      <c r="E164">
        <v>-9.7561749453646852E-3</v>
      </c>
      <c r="F164" s="77">
        <v>258.23</v>
      </c>
      <c r="G164" s="74">
        <f t="shared" si="60"/>
        <v>-1.4417504305605251E-2</v>
      </c>
      <c r="I164">
        <f t="shared" si="42"/>
        <v>-1.7448925143019149E-2</v>
      </c>
      <c r="J164">
        <f t="shared" si="43"/>
        <v>1.9911799016372515E-2</v>
      </c>
      <c r="K164">
        <f t="shared" si="44"/>
        <v>-1.0049656635438966E-2</v>
      </c>
      <c r="M164">
        <f t="shared" si="51"/>
        <v>-1.3926582781322205E-2</v>
      </c>
      <c r="O164" s="75">
        <f t="shared" si="52"/>
        <v>2.4300390044935057E-4</v>
      </c>
      <c r="P164" s="75">
        <f t="shared" si="53"/>
        <v>-2.773033173265619E-4</v>
      </c>
      <c r="Q164" s="75">
        <f t="shared" si="53"/>
        <v>1.3995737505730475E-4</v>
      </c>
      <c r="R164" s="75"/>
      <c r="S164" s="75">
        <f t="shared" si="54"/>
        <v>1.9394970796502011E-4</v>
      </c>
      <c r="U164">
        <f t="shared" si="45"/>
        <v>-1.33216575207886E-2</v>
      </c>
      <c r="V164" s="76">
        <f t="shared" si="46"/>
        <v>2.057891094604351E-2</v>
      </c>
      <c r="W164">
        <f t="shared" si="47"/>
        <v>3.8530113310960446E-3</v>
      </c>
      <c r="X164" s="76">
        <f t="shared" si="55"/>
        <v>1.7746655910118347E-4</v>
      </c>
      <c r="Y164" s="76">
        <f t="shared" si="55"/>
        <v>4.2349157572518938E-4</v>
      </c>
      <c r="Z164" s="76">
        <f t="shared" si="55"/>
        <v>1.4845696317554514E-5</v>
      </c>
      <c r="AA164">
        <f t="shared" si="56"/>
        <v>-3.548470782696433E-3</v>
      </c>
      <c r="AB164">
        <f t="shared" si="56"/>
        <v>-6.4469604522618092E-4</v>
      </c>
      <c r="AC164">
        <f t="shared" si="56"/>
        <v>-1.360918627646073E-2</v>
      </c>
      <c r="AD164">
        <f t="shared" si="48"/>
        <v>-1.33216575207886E-2</v>
      </c>
      <c r="AE164">
        <f t="shared" si="49"/>
        <v>2.057891094604351E-2</v>
      </c>
      <c r="AF164">
        <f t="shared" si="50"/>
        <v>3.8530113310960446E-3</v>
      </c>
      <c r="AG164">
        <f t="shared" si="57"/>
        <v>1.7746655910118347E-4</v>
      </c>
      <c r="AH164">
        <f t="shared" si="57"/>
        <v>4.2349157572518938E-4</v>
      </c>
      <c r="AI164">
        <f t="shared" si="57"/>
        <v>1.4845696317554514E-5</v>
      </c>
      <c r="AJ164">
        <f t="shared" si="58"/>
        <v>1.7034338025512617E-5</v>
      </c>
      <c r="AK164">
        <f t="shared" si="58"/>
        <v>4.4503832670935985E-7</v>
      </c>
      <c r="AL164">
        <f t="shared" si="58"/>
        <v>1.9328417658771873E-4</v>
      </c>
      <c r="AM164">
        <f t="shared" si="59"/>
        <v>3.0446498864668584E-4</v>
      </c>
      <c r="AN164">
        <f t="shared" si="59"/>
        <v>3.9647974006841349E-4</v>
      </c>
      <c r="AO164">
        <f t="shared" si="59"/>
        <v>1.0099559849022243E-4</v>
      </c>
    </row>
    <row r="165" spans="1:41" x14ac:dyDescent="0.4">
      <c r="A165" s="2">
        <v>163</v>
      </c>
      <c r="B165" s="3">
        <v>43468</v>
      </c>
      <c r="C165">
        <v>1.8727139050697731E-2</v>
      </c>
      <c r="D165">
        <v>3.2840752011900187E-3</v>
      </c>
      <c r="E165">
        <v>4.8899852941917702E-3</v>
      </c>
      <c r="F165" s="77">
        <v>255.77</v>
      </c>
      <c r="G165" s="74">
        <f t="shared" si="60"/>
        <v>-9.5720575212054296E-3</v>
      </c>
      <c r="I165">
        <f t="shared" si="42"/>
        <v>1.8148342211163616E-2</v>
      </c>
      <c r="J165">
        <f t="shared" si="43"/>
        <v>3.2616593167452035E-3</v>
      </c>
      <c r="K165">
        <f t="shared" si="44"/>
        <v>4.5965036041174905E-3</v>
      </c>
      <c r="M165">
        <f t="shared" si="51"/>
        <v>-9.0811359969223838E-3</v>
      </c>
      <c r="O165" s="75">
        <f t="shared" si="52"/>
        <v>-1.6480756373826388E-4</v>
      </c>
      <c r="P165" s="75">
        <f t="shared" si="53"/>
        <v>-2.9619571830992136E-5</v>
      </c>
      <c r="Q165" s="75">
        <f t="shared" si="53"/>
        <v>-4.1741474339334818E-5</v>
      </c>
      <c r="R165" s="75"/>
      <c r="S165" s="75">
        <f t="shared" si="54"/>
        <v>8.2467030994599501E-5</v>
      </c>
      <c r="U165">
        <f t="shared" si="45"/>
        <v>2.0839618252220665E-2</v>
      </c>
      <c r="V165" s="76">
        <f t="shared" si="46"/>
        <v>3.6966643896792885E-3</v>
      </c>
      <c r="W165">
        <f t="shared" si="47"/>
        <v>1.3662045417683209E-2</v>
      </c>
      <c r="X165" s="76">
        <f t="shared" si="55"/>
        <v>4.342896888982887E-4</v>
      </c>
      <c r="Y165" s="76">
        <f t="shared" si="55"/>
        <v>1.3665327609922947E-5</v>
      </c>
      <c r="Z165" s="76">
        <f t="shared" si="55"/>
        <v>1.8665148499483875E-4</v>
      </c>
      <c r="AA165">
        <f t="shared" si="56"/>
        <v>-2.1124792015229329E-3</v>
      </c>
      <c r="AB165">
        <f t="shared" si="56"/>
        <v>-4.125891884892697E-4</v>
      </c>
      <c r="AC165">
        <f t="shared" si="56"/>
        <v>-8.7720601234914375E-3</v>
      </c>
      <c r="AD165">
        <f t="shared" si="48"/>
        <v>2.0839618252220665E-2</v>
      </c>
      <c r="AE165">
        <f t="shared" si="49"/>
        <v>3.6966643896792885E-3</v>
      </c>
      <c r="AF165">
        <f t="shared" si="50"/>
        <v>1.3662045417683209E-2</v>
      </c>
      <c r="AG165">
        <f t="shared" si="57"/>
        <v>4.342896888982887E-4</v>
      </c>
      <c r="AH165">
        <f t="shared" si="57"/>
        <v>1.3665327609922947E-5</v>
      </c>
      <c r="AI165">
        <f t="shared" si="57"/>
        <v>1.8665148499483875E-4</v>
      </c>
      <c r="AJ165">
        <f t="shared" si="58"/>
        <v>7.2429667291677056E-6</v>
      </c>
      <c r="AK165">
        <f t="shared" si="58"/>
        <v>1.8922941347838838E-7</v>
      </c>
      <c r="AL165">
        <f t="shared" si="58"/>
        <v>8.2184048373508417E-5</v>
      </c>
      <c r="AM165">
        <f t="shared" si="59"/>
        <v>3.2936232501350307E-4</v>
      </c>
      <c r="AN165">
        <f t="shared" si="59"/>
        <v>1.0638421498510787E-5</v>
      </c>
      <c r="AO165">
        <f t="shared" si="59"/>
        <v>2.1127845382665078E-5</v>
      </c>
    </row>
    <row r="166" spans="1:41" x14ac:dyDescent="0.4">
      <c r="A166" s="2">
        <v>164</v>
      </c>
      <c r="B166" s="3">
        <v>43469</v>
      </c>
      <c r="C166">
        <v>9.2336759469455239E-3</v>
      </c>
      <c r="D166">
        <v>3.2733253449691085E-3</v>
      </c>
      <c r="E166">
        <v>9.7088141269609032E-3</v>
      </c>
      <c r="F166" s="77">
        <v>257.89</v>
      </c>
      <c r="G166" s="74">
        <f t="shared" si="60"/>
        <v>8.2545342739647112E-3</v>
      </c>
      <c r="I166">
        <f t="shared" si="42"/>
        <v>8.6548791074114069E-3</v>
      </c>
      <c r="J166">
        <f t="shared" si="43"/>
        <v>3.2509094605242934E-3</v>
      </c>
      <c r="K166">
        <f t="shared" si="44"/>
        <v>9.4153324368866226E-3</v>
      </c>
      <c r="M166">
        <f t="shared" si="51"/>
        <v>8.745455798247757E-3</v>
      </c>
      <c r="O166" s="75">
        <f t="shared" si="52"/>
        <v>7.5690862673044465E-5</v>
      </c>
      <c r="P166" s="75">
        <f t="shared" si="53"/>
        <v>2.843068499112067E-5</v>
      </c>
      <c r="Q166" s="75">
        <f t="shared" si="53"/>
        <v>8.2341373652600292E-5</v>
      </c>
      <c r="R166" s="75"/>
      <c r="S166" s="75">
        <f t="shared" si="54"/>
        <v>7.6482997119105319E-5</v>
      </c>
      <c r="U166">
        <f t="shared" si="45"/>
        <v>6.0630849017168573E-3</v>
      </c>
      <c r="V166" s="76">
        <f t="shared" si="46"/>
        <v>2.8319841588166799E-3</v>
      </c>
      <c r="W166">
        <f t="shared" si="47"/>
        <v>6.8489438986533112E-4</v>
      </c>
      <c r="X166" s="76">
        <f t="shared" si="55"/>
        <v>3.6760998525426914E-5</v>
      </c>
      <c r="Y166" s="76">
        <f t="shared" si="55"/>
        <v>8.0201342757886178E-6</v>
      </c>
      <c r="Z166" s="76">
        <f t="shared" si="55"/>
        <v>4.6908032526900419E-7</v>
      </c>
      <c r="AA166">
        <f t="shared" si="56"/>
        <v>3.1705910452286671E-3</v>
      </c>
      <c r="AB166">
        <f t="shared" si="56"/>
        <v>4.4134118615242864E-4</v>
      </c>
      <c r="AC166">
        <f t="shared" si="56"/>
        <v>9.0239197370955721E-3</v>
      </c>
      <c r="AD166">
        <f t="shared" si="48"/>
        <v>6.0630849017168573E-3</v>
      </c>
      <c r="AE166">
        <f t="shared" si="49"/>
        <v>2.8319841588166799E-3</v>
      </c>
      <c r="AF166">
        <f t="shared" si="50"/>
        <v>6.8489438986533112E-4</v>
      </c>
      <c r="AG166">
        <f t="shared" si="57"/>
        <v>3.6760998525426914E-5</v>
      </c>
      <c r="AH166">
        <f t="shared" si="57"/>
        <v>8.0201342757886178E-6</v>
      </c>
      <c r="AI166">
        <f t="shared" si="57"/>
        <v>4.6908032526900419E-7</v>
      </c>
      <c r="AJ166">
        <f t="shared" si="58"/>
        <v>6.7173972046718461E-6</v>
      </c>
      <c r="AK166">
        <f t="shared" si="58"/>
        <v>1.7549840841081508E-7</v>
      </c>
      <c r="AL166">
        <f t="shared" si="58"/>
        <v>7.6220548492876943E-5</v>
      </c>
      <c r="AM166">
        <f t="shared" si="59"/>
        <v>7.4906932363906476E-5</v>
      </c>
      <c r="AN166">
        <f t="shared" si="59"/>
        <v>1.0568412320526352E-5</v>
      </c>
      <c r="AO166">
        <f t="shared" si="59"/>
        <v>8.8648484897089382E-5</v>
      </c>
    </row>
    <row r="167" spans="1:41" x14ac:dyDescent="0.4">
      <c r="A167" s="2">
        <v>165</v>
      </c>
      <c r="B167" s="3">
        <v>43472</v>
      </c>
      <c r="C167">
        <v>9.1491946535880823E-3</v>
      </c>
      <c r="D167">
        <v>-4.9140148024290403E-3</v>
      </c>
      <c r="E167">
        <v>-4.8426244757880151E-3</v>
      </c>
      <c r="F167" s="77">
        <v>261.57</v>
      </c>
      <c r="G167" s="74">
        <f t="shared" si="60"/>
        <v>1.41687966911764E-2</v>
      </c>
      <c r="I167">
        <f t="shared" si="42"/>
        <v>8.5703978140539653E-3</v>
      </c>
      <c r="J167">
        <f t="shared" si="43"/>
        <v>-4.936430686873855E-3</v>
      </c>
      <c r="K167">
        <f t="shared" si="44"/>
        <v>-5.1361061658622958E-3</v>
      </c>
      <c r="M167">
        <f t="shared" si="51"/>
        <v>1.4659718215459446E-2</v>
      </c>
      <c r="O167" s="75">
        <f t="shared" si="52"/>
        <v>1.2563961694842074E-4</v>
      </c>
      <c r="P167" s="75">
        <f t="shared" si="53"/>
        <v>-7.2366682859717642E-5</v>
      </c>
      <c r="Q167" s="75">
        <f t="shared" si="53"/>
        <v>-7.5293869116225073E-5</v>
      </c>
      <c r="R167" s="75"/>
      <c r="S167" s="75">
        <f t="shared" si="54"/>
        <v>2.1490733815667347E-4</v>
      </c>
      <c r="U167">
        <f t="shared" si="45"/>
        <v>4.2258589352964582E-3</v>
      </c>
      <c r="V167" s="76">
        <f t="shared" si="46"/>
        <v>-5.6386613101868707E-3</v>
      </c>
      <c r="W167">
        <f t="shared" si="47"/>
        <v>-1.97706506217958E-2</v>
      </c>
      <c r="X167" s="76">
        <f t="shared" si="55"/>
        <v>1.7857883741024915E-5</v>
      </c>
      <c r="Y167" s="76">
        <f t="shared" si="55"/>
        <v>3.1794501370998315E-5</v>
      </c>
      <c r="Z167" s="76">
        <f t="shared" si="55"/>
        <v>3.9087862600911466E-4</v>
      </c>
      <c r="AA167">
        <f t="shared" si="56"/>
        <v>4.9233357182916241E-3</v>
      </c>
      <c r="AB167">
        <f t="shared" si="56"/>
        <v>7.2464650775783037E-4</v>
      </c>
      <c r="AC167">
        <f t="shared" si="56"/>
        <v>1.4928026146007784E-2</v>
      </c>
      <c r="AD167">
        <f t="shared" si="48"/>
        <v>4.2258589352964582E-3</v>
      </c>
      <c r="AE167">
        <f t="shared" si="49"/>
        <v>-5.6386613101868707E-3</v>
      </c>
      <c r="AF167">
        <f t="shared" si="50"/>
        <v>-1.97706506217958E-2</v>
      </c>
      <c r="AG167">
        <f t="shared" si="57"/>
        <v>1.7857883741024915E-5</v>
      </c>
      <c r="AH167">
        <f t="shared" si="57"/>
        <v>3.1794501370998315E-5</v>
      </c>
      <c r="AI167">
        <f t="shared" si="57"/>
        <v>3.9087862600911466E-4</v>
      </c>
      <c r="AJ167">
        <f t="shared" si="58"/>
        <v>1.8875018069035544E-5</v>
      </c>
      <c r="AK167">
        <f t="shared" si="58"/>
        <v>4.9312784831858603E-7</v>
      </c>
      <c r="AL167">
        <f t="shared" si="58"/>
        <v>2.1416989143269405E-4</v>
      </c>
      <c r="AM167">
        <f t="shared" si="59"/>
        <v>7.3451718691140981E-5</v>
      </c>
      <c r="AN167">
        <f t="shared" si="59"/>
        <v>2.4368347926309878E-5</v>
      </c>
      <c r="AO167">
        <f t="shared" si="59"/>
        <v>2.6379586547008692E-5</v>
      </c>
    </row>
    <row r="168" spans="1:41" x14ac:dyDescent="0.4">
      <c r="A168" s="2">
        <v>166</v>
      </c>
      <c r="B168" s="3">
        <v>43473</v>
      </c>
      <c r="C168">
        <v>-1.6529301951210582E-2</v>
      </c>
      <c r="D168">
        <v>-8.2440697750820659E-3</v>
      </c>
      <c r="E168">
        <v>-3.055930257512797E-2</v>
      </c>
      <c r="F168" s="77">
        <v>259.64999999999998</v>
      </c>
      <c r="G168" s="74">
        <f t="shared" si="60"/>
        <v>-7.3673638175055026E-3</v>
      </c>
      <c r="I168">
        <f t="shared" si="42"/>
        <v>-1.7108098790744698E-2</v>
      </c>
      <c r="J168">
        <f t="shared" si="43"/>
        <v>-8.2664856595268815E-3</v>
      </c>
      <c r="K168">
        <f t="shared" si="44"/>
        <v>-3.085278426520225E-2</v>
      </c>
      <c r="M168">
        <f t="shared" si="51"/>
        <v>-6.8764422932224558E-3</v>
      </c>
      <c r="O168" s="75">
        <f t="shared" si="52"/>
        <v>1.1764285408130479E-4</v>
      </c>
      <c r="P168" s="75">
        <f t="shared" si="53"/>
        <v>5.6844011605487574E-5</v>
      </c>
      <c r="Q168" s="75">
        <f t="shared" si="53"/>
        <v>2.1215739058490506E-4</v>
      </c>
      <c r="R168" s="75"/>
      <c r="S168" s="75">
        <f t="shared" si="54"/>
        <v>4.7285458612018504E-5</v>
      </c>
      <c r="U168">
        <f t="shared" si="45"/>
        <v>-1.5070203488027852E-2</v>
      </c>
      <c r="V168" s="76">
        <f t="shared" si="46"/>
        <v>-7.9370899449043922E-3</v>
      </c>
      <c r="W168">
        <f t="shared" si="47"/>
        <v>-2.3988150241561746E-2</v>
      </c>
      <c r="X168" s="76">
        <f t="shared" si="55"/>
        <v>2.2711103317056683E-4</v>
      </c>
      <c r="Y168" s="76">
        <f t="shared" si="55"/>
        <v>6.2997396793502413E-5</v>
      </c>
      <c r="Z168" s="76">
        <f t="shared" si="55"/>
        <v>5.7543135201173882E-4</v>
      </c>
      <c r="AA168">
        <f t="shared" si="56"/>
        <v>-1.4590984631827298E-3</v>
      </c>
      <c r="AB168">
        <f t="shared" si="56"/>
        <v>-3.0697983017767414E-4</v>
      </c>
      <c r="AC168">
        <f t="shared" si="56"/>
        <v>-6.5711523335662235E-3</v>
      </c>
      <c r="AD168">
        <f t="shared" si="48"/>
        <v>-1.5070203488027852E-2</v>
      </c>
      <c r="AE168">
        <f t="shared" si="49"/>
        <v>-7.9370899449043922E-3</v>
      </c>
      <c r="AF168">
        <f t="shared" si="50"/>
        <v>-2.3988150241561746E-2</v>
      </c>
      <c r="AG168">
        <f t="shared" si="57"/>
        <v>2.2711103317056683E-4</v>
      </c>
      <c r="AH168">
        <f t="shared" si="57"/>
        <v>6.2997396793502413E-5</v>
      </c>
      <c r="AI168">
        <f t="shared" si="57"/>
        <v>5.7543135201173882E-4</v>
      </c>
      <c r="AJ168">
        <f t="shared" si="58"/>
        <v>4.1530172648353852E-6</v>
      </c>
      <c r="AK168">
        <f t="shared" si="58"/>
        <v>1.0850153681166033E-7</v>
      </c>
      <c r="AL168">
        <f t="shared" si="58"/>
        <v>4.712320027852282E-5</v>
      </c>
      <c r="AM168">
        <f t="shared" si="59"/>
        <v>2.926870442338802E-4</v>
      </c>
      <c r="AN168">
        <f t="shared" si="59"/>
        <v>6.8334785159163583E-5</v>
      </c>
      <c r="AO168">
        <f t="shared" si="59"/>
        <v>9.5189429691511153E-4</v>
      </c>
    </row>
    <row r="169" spans="1:41" x14ac:dyDescent="0.4">
      <c r="A169" s="2">
        <v>167</v>
      </c>
      <c r="B169" s="3">
        <v>43474</v>
      </c>
      <c r="C169">
        <v>0</v>
      </c>
      <c r="D169">
        <v>-1.6694878572169992E-2</v>
      </c>
      <c r="E169">
        <v>2.0803127629763326E-2</v>
      </c>
      <c r="F169" s="77">
        <v>265.60000000000002</v>
      </c>
      <c r="G169" s="74">
        <f t="shared" si="60"/>
        <v>2.2656847311951056E-2</v>
      </c>
      <c r="I169">
        <f t="shared" si="42"/>
        <v>-5.787968395341164E-4</v>
      </c>
      <c r="J169">
        <f t="shared" si="43"/>
        <v>-1.6717294456614806E-2</v>
      </c>
      <c r="K169">
        <f t="shared" si="44"/>
        <v>2.0509645939689045E-2</v>
      </c>
      <c r="M169">
        <f t="shared" si="51"/>
        <v>2.3147768836234102E-2</v>
      </c>
      <c r="O169" s="75">
        <f t="shared" si="52"/>
        <v>-1.339785544467861E-5</v>
      </c>
      <c r="P169" s="75">
        <f t="shared" si="53"/>
        <v>-3.8696806764897731E-4</v>
      </c>
      <c r="Q169" s="75">
        <f t="shared" si="53"/>
        <v>4.7475254312492936E-4</v>
      </c>
      <c r="R169" s="75"/>
      <c r="S169" s="75">
        <f t="shared" si="54"/>
        <v>5.3581920209573065E-4</v>
      </c>
      <c r="U169">
        <f t="shared" si="45"/>
        <v>-7.4388455926853152E-3</v>
      </c>
      <c r="V169" s="76">
        <f t="shared" si="46"/>
        <v>-1.782612014475337E-2</v>
      </c>
      <c r="W169">
        <f t="shared" si="47"/>
        <v>-2.5983734035683811E-3</v>
      </c>
      <c r="X169" s="76">
        <f t="shared" si="55"/>
        <v>5.5336423751813736E-5</v>
      </c>
      <c r="Y169" s="76">
        <f t="shared" si="55"/>
        <v>3.1777055941518192E-4</v>
      </c>
      <c r="Z169" s="76">
        <f t="shared" si="55"/>
        <v>6.7515443443715336E-6</v>
      </c>
      <c r="AA169">
        <f t="shared" si="56"/>
        <v>7.4388455926853152E-3</v>
      </c>
      <c r="AB169">
        <f t="shared" si="56"/>
        <v>1.1312415725833794E-3</v>
      </c>
      <c r="AC169">
        <f t="shared" si="56"/>
        <v>2.3401501033331707E-2</v>
      </c>
      <c r="AD169">
        <f t="shared" si="48"/>
        <v>-7.4388455926853152E-3</v>
      </c>
      <c r="AE169">
        <f t="shared" si="49"/>
        <v>-1.782612014475337E-2</v>
      </c>
      <c r="AF169">
        <f t="shared" si="50"/>
        <v>-2.5983734035683811E-3</v>
      </c>
      <c r="AG169">
        <f t="shared" si="57"/>
        <v>5.5336423751813736E-5</v>
      </c>
      <c r="AH169">
        <f t="shared" si="57"/>
        <v>3.1777055941518192E-4</v>
      </c>
      <c r="AI169">
        <f t="shared" si="57"/>
        <v>6.7515443443715336E-6</v>
      </c>
      <c r="AJ169">
        <f t="shared" si="58"/>
        <v>4.7060268895611323E-5</v>
      </c>
      <c r="AK169">
        <f t="shared" si="58"/>
        <v>1.2294944066759612E-6</v>
      </c>
      <c r="AL169">
        <f t="shared" si="58"/>
        <v>5.3398055796835943E-4</v>
      </c>
      <c r="AM169">
        <f t="shared" si="59"/>
        <v>3.350057814546817E-7</v>
      </c>
      <c r="AN169">
        <f t="shared" si="59"/>
        <v>2.7946793394916409E-4</v>
      </c>
      <c r="AO169">
        <f t="shared" si="59"/>
        <v>4.2064557657140334E-4</v>
      </c>
    </row>
    <row r="170" spans="1:41" x14ac:dyDescent="0.4">
      <c r="A170" s="2">
        <v>168</v>
      </c>
      <c r="B170" s="3">
        <v>43475</v>
      </c>
      <c r="C170">
        <v>-3.7105793965356015E-3</v>
      </c>
      <c r="D170">
        <v>-1.0152371464017962E-2</v>
      </c>
      <c r="E170">
        <v>-9.8522964430115944E-3</v>
      </c>
      <c r="F170" s="77">
        <v>265.55</v>
      </c>
      <c r="G170" s="74">
        <f t="shared" si="60"/>
        <v>-1.882707338707102E-4</v>
      </c>
      <c r="I170">
        <f t="shared" si="42"/>
        <v>-4.2893762360697177E-3</v>
      </c>
      <c r="J170">
        <f t="shared" si="43"/>
        <v>-1.0174787348462777E-2</v>
      </c>
      <c r="K170">
        <f t="shared" si="44"/>
        <v>-1.0145778133085875E-2</v>
      </c>
      <c r="M170">
        <f t="shared" si="51"/>
        <v>3.026507904123364E-4</v>
      </c>
      <c r="O170" s="75">
        <f t="shared" si="52"/>
        <v>-1.2981831082223926E-6</v>
      </c>
      <c r="P170" s="75">
        <f t="shared" si="53"/>
        <v>-3.0794074332897E-6</v>
      </c>
      <c r="Q170" s="75">
        <f t="shared" si="53"/>
        <v>-3.0706277713266387E-6</v>
      </c>
      <c r="R170" s="75"/>
      <c r="S170" s="75">
        <f t="shared" si="54"/>
        <v>9.1597500937211976E-8</v>
      </c>
      <c r="U170">
        <f t="shared" si="45"/>
        <v>-4.3790695102723879E-3</v>
      </c>
      <c r="V170" s="76">
        <f t="shared" si="46"/>
        <v>-1.0189284943169154E-2</v>
      </c>
      <c r="W170">
        <f t="shared" si="47"/>
        <v>-1.0447909209673825E-2</v>
      </c>
      <c r="X170" s="76">
        <f t="shared" si="55"/>
        <v>1.9176249775797251E-5</v>
      </c>
      <c r="Y170" s="76">
        <f t="shared" si="55"/>
        <v>1.0382152765309363E-4</v>
      </c>
      <c r="Z170" s="76">
        <f t="shared" si="55"/>
        <v>1.0915880685358713E-4</v>
      </c>
      <c r="AA170">
        <f t="shared" si="56"/>
        <v>6.684901137367868E-4</v>
      </c>
      <c r="AB170">
        <f t="shared" si="56"/>
        <v>3.6913479151192597E-5</v>
      </c>
      <c r="AC170">
        <f t="shared" si="56"/>
        <v>5.9561276666223069E-4</v>
      </c>
      <c r="AD170">
        <f t="shared" si="48"/>
        <v>-4.3790695102723879E-3</v>
      </c>
      <c r="AE170">
        <f t="shared" si="49"/>
        <v>-1.0189284943169154E-2</v>
      </c>
      <c r="AF170">
        <f t="shared" si="50"/>
        <v>-1.0447909209673825E-2</v>
      </c>
      <c r="AG170">
        <f t="shared" si="57"/>
        <v>1.9176249775797251E-5</v>
      </c>
      <c r="AH170">
        <f t="shared" si="57"/>
        <v>1.0382152765309363E-4</v>
      </c>
      <c r="AI170">
        <f t="shared" si="57"/>
        <v>1.0915880685358713E-4</v>
      </c>
      <c r="AJ170">
        <f t="shared" si="58"/>
        <v>8.0448834371954198E-9</v>
      </c>
      <c r="AK170">
        <f t="shared" si="58"/>
        <v>2.1018025227038707E-10</v>
      </c>
      <c r="AL170">
        <f t="shared" si="58"/>
        <v>9.1283187440193997E-8</v>
      </c>
      <c r="AM170">
        <f t="shared" si="59"/>
        <v>1.8398748494559619E-5</v>
      </c>
      <c r="AN170">
        <f t="shared" si="59"/>
        <v>1.035262975864382E-4</v>
      </c>
      <c r="AO170">
        <f t="shared" si="59"/>
        <v>1.0293681392580351E-4</v>
      </c>
    </row>
    <row r="171" spans="1:41" x14ac:dyDescent="0.4">
      <c r="A171" s="2">
        <v>169</v>
      </c>
      <c r="B171" s="3">
        <v>43476</v>
      </c>
      <c r="C171">
        <v>-7.4627212015896003E-3</v>
      </c>
      <c r="D171">
        <v>-3.4071583216143089E-3</v>
      </c>
      <c r="E171">
        <v>9.8522964430116395E-3</v>
      </c>
      <c r="F171" s="77">
        <v>267.13</v>
      </c>
      <c r="G171" s="74">
        <f t="shared" si="60"/>
        <v>5.9322844244589293E-3</v>
      </c>
      <c r="I171">
        <f t="shared" si="42"/>
        <v>-8.0415180411237165E-3</v>
      </c>
      <c r="J171">
        <f t="shared" si="43"/>
        <v>-3.4295742060591241E-3</v>
      </c>
      <c r="K171">
        <f t="shared" si="44"/>
        <v>9.5588147529373588E-3</v>
      </c>
      <c r="M171">
        <f t="shared" si="51"/>
        <v>6.423205948741976E-3</v>
      </c>
      <c r="O171" s="75">
        <f t="shared" si="52"/>
        <v>-5.1652326518661778E-5</v>
      </c>
      <c r="P171" s="75">
        <f t="shared" si="53"/>
        <v>-2.2028861442011006E-5</v>
      </c>
      <c r="Q171" s="75">
        <f t="shared" si="53"/>
        <v>6.139823578398981E-5</v>
      </c>
      <c r="R171" s="75"/>
      <c r="S171" s="75">
        <f t="shared" si="54"/>
        <v>4.1257574659954308E-5</v>
      </c>
      <c r="U171">
        <f t="shared" si="45"/>
        <v>-9.9450926910885293E-3</v>
      </c>
      <c r="V171" s="76">
        <f t="shared" si="46"/>
        <v>-3.7372589685326831E-3</v>
      </c>
      <c r="W171">
        <f t="shared" si="47"/>
        <v>3.1466387735005728E-3</v>
      </c>
      <c r="X171" s="76">
        <f t="shared" si="55"/>
        <v>9.8904868634342488E-5</v>
      </c>
      <c r="Y171" s="76">
        <f t="shared" si="55"/>
        <v>1.3967104597877975E-5</v>
      </c>
      <c r="Z171" s="76">
        <f t="shared" si="55"/>
        <v>9.9013355708971896E-6</v>
      </c>
      <c r="AA171">
        <f t="shared" si="56"/>
        <v>2.4823714894989298E-3</v>
      </c>
      <c r="AB171">
        <f t="shared" si="56"/>
        <v>3.3010064691837407E-4</v>
      </c>
      <c r="AC171">
        <f t="shared" si="56"/>
        <v>6.7056576695110667E-3</v>
      </c>
      <c r="AD171">
        <f t="shared" si="48"/>
        <v>-9.9450926910885293E-3</v>
      </c>
      <c r="AE171">
        <f t="shared" si="49"/>
        <v>-3.7372589685326831E-3</v>
      </c>
      <c r="AF171">
        <f t="shared" si="50"/>
        <v>3.1466387735005728E-3</v>
      </c>
      <c r="AG171">
        <f t="shared" si="57"/>
        <v>9.8904868634342488E-5</v>
      </c>
      <c r="AH171">
        <f t="shared" si="57"/>
        <v>1.3967104597877975E-5</v>
      </c>
      <c r="AI171">
        <f t="shared" si="57"/>
        <v>9.9013355708971896E-6</v>
      </c>
      <c r="AJ171">
        <f t="shared" si="58"/>
        <v>3.6235964479886618E-6</v>
      </c>
      <c r="AK171">
        <f t="shared" si="58"/>
        <v>9.4669913058410441E-8</v>
      </c>
      <c r="AL171">
        <f t="shared" si="58"/>
        <v>4.1116000791266105E-5</v>
      </c>
      <c r="AM171">
        <f t="shared" si="59"/>
        <v>6.4666012405718211E-5</v>
      </c>
      <c r="AN171">
        <f t="shared" si="59"/>
        <v>1.1761979234866071E-5</v>
      </c>
      <c r="AO171">
        <f t="shared" si="59"/>
        <v>9.1370939480972903E-5</v>
      </c>
    </row>
    <row r="172" spans="1:41" x14ac:dyDescent="0.4">
      <c r="A172" s="2">
        <v>170</v>
      </c>
      <c r="B172" s="3">
        <v>43479</v>
      </c>
      <c r="C172">
        <v>1.8709079358116025E-3</v>
      </c>
      <c r="D172">
        <v>-3.418806748785609E-3</v>
      </c>
      <c r="E172">
        <v>-1.9802627296179754E-2</v>
      </c>
      <c r="F172" s="77">
        <v>264.99</v>
      </c>
      <c r="G172" s="74">
        <f t="shared" si="60"/>
        <v>-8.0433418677166042E-3</v>
      </c>
      <c r="I172">
        <f t="shared" si="42"/>
        <v>1.2921110962774861E-3</v>
      </c>
      <c r="J172">
        <f t="shared" si="43"/>
        <v>-3.4412226332304241E-3</v>
      </c>
      <c r="K172">
        <f t="shared" si="44"/>
        <v>-2.0096108986254035E-2</v>
      </c>
      <c r="M172">
        <f t="shared" si="51"/>
        <v>-7.5524203434335574E-3</v>
      </c>
      <c r="O172" s="75">
        <f t="shared" si="52"/>
        <v>-9.7585661295023222E-6</v>
      </c>
      <c r="P172" s="75">
        <f t="shared" si="53"/>
        <v>2.5989559821493451E-5</v>
      </c>
      <c r="Q172" s="75">
        <f t="shared" si="53"/>
        <v>1.517742623316429E-4</v>
      </c>
      <c r="R172" s="75"/>
      <c r="S172" s="75">
        <f t="shared" si="54"/>
        <v>5.7039053043909055E-5</v>
      </c>
      <c r="U172">
        <f t="shared" si="45"/>
        <v>3.5303385525299849E-3</v>
      </c>
      <c r="V172" s="76">
        <f t="shared" si="46"/>
        <v>-3.0794461810951857E-3</v>
      </c>
      <c r="W172">
        <f t="shared" si="47"/>
        <v>-1.2556657706125112E-2</v>
      </c>
      <c r="X172" s="76">
        <f t="shared" si="55"/>
        <v>1.2463290295479509E-5</v>
      </c>
      <c r="Y172" s="76">
        <f t="shared" si="55"/>
        <v>9.4829887822617229E-6</v>
      </c>
      <c r="Z172" s="76">
        <f t="shared" si="55"/>
        <v>1.5766965274879117E-4</v>
      </c>
      <c r="AA172">
        <f t="shared" si="56"/>
        <v>-1.6594306167183825E-3</v>
      </c>
      <c r="AB172">
        <f t="shared" si="56"/>
        <v>-3.3936056769042324E-4</v>
      </c>
      <c r="AC172">
        <f t="shared" si="56"/>
        <v>-7.2459695900546411E-3</v>
      </c>
      <c r="AD172">
        <f t="shared" si="48"/>
        <v>3.5303385525299849E-3</v>
      </c>
      <c r="AE172">
        <f t="shared" si="49"/>
        <v>-3.0794461810951857E-3</v>
      </c>
      <c r="AF172">
        <f t="shared" si="50"/>
        <v>-1.2556657706125112E-2</v>
      </c>
      <c r="AG172">
        <f t="shared" si="57"/>
        <v>1.2463290295479509E-5</v>
      </c>
      <c r="AH172">
        <f t="shared" si="57"/>
        <v>9.4829887822617229E-6</v>
      </c>
      <c r="AI172">
        <f t="shared" si="57"/>
        <v>1.5766965274879117E-4</v>
      </c>
      <c r="AJ172">
        <f t="shared" si="58"/>
        <v>5.0096621459225323E-6</v>
      </c>
      <c r="AK172">
        <f t="shared" si="58"/>
        <v>1.3088220131956037E-7</v>
      </c>
      <c r="AL172">
        <f t="shared" si="58"/>
        <v>5.6843325605437623E-5</v>
      </c>
      <c r="AM172">
        <f t="shared" si="59"/>
        <v>1.669551085123407E-6</v>
      </c>
      <c r="AN172">
        <f t="shared" si="59"/>
        <v>1.1842013211457333E-5</v>
      </c>
      <c r="AO172">
        <f t="shared" si="59"/>
        <v>4.0385359638740016E-4</v>
      </c>
    </row>
    <row r="173" spans="1:41" x14ac:dyDescent="0.4">
      <c r="A173" s="2">
        <v>171</v>
      </c>
      <c r="B173" s="3">
        <v>43480</v>
      </c>
      <c r="C173">
        <v>1.4842573037928849E-2</v>
      </c>
      <c r="D173">
        <v>3.4188067487854611E-3</v>
      </c>
      <c r="E173">
        <v>-1.0005003335835344E-3</v>
      </c>
      <c r="F173" s="77">
        <v>269.93</v>
      </c>
      <c r="G173" s="74">
        <f t="shared" si="60"/>
        <v>1.8470576700473425E-2</v>
      </c>
      <c r="I173">
        <f t="shared" si="42"/>
        <v>1.4263776198394732E-2</v>
      </c>
      <c r="J173">
        <f t="shared" si="43"/>
        <v>3.3963908643406459E-3</v>
      </c>
      <c r="K173">
        <f t="shared" si="44"/>
        <v>-1.2939820236578146E-3</v>
      </c>
      <c r="M173">
        <f t="shared" si="51"/>
        <v>1.8961498224756471E-2</v>
      </c>
      <c r="O173" s="75">
        <f t="shared" si="52"/>
        <v>2.7046256706418528E-4</v>
      </c>
      <c r="P173" s="75">
        <f t="shared" si="53"/>
        <v>6.4400659344774247E-5</v>
      </c>
      <c r="Q173" s="75">
        <f t="shared" si="53"/>
        <v>-2.4535837844454438E-5</v>
      </c>
      <c r="R173" s="75"/>
      <c r="S173" s="75">
        <f t="shared" si="54"/>
        <v>3.5953841492744279E-4</v>
      </c>
      <c r="U173">
        <f t="shared" si="45"/>
        <v>8.6443662598003485E-3</v>
      </c>
      <c r="V173" s="76">
        <f t="shared" si="46"/>
        <v>2.4880961398705921E-3</v>
      </c>
      <c r="W173">
        <f t="shared" si="47"/>
        <v>-2.0222919445433894E-2</v>
      </c>
      <c r="X173" s="76">
        <f t="shared" si="55"/>
        <v>7.4725068033574664E-5</v>
      </c>
      <c r="Y173" s="76">
        <f t="shared" si="55"/>
        <v>6.1906224012389411E-6</v>
      </c>
      <c r="Z173" s="76">
        <f t="shared" si="55"/>
        <v>4.0896647089650828E-4</v>
      </c>
      <c r="AA173">
        <f t="shared" si="56"/>
        <v>6.1982067781285012E-3</v>
      </c>
      <c r="AB173">
        <f t="shared" si="56"/>
        <v>9.3071060891486911E-4</v>
      </c>
      <c r="AC173">
        <f t="shared" si="56"/>
        <v>1.922241911185036E-2</v>
      </c>
      <c r="AD173">
        <f t="shared" si="48"/>
        <v>8.6443662598003485E-3</v>
      </c>
      <c r="AE173">
        <f t="shared" si="49"/>
        <v>2.4880961398705921E-3</v>
      </c>
      <c r="AF173">
        <f t="shared" si="50"/>
        <v>-2.0222919445433894E-2</v>
      </c>
      <c r="AG173">
        <f t="shared" si="57"/>
        <v>7.4725068033574664E-5</v>
      </c>
      <c r="AH173">
        <f t="shared" si="57"/>
        <v>6.1906224012389411E-6</v>
      </c>
      <c r="AI173">
        <f t="shared" si="57"/>
        <v>4.0896647089650828E-4</v>
      </c>
      <c r="AJ173">
        <f t="shared" si="58"/>
        <v>3.1577768057973348E-5</v>
      </c>
      <c r="AK173">
        <f t="shared" si="58"/>
        <v>8.2499930650013141E-7</v>
      </c>
      <c r="AL173">
        <f t="shared" si="58"/>
        <v>3.5830467191751484E-4</v>
      </c>
      <c r="AM173">
        <f t="shared" si="59"/>
        <v>2.0345531143789206E-4</v>
      </c>
      <c r="AN173">
        <f t="shared" si="59"/>
        <v>1.1535470903376599E-5</v>
      </c>
      <c r="AO173">
        <f t="shared" si="59"/>
        <v>1.674389477549573E-6</v>
      </c>
    </row>
    <row r="174" spans="1:41" x14ac:dyDescent="0.4">
      <c r="A174" s="2">
        <v>172</v>
      </c>
      <c r="B174" s="3">
        <v>43481</v>
      </c>
      <c r="C174">
        <v>1.2808958292581241E-2</v>
      </c>
      <c r="D174">
        <v>-1.7079423451561474E-3</v>
      </c>
      <c r="E174">
        <v>1.000500333583622E-3</v>
      </c>
      <c r="F174" s="77">
        <v>271.23</v>
      </c>
      <c r="G174" s="74">
        <f t="shared" si="60"/>
        <v>4.8045032917610189E-3</v>
      </c>
      <c r="I174">
        <f t="shared" si="42"/>
        <v>1.2230161453047124E-2</v>
      </c>
      <c r="J174">
        <f t="shared" si="43"/>
        <v>-1.7303582296009624E-3</v>
      </c>
      <c r="K174">
        <f t="shared" si="44"/>
        <v>7.0701864350934175E-4</v>
      </c>
      <c r="M174">
        <f t="shared" si="51"/>
        <v>5.2954248160440656E-3</v>
      </c>
      <c r="O174" s="75">
        <f t="shared" si="52"/>
        <v>6.4763900462691285E-5</v>
      </c>
      <c r="P174" s="75">
        <f t="shared" si="53"/>
        <v>-9.1629819096750112E-6</v>
      </c>
      <c r="Q174" s="75">
        <f t="shared" si="53"/>
        <v>3.7439640702451808E-6</v>
      </c>
      <c r="R174" s="75"/>
      <c r="S174" s="75">
        <f t="shared" si="54"/>
        <v>2.8041523982375326E-5</v>
      </c>
      <c r="U174">
        <f t="shared" si="45"/>
        <v>1.0660814849332768E-2</v>
      </c>
      <c r="V174" s="76">
        <f t="shared" si="46"/>
        <v>-1.9840199586072106E-3</v>
      </c>
      <c r="W174">
        <f t="shared" si="47"/>
        <v>-4.5793128360225501E-3</v>
      </c>
      <c r="X174" s="76">
        <f t="shared" si="55"/>
        <v>1.1365297325175405E-4</v>
      </c>
      <c r="Y174" s="76">
        <f t="shared" si="55"/>
        <v>3.9363351961517579E-6</v>
      </c>
      <c r="Z174" s="76">
        <f t="shared" si="55"/>
        <v>2.0970106050160892E-5</v>
      </c>
      <c r="AA174">
        <f t="shared" si="56"/>
        <v>2.1481434432484726E-3</v>
      </c>
      <c r="AB174">
        <f t="shared" si="56"/>
        <v>2.7607761345106317E-4</v>
      </c>
      <c r="AC174">
        <f t="shared" si="56"/>
        <v>5.5798131696061723E-3</v>
      </c>
      <c r="AD174">
        <f t="shared" si="48"/>
        <v>1.0660814849332768E-2</v>
      </c>
      <c r="AE174">
        <f t="shared" si="49"/>
        <v>-1.9840199586072106E-3</v>
      </c>
      <c r="AF174">
        <f t="shared" si="50"/>
        <v>-4.5793128360225501E-3</v>
      </c>
      <c r="AG174">
        <f t="shared" si="57"/>
        <v>1.1365297325175405E-4</v>
      </c>
      <c r="AH174">
        <f t="shared" si="57"/>
        <v>3.9363351961517579E-6</v>
      </c>
      <c r="AI174">
        <f t="shared" si="57"/>
        <v>2.0970106050160892E-5</v>
      </c>
      <c r="AJ174">
        <f t="shared" si="58"/>
        <v>2.4628487625897844E-6</v>
      </c>
      <c r="AK174">
        <f t="shared" si="58"/>
        <v>6.4344272762439268E-8</v>
      </c>
      <c r="AL174">
        <f t="shared" si="58"/>
        <v>2.7945300511489839E-5</v>
      </c>
      <c r="AM174">
        <f t="shared" si="59"/>
        <v>1.4957684916759974E-4</v>
      </c>
      <c r="AN174">
        <f t="shared" si="59"/>
        <v>2.9941396027477769E-6</v>
      </c>
      <c r="AO174">
        <f t="shared" si="59"/>
        <v>4.9987536226978969E-7</v>
      </c>
    </row>
    <row r="175" spans="1:41" x14ac:dyDescent="0.4">
      <c r="A175" s="2">
        <v>173</v>
      </c>
      <c r="B175" s="3">
        <v>43482</v>
      </c>
      <c r="C175">
        <v>-1.2808958292581135E-2</v>
      </c>
      <c r="D175">
        <v>-1.7108644036294301E-3</v>
      </c>
      <c r="E175">
        <v>-1.5113637810048184E-2</v>
      </c>
      <c r="F175" s="77">
        <v>271.88</v>
      </c>
      <c r="G175" s="74">
        <f t="shared" si="60"/>
        <v>2.3936230610526027E-3</v>
      </c>
      <c r="I175">
        <f t="shared" si="42"/>
        <v>-1.3387755132115252E-2</v>
      </c>
      <c r="J175">
        <f t="shared" si="43"/>
        <v>-1.733280288074245E-3</v>
      </c>
      <c r="K175">
        <f t="shared" si="44"/>
        <v>-1.5407119500122465E-2</v>
      </c>
      <c r="M175">
        <f t="shared" si="51"/>
        <v>2.8845445853356495E-3</v>
      </c>
      <c r="O175" s="75">
        <f t="shared" si="52"/>
        <v>-3.8617576576142604E-5</v>
      </c>
      <c r="P175" s="75">
        <f t="shared" si="53"/>
        <v>-4.9997242698335783E-6</v>
      </c>
      <c r="Q175" s="75">
        <f t="shared" si="53"/>
        <v>-4.4442523129697552E-5</v>
      </c>
      <c r="R175" s="75"/>
      <c r="S175" s="75">
        <f t="shared" si="54"/>
        <v>8.3205974647892142E-6</v>
      </c>
      <c r="U175">
        <f t="shared" si="45"/>
        <v>-1.4242615772293486E-2</v>
      </c>
      <c r="V175" s="76">
        <f t="shared" si="46"/>
        <v>-1.8714559004811956E-3</v>
      </c>
      <c r="W175">
        <f t="shared" si="47"/>
        <v>-1.8286710727510445E-2</v>
      </c>
      <c r="X175" s="76">
        <f t="shared" si="55"/>
        <v>2.0285210403718317E-4</v>
      </c>
      <c r="Y175" s="76">
        <f t="shared" si="55"/>
        <v>3.5023471874458829E-6</v>
      </c>
      <c r="Z175" s="76">
        <f t="shared" si="55"/>
        <v>3.3440378923164563E-4</v>
      </c>
      <c r="AA175">
        <f t="shared" si="56"/>
        <v>1.4336574797123506E-3</v>
      </c>
      <c r="AB175">
        <f t="shared" si="56"/>
        <v>1.6059149685176554E-4</v>
      </c>
      <c r="AC175">
        <f t="shared" si="56"/>
        <v>3.1730729174622627E-3</v>
      </c>
      <c r="AD175">
        <f t="shared" si="48"/>
        <v>-1.4242615772293486E-2</v>
      </c>
      <c r="AE175">
        <f t="shared" si="49"/>
        <v>-1.8714559004811956E-3</v>
      </c>
      <c r="AF175">
        <f t="shared" si="50"/>
        <v>-1.8286710727510445E-2</v>
      </c>
      <c r="AG175">
        <f t="shared" si="57"/>
        <v>2.0285210403718317E-4</v>
      </c>
      <c r="AH175">
        <f t="shared" si="57"/>
        <v>3.5023471874458829E-6</v>
      </c>
      <c r="AI175">
        <f t="shared" si="57"/>
        <v>3.3440378923164563E-4</v>
      </c>
      <c r="AJ175">
        <f t="shared" si="58"/>
        <v>7.307867141259405E-7</v>
      </c>
      <c r="AK175">
        <f t="shared" si="58"/>
        <v>1.9092499864035817E-8</v>
      </c>
      <c r="AL175">
        <f t="shared" si="58"/>
        <v>8.2920456368498268E-6</v>
      </c>
      <c r="AM175">
        <f t="shared" si="59"/>
        <v>1.7923198747747828E-4</v>
      </c>
      <c r="AN175">
        <f t="shared" si="59"/>
        <v>3.004260557026738E-6</v>
      </c>
      <c r="AO175">
        <f t="shared" si="59"/>
        <v>2.3737933129105391E-4</v>
      </c>
    </row>
    <row r="176" spans="1:41" x14ac:dyDescent="0.4">
      <c r="A176" s="2">
        <v>174</v>
      </c>
      <c r="B176" s="3">
        <v>43483</v>
      </c>
      <c r="C176">
        <v>-3.6900410874539072E-3</v>
      </c>
      <c r="D176">
        <v>3.4188067487854611E-3</v>
      </c>
      <c r="E176">
        <v>1.1105616412509451E-2</v>
      </c>
      <c r="F176" s="77">
        <v>273.88</v>
      </c>
      <c r="G176" s="74">
        <f t="shared" si="60"/>
        <v>7.3292617744247657E-3</v>
      </c>
      <c r="I176">
        <f t="shared" si="42"/>
        <v>-4.2688379269880238E-3</v>
      </c>
      <c r="J176">
        <f t="shared" si="43"/>
        <v>3.3963908643406459E-3</v>
      </c>
      <c r="K176">
        <f t="shared" si="44"/>
        <v>1.081213472243517E-2</v>
      </c>
      <c r="M176">
        <f t="shared" si="51"/>
        <v>7.8201832987078116E-3</v>
      </c>
      <c r="O176" s="75">
        <f t="shared" si="52"/>
        <v>-3.3383095061522221E-5</v>
      </c>
      <c r="P176" s="75">
        <f t="shared" si="53"/>
        <v>2.6560399113200507E-5</v>
      </c>
      <c r="Q176" s="75">
        <f t="shared" si="53"/>
        <v>8.4552875379766341E-5</v>
      </c>
      <c r="R176" s="75"/>
      <c r="S176" s="75">
        <f t="shared" si="54"/>
        <v>6.1155266825388586E-5</v>
      </c>
      <c r="U176">
        <f t="shared" si="45"/>
        <v>-6.5864193348228409E-3</v>
      </c>
      <c r="V176" s="76">
        <f t="shared" si="46"/>
        <v>3.0217880164849168E-3</v>
      </c>
      <c r="W176">
        <f t="shared" si="47"/>
        <v>3.0053802912483486E-3</v>
      </c>
      <c r="X176" s="76">
        <f t="shared" si="55"/>
        <v>4.3380919654128155E-5</v>
      </c>
      <c r="Y176" s="76">
        <f t="shared" si="55"/>
        <v>9.1312028165718472E-6</v>
      </c>
      <c r="Z176" s="76">
        <f t="shared" si="55"/>
        <v>9.0323106950240086E-6</v>
      </c>
      <c r="AA176">
        <f t="shared" si="56"/>
        <v>2.8963782473689342E-3</v>
      </c>
      <c r="AB176">
        <f t="shared" si="56"/>
        <v>3.9701873230054444E-4</v>
      </c>
      <c r="AC176">
        <f t="shared" si="56"/>
        <v>8.1002361212611021E-3</v>
      </c>
      <c r="AD176">
        <f t="shared" si="48"/>
        <v>-6.5864193348228409E-3</v>
      </c>
      <c r="AE176">
        <f t="shared" si="49"/>
        <v>3.0217880164849168E-3</v>
      </c>
      <c r="AF176">
        <f t="shared" si="50"/>
        <v>3.0053802912483486E-3</v>
      </c>
      <c r="AG176">
        <f t="shared" si="57"/>
        <v>4.3380919654128155E-5</v>
      </c>
      <c r="AH176">
        <f t="shared" si="57"/>
        <v>9.1312028165718472E-6</v>
      </c>
      <c r="AI176">
        <f t="shared" si="57"/>
        <v>9.0323106950240086E-6</v>
      </c>
      <c r="AJ176">
        <f t="shared" si="58"/>
        <v>5.3711835819416169E-6</v>
      </c>
      <c r="AK176">
        <f t="shared" si="58"/>
        <v>1.4032729362162275E-7</v>
      </c>
      <c r="AL176">
        <f t="shared" si="58"/>
        <v>6.0945414748855072E-5</v>
      </c>
      <c r="AM176">
        <f t="shared" si="59"/>
        <v>1.8222977246891407E-5</v>
      </c>
      <c r="AN176">
        <f t="shared" si="59"/>
        <v>1.1535470903376599E-5</v>
      </c>
      <c r="AO176">
        <f t="shared" si="59"/>
        <v>1.1690225725608824E-4</v>
      </c>
    </row>
    <row r="177" spans="1:41" x14ac:dyDescent="0.4">
      <c r="A177" s="2">
        <v>175</v>
      </c>
      <c r="B177" s="3">
        <v>43486</v>
      </c>
      <c r="C177">
        <v>-1.8501392881614773E-3</v>
      </c>
      <c r="D177">
        <v>-1.0291686036547636E-2</v>
      </c>
      <c r="E177">
        <v>-8.0645598367304078E-3</v>
      </c>
      <c r="F177" s="77">
        <v>274</v>
      </c>
      <c r="G177" s="74">
        <f t="shared" si="60"/>
        <v>4.3805213520811768E-4</v>
      </c>
      <c r="I177">
        <f t="shared" si="42"/>
        <v>-2.4289361276955937E-3</v>
      </c>
      <c r="J177">
        <f t="shared" si="43"/>
        <v>-1.0314101920992452E-2</v>
      </c>
      <c r="K177">
        <f t="shared" si="44"/>
        <v>-8.3580415268046885E-3</v>
      </c>
      <c r="M177">
        <f t="shared" si="51"/>
        <v>9.289736594911643E-4</v>
      </c>
      <c r="O177" s="75">
        <f t="shared" si="52"/>
        <v>-2.2564176832156736E-6</v>
      </c>
      <c r="P177" s="75">
        <f t="shared" si="53"/>
        <v>-9.5815290059092057E-6</v>
      </c>
      <c r="Q177" s="75">
        <f t="shared" si="53"/>
        <v>-7.7644004233348695E-6</v>
      </c>
      <c r="R177" s="75"/>
      <c r="S177" s="75">
        <f t="shared" si="54"/>
        <v>8.6299206002840571E-7</v>
      </c>
      <c r="U177">
        <f t="shared" si="45"/>
        <v>-2.7042457974779822E-3</v>
      </c>
      <c r="V177" s="76">
        <f t="shared" si="46"/>
        <v>-1.0358601668010638E-2</v>
      </c>
      <c r="W177">
        <f t="shared" si="47"/>
        <v>-9.2854199469354325E-3</v>
      </c>
      <c r="X177" s="76">
        <f t="shared" si="55"/>
        <v>7.312945333177328E-6</v>
      </c>
      <c r="Y177" s="76">
        <f t="shared" si="55"/>
        <v>1.0730062851651278E-4</v>
      </c>
      <c r="Z177" s="76">
        <f t="shared" si="55"/>
        <v>8.6219023590946412E-5</v>
      </c>
      <c r="AA177">
        <f t="shared" si="56"/>
        <v>8.5410650931650465E-4</v>
      </c>
      <c r="AB177">
        <f t="shared" si="56"/>
        <v>6.6915631463002024E-5</v>
      </c>
      <c r="AC177">
        <f t="shared" si="56"/>
        <v>1.2208601102050246E-3</v>
      </c>
      <c r="AD177">
        <f t="shared" si="48"/>
        <v>-2.7042457974779822E-3</v>
      </c>
      <c r="AE177">
        <f t="shared" si="49"/>
        <v>-1.0358601668010638E-2</v>
      </c>
      <c r="AF177">
        <f t="shared" si="50"/>
        <v>-9.2854199469354325E-3</v>
      </c>
      <c r="AG177">
        <f t="shared" si="57"/>
        <v>7.312945333177328E-6</v>
      </c>
      <c r="AH177">
        <f t="shared" si="57"/>
        <v>1.0730062851651278E-4</v>
      </c>
      <c r="AI177">
        <f t="shared" si="57"/>
        <v>8.6219023590946412E-5</v>
      </c>
      <c r="AJ177">
        <f t="shared" si="58"/>
        <v>7.5795414275687656E-8</v>
      </c>
      <c r="AK177">
        <f t="shared" si="58"/>
        <v>1.9802274846826428E-9</v>
      </c>
      <c r="AL177">
        <f t="shared" si="58"/>
        <v>8.6003073412419549E-7</v>
      </c>
      <c r="AM177">
        <f t="shared" si="59"/>
        <v>5.8997307124248658E-6</v>
      </c>
      <c r="AN177">
        <f t="shared" si="59"/>
        <v>1.0638069843662018E-4</v>
      </c>
      <c r="AO177">
        <f t="shared" si="59"/>
        <v>6.9856858163791646E-5</v>
      </c>
    </row>
    <row r="178" spans="1:41" x14ac:dyDescent="0.4">
      <c r="A178" s="2">
        <v>176</v>
      </c>
      <c r="B178" s="3">
        <v>43487</v>
      </c>
      <c r="C178">
        <v>-3.7105793965356015E-3</v>
      </c>
      <c r="D178">
        <v>3.4423441909726986E-3</v>
      </c>
      <c r="E178">
        <v>3.1875208530449034E-2</v>
      </c>
      <c r="F178" s="77">
        <v>272.70999999999998</v>
      </c>
      <c r="G178" s="74">
        <f t="shared" si="60"/>
        <v>-4.7191468751676601E-3</v>
      </c>
      <c r="I178">
        <f t="shared" si="42"/>
        <v>-4.2893762360697177E-3</v>
      </c>
      <c r="J178">
        <f t="shared" si="43"/>
        <v>3.4199283065278834E-3</v>
      </c>
      <c r="K178">
        <f t="shared" si="44"/>
        <v>3.1581726840374753E-2</v>
      </c>
      <c r="M178">
        <f t="shared" si="51"/>
        <v>-4.2282253508846134E-3</v>
      </c>
      <c r="O178" s="75">
        <f t="shared" si="52"/>
        <v>1.8136449340832006E-5</v>
      </c>
      <c r="P178" s="75">
        <f t="shared" si="53"/>
        <v>-1.4460227563869082E-5</v>
      </c>
      <c r="Q178" s="75">
        <f t="shared" si="53"/>
        <v>-1.3353465805118555E-4</v>
      </c>
      <c r="R178" s="75"/>
      <c r="S178" s="75">
        <f t="shared" si="54"/>
        <v>1.7877889617863312E-5</v>
      </c>
      <c r="U178">
        <f t="shared" si="45"/>
        <v>-3.0363037584763561E-3</v>
      </c>
      <c r="V178" s="76">
        <f t="shared" si="46"/>
        <v>3.6224689884168729E-3</v>
      </c>
      <c r="W178">
        <f t="shared" si="47"/>
        <v>3.5802691456322977E-2</v>
      </c>
      <c r="X178" s="76">
        <f t="shared" si="55"/>
        <v>9.2191405137376465E-6</v>
      </c>
      <c r="Y178" s="76">
        <f t="shared" si="55"/>
        <v>1.3122281572041962E-5</v>
      </c>
      <c r="Z178" s="76">
        <f t="shared" si="55"/>
        <v>1.2818327155166623E-3</v>
      </c>
      <c r="AA178">
        <f t="shared" si="56"/>
        <v>-6.7427563805924553E-4</v>
      </c>
      <c r="AB178">
        <f t="shared" si="56"/>
        <v>-1.8012479744417443E-4</v>
      </c>
      <c r="AC178">
        <f t="shared" si="56"/>
        <v>-3.9274829258739404E-3</v>
      </c>
      <c r="AD178">
        <f t="shared" si="48"/>
        <v>-3.0363037584763561E-3</v>
      </c>
      <c r="AE178">
        <f t="shared" si="49"/>
        <v>3.6224689884168729E-3</v>
      </c>
      <c r="AF178">
        <f t="shared" si="50"/>
        <v>3.5802691456322977E-2</v>
      </c>
      <c r="AG178">
        <f t="shared" si="57"/>
        <v>9.2191405137376465E-6</v>
      </c>
      <c r="AH178">
        <f t="shared" si="57"/>
        <v>1.3122281572041962E-5</v>
      </c>
      <c r="AI178">
        <f t="shared" si="57"/>
        <v>1.2818327155166623E-3</v>
      </c>
      <c r="AJ178">
        <f t="shared" si="58"/>
        <v>1.5701906341019668E-6</v>
      </c>
      <c r="AK178">
        <f t="shared" si="58"/>
        <v>4.1022727820056812E-8</v>
      </c>
      <c r="AL178">
        <f t="shared" si="58"/>
        <v>1.7816542289086906E-5</v>
      </c>
      <c r="AM178">
        <f t="shared" si="59"/>
        <v>1.8398748494559619E-5</v>
      </c>
      <c r="AN178">
        <f t="shared" si="59"/>
        <v>1.1695909621790677E-5</v>
      </c>
      <c r="AO178">
        <f t="shared" si="59"/>
        <v>9.9740547022004718E-4</v>
      </c>
    </row>
    <row r="179" spans="1:41" x14ac:dyDescent="0.4">
      <c r="A179" s="2">
        <v>177</v>
      </c>
      <c r="B179" s="3">
        <v>43488</v>
      </c>
      <c r="C179">
        <v>5.5607186846971792E-3</v>
      </c>
      <c r="D179">
        <v>1.0256500167189061E-2</v>
      </c>
      <c r="E179">
        <v>4.8899852941917702E-3</v>
      </c>
      <c r="F179" s="77">
        <v>273.87</v>
      </c>
      <c r="G179" s="74">
        <f t="shared" si="60"/>
        <v>4.2445817321964466E-3</v>
      </c>
      <c r="I179">
        <f t="shared" si="42"/>
        <v>4.9819218451630631E-3</v>
      </c>
      <c r="J179">
        <f t="shared" si="43"/>
        <v>1.0234084282744246E-2</v>
      </c>
      <c r="K179">
        <f t="shared" si="44"/>
        <v>4.5965036041174905E-3</v>
      </c>
      <c r="M179">
        <f t="shared" si="51"/>
        <v>4.7355032564794933E-3</v>
      </c>
      <c r="O179" s="75">
        <f t="shared" si="52"/>
        <v>2.3591907121296012E-5</v>
      </c>
      <c r="P179" s="75">
        <f t="shared" si="53"/>
        <v>4.8463539448020975E-5</v>
      </c>
      <c r="Q179" s="75">
        <f t="shared" si="53"/>
        <v>2.1766757785718105E-5</v>
      </c>
      <c r="R179" s="75"/>
      <c r="S179" s="75">
        <f t="shared" si="54"/>
        <v>2.2424991092127886E-5</v>
      </c>
      <c r="U179">
        <f t="shared" si="45"/>
        <v>3.5785130138417335E-3</v>
      </c>
      <c r="V179" s="76">
        <f t="shared" si="46"/>
        <v>1.0007243946891706E-2</v>
      </c>
      <c r="W179">
        <f t="shared" si="47"/>
        <v>-1.3086781664314005E-4</v>
      </c>
      <c r="X179" s="76">
        <f t="shared" si="55"/>
        <v>1.2805755390234647E-5</v>
      </c>
      <c r="Y179" s="76">
        <f t="shared" si="55"/>
        <v>1.001449314126007E-4</v>
      </c>
      <c r="Z179" s="76">
        <f t="shared" si="55"/>
        <v>1.7126385432942525E-8</v>
      </c>
      <c r="AA179">
        <f t="shared" si="56"/>
        <v>1.9822056708554458E-3</v>
      </c>
      <c r="AB179">
        <f t="shared" si="56"/>
        <v>2.4925622029735431E-4</v>
      </c>
      <c r="AC179">
        <f t="shared" si="56"/>
        <v>5.0208531108349103E-3</v>
      </c>
      <c r="AD179">
        <f t="shared" si="48"/>
        <v>3.5785130138417335E-3</v>
      </c>
      <c r="AE179">
        <f t="shared" si="49"/>
        <v>1.0007243946891706E-2</v>
      </c>
      <c r="AF179">
        <f t="shared" si="50"/>
        <v>-1.3086781664314005E-4</v>
      </c>
      <c r="AG179">
        <f t="shared" si="57"/>
        <v>1.2805755390234647E-5</v>
      </c>
      <c r="AH179">
        <f t="shared" si="57"/>
        <v>1.001449314126007E-4</v>
      </c>
      <c r="AI179">
        <f t="shared" si="57"/>
        <v>1.7126385432942525E-8</v>
      </c>
      <c r="AJ179">
        <f t="shared" si="58"/>
        <v>1.9695563478306995E-6</v>
      </c>
      <c r="AK179">
        <f t="shared" si="58"/>
        <v>5.1456537969692824E-8</v>
      </c>
      <c r="AL179">
        <f t="shared" si="58"/>
        <v>2.2348040549824383E-5</v>
      </c>
      <c r="AM179">
        <f t="shared" si="59"/>
        <v>2.4819545271312939E-5</v>
      </c>
      <c r="AN179">
        <f t="shared" si="59"/>
        <v>1.047364811063128E-4</v>
      </c>
      <c r="AO179">
        <f t="shared" si="59"/>
        <v>2.1127845382665078E-5</v>
      </c>
    </row>
    <row r="180" spans="1:41" x14ac:dyDescent="0.4">
      <c r="A180" s="2">
        <v>178</v>
      </c>
      <c r="B180" s="3">
        <v>43489</v>
      </c>
      <c r="C180">
        <v>5.5299680094611755E-3</v>
      </c>
      <c r="D180">
        <v>-6.8259650703998706E-3</v>
      </c>
      <c r="E180">
        <v>-4.8899852941917919E-3</v>
      </c>
      <c r="F180" s="77">
        <v>276.61</v>
      </c>
      <c r="G180" s="74">
        <f t="shared" si="60"/>
        <v>9.9550306219937275E-3</v>
      </c>
      <c r="I180">
        <f t="shared" si="42"/>
        <v>4.9511711699270593E-3</v>
      </c>
      <c r="J180">
        <f t="shared" si="43"/>
        <v>-6.8483809548446854E-3</v>
      </c>
      <c r="K180">
        <f t="shared" si="44"/>
        <v>-5.1834669842660726E-3</v>
      </c>
      <c r="M180">
        <f t="shared" si="51"/>
        <v>1.0445952146276773E-2</v>
      </c>
      <c r="O180" s="75">
        <f t="shared" si="52"/>
        <v>5.1719697109083245E-5</v>
      </c>
      <c r="P180" s="75">
        <f t="shared" si="53"/>
        <v>-7.153785973378082E-5</v>
      </c>
      <c r="Q180" s="75">
        <f t="shared" si="53"/>
        <v>-5.4146248069448975E-5</v>
      </c>
      <c r="R180" s="75"/>
      <c r="S180" s="75">
        <f t="shared" si="54"/>
        <v>1.0911791624230432E-4</v>
      </c>
      <c r="U180">
        <f t="shared" si="45"/>
        <v>1.8554196310413204E-3</v>
      </c>
      <c r="V180" s="76">
        <f t="shared" si="46"/>
        <v>-7.3487635255711971E-3</v>
      </c>
      <c r="W180">
        <f t="shared" si="47"/>
        <v>-1.5611481276384601E-2</v>
      </c>
      <c r="X180" s="76">
        <f t="shared" si="55"/>
        <v>3.4425820072535097E-6</v>
      </c>
      <c r="Y180" s="76">
        <f t="shared" si="55"/>
        <v>5.400432535476561E-5</v>
      </c>
      <c r="Z180" s="76">
        <f t="shared" si="55"/>
        <v>2.4371834764290697E-4</v>
      </c>
      <c r="AA180">
        <f t="shared" si="56"/>
        <v>3.6745483784198551E-3</v>
      </c>
      <c r="AB180">
        <f t="shared" si="56"/>
        <v>5.2279845517132684E-4</v>
      </c>
      <c r="AC180">
        <f t="shared" si="56"/>
        <v>1.0721495982192809E-2</v>
      </c>
      <c r="AD180">
        <f t="shared" si="48"/>
        <v>1.8554196310413204E-3</v>
      </c>
      <c r="AE180">
        <f t="shared" si="49"/>
        <v>-7.3487635255711971E-3</v>
      </c>
      <c r="AF180">
        <f t="shared" si="50"/>
        <v>-1.5611481276384601E-2</v>
      </c>
      <c r="AG180">
        <f t="shared" si="57"/>
        <v>3.4425820072535097E-6</v>
      </c>
      <c r="AH180">
        <f t="shared" si="57"/>
        <v>5.400432535476561E-5</v>
      </c>
      <c r="AI180">
        <f t="shared" si="57"/>
        <v>2.4371834764290697E-4</v>
      </c>
      <c r="AJ180">
        <f t="shared" si="58"/>
        <v>9.5836775905134202E-6</v>
      </c>
      <c r="AK180">
        <f t="shared" si="58"/>
        <v>2.5038271708687255E-7</v>
      </c>
      <c r="AL180">
        <f t="shared" si="58"/>
        <v>1.0874348207662829E-4</v>
      </c>
      <c r="AM180">
        <f t="shared" si="59"/>
        <v>2.4514095953916883E-5</v>
      </c>
      <c r="AN180">
        <f t="shared" si="59"/>
        <v>4.6900321702679403E-5</v>
      </c>
      <c r="AO180">
        <f t="shared" si="59"/>
        <v>2.6868329976976412E-5</v>
      </c>
    </row>
    <row r="181" spans="1:41" x14ac:dyDescent="0.4">
      <c r="A181" s="2">
        <v>179</v>
      </c>
      <c r="B181" s="3">
        <v>43490</v>
      </c>
      <c r="C181">
        <v>9.1491946535880823E-3</v>
      </c>
      <c r="D181">
        <v>1.7108644036293876E-3</v>
      </c>
      <c r="E181">
        <v>4.8899852941917702E-3</v>
      </c>
      <c r="F181" s="77">
        <v>281.67</v>
      </c>
      <c r="G181" s="74">
        <f t="shared" si="60"/>
        <v>1.8127601071472894E-2</v>
      </c>
      <c r="I181">
        <f t="shared" si="42"/>
        <v>8.5703978140539653E-3</v>
      </c>
      <c r="J181">
        <f t="shared" si="43"/>
        <v>1.6884485191845727E-3</v>
      </c>
      <c r="K181">
        <f t="shared" si="44"/>
        <v>4.5965036041174905E-3</v>
      </c>
      <c r="M181">
        <f t="shared" si="51"/>
        <v>1.861852259575594E-2</v>
      </c>
      <c r="O181" s="75">
        <f t="shared" si="52"/>
        <v>1.5956814535558107E-4</v>
      </c>
      <c r="P181" s="75">
        <f t="shared" si="53"/>
        <v>3.143641690620862E-5</v>
      </c>
      <c r="Q181" s="75">
        <f t="shared" si="53"/>
        <v>8.5580106214735104E-5</v>
      </c>
      <c r="R181" s="75"/>
      <c r="S181" s="75">
        <f t="shared" si="54"/>
        <v>3.466493836486745E-4</v>
      </c>
      <c r="U181">
        <f t="shared" si="45"/>
        <v>3.0526317769834013E-3</v>
      </c>
      <c r="V181" s="76">
        <f t="shared" si="46"/>
        <v>7.9658303204325706E-4</v>
      </c>
      <c r="W181">
        <f t="shared" si="47"/>
        <v>-1.3990047148546701E-2</v>
      </c>
      <c r="X181" s="76">
        <f t="shared" si="55"/>
        <v>9.3185607658488387E-6</v>
      </c>
      <c r="Y181" s="76">
        <f t="shared" si="55"/>
        <v>6.3454452693922875E-7</v>
      </c>
      <c r="Z181" s="76">
        <f t="shared" si="55"/>
        <v>1.9572141921855968E-4</v>
      </c>
      <c r="AA181">
        <f t="shared" si="56"/>
        <v>6.096562876604681E-3</v>
      </c>
      <c r="AB181">
        <f t="shared" si="56"/>
        <v>9.1428137158613054E-4</v>
      </c>
      <c r="AC181">
        <f t="shared" si="56"/>
        <v>1.8880032442738472E-2</v>
      </c>
      <c r="AD181">
        <f t="shared" si="48"/>
        <v>3.0526317769834013E-3</v>
      </c>
      <c r="AE181">
        <f t="shared" si="49"/>
        <v>7.9658303204325706E-4</v>
      </c>
      <c r="AF181">
        <f t="shared" si="50"/>
        <v>-1.3990047148546701E-2</v>
      </c>
      <c r="AG181">
        <f t="shared" si="57"/>
        <v>9.3185607658488387E-6</v>
      </c>
      <c r="AH181">
        <f t="shared" si="57"/>
        <v>6.3454452693922875E-7</v>
      </c>
      <c r="AI181">
        <f t="shared" si="57"/>
        <v>1.9572141921855968E-4</v>
      </c>
      <c r="AJ181">
        <f t="shared" si="58"/>
        <v>3.0445742039849407E-5</v>
      </c>
      <c r="AK181">
        <f t="shared" si="58"/>
        <v>7.9542404715381602E-7</v>
      </c>
      <c r="AL181">
        <f t="shared" si="58"/>
        <v>3.4545986888136183E-4</v>
      </c>
      <c r="AM181">
        <f t="shared" si="59"/>
        <v>7.3451718691140981E-5</v>
      </c>
      <c r="AN181">
        <f t="shared" si="59"/>
        <v>2.8508584019365761E-6</v>
      </c>
      <c r="AO181">
        <f t="shared" si="59"/>
        <v>2.1127845382665078E-5</v>
      </c>
    </row>
    <row r="182" spans="1:41" x14ac:dyDescent="0.4">
      <c r="A182" s="2">
        <v>180</v>
      </c>
      <c r="B182" s="3">
        <v>43493</v>
      </c>
      <c r="C182">
        <v>-1.0989121575595206E-2</v>
      </c>
      <c r="D182">
        <v>1.7079423451561158E-3</v>
      </c>
      <c r="E182">
        <v>-4.8899852941917919E-3</v>
      </c>
      <c r="F182" s="77">
        <v>281.64</v>
      </c>
      <c r="G182" s="74">
        <f t="shared" si="60"/>
        <v>-1.065132876334528E-4</v>
      </c>
      <c r="I182">
        <f t="shared" si="42"/>
        <v>-1.1567918415129323E-2</v>
      </c>
      <c r="J182">
        <f t="shared" si="43"/>
        <v>1.6855264607113008E-3</v>
      </c>
      <c r="K182">
        <f t="shared" si="44"/>
        <v>-5.1834669842660726E-3</v>
      </c>
      <c r="M182">
        <f t="shared" si="51"/>
        <v>3.8440823664959384E-4</v>
      </c>
      <c r="O182" s="75">
        <f t="shared" si="52"/>
        <v>-4.4468031196662273E-6</v>
      </c>
      <c r="P182" s="75">
        <f t="shared" si="53"/>
        <v>6.4793025458826208E-7</v>
      </c>
      <c r="Q182" s="75">
        <f t="shared" si="53"/>
        <v>-1.9925674031531091E-6</v>
      </c>
      <c r="R182" s="75"/>
      <c r="S182" s="75">
        <f t="shared" si="54"/>
        <v>1.4776969240405015E-7</v>
      </c>
      <c r="U182">
        <f t="shared" si="45"/>
        <v>-1.1681841241263702E-2</v>
      </c>
      <c r="V182" s="76">
        <f t="shared" si="46"/>
        <v>1.6671125163460925E-3</v>
      </c>
      <c r="W182">
        <f t="shared" si="47"/>
        <v>-5.5672151126948269E-3</v>
      </c>
      <c r="X182" s="76">
        <f t="shared" si="55"/>
        <v>1.3646541478608946E-4</v>
      </c>
      <c r="Y182" s="76">
        <f t="shared" si="55"/>
        <v>2.7792641421578005E-6</v>
      </c>
      <c r="Z182" s="76">
        <f t="shared" si="55"/>
        <v>3.0993884111017672E-5</v>
      </c>
      <c r="AA182">
        <f t="shared" si="56"/>
        <v>6.9271966566849554E-4</v>
      </c>
      <c r="AB182">
        <f t="shared" si="56"/>
        <v>4.082982881002335E-5</v>
      </c>
      <c r="AC182">
        <f t="shared" si="56"/>
        <v>6.7722981850303499E-4</v>
      </c>
      <c r="AD182">
        <f t="shared" si="48"/>
        <v>-1.1681841241263702E-2</v>
      </c>
      <c r="AE182">
        <f t="shared" si="49"/>
        <v>1.6671125163460925E-3</v>
      </c>
      <c r="AF182">
        <f t="shared" si="50"/>
        <v>-5.5672151126948269E-3</v>
      </c>
      <c r="AG182">
        <f t="shared" si="57"/>
        <v>1.3646541478608946E-4</v>
      </c>
      <c r="AH182">
        <f t="shared" si="57"/>
        <v>2.7792641421578005E-6</v>
      </c>
      <c r="AI182">
        <f t="shared" si="57"/>
        <v>3.0993884111017672E-5</v>
      </c>
      <c r="AJ182">
        <f t="shared" si="58"/>
        <v>1.2978410314443979E-8</v>
      </c>
      <c r="AK182">
        <f t="shared" si="58"/>
        <v>3.3907334708498753E-10</v>
      </c>
      <c r="AL182">
        <f t="shared" si="58"/>
        <v>1.4726262607257207E-7</v>
      </c>
      <c r="AM182">
        <f t="shared" si="59"/>
        <v>1.3381673645908811E-4</v>
      </c>
      <c r="AN182">
        <f t="shared" si="59"/>
        <v>2.8409994497579645E-6</v>
      </c>
      <c r="AO182">
        <f t="shared" si="59"/>
        <v>2.6868329976976412E-5</v>
      </c>
    </row>
    <row r="183" spans="1:41" x14ac:dyDescent="0.4">
      <c r="A183" s="2">
        <v>181</v>
      </c>
      <c r="B183" s="3">
        <v>43494</v>
      </c>
      <c r="C183">
        <v>-5.5401803756153561E-3</v>
      </c>
      <c r="D183">
        <v>-6.849341845574783E-3</v>
      </c>
      <c r="E183">
        <v>0</v>
      </c>
      <c r="F183" s="77">
        <v>283</v>
      </c>
      <c r="G183" s="74">
        <f t="shared" si="60"/>
        <v>4.8172379923052148E-3</v>
      </c>
      <c r="I183">
        <f t="shared" si="42"/>
        <v>-6.1189772151494723E-3</v>
      </c>
      <c r="J183">
        <f t="shared" si="43"/>
        <v>-6.8717577300195978E-3</v>
      </c>
      <c r="K183">
        <f t="shared" si="44"/>
        <v>-2.9348169007428022E-4</v>
      </c>
      <c r="M183">
        <f t="shared" si="51"/>
        <v>5.3081595165882615E-3</v>
      </c>
      <c r="O183" s="75">
        <f t="shared" si="52"/>
        <v>-3.2480507136382409E-5</v>
      </c>
      <c r="P183" s="75">
        <f t="shared" si="53"/>
        <v>-3.6476386190292481E-5</v>
      </c>
      <c r="Q183" s="75">
        <f t="shared" si="53"/>
        <v>-1.5578476261121973E-6</v>
      </c>
      <c r="R183" s="75"/>
      <c r="S183" s="75">
        <f t="shared" si="54"/>
        <v>2.8176557453546525E-5</v>
      </c>
      <c r="U183">
        <f t="shared" si="45"/>
        <v>-7.6920978615030149E-3</v>
      </c>
      <c r="V183" s="76">
        <f t="shared" si="46"/>
        <v>-7.1260294773474418E-3</v>
      </c>
      <c r="W183">
        <f t="shared" si="47"/>
        <v>-5.5925260020431898E-3</v>
      </c>
      <c r="X183" s="76">
        <f t="shared" si="55"/>
        <v>5.9168369510939255E-5</v>
      </c>
      <c r="Y183" s="76">
        <f t="shared" si="55"/>
        <v>5.0780296112024656E-5</v>
      </c>
      <c r="Z183" s="76">
        <f t="shared" si="55"/>
        <v>3.1276347083529184E-5</v>
      </c>
      <c r="AA183">
        <f t="shared" si="56"/>
        <v>2.1519174858876584E-3</v>
      </c>
      <c r="AB183">
        <f t="shared" si="56"/>
        <v>2.7668763177265851E-4</v>
      </c>
      <c r="AC183">
        <f t="shared" si="56"/>
        <v>5.5925260020431898E-3</v>
      </c>
      <c r="AD183">
        <f t="shared" si="48"/>
        <v>-7.6920978615030149E-3</v>
      </c>
      <c r="AE183">
        <f t="shared" si="49"/>
        <v>-7.1260294773474418E-3</v>
      </c>
      <c r="AF183">
        <f t="shared" si="50"/>
        <v>-5.5925260020431898E-3</v>
      </c>
      <c r="AG183">
        <f t="shared" si="57"/>
        <v>5.9168369510939255E-5</v>
      </c>
      <c r="AH183">
        <f t="shared" si="57"/>
        <v>5.0780296112024656E-5</v>
      </c>
      <c r="AI183">
        <f t="shared" si="57"/>
        <v>3.1276347083529184E-5</v>
      </c>
      <c r="AJ183">
        <f t="shared" si="58"/>
        <v>2.4747085679837856E-6</v>
      </c>
      <c r="AK183">
        <f t="shared" si="58"/>
        <v>6.4654121489154678E-8</v>
      </c>
      <c r="AL183">
        <f t="shared" si="58"/>
        <v>2.807987062021006E-5</v>
      </c>
      <c r="AM183">
        <f t="shared" si="59"/>
        <v>3.744188215951839E-5</v>
      </c>
      <c r="AN183">
        <f t="shared" si="59"/>
        <v>4.7221054300084097E-5</v>
      </c>
      <c r="AO183">
        <f t="shared" si="59"/>
        <v>8.6131502408855869E-8</v>
      </c>
    </row>
    <row r="184" spans="1:41" x14ac:dyDescent="0.4">
      <c r="A184" s="2">
        <v>182</v>
      </c>
      <c r="B184" s="3">
        <v>43495</v>
      </c>
      <c r="C184">
        <v>1.1049836186584935E-2</v>
      </c>
      <c r="D184">
        <v>-6.8965790590603286E-3</v>
      </c>
      <c r="E184">
        <v>-2.0803127629763284E-2</v>
      </c>
      <c r="F184" s="77">
        <v>286.62</v>
      </c>
      <c r="G184" s="74">
        <f t="shared" si="60"/>
        <v>1.271039898668796E-2</v>
      </c>
      <c r="I184">
        <f t="shared" si="42"/>
        <v>1.0471039347050818E-2</v>
      </c>
      <c r="J184">
        <f t="shared" si="43"/>
        <v>-6.9189949435051433E-3</v>
      </c>
      <c r="K184">
        <f t="shared" si="44"/>
        <v>-2.1096609319837565E-2</v>
      </c>
      <c r="M184">
        <f t="shared" si="51"/>
        <v>1.3201320510971006E-2</v>
      </c>
      <c r="O184" s="75">
        <f t="shared" si="52"/>
        <v>1.3823154650340641E-4</v>
      </c>
      <c r="P184" s="75">
        <f t="shared" si="53"/>
        <v>-9.1339869862999123E-5</v>
      </c>
      <c r="Q184" s="75">
        <f t="shared" si="53"/>
        <v>-2.7850310132591374E-4</v>
      </c>
      <c r="R184" s="75"/>
      <c r="S184" s="75">
        <f t="shared" si="54"/>
        <v>1.7427486323338379E-4</v>
      </c>
      <c r="U184">
        <f t="shared" si="45"/>
        <v>6.5587096986971412E-3</v>
      </c>
      <c r="V184" s="76">
        <f t="shared" si="46"/>
        <v>-7.5513653202561766E-3</v>
      </c>
      <c r="W184">
        <f t="shared" si="47"/>
        <v>-3.4275260440914182E-2</v>
      </c>
      <c r="X184" s="76">
        <f t="shared" si="55"/>
        <v>4.3016672911783942E-5</v>
      </c>
      <c r="Y184" s="76">
        <f t="shared" si="55"/>
        <v>5.7023118199967669E-5</v>
      </c>
      <c r="Z184" s="76">
        <f t="shared" si="55"/>
        <v>1.1747934782924967E-3</v>
      </c>
      <c r="AA184">
        <f t="shared" si="56"/>
        <v>4.4911264878877942E-3</v>
      </c>
      <c r="AB184">
        <f t="shared" si="56"/>
        <v>6.5478626119584759E-4</v>
      </c>
      <c r="AC184">
        <f t="shared" si="56"/>
        <v>1.3472132811150901E-2</v>
      </c>
      <c r="AD184">
        <f t="shared" si="48"/>
        <v>6.5587096986971412E-3</v>
      </c>
      <c r="AE184">
        <f t="shared" si="49"/>
        <v>-7.5513653202561766E-3</v>
      </c>
      <c r="AF184">
        <f t="shared" si="50"/>
        <v>-3.4275260440914182E-2</v>
      </c>
      <c r="AG184">
        <f t="shared" si="57"/>
        <v>4.3016672911783942E-5</v>
      </c>
      <c r="AH184">
        <f t="shared" si="57"/>
        <v>5.7023118199967669E-5</v>
      </c>
      <c r="AI184">
        <f t="shared" si="57"/>
        <v>1.1747934782924967E-3</v>
      </c>
      <c r="AJ184">
        <f t="shared" si="58"/>
        <v>1.5306323277387213E-5</v>
      </c>
      <c r="AK184">
        <f t="shared" si="58"/>
        <v>3.9989229339224282E-7</v>
      </c>
      <c r="AL184">
        <f t="shared" si="58"/>
        <v>1.7367684537105408E-4</v>
      </c>
      <c r="AM184">
        <f t="shared" si="59"/>
        <v>1.0964266500748643E-4</v>
      </c>
      <c r="AN184">
        <f t="shared" si="59"/>
        <v>4.7872491028249743E-5</v>
      </c>
      <c r="AO184">
        <f t="shared" si="59"/>
        <v>4.450669247938572E-4</v>
      </c>
    </row>
    <row r="185" spans="1:41" x14ac:dyDescent="0.4">
      <c r="A185" s="2">
        <v>183</v>
      </c>
      <c r="B185" s="3">
        <v>43496</v>
      </c>
      <c r="C185">
        <v>0</v>
      </c>
      <c r="D185">
        <v>-1.0434877292579619E-2</v>
      </c>
      <c r="E185">
        <v>-6.0241146033809022E-3</v>
      </c>
      <c r="F185" s="77">
        <v>285.89</v>
      </c>
      <c r="G185" s="74">
        <f t="shared" si="60"/>
        <v>-2.5501751781560576E-3</v>
      </c>
      <c r="I185">
        <f t="shared" si="42"/>
        <v>-5.787968395341164E-4</v>
      </c>
      <c r="J185">
        <f t="shared" si="43"/>
        <v>-1.0457293177024434E-2</v>
      </c>
      <c r="K185">
        <f t="shared" si="44"/>
        <v>-6.317596293455182E-3</v>
      </c>
      <c r="M185">
        <f t="shared" si="51"/>
        <v>-2.0592536538730109E-3</v>
      </c>
      <c r="O185" s="75">
        <f t="shared" si="52"/>
        <v>1.19188950666078E-6</v>
      </c>
      <c r="P185" s="75">
        <f t="shared" si="53"/>
        <v>2.1534219184408874E-5</v>
      </c>
      <c r="Q185" s="75">
        <f t="shared" si="53"/>
        <v>1.3009533250992174E-5</v>
      </c>
      <c r="R185" s="75"/>
      <c r="S185" s="75">
        <f t="shared" si="54"/>
        <v>4.2405256109893462E-6</v>
      </c>
      <c r="U185">
        <f t="shared" si="45"/>
        <v>3.1481436554450337E-5</v>
      </c>
      <c r="V185" s="76">
        <f t="shared" si="46"/>
        <v>-1.0358650695929955E-2</v>
      </c>
      <c r="W185">
        <f t="shared" si="47"/>
        <v>-4.2618788027964719E-3</v>
      </c>
      <c r="X185" s="76">
        <f t="shared" si="55"/>
        <v>9.9108084753188198E-10</v>
      </c>
      <c r="Y185" s="76">
        <f t="shared" si="55"/>
        <v>1.0730164424029014E-4</v>
      </c>
      <c r="Z185" s="76">
        <f t="shared" si="55"/>
        <v>1.8163610929725888E-5</v>
      </c>
      <c r="AA185">
        <f t="shared" si="56"/>
        <v>-3.1481436554450337E-5</v>
      </c>
      <c r="AB185">
        <f t="shared" si="56"/>
        <v>-7.6226596649664054E-5</v>
      </c>
      <c r="AC185">
        <f t="shared" si="56"/>
        <v>-1.7622358005844304E-3</v>
      </c>
      <c r="AD185">
        <f t="shared" si="48"/>
        <v>3.1481436554450337E-5</v>
      </c>
      <c r="AE185">
        <f t="shared" si="49"/>
        <v>-1.0358650695929955E-2</v>
      </c>
      <c r="AF185">
        <f t="shared" si="50"/>
        <v>-4.2618788027964719E-3</v>
      </c>
      <c r="AG185">
        <f t="shared" si="57"/>
        <v>9.9108084753188198E-10</v>
      </c>
      <c r="AH185">
        <f t="shared" si="57"/>
        <v>1.0730164424029014E-4</v>
      </c>
      <c r="AI185">
        <f t="shared" si="57"/>
        <v>1.8163610929725888E-5</v>
      </c>
      <c r="AJ185">
        <f t="shared" si="58"/>
        <v>3.7243957426563288E-7</v>
      </c>
      <c r="AK185">
        <f t="shared" si="58"/>
        <v>9.7303390764746631E-9</v>
      </c>
      <c r="AL185">
        <f t="shared" si="58"/>
        <v>4.2259744014001456E-6</v>
      </c>
      <c r="AM185">
        <f t="shared" si="59"/>
        <v>3.350057814546817E-7</v>
      </c>
      <c r="AN185">
        <f t="shared" si="59"/>
        <v>1.0935498059024179E-4</v>
      </c>
      <c r="AO185">
        <f t="shared" si="59"/>
        <v>3.9912022927078652E-5</v>
      </c>
    </row>
    <row r="186" spans="1:41" x14ac:dyDescent="0.4">
      <c r="A186" s="2">
        <v>184</v>
      </c>
      <c r="B186" s="3">
        <v>43497</v>
      </c>
      <c r="C186">
        <v>3.9502442976246381E-2</v>
      </c>
      <c r="D186">
        <v>0</v>
      </c>
      <c r="E186">
        <v>3.0165935394257273E-3</v>
      </c>
      <c r="F186" s="77">
        <v>285.79000000000002</v>
      </c>
      <c r="G186" s="74">
        <f t="shared" si="60"/>
        <v>-3.4984607129832663E-4</v>
      </c>
      <c r="I186">
        <f t="shared" si="42"/>
        <v>3.8923646136712266E-2</v>
      </c>
      <c r="J186">
        <f t="shared" si="43"/>
        <v>-2.2415884444815022E-5</v>
      </c>
      <c r="K186">
        <f t="shared" si="44"/>
        <v>2.7231118493514471E-3</v>
      </c>
      <c r="M186">
        <f t="shared" si="51"/>
        <v>1.4107545298471999E-4</v>
      </c>
      <c r="O186" s="75">
        <f t="shared" si="52"/>
        <v>5.4911710105536289E-6</v>
      </c>
      <c r="P186" s="75">
        <f t="shared" si="53"/>
        <v>-3.162331052105418E-9</v>
      </c>
      <c r="Q186" s="75">
        <f t="shared" si="53"/>
        <v>3.84164237675314E-7</v>
      </c>
      <c r="R186" s="75"/>
      <c r="S186" s="75">
        <f t="shared" si="54"/>
        <v>1.9902283434843941E-8</v>
      </c>
      <c r="U186">
        <f t="shared" si="45"/>
        <v>3.8881837161851882E-2</v>
      </c>
      <c r="V186" s="76">
        <f t="shared" si="46"/>
        <v>-2.917368850541108E-5</v>
      </c>
      <c r="W186">
        <f t="shared" si="47"/>
        <v>2.5822786520142268E-3</v>
      </c>
      <c r="X186" s="76">
        <f t="shared" si="55"/>
        <v>1.511797261080766E-3</v>
      </c>
      <c r="Y186" s="76">
        <f t="shared" si="55"/>
        <v>8.5110410101075458E-10</v>
      </c>
      <c r="Z186" s="76">
        <f t="shared" si="55"/>
        <v>6.6681630366484123E-6</v>
      </c>
      <c r="AA186">
        <f t="shared" si="56"/>
        <v>6.2060581439449941E-4</v>
      </c>
      <c r="AB186">
        <f t="shared" si="56"/>
        <v>2.917368850541108E-5</v>
      </c>
      <c r="AC186">
        <f t="shared" si="56"/>
        <v>4.3431488741150034E-4</v>
      </c>
      <c r="AD186">
        <f t="shared" si="48"/>
        <v>3.8881837161851882E-2</v>
      </c>
      <c r="AE186">
        <f t="shared" si="49"/>
        <v>-2.917368850541108E-5</v>
      </c>
      <c r="AF186">
        <f t="shared" si="50"/>
        <v>2.5822786520142268E-3</v>
      </c>
      <c r="AG186">
        <f t="shared" si="57"/>
        <v>1.511797261080766E-3</v>
      </c>
      <c r="AH186">
        <f t="shared" si="57"/>
        <v>8.5110410101075458E-10</v>
      </c>
      <c r="AI186">
        <f t="shared" si="57"/>
        <v>6.6681630366484123E-6</v>
      </c>
      <c r="AJ186">
        <f t="shared" si="58"/>
        <v>1.747990378876139E-9</v>
      </c>
      <c r="AK186">
        <f t="shared" si="58"/>
        <v>4.5667915721408576E-11</v>
      </c>
      <c r="AL186">
        <f t="shared" si="58"/>
        <v>1.9833989472224383E-8</v>
      </c>
      <c r="AM186">
        <f t="shared" si="59"/>
        <v>1.5150502285759958E-3</v>
      </c>
      <c r="AN186">
        <f t="shared" si="59"/>
        <v>5.0247187544330005E-10</v>
      </c>
      <c r="AO186">
        <f t="shared" si="59"/>
        <v>7.4153381440782585E-6</v>
      </c>
    </row>
    <row r="187" spans="1:41" x14ac:dyDescent="0.4">
      <c r="A187" s="2">
        <v>185</v>
      </c>
      <c r="B187" s="3">
        <v>43503</v>
      </c>
      <c r="C187">
        <v>-7.067167223092443E-3</v>
      </c>
      <c r="D187">
        <v>1.7467253349415786E-3</v>
      </c>
      <c r="E187">
        <v>-6.0423144559625863E-3</v>
      </c>
      <c r="F187" s="77">
        <v>285.64999999999998</v>
      </c>
      <c r="G187" s="74">
        <f t="shared" si="60"/>
        <v>-4.8999020999963329E-4</v>
      </c>
      <c r="I187">
        <f t="shared" si="42"/>
        <v>-7.6459640626265592E-3</v>
      </c>
      <c r="J187">
        <f t="shared" si="43"/>
        <v>1.7243094504967636E-3</v>
      </c>
      <c r="K187">
        <f t="shared" si="44"/>
        <v>-6.3357961460368661E-3</v>
      </c>
      <c r="M187">
        <f t="shared" si="51"/>
        <v>9.3131428341333526E-7</v>
      </c>
      <c r="O187" s="75">
        <f t="shared" si="52"/>
        <v>-7.1207955419891676E-9</v>
      </c>
      <c r="P187" s="75">
        <f t="shared" si="53"/>
        <v>1.6058740202722354E-9</v>
      </c>
      <c r="Q187" s="75">
        <f t="shared" si="53"/>
        <v>-5.9006174475992951E-9</v>
      </c>
      <c r="R187" s="75"/>
      <c r="S187" s="75">
        <f t="shared" si="54"/>
        <v>8.6734629448969416E-13</v>
      </c>
      <c r="U187">
        <f t="shared" si="45"/>
        <v>-7.6462400659612186E-3</v>
      </c>
      <c r="V187" s="76">
        <f t="shared" si="46"/>
        <v>1.7242648386290502E-3</v>
      </c>
      <c r="W187">
        <f t="shared" si="47"/>
        <v>-6.3367258610615854E-3</v>
      </c>
      <c r="X187" s="76">
        <f t="shared" si="55"/>
        <v>5.8464987146310618E-5</v>
      </c>
      <c r="Y187" s="76">
        <f t="shared" si="55"/>
        <v>2.9730892337324643E-6</v>
      </c>
      <c r="Z187" s="76">
        <f t="shared" si="55"/>
        <v>4.0154094638246691E-5</v>
      </c>
      <c r="AA187">
        <f t="shared" si="56"/>
        <v>5.7907284286877567E-4</v>
      </c>
      <c r="AB187">
        <f t="shared" si="56"/>
        <v>2.2460496312528271E-5</v>
      </c>
      <c r="AC187">
        <f t="shared" si="56"/>
        <v>2.9441140509899912E-4</v>
      </c>
      <c r="AD187">
        <f t="shared" si="48"/>
        <v>-7.6462400659612186E-3</v>
      </c>
      <c r="AE187">
        <f t="shared" si="49"/>
        <v>1.7242648386290502E-3</v>
      </c>
      <c r="AF187">
        <f t="shared" si="50"/>
        <v>-6.3367258610615854E-3</v>
      </c>
      <c r="AG187">
        <f t="shared" si="57"/>
        <v>5.8464987146310618E-5</v>
      </c>
      <c r="AH187">
        <f t="shared" si="57"/>
        <v>2.9730892337324643E-6</v>
      </c>
      <c r="AI187">
        <f t="shared" si="57"/>
        <v>4.0154094638246691E-5</v>
      </c>
      <c r="AJ187">
        <f t="shared" si="58"/>
        <v>7.6177840743038103E-14</v>
      </c>
      <c r="AK187">
        <f t="shared" si="58"/>
        <v>1.9902187408644745E-15</v>
      </c>
      <c r="AL187">
        <f t="shared" si="58"/>
        <v>8.6437002718805498E-13</v>
      </c>
      <c r="AM187">
        <f t="shared" si="59"/>
        <v>5.8460766446976841E-5</v>
      </c>
      <c r="AN187">
        <f t="shared" si="59"/>
        <v>2.973243081072451E-6</v>
      </c>
      <c r="AO187">
        <f t="shared" si="59"/>
        <v>4.0142312804135604E-5</v>
      </c>
    </row>
    <row r="188" spans="1:41" x14ac:dyDescent="0.4">
      <c r="A188" s="2">
        <v>186</v>
      </c>
      <c r="B188" s="3">
        <v>43504</v>
      </c>
      <c r="C188">
        <v>1.2334958157951366E-2</v>
      </c>
      <c r="D188">
        <v>3.4843240826108427E-3</v>
      </c>
      <c r="E188">
        <v>-8.1136347741697749E-3</v>
      </c>
      <c r="F188" s="77">
        <v>281.49</v>
      </c>
      <c r="G188" s="74">
        <f t="shared" si="60"/>
        <v>-1.4670362200403431E-2</v>
      </c>
      <c r="I188">
        <f t="shared" si="42"/>
        <v>1.1756161318417249E-2</v>
      </c>
      <c r="J188">
        <f t="shared" si="43"/>
        <v>3.4619081981660275E-3</v>
      </c>
      <c r="K188">
        <f t="shared" si="44"/>
        <v>-8.4071164642440556E-3</v>
      </c>
      <c r="M188">
        <f t="shared" si="51"/>
        <v>-1.4179440676120385E-2</v>
      </c>
      <c r="O188" s="75">
        <f t="shared" si="52"/>
        <v>-1.6669579199339859E-4</v>
      </c>
      <c r="P188" s="75">
        <f t="shared" si="53"/>
        <v>-4.9087921922070002E-5</v>
      </c>
      <c r="Q188" s="75">
        <f t="shared" si="53"/>
        <v>1.1920820916198355E-4</v>
      </c>
      <c r="R188" s="75"/>
      <c r="S188" s="75">
        <f t="shared" si="54"/>
        <v>2.0105653788761733E-4</v>
      </c>
      <c r="U188">
        <f t="shared" si="45"/>
        <v>1.5958365643973581E-2</v>
      </c>
      <c r="V188" s="76">
        <f t="shared" si="46"/>
        <v>4.1411325405358223E-3</v>
      </c>
      <c r="W188">
        <f t="shared" si="47"/>
        <v>5.7479751879355671E-3</v>
      </c>
      <c r="X188" s="76">
        <f t="shared" si="55"/>
        <v>2.5466943402675633E-4</v>
      </c>
      <c r="Y188" s="76">
        <f t="shared" si="55"/>
        <v>1.7148978718284676E-5</v>
      </c>
      <c r="Z188" s="76">
        <f t="shared" si="55"/>
        <v>3.3039218761122918E-5</v>
      </c>
      <c r="AA188">
        <f t="shared" si="56"/>
        <v>-3.6234074860222163E-3</v>
      </c>
      <c r="AB188">
        <f t="shared" si="56"/>
        <v>-6.5680845792497966E-4</v>
      </c>
      <c r="AC188">
        <f t="shared" si="56"/>
        <v>-1.3861609962105342E-2</v>
      </c>
      <c r="AD188">
        <f t="shared" si="48"/>
        <v>1.5958365643973581E-2</v>
      </c>
      <c r="AE188">
        <f t="shared" si="49"/>
        <v>4.1411325405358223E-3</v>
      </c>
      <c r="AF188">
        <f t="shared" si="50"/>
        <v>5.7479751879355671E-3</v>
      </c>
      <c r="AG188">
        <f t="shared" si="57"/>
        <v>2.5466943402675633E-4</v>
      </c>
      <c r="AH188">
        <f t="shared" si="57"/>
        <v>1.7148978718284676E-5</v>
      </c>
      <c r="AI188">
        <f t="shared" si="57"/>
        <v>3.3039218761122918E-5</v>
      </c>
      <c r="AJ188">
        <f t="shared" si="58"/>
        <v>1.7658521193724354E-5</v>
      </c>
      <c r="AK188">
        <f t="shared" si="58"/>
        <v>4.6134570726768007E-7</v>
      </c>
      <c r="AL188">
        <f t="shared" si="58"/>
        <v>2.0036661968160524E-4</v>
      </c>
      <c r="AM188">
        <f t="shared" si="59"/>
        <v>1.3820732894464997E-4</v>
      </c>
      <c r="AN188">
        <f t="shared" si="59"/>
        <v>1.1984808372529152E-5</v>
      </c>
      <c r="AO188">
        <f t="shared" si="59"/>
        <v>7.0679607243363468E-5</v>
      </c>
    </row>
    <row r="189" spans="1:41" x14ac:dyDescent="0.4">
      <c r="A189" s="2">
        <v>187</v>
      </c>
      <c r="B189" s="3">
        <v>43507</v>
      </c>
      <c r="C189">
        <v>0</v>
      </c>
      <c r="D189">
        <v>-1.7406444777839894E-3</v>
      </c>
      <c r="E189">
        <v>-2.6833395303064576E-2</v>
      </c>
      <c r="F189" s="77">
        <v>282.10000000000002</v>
      </c>
      <c r="G189" s="74">
        <f t="shared" si="60"/>
        <v>2.1646950378827346E-3</v>
      </c>
      <c r="I189">
        <f t="shared" si="42"/>
        <v>-5.787968395341164E-4</v>
      </c>
      <c r="J189">
        <f t="shared" si="43"/>
        <v>-1.7630603622288043E-3</v>
      </c>
      <c r="K189">
        <f t="shared" si="44"/>
        <v>-2.7126876993138857E-2</v>
      </c>
      <c r="M189">
        <f t="shared" si="51"/>
        <v>2.6556165621657813E-3</v>
      </c>
      <c r="O189" s="75">
        <f t="shared" si="52"/>
        <v>-1.5370624731960096E-6</v>
      </c>
      <c r="P189" s="75">
        <f t="shared" si="53"/>
        <v>-4.6820122980328146E-6</v>
      </c>
      <c r="Q189" s="75">
        <f t="shared" si="53"/>
        <v>-7.2038583822813435E-5</v>
      </c>
      <c r="R189" s="75"/>
      <c r="S189" s="75">
        <f t="shared" si="54"/>
        <v>7.0522993252492032E-6</v>
      </c>
      <c r="U189">
        <f t="shared" si="45"/>
        <v>-1.3658126083116338E-3</v>
      </c>
      <c r="V189" s="76">
        <f t="shared" si="46"/>
        <v>-1.8902698519557937E-3</v>
      </c>
      <c r="W189">
        <f t="shared" si="47"/>
        <v>-2.9777933313985771E-2</v>
      </c>
      <c r="X189" s="76">
        <f t="shared" si="55"/>
        <v>1.8654440810230284E-6</v>
      </c>
      <c r="Y189" s="76">
        <f t="shared" si="55"/>
        <v>3.5731201132129781E-6</v>
      </c>
      <c r="Z189" s="76">
        <f t="shared" si="55"/>
        <v>8.8672531245218358E-4</v>
      </c>
      <c r="AA189">
        <f t="shared" si="56"/>
        <v>1.3658126083116338E-3</v>
      </c>
      <c r="AB189">
        <f t="shared" si="56"/>
        <v>1.4962537417180413E-4</v>
      </c>
      <c r="AC189">
        <f t="shared" si="56"/>
        <v>2.9445380109211954E-3</v>
      </c>
      <c r="AD189">
        <f t="shared" si="48"/>
        <v>-1.3658126083116338E-3</v>
      </c>
      <c r="AE189">
        <f t="shared" si="49"/>
        <v>-1.8902698519557937E-3</v>
      </c>
      <c r="AF189">
        <f t="shared" si="50"/>
        <v>-2.9777933313985771E-2</v>
      </c>
      <c r="AG189">
        <f t="shared" si="57"/>
        <v>1.8654440810230284E-6</v>
      </c>
      <c r="AH189">
        <f t="shared" si="57"/>
        <v>3.5731201132129781E-6</v>
      </c>
      <c r="AI189">
        <f t="shared" si="57"/>
        <v>8.8672531245218358E-4</v>
      </c>
      <c r="AJ189">
        <f t="shared" si="58"/>
        <v>6.1939382030446671E-7</v>
      </c>
      <c r="AK189">
        <f t="shared" si="58"/>
        <v>1.6182254276600949E-8</v>
      </c>
      <c r="AL189">
        <f t="shared" si="58"/>
        <v>7.0280996163023823E-6</v>
      </c>
      <c r="AM189">
        <f t="shared" si="59"/>
        <v>3.350057814546817E-7</v>
      </c>
      <c r="AN189">
        <f t="shared" si="59"/>
        <v>3.1083818408623629E-6</v>
      </c>
      <c r="AO189">
        <f t="shared" si="59"/>
        <v>7.3586745540088624E-4</v>
      </c>
    </row>
    <row r="190" spans="1:41" x14ac:dyDescent="0.4">
      <c r="A190" s="2">
        <v>188</v>
      </c>
      <c r="B190" s="3">
        <v>43508</v>
      </c>
      <c r="C190">
        <v>1.7497817237877723E-3</v>
      </c>
      <c r="D190">
        <v>-8.7489621932355377E-3</v>
      </c>
      <c r="E190">
        <v>4.175371410480592E-3</v>
      </c>
      <c r="F190" s="77">
        <v>283.69</v>
      </c>
      <c r="G190" s="74">
        <f t="shared" si="60"/>
        <v>5.6204746836731809E-3</v>
      </c>
      <c r="I190">
        <f t="shared" si="42"/>
        <v>1.1709848842536559E-3</v>
      </c>
      <c r="J190">
        <f t="shared" si="43"/>
        <v>-8.7713780776803533E-3</v>
      </c>
      <c r="K190">
        <f t="shared" si="44"/>
        <v>3.8818897204063118E-3</v>
      </c>
      <c r="M190">
        <f t="shared" si="51"/>
        <v>6.1113962079562276E-3</v>
      </c>
      <c r="O190" s="75">
        <f t="shared" si="52"/>
        <v>7.1563525812018543E-6</v>
      </c>
      <c r="P190" s="75">
        <f t="shared" si="53"/>
        <v>-5.3605366722486097E-5</v>
      </c>
      <c r="Q190" s="75">
        <f t="shared" si="53"/>
        <v>2.3723766116995394E-5</v>
      </c>
      <c r="R190" s="75"/>
      <c r="S190" s="75">
        <f t="shared" si="54"/>
        <v>3.7349163610621759E-5</v>
      </c>
      <c r="U190">
        <f t="shared" si="45"/>
        <v>-6.4018215447955739E-4</v>
      </c>
      <c r="V190" s="76">
        <f t="shared" si="46"/>
        <v>-9.0641265129060844E-3</v>
      </c>
      <c r="W190">
        <f t="shared" si="47"/>
        <v>-2.2190119598758011E-3</v>
      </c>
      <c r="X190" s="76">
        <f t="shared" si="55"/>
        <v>4.0983319091408788E-7</v>
      </c>
      <c r="Y190" s="76">
        <f t="shared" si="55"/>
        <v>8.2158389441967019E-5</v>
      </c>
      <c r="Z190" s="76">
        <f t="shared" si="55"/>
        <v>4.9240140780718439E-6</v>
      </c>
      <c r="AA190">
        <f t="shared" si="56"/>
        <v>2.3899638782673297E-3</v>
      </c>
      <c r="AB190">
        <f t="shared" si="56"/>
        <v>3.1516431967054616E-4</v>
      </c>
      <c r="AC190">
        <f t="shared" si="56"/>
        <v>6.3943833703563931E-3</v>
      </c>
      <c r="AD190">
        <f t="shared" si="48"/>
        <v>-6.4018215447955739E-4</v>
      </c>
      <c r="AE190">
        <f t="shared" si="49"/>
        <v>-9.0641265129060844E-3</v>
      </c>
      <c r="AF190">
        <f t="shared" si="50"/>
        <v>-2.2190119598758011E-3</v>
      </c>
      <c r="AG190">
        <f t="shared" si="57"/>
        <v>4.0983319091408788E-7</v>
      </c>
      <c r="AH190">
        <f t="shared" si="57"/>
        <v>8.2158389441967019E-5</v>
      </c>
      <c r="AI190">
        <f t="shared" si="57"/>
        <v>4.9240140780718439E-6</v>
      </c>
      <c r="AJ190">
        <f t="shared" si="58"/>
        <v>3.2803260421936368E-6</v>
      </c>
      <c r="AK190">
        <f t="shared" si="58"/>
        <v>8.5701646327114087E-8</v>
      </c>
      <c r="AL190">
        <f t="shared" si="58"/>
        <v>3.7221001312469103E-5</v>
      </c>
      <c r="AM190">
        <f t="shared" si="59"/>
        <v>1.3712055991505478E-6</v>
      </c>
      <c r="AN190">
        <f t="shared" si="59"/>
        <v>7.6937073381611496E-5</v>
      </c>
      <c r="AO190">
        <f t="shared" si="59"/>
        <v>1.5069067801396194E-5</v>
      </c>
    </row>
    <row r="191" spans="1:41" x14ac:dyDescent="0.4">
      <c r="A191" s="2">
        <v>189</v>
      </c>
      <c r="B191" s="3">
        <v>43509</v>
      </c>
      <c r="C191">
        <v>1.3889112160667093E-2</v>
      </c>
      <c r="D191">
        <v>-1.7590154051795588E-3</v>
      </c>
      <c r="E191">
        <v>2.1639175103481248E-2</v>
      </c>
      <c r="F191" s="77">
        <v>284.97000000000003</v>
      </c>
      <c r="G191" s="74">
        <f t="shared" si="60"/>
        <v>4.501818878576873E-3</v>
      </c>
      <c r="I191">
        <f t="shared" si="42"/>
        <v>1.3310315321132976E-2</v>
      </c>
      <c r="J191">
        <f t="shared" si="43"/>
        <v>-1.7814312896243737E-3</v>
      </c>
      <c r="K191">
        <f t="shared" si="44"/>
        <v>2.1345693413406967E-2</v>
      </c>
      <c r="M191">
        <f t="shared" si="51"/>
        <v>4.9927404028599198E-3</v>
      </c>
      <c r="O191" s="75">
        <f t="shared" si="52"/>
        <v>6.6454949078626017E-5</v>
      </c>
      <c r="P191" s="75">
        <f t="shared" si="53"/>
        <v>-8.8942239746264616E-6</v>
      </c>
      <c r="Q191" s="75">
        <f t="shared" si="53"/>
        <v>1.0657350593217784E-4</v>
      </c>
      <c r="R191" s="75"/>
      <c r="S191" s="75">
        <f t="shared" si="54"/>
        <v>2.4927456730349833E-5</v>
      </c>
      <c r="U191">
        <f t="shared" si="45"/>
        <v>1.1830671956031056E-2</v>
      </c>
      <c r="V191" s="76">
        <f t="shared" si="46"/>
        <v>-2.0205938133243911E-3</v>
      </c>
      <c r="W191">
        <f t="shared" si="47"/>
        <v>1.6361526575497602E-2</v>
      </c>
      <c r="X191" s="76">
        <f t="shared" si="55"/>
        <v>1.3996479893121967E-4</v>
      </c>
      <c r="Y191" s="76">
        <f t="shared" si="55"/>
        <v>4.0827993584448046E-6</v>
      </c>
      <c r="Z191" s="76">
        <f t="shared" si="55"/>
        <v>2.6769955188071429E-4</v>
      </c>
      <c r="AA191">
        <f t="shared" si="56"/>
        <v>2.0584402046360372E-3</v>
      </c>
      <c r="AB191">
        <f t="shared" si="56"/>
        <v>2.6157840814483243E-4</v>
      </c>
      <c r="AC191">
        <f t="shared" si="56"/>
        <v>5.2776485279836458E-3</v>
      </c>
      <c r="AD191">
        <f t="shared" si="48"/>
        <v>1.1830671956031056E-2</v>
      </c>
      <c r="AE191">
        <f t="shared" si="49"/>
        <v>-2.0205938133243911E-3</v>
      </c>
      <c r="AF191">
        <f t="shared" si="50"/>
        <v>1.6361526575497602E-2</v>
      </c>
      <c r="AG191">
        <f t="shared" si="57"/>
        <v>1.3996479893121967E-4</v>
      </c>
      <c r="AH191">
        <f t="shared" si="57"/>
        <v>4.0827993584448046E-6</v>
      </c>
      <c r="AI191">
        <f t="shared" si="57"/>
        <v>2.6769955188071429E-4</v>
      </c>
      <c r="AJ191">
        <f t="shared" si="58"/>
        <v>2.189344487890136E-6</v>
      </c>
      <c r="AK191">
        <f t="shared" si="58"/>
        <v>5.7198712742561395E-8</v>
      </c>
      <c r="AL191">
        <f t="shared" si="58"/>
        <v>2.4841919068115441E-5</v>
      </c>
      <c r="AM191">
        <f t="shared" si="59"/>
        <v>1.7716449394798722E-4</v>
      </c>
      <c r="AN191">
        <f t="shared" si="59"/>
        <v>3.1734974396527595E-6</v>
      </c>
      <c r="AO191">
        <f t="shared" si="59"/>
        <v>4.5563862729916559E-4</v>
      </c>
    </row>
    <row r="192" spans="1:41" x14ac:dyDescent="0.4">
      <c r="A192" s="2">
        <v>190</v>
      </c>
      <c r="B192" s="3">
        <v>43510</v>
      </c>
      <c r="C192">
        <v>3.7229341768355982E-2</v>
      </c>
      <c r="D192">
        <v>5.2677909348588046E-3</v>
      </c>
      <c r="E192">
        <v>2.4170360927812971E-2</v>
      </c>
      <c r="F192" s="77">
        <v>288.68</v>
      </c>
      <c r="G192" s="74">
        <f t="shared" si="60"/>
        <v>1.2934896633871665E-2</v>
      </c>
      <c r="I192">
        <f t="shared" si="42"/>
        <v>3.6650544928821867E-2</v>
      </c>
      <c r="J192">
        <f t="shared" si="43"/>
        <v>5.2453750504139899E-3</v>
      </c>
      <c r="K192">
        <f t="shared" si="44"/>
        <v>2.387687923773869E-2</v>
      </c>
      <c r="M192">
        <f t="shared" si="51"/>
        <v>1.3425818158154711E-2</v>
      </c>
      <c r="O192" s="75">
        <f t="shared" si="52"/>
        <v>4.9206355161164161E-4</v>
      </c>
      <c r="P192" s="75">
        <f t="shared" si="53"/>
        <v>7.0423451598179831E-5</v>
      </c>
      <c r="Q192" s="75">
        <f t="shared" si="53"/>
        <v>3.2056663883009933E-4</v>
      </c>
      <c r="R192" s="75"/>
      <c r="S192" s="75">
        <f t="shared" si="54"/>
        <v>1.8025259321583674E-4</v>
      </c>
      <c r="U192">
        <f t="shared" si="45"/>
        <v>3.2671683390697578E-2</v>
      </c>
      <c r="V192" s="76">
        <f t="shared" si="46"/>
        <v>4.602250775095666E-3</v>
      </c>
      <c r="W192">
        <f t="shared" si="47"/>
        <v>1.0474115978237898E-2</v>
      </c>
      <c r="X192" s="76">
        <f t="shared" si="55"/>
        <v>1.067438895581984E-3</v>
      </c>
      <c r="Y192" s="76">
        <f t="shared" si="55"/>
        <v>2.118071219686866E-5</v>
      </c>
      <c r="Z192" s="76">
        <f t="shared" si="55"/>
        <v>1.0970710552557844E-4</v>
      </c>
      <c r="AA192">
        <f t="shared" si="56"/>
        <v>4.5576583776584072E-3</v>
      </c>
      <c r="AB192">
        <f t="shared" si="56"/>
        <v>6.6554015976313854E-4</v>
      </c>
      <c r="AC192">
        <f t="shared" si="56"/>
        <v>1.3696244949575073E-2</v>
      </c>
      <c r="AD192">
        <f t="shared" si="48"/>
        <v>3.2671683390697578E-2</v>
      </c>
      <c r="AE192">
        <f t="shared" si="49"/>
        <v>4.602250775095666E-3</v>
      </c>
      <c r="AF192">
        <f t="shared" si="50"/>
        <v>1.0474115978237898E-2</v>
      </c>
      <c r="AG192">
        <f t="shared" si="57"/>
        <v>1.067438895581984E-3</v>
      </c>
      <c r="AH192">
        <f t="shared" si="57"/>
        <v>2.118071219686866E-5</v>
      </c>
      <c r="AI192">
        <f t="shared" si="57"/>
        <v>1.0970710552557844E-4</v>
      </c>
      <c r="AJ192">
        <f t="shared" si="58"/>
        <v>1.5831339139564797E-5</v>
      </c>
      <c r="AK192">
        <f t="shared" si="58"/>
        <v>4.1360883350371875E-7</v>
      </c>
      <c r="AL192">
        <f t="shared" si="58"/>
        <v>1.7963406299022431E-4</v>
      </c>
      <c r="AM192">
        <f t="shared" si="59"/>
        <v>1.3432624435795902E-3</v>
      </c>
      <c r="AN192">
        <f t="shared" si="59"/>
        <v>2.7513959419505568E-5</v>
      </c>
      <c r="AO192">
        <f t="shared" si="59"/>
        <v>5.7010536213355698E-4</v>
      </c>
    </row>
    <row r="193" spans="1:41" x14ac:dyDescent="0.4">
      <c r="A193" s="2">
        <v>191</v>
      </c>
      <c r="B193" s="3">
        <v>43511</v>
      </c>
      <c r="C193">
        <v>-3.8954967735825768E-2</v>
      </c>
      <c r="D193">
        <v>0</v>
      </c>
      <c r="E193">
        <v>9.9010709827115368E-3</v>
      </c>
      <c r="F193" s="77">
        <v>283.98</v>
      </c>
      <c r="G193" s="74">
        <f t="shared" si="60"/>
        <v>-1.6414995057860808E-2</v>
      </c>
      <c r="I193">
        <f t="shared" si="42"/>
        <v>-3.9533764575359884E-2</v>
      </c>
      <c r="J193">
        <f t="shared" si="43"/>
        <v>-2.2415884444815022E-5</v>
      </c>
      <c r="K193">
        <f t="shared" si="44"/>
        <v>9.6075892926372562E-3</v>
      </c>
      <c r="M193">
        <f t="shared" si="51"/>
        <v>-1.5924073533577762E-2</v>
      </c>
      <c r="O193" s="75">
        <f t="shared" si="52"/>
        <v>6.2953857415718243E-4</v>
      </c>
      <c r="P193" s="75">
        <f t="shared" si="53"/>
        <v>3.5695219221941636E-7</v>
      </c>
      <c r="Q193" s="75">
        <f t="shared" si="53"/>
        <v>-1.5299195837637002E-4</v>
      </c>
      <c r="R193" s="75"/>
      <c r="S193" s="75">
        <f t="shared" si="54"/>
        <v>2.5357611790279174E-4</v>
      </c>
      <c r="U193">
        <f t="shared" si="45"/>
        <v>-3.481452266647618E-2</v>
      </c>
      <c r="V193" s="76">
        <f t="shared" si="46"/>
        <v>7.4037995643118511E-4</v>
      </c>
      <c r="W193">
        <f t="shared" si="47"/>
        <v>2.5504317907853284E-2</v>
      </c>
      <c r="X193" s="76">
        <f t="shared" si="55"/>
        <v>1.2120509884945838E-3</v>
      </c>
      <c r="Y193" s="76">
        <f t="shared" si="55"/>
        <v>5.481624798850436E-7</v>
      </c>
      <c r="Z193" s="76">
        <f t="shared" si="55"/>
        <v>6.5047023194484571E-4</v>
      </c>
      <c r="AA193">
        <f t="shared" si="56"/>
        <v>-4.1404450693495864E-3</v>
      </c>
      <c r="AB193">
        <f t="shared" si="56"/>
        <v>-7.4037995643118511E-4</v>
      </c>
      <c r="AC193">
        <f t="shared" si="56"/>
        <v>-1.5603246925141749E-2</v>
      </c>
      <c r="AD193">
        <f t="shared" si="48"/>
        <v>-3.481452266647618E-2</v>
      </c>
      <c r="AE193">
        <f t="shared" si="49"/>
        <v>7.4037995643118511E-4</v>
      </c>
      <c r="AF193">
        <f t="shared" si="50"/>
        <v>2.5504317907853284E-2</v>
      </c>
      <c r="AG193">
        <f t="shared" si="57"/>
        <v>1.2120509884945838E-3</v>
      </c>
      <c r="AH193">
        <f t="shared" si="57"/>
        <v>5.481624798850436E-7</v>
      </c>
      <c r="AI193">
        <f t="shared" si="57"/>
        <v>6.5047023194484571E-4</v>
      </c>
      <c r="AJ193">
        <f t="shared" si="58"/>
        <v>2.2271244194564293E-5</v>
      </c>
      <c r="AK193">
        <f t="shared" si="58"/>
        <v>5.8185749485772416E-7</v>
      </c>
      <c r="AL193">
        <f t="shared" si="58"/>
        <v>2.5270598066582815E-4</v>
      </c>
      <c r="AM193">
        <f t="shared" si="59"/>
        <v>1.56291854149998E-3</v>
      </c>
      <c r="AN193">
        <f t="shared" si="59"/>
        <v>5.0247187544330005E-10</v>
      </c>
      <c r="AO193">
        <f t="shared" si="59"/>
        <v>9.230577201599805E-5</v>
      </c>
    </row>
    <row r="194" spans="1:41" x14ac:dyDescent="0.4">
      <c r="A194" s="2">
        <v>192</v>
      </c>
      <c r="B194" s="3">
        <v>43514</v>
      </c>
      <c r="C194">
        <v>1.2017312004017268E-2</v>
      </c>
      <c r="D194">
        <v>-1.7528488274143605E-3</v>
      </c>
      <c r="E194">
        <v>4.9140148024291626E-3</v>
      </c>
      <c r="F194" s="77">
        <v>285.89999999999998</v>
      </c>
      <c r="G194" s="74">
        <f t="shared" si="60"/>
        <v>6.7382861820544076E-3</v>
      </c>
      <c r="I194">
        <f t="shared" ref="I194:I245" si="61">C194-$C$246</f>
        <v>1.1438515164483151E-2</v>
      </c>
      <c r="J194">
        <f t="shared" ref="J194:J245" si="62">D194-$D$246</f>
        <v>-1.7752647118591755E-3</v>
      </c>
      <c r="K194">
        <f t="shared" ref="K194:K245" si="63">E194-$E$246</f>
        <v>4.6205331123548819E-3</v>
      </c>
      <c r="M194">
        <f t="shared" si="51"/>
        <v>7.2292077063374543E-3</v>
      </c>
      <c r="O194" s="75">
        <f t="shared" si="52"/>
        <v>8.2691401976139425E-5</v>
      </c>
      <c r="P194" s="75">
        <f t="shared" si="53"/>
        <v>-1.2833757335761292E-5</v>
      </c>
      <c r="Q194" s="75">
        <f t="shared" si="53"/>
        <v>3.3402793583223295E-5</v>
      </c>
      <c r="R194" s="75"/>
      <c r="S194" s="75">
        <f t="shared" si="54"/>
        <v>5.2261444061368839E-5</v>
      </c>
      <c r="U194">
        <f t="shared" ref="U194:U245" si="64">C194-(O$251+O$249*$G194)</f>
        <v>9.2960746699806366E-3</v>
      </c>
      <c r="V194" s="76">
        <f t="shared" ref="V194:V245" si="65">D194-(P$251+P$249*$G194)</f>
        <v>-2.1215586145842016E-3</v>
      </c>
      <c r="W194">
        <f t="shared" ref="W194:W245" si="66">E194-(Q$251+Q$249*$G194)</f>
        <v>-2.5962605534336526E-3</v>
      </c>
      <c r="X194" s="76">
        <f t="shared" si="55"/>
        <v>8.6417004269855597E-5</v>
      </c>
      <c r="Y194" s="76">
        <f t="shared" si="55"/>
        <v>4.5010109551164372E-6</v>
      </c>
      <c r="Z194" s="76">
        <f t="shared" si="55"/>
        <v>6.7405688613156162E-6</v>
      </c>
      <c r="AA194">
        <f t="shared" si="56"/>
        <v>2.7212373340366309E-3</v>
      </c>
      <c r="AB194">
        <f t="shared" si="56"/>
        <v>3.6870978716984103E-4</v>
      </c>
      <c r="AC194">
        <f t="shared" si="56"/>
        <v>7.5102753558628152E-3</v>
      </c>
      <c r="AD194">
        <f t="shared" ref="AD194:AD245" si="67">C194-AA194</f>
        <v>9.2960746699806366E-3</v>
      </c>
      <c r="AE194">
        <f t="shared" ref="AE194:AE245" si="68">D194-AB194</f>
        <v>-2.1215586145842016E-3</v>
      </c>
      <c r="AF194">
        <f t="shared" ref="AF194:AF245" si="69">E194-AC194</f>
        <v>-2.5962605534336526E-3</v>
      </c>
      <c r="AG194">
        <f t="shared" si="57"/>
        <v>8.6417004269855597E-5</v>
      </c>
      <c r="AH194">
        <f t="shared" si="57"/>
        <v>4.5010109551164372E-6</v>
      </c>
      <c r="AI194">
        <f t="shared" si="57"/>
        <v>6.7405688613156162E-6</v>
      </c>
      <c r="AJ194">
        <f t="shared" si="58"/>
        <v>4.5900512724841782E-6</v>
      </c>
      <c r="AK194">
        <f t="shared" si="58"/>
        <v>1.1991946706452975E-7</v>
      </c>
      <c r="AL194">
        <f t="shared" si="58"/>
        <v>5.2082110814565512E-5</v>
      </c>
      <c r="AM194">
        <f t="shared" si="59"/>
        <v>1.30839629168111E-4</v>
      </c>
      <c r="AN194">
        <f t="shared" si="59"/>
        <v>3.1515647971724412E-6</v>
      </c>
      <c r="AO194">
        <f t="shared" si="59"/>
        <v>2.1349326242367894E-5</v>
      </c>
    </row>
    <row r="195" spans="1:41" x14ac:dyDescent="0.4">
      <c r="A195" s="2">
        <v>193</v>
      </c>
      <c r="B195" s="3">
        <v>43515</v>
      </c>
      <c r="C195">
        <v>-5.1326032265202022E-3</v>
      </c>
      <c r="D195">
        <v>-3.5149421074444969E-3</v>
      </c>
      <c r="E195">
        <v>-1.9802627296179754E-2</v>
      </c>
      <c r="F195" s="77">
        <v>284.91000000000003</v>
      </c>
      <c r="G195" s="74">
        <f t="shared" si="60"/>
        <v>-3.4687584052951232E-3</v>
      </c>
      <c r="I195">
        <f t="shared" si="61"/>
        <v>-5.7114000660543184E-3</v>
      </c>
      <c r="J195">
        <f t="shared" si="62"/>
        <v>-3.5373579918893121E-3</v>
      </c>
      <c r="K195">
        <f t="shared" si="63"/>
        <v>-2.0096108986254035E-2</v>
      </c>
      <c r="M195">
        <f t="shared" ref="M195:M245" si="70">G195-$G$246</f>
        <v>-2.9778368810120764E-3</v>
      </c>
      <c r="O195" s="75">
        <f t="shared" ref="O195:Q245" si="71">I195*$M195</f>
        <v>1.7007617758911359E-5</v>
      </c>
      <c r="P195" s="75">
        <f t="shared" si="71"/>
        <v>1.0533675089590811E-5</v>
      </c>
      <c r="Q195" s="75">
        <f t="shared" si="71"/>
        <v>5.9842934504105474E-5</v>
      </c>
      <c r="R195" s="75"/>
      <c r="S195" s="75">
        <f t="shared" ref="S195:S245" si="72">M195^2</f>
        <v>8.8675124899157308E-6</v>
      </c>
      <c r="U195">
        <f t="shared" si="64"/>
        <v>-4.8288914179336565E-3</v>
      </c>
      <c r="V195" s="76">
        <f t="shared" si="65"/>
        <v>-3.3947134868351565E-3</v>
      </c>
      <c r="W195">
        <f t="shared" si="66"/>
        <v>-1.7123385665301458E-2</v>
      </c>
      <c r="X195" s="76">
        <f t="shared" ref="X195:Z245" si="73">U195^2</f>
        <v>2.3318192326193321E-5</v>
      </c>
      <c r="Y195" s="76">
        <f t="shared" si="73"/>
        <v>1.1524079657700507E-5</v>
      </c>
      <c r="Z195" s="76">
        <f t="shared" si="73"/>
        <v>2.9321033664265144E-4</v>
      </c>
      <c r="AA195">
        <f t="shared" ref="AA195:AC245" si="74">O$251+O$249*$G195</f>
        <v>-3.0371180858654561E-4</v>
      </c>
      <c r="AB195">
        <f t="shared" si="74"/>
        <v>-1.2022862060934019E-4</v>
      </c>
      <c r="AC195">
        <f t="shared" si="74"/>
        <v>-2.6792416308782973E-3</v>
      </c>
      <c r="AD195">
        <f t="shared" si="67"/>
        <v>-4.8288914179336565E-3</v>
      </c>
      <c r="AE195">
        <f t="shared" si="68"/>
        <v>-3.3947134868351565E-3</v>
      </c>
      <c r="AF195">
        <f t="shared" si="69"/>
        <v>-1.7123385665301458E-2</v>
      </c>
      <c r="AG195">
        <f t="shared" ref="AG195:AI245" si="75">AD195^2</f>
        <v>2.3318192326193321E-5</v>
      </c>
      <c r="AH195">
        <f t="shared" si="75"/>
        <v>1.1524079657700507E-5</v>
      </c>
      <c r="AI195">
        <f t="shared" si="75"/>
        <v>2.9321033664265144E-4</v>
      </c>
      <c r="AJ195">
        <f t="shared" ref="AJ195:AL245" si="76">(AA195-C$246)^2</f>
        <v>7.7882151400775847E-7</v>
      </c>
      <c r="AK195">
        <f t="shared" si="76"/>
        <v>2.0347454822144915E-8</v>
      </c>
      <c r="AL195">
        <f t="shared" si="76"/>
        <v>8.8370839429353209E-6</v>
      </c>
      <c r="AM195">
        <f t="shared" ref="AM195:AO245" si="77">(C195-C$246)^2</f>
        <v>3.262009071452527E-5</v>
      </c>
      <c r="AN195">
        <f t="shared" si="77"/>
        <v>1.2512901562783186E-5</v>
      </c>
      <c r="AO195">
        <f t="shared" si="77"/>
        <v>4.0385359638740016E-4</v>
      </c>
    </row>
    <row r="196" spans="1:41" x14ac:dyDescent="0.4">
      <c r="A196" s="2">
        <v>194</v>
      </c>
      <c r="B196" s="3">
        <v>43516</v>
      </c>
      <c r="C196">
        <v>-1.7167386190545851E-3</v>
      </c>
      <c r="D196">
        <v>-1.7621149933993321E-3</v>
      </c>
      <c r="E196">
        <v>-3.0045090202987243E-3</v>
      </c>
      <c r="F196" s="77">
        <v>288.39999999999998</v>
      </c>
      <c r="G196" s="74">
        <f t="shared" ref="G196:G245" si="78">LN(F196/F195)</f>
        <v>1.2175064487822913E-2</v>
      </c>
      <c r="I196">
        <f t="shared" si="61"/>
        <v>-2.2955354585887013E-3</v>
      </c>
      <c r="J196">
        <f t="shared" si="62"/>
        <v>-1.7845308778441471E-3</v>
      </c>
      <c r="K196">
        <f t="shared" si="63"/>
        <v>-3.2979907103730046E-3</v>
      </c>
      <c r="M196">
        <f t="shared" si="70"/>
        <v>1.2665986012105959E-2</v>
      </c>
      <c r="O196" s="75">
        <f t="shared" si="71"/>
        <v>-2.9075220008777728E-5</v>
      </c>
      <c r="P196" s="75">
        <f t="shared" si="71"/>
        <v>-2.2602843136945137E-5</v>
      </c>
      <c r="Q196" s="75">
        <f t="shared" si="71"/>
        <v>-4.1772304205639871E-5</v>
      </c>
      <c r="R196" s="75"/>
      <c r="S196" s="75">
        <f t="shared" si="72"/>
        <v>1.6042720165886383E-4</v>
      </c>
      <c r="U196">
        <f t="shared" si="64"/>
        <v>-6.0492139303456359E-3</v>
      </c>
      <c r="V196" s="76">
        <f t="shared" si="65"/>
        <v>-2.391257632167122E-3</v>
      </c>
      <c r="W196">
        <f t="shared" si="66"/>
        <v>-1.5942226612323949E-2</v>
      </c>
      <c r="X196" s="76">
        <f t="shared" si="73"/>
        <v>3.6592989175087697E-5</v>
      </c>
      <c r="Y196" s="76">
        <f t="shared" si="73"/>
        <v>5.7181130633975109E-6</v>
      </c>
      <c r="Z196" s="76">
        <f t="shared" si="73"/>
        <v>2.5415458935868992E-4</v>
      </c>
      <c r="AA196">
        <f t="shared" si="74"/>
        <v>4.3324753112910508E-3</v>
      </c>
      <c r="AB196">
        <f t="shared" si="74"/>
        <v>6.2914263876778982E-4</v>
      </c>
      <c r="AC196">
        <f t="shared" si="74"/>
        <v>1.2937717592025225E-2</v>
      </c>
      <c r="AD196">
        <f t="shared" si="67"/>
        <v>-6.0492139303456359E-3</v>
      </c>
      <c r="AE196">
        <f t="shared" si="68"/>
        <v>-2.391257632167122E-3</v>
      </c>
      <c r="AF196">
        <f t="shared" si="69"/>
        <v>-1.5942226612323949E-2</v>
      </c>
      <c r="AG196">
        <f t="shared" si="75"/>
        <v>3.6592989175087697E-5</v>
      </c>
      <c r="AH196">
        <f t="shared" si="75"/>
        <v>5.7181130633975109E-6</v>
      </c>
      <c r="AI196">
        <f t="shared" si="75"/>
        <v>2.5415458935868992E-4</v>
      </c>
      <c r="AJ196">
        <f t="shared" si="76"/>
        <v>1.4090102069331476E-5</v>
      </c>
      <c r="AK196">
        <f t="shared" si="76"/>
        <v>3.6811735441129138E-7</v>
      </c>
      <c r="AL196">
        <f t="shared" si="76"/>
        <v>1.5987670154418522E-4</v>
      </c>
      <c r="AM196">
        <f t="shared" si="77"/>
        <v>5.2694830416380393E-6</v>
      </c>
      <c r="AN196">
        <f t="shared" si="77"/>
        <v>3.1845504539792024E-6</v>
      </c>
      <c r="AO196">
        <f t="shared" si="77"/>
        <v>1.0876742725706635E-5</v>
      </c>
    </row>
    <row r="197" spans="1:41" x14ac:dyDescent="0.4">
      <c r="A197" s="2">
        <v>195</v>
      </c>
      <c r="B197" s="3">
        <v>43517</v>
      </c>
      <c r="C197">
        <v>3.5446748995747707E-2</v>
      </c>
      <c r="D197">
        <v>-1.7652255245691922E-3</v>
      </c>
      <c r="E197">
        <v>-8.0564383391261794E-3</v>
      </c>
      <c r="F197" s="77">
        <v>288.41000000000003</v>
      </c>
      <c r="G197" s="74">
        <f t="shared" si="78"/>
        <v>3.467346266896723E-5</v>
      </c>
      <c r="I197">
        <f t="shared" si="61"/>
        <v>3.4867952156213591E-2</v>
      </c>
      <c r="J197">
        <f t="shared" si="62"/>
        <v>-1.7876414090140071E-3</v>
      </c>
      <c r="K197">
        <f t="shared" si="63"/>
        <v>-8.34992002920046E-3</v>
      </c>
      <c r="M197">
        <f t="shared" si="70"/>
        <v>5.2559498695201382E-4</v>
      </c>
      <c r="O197" s="75">
        <f t="shared" si="71"/>
        <v>1.8326420858588526E-5</v>
      </c>
      <c r="P197" s="75">
        <f t="shared" si="71"/>
        <v>-9.395753630455967E-7</v>
      </c>
      <c r="Q197" s="75">
        <f t="shared" si="71"/>
        <v>-4.3886761087979747E-6</v>
      </c>
      <c r="R197" s="75"/>
      <c r="S197" s="75">
        <f t="shared" si="72"/>
        <v>2.7625009030908757E-7</v>
      </c>
      <c r="U197">
        <f t="shared" si="64"/>
        <v>3.4712187371261242E-2</v>
      </c>
      <c r="V197" s="76">
        <f t="shared" si="65"/>
        <v>-1.812818488810008E-3</v>
      </c>
      <c r="W197">
        <f t="shared" si="66"/>
        <v>-8.8746124611636858E-3</v>
      </c>
      <c r="X197" s="76">
        <f t="shared" si="73"/>
        <v>1.2049359520975484E-3</v>
      </c>
      <c r="Y197" s="76">
        <f t="shared" si="73"/>
        <v>3.2863108733714012E-6</v>
      </c>
      <c r="Z197" s="76">
        <f t="shared" si="73"/>
        <v>7.8758746335841768E-5</v>
      </c>
      <c r="AA197">
        <f t="shared" si="74"/>
        <v>7.3456162448646504E-4</v>
      </c>
      <c r="AB197">
        <f t="shared" si="74"/>
        <v>4.7592964240815815E-5</v>
      </c>
      <c r="AC197">
        <f t="shared" si="74"/>
        <v>8.1817412203750723E-4</v>
      </c>
      <c r="AD197">
        <f t="shared" si="67"/>
        <v>3.4712187371261242E-2</v>
      </c>
      <c r="AE197">
        <f t="shared" si="68"/>
        <v>-1.812818488810008E-3</v>
      </c>
      <c r="AF197">
        <f t="shared" si="69"/>
        <v>-8.8746124611636858E-3</v>
      </c>
      <c r="AG197">
        <f t="shared" si="75"/>
        <v>1.2049359520975484E-3</v>
      </c>
      <c r="AH197">
        <f t="shared" si="75"/>
        <v>3.2863108733714012E-6</v>
      </c>
      <c r="AI197">
        <f t="shared" si="75"/>
        <v>7.8758746335841768E-5</v>
      </c>
      <c r="AJ197">
        <f t="shared" si="76"/>
        <v>2.4262668231251417E-8</v>
      </c>
      <c r="AK197">
        <f t="shared" si="76"/>
        <v>6.338853470541914E-10</v>
      </c>
      <c r="AL197">
        <f t="shared" si="76"/>
        <v>2.753021481594856E-7</v>
      </c>
      <c r="AM197">
        <f t="shared" si="77"/>
        <v>1.2157740875680001E-3</v>
      </c>
      <c r="AN197">
        <f t="shared" si="77"/>
        <v>3.1956618072215845E-6</v>
      </c>
      <c r="AO197">
        <f t="shared" si="77"/>
        <v>6.9721164494043013E-5</v>
      </c>
    </row>
    <row r="198" spans="1:41" x14ac:dyDescent="0.4">
      <c r="A198" s="2">
        <v>196</v>
      </c>
      <c r="B198" s="3">
        <v>43518</v>
      </c>
      <c r="C198">
        <v>1.6570012076296086E-3</v>
      </c>
      <c r="D198">
        <v>5.2863559231480246E-3</v>
      </c>
      <c r="E198">
        <v>4.0363324224605528E-3</v>
      </c>
      <c r="F198" s="77">
        <v>288.74</v>
      </c>
      <c r="G198" s="74">
        <f t="shared" si="78"/>
        <v>1.1435503282055291E-3</v>
      </c>
      <c r="I198">
        <f t="shared" si="61"/>
        <v>1.0782043680954922E-3</v>
      </c>
      <c r="J198">
        <f t="shared" si="62"/>
        <v>5.2639400387032098E-3</v>
      </c>
      <c r="K198">
        <f t="shared" si="63"/>
        <v>3.7428507323862725E-3</v>
      </c>
      <c r="M198">
        <f t="shared" si="70"/>
        <v>1.6344718524885756E-3</v>
      </c>
      <c r="O198" s="75">
        <f t="shared" si="71"/>
        <v>1.7622946908823132E-6</v>
      </c>
      <c r="P198" s="75">
        <f t="shared" si="71"/>
        <v>8.6037618264480194E-6</v>
      </c>
      <c r="Q198" s="75">
        <f t="shared" si="71"/>
        <v>6.1175841701516126E-6</v>
      </c>
      <c r="R198" s="75"/>
      <c r="S198" s="75">
        <f t="shared" si="72"/>
        <v>2.671498236577436E-6</v>
      </c>
      <c r="U198">
        <f t="shared" si="64"/>
        <v>5.9381398589271437E-4</v>
      </c>
      <c r="V198" s="76">
        <f t="shared" si="65"/>
        <v>5.1856454786788405E-3</v>
      </c>
      <c r="W198">
        <f t="shared" si="66"/>
        <v>2.1111856051540582E-3</v>
      </c>
      <c r="X198" s="76">
        <f t="shared" si="73"/>
        <v>3.5261504984179276E-7</v>
      </c>
      <c r="Y198" s="76">
        <f t="shared" si="73"/>
        <v>2.6890919030542299E-5</v>
      </c>
      <c r="Z198" s="76">
        <f t="shared" si="73"/>
        <v>4.4571046594097066E-6</v>
      </c>
      <c r="AA198">
        <f t="shared" si="74"/>
        <v>1.0631872217368942E-3</v>
      </c>
      <c r="AB198">
        <f t="shared" si="74"/>
        <v>1.0071044446918444E-4</v>
      </c>
      <c r="AC198">
        <f t="shared" si="74"/>
        <v>1.9251468173064946E-3</v>
      </c>
      <c r="AD198">
        <f t="shared" si="67"/>
        <v>5.9381398589271437E-4</v>
      </c>
      <c r="AE198">
        <f t="shared" si="68"/>
        <v>5.1856454786788405E-3</v>
      </c>
      <c r="AF198">
        <f t="shared" si="69"/>
        <v>2.1111856051540582E-3</v>
      </c>
      <c r="AG198">
        <f t="shared" si="75"/>
        <v>3.5261504984179276E-7</v>
      </c>
      <c r="AH198">
        <f t="shared" si="75"/>
        <v>2.6890919030542299E-5</v>
      </c>
      <c r="AI198">
        <f t="shared" si="75"/>
        <v>4.4571046594097066E-6</v>
      </c>
      <c r="AJ198">
        <f t="shared" si="76"/>
        <v>2.3463404237055315E-7</v>
      </c>
      <c r="AK198">
        <f t="shared" si="76"/>
        <v>6.1300381294095868E-9</v>
      </c>
      <c r="AL198">
        <f t="shared" si="76"/>
        <v>2.6623310874257185E-6</v>
      </c>
      <c r="AM198">
        <f t="shared" si="77"/>
        <v>1.1625246593801995E-6</v>
      </c>
      <c r="AN198">
        <f t="shared" si="77"/>
        <v>2.770906473106275E-5</v>
      </c>
      <c r="AO198">
        <f t="shared" si="77"/>
        <v>1.4008931604924457E-5</v>
      </c>
    </row>
    <row r="199" spans="1:41" x14ac:dyDescent="0.4">
      <c r="A199" s="2">
        <v>197</v>
      </c>
      <c r="B199" s="3">
        <v>43521</v>
      </c>
      <c r="C199">
        <v>1.642073021232749E-2</v>
      </c>
      <c r="D199">
        <v>-1.7590154051795588E-3</v>
      </c>
      <c r="E199">
        <v>-1.0121543898005993E-2</v>
      </c>
      <c r="F199" s="77">
        <v>289</v>
      </c>
      <c r="G199" s="74">
        <f t="shared" si="78"/>
        <v>9.0005891076365082E-4</v>
      </c>
      <c r="I199">
        <f t="shared" si="61"/>
        <v>1.5841933372793375E-2</v>
      </c>
      <c r="J199">
        <f t="shared" si="62"/>
        <v>-1.7814312896243737E-3</v>
      </c>
      <c r="K199">
        <f t="shared" si="63"/>
        <v>-1.0415025588080273E-2</v>
      </c>
      <c r="M199">
        <f t="shared" si="70"/>
        <v>1.3909804350466974E-3</v>
      </c>
      <c r="O199" s="75">
        <f t="shared" si="71"/>
        <v>2.2035819374868924E-5</v>
      </c>
      <c r="P199" s="75">
        <f t="shared" si="71"/>
        <v>-2.4779360702475104E-6</v>
      </c>
      <c r="Q199" s="75">
        <f t="shared" si="71"/>
        <v>-1.4487096823530385E-5</v>
      </c>
      <c r="R199" s="75"/>
      <c r="S199" s="75">
        <f t="shared" si="72"/>
        <v>1.9348265706826998E-6</v>
      </c>
      <c r="U199">
        <f t="shared" si="64"/>
        <v>1.5429703854406139E-2</v>
      </c>
      <c r="V199" s="76">
        <f t="shared" si="65"/>
        <v>-1.8480621104602734E-3</v>
      </c>
      <c r="W199">
        <f t="shared" si="66"/>
        <v>-1.1803617422850859E-2</v>
      </c>
      <c r="X199" s="76">
        <f t="shared" si="73"/>
        <v>2.3807576103467565E-4</v>
      </c>
      <c r="Y199" s="76">
        <f t="shared" si="73"/>
        <v>3.4153335641188797E-6</v>
      </c>
      <c r="Z199" s="76">
        <f t="shared" si="73"/>
        <v>1.3932538426502836E-4</v>
      </c>
      <c r="AA199">
        <f t="shared" si="74"/>
        <v>9.9102635792135043E-4</v>
      </c>
      <c r="AB199">
        <f t="shared" si="74"/>
        <v>8.9046705280714582E-5</v>
      </c>
      <c r="AC199">
        <f t="shared" si="74"/>
        <v>1.6820735248448664E-3</v>
      </c>
      <c r="AD199">
        <f t="shared" si="67"/>
        <v>1.5429703854406139E-2</v>
      </c>
      <c r="AE199">
        <f t="shared" si="68"/>
        <v>-1.8480621104602734E-3</v>
      </c>
      <c r="AF199">
        <f t="shared" si="69"/>
        <v>-1.1803617422850859E-2</v>
      </c>
      <c r="AG199">
        <f t="shared" si="75"/>
        <v>2.3807576103467565E-4</v>
      </c>
      <c r="AH199">
        <f t="shared" si="75"/>
        <v>3.4153335641188797E-6</v>
      </c>
      <c r="AI199">
        <f t="shared" si="75"/>
        <v>1.3932538426502836E-4</v>
      </c>
      <c r="AJ199">
        <f t="shared" si="76"/>
        <v>1.6993317582977091E-7</v>
      </c>
      <c r="AK199">
        <f t="shared" si="76"/>
        <v>4.439666285265746E-9</v>
      </c>
      <c r="AL199">
        <f t="shared" si="76"/>
        <v>1.928187283591543E-6</v>
      </c>
      <c r="AM199">
        <f t="shared" si="77"/>
        <v>2.5096685298802449E-4</v>
      </c>
      <c r="AN199">
        <f t="shared" si="77"/>
        <v>3.1734974396527595E-6</v>
      </c>
      <c r="AO199">
        <f t="shared" si="77"/>
        <v>1.0847275800036685E-4</v>
      </c>
    </row>
    <row r="200" spans="1:41" x14ac:dyDescent="0.4">
      <c r="A200" s="2">
        <v>198</v>
      </c>
      <c r="B200" s="3">
        <v>43522</v>
      </c>
      <c r="C200">
        <v>-2.4733330031693125E-2</v>
      </c>
      <c r="D200">
        <v>-3.5273405179684107E-3</v>
      </c>
      <c r="E200">
        <v>5.154758555230287E-2</v>
      </c>
      <c r="F200" s="77">
        <v>287.89</v>
      </c>
      <c r="G200" s="74">
        <f t="shared" si="78"/>
        <v>-3.8482253802882942E-3</v>
      </c>
      <c r="I200">
        <f t="shared" si="61"/>
        <v>-2.531212687122724E-2</v>
      </c>
      <c r="J200">
        <f t="shared" si="62"/>
        <v>-3.5497564024132258E-3</v>
      </c>
      <c r="K200">
        <f t="shared" si="63"/>
        <v>5.1254103862228589E-2</v>
      </c>
      <c r="M200">
        <f t="shared" si="70"/>
        <v>-3.3573038560052474E-3</v>
      </c>
      <c r="O200" s="75">
        <f t="shared" si="71"/>
        <v>8.4980501148465258E-5</v>
      </c>
      <c r="P200" s="75">
        <f t="shared" si="71"/>
        <v>1.1917610857701237E-5</v>
      </c>
      <c r="Q200" s="75">
        <f t="shared" si="71"/>
        <v>-1.7207560053275348E-4</v>
      </c>
      <c r="R200" s="75"/>
      <c r="S200" s="75">
        <f t="shared" si="72"/>
        <v>1.1271489181547703E-5</v>
      </c>
      <c r="U200">
        <f t="shared" si="64"/>
        <v>-2.4317159784149424E-2</v>
      </c>
      <c r="V200" s="76">
        <f t="shared" si="65"/>
        <v>-3.3889346495798362E-3</v>
      </c>
      <c r="W200">
        <f t="shared" si="66"/>
        <v>5.4605642535118827E-2</v>
      </c>
      <c r="X200" s="76">
        <f t="shared" si="73"/>
        <v>5.9132425996785405E-4</v>
      </c>
      <c r="Y200" s="76">
        <f t="shared" si="73"/>
        <v>1.1484878059122807E-5</v>
      </c>
      <c r="Z200" s="76">
        <f t="shared" si="73"/>
        <v>2.9817761966731784E-3</v>
      </c>
      <c r="AA200">
        <f t="shared" si="74"/>
        <v>-4.1617024754370027E-4</v>
      </c>
      <c r="AB200">
        <f t="shared" si="74"/>
        <v>-1.3840586838857435E-4</v>
      </c>
      <c r="AC200">
        <f t="shared" si="74"/>
        <v>-3.0580569828159553E-3</v>
      </c>
      <c r="AD200">
        <f t="shared" si="67"/>
        <v>-2.4317159784149424E-2</v>
      </c>
      <c r="AE200">
        <f t="shared" si="68"/>
        <v>-3.3889346495798362E-3</v>
      </c>
      <c r="AF200">
        <f t="shared" si="69"/>
        <v>5.4605642535118827E-2</v>
      </c>
      <c r="AG200">
        <f t="shared" si="75"/>
        <v>5.9132425996785405E-4</v>
      </c>
      <c r="AH200">
        <f t="shared" si="75"/>
        <v>1.1484878059122807E-5</v>
      </c>
      <c r="AI200">
        <f t="shared" si="75"/>
        <v>2.9817761966731784E-3</v>
      </c>
      <c r="AJ200">
        <f t="shared" si="76"/>
        <v>9.8995950436811534E-7</v>
      </c>
      <c r="AK200">
        <f t="shared" si="76"/>
        <v>2.586363618440378E-8</v>
      </c>
      <c r="AL200">
        <f t="shared" si="76"/>
        <v>1.1232811475878841E-5</v>
      </c>
      <c r="AM200">
        <f t="shared" si="77"/>
        <v>6.407037667451041E-4</v>
      </c>
      <c r="AN200">
        <f t="shared" si="77"/>
        <v>1.2600770516473687E-5</v>
      </c>
      <c r="AO200">
        <f t="shared" si="77"/>
        <v>2.6269831627201154E-3</v>
      </c>
    </row>
    <row r="201" spans="1:41" x14ac:dyDescent="0.4">
      <c r="A201" s="2">
        <v>199</v>
      </c>
      <c r="B201" s="3">
        <v>43523</v>
      </c>
      <c r="C201">
        <v>3.333336419758217E-3</v>
      </c>
      <c r="D201">
        <v>1.2291638511556718E-2</v>
      </c>
      <c r="E201">
        <v>1.4388737452099671E-2</v>
      </c>
      <c r="F201" s="77">
        <v>288.76</v>
      </c>
      <c r="G201" s="74">
        <f t="shared" si="78"/>
        <v>3.0174305388163073E-3</v>
      </c>
      <c r="I201">
        <f t="shared" si="61"/>
        <v>2.7545395802241008E-3</v>
      </c>
      <c r="J201">
        <f t="shared" si="62"/>
        <v>1.2269222627111902E-2</v>
      </c>
      <c r="K201">
        <f t="shared" si="63"/>
        <v>1.409525576202539E-2</v>
      </c>
      <c r="M201">
        <f t="shared" si="70"/>
        <v>3.508352063099354E-3</v>
      </c>
      <c r="O201" s="75">
        <f t="shared" si="71"/>
        <v>9.663894619168053E-6</v>
      </c>
      <c r="P201" s="75">
        <f t="shared" si="71"/>
        <v>4.3044752516453315E-5</v>
      </c>
      <c r="Q201" s="75">
        <f t="shared" si="71"/>
        <v>4.9451119632614834E-5</v>
      </c>
      <c r="R201" s="75"/>
      <c r="S201" s="75">
        <f t="shared" si="72"/>
        <v>1.2308534198653494E-5</v>
      </c>
      <c r="U201">
        <f t="shared" si="64"/>
        <v>1.7148080032262166E-3</v>
      </c>
      <c r="V201" s="76">
        <f t="shared" si="65"/>
        <v>1.210116535480542E-2</v>
      </c>
      <c r="W201">
        <f t="shared" si="66"/>
        <v>1.0592928262964086E-2</v>
      </c>
      <c r="X201" s="76">
        <f t="shared" si="73"/>
        <v>2.9405664879286839E-6</v>
      </c>
      <c r="Y201" s="76">
        <f t="shared" si="73"/>
        <v>1.4643820294434298E-4</v>
      </c>
      <c r="Z201" s="76">
        <f t="shared" si="73"/>
        <v>1.1221012918430332E-4</v>
      </c>
      <c r="AA201">
        <f t="shared" si="74"/>
        <v>1.6185284165320005E-3</v>
      </c>
      <c r="AB201">
        <f t="shared" si="74"/>
        <v>1.9047315675129703E-4</v>
      </c>
      <c r="AC201">
        <f t="shared" si="74"/>
        <v>3.7958091891355837E-3</v>
      </c>
      <c r="AD201">
        <f t="shared" si="67"/>
        <v>1.7148080032262166E-3</v>
      </c>
      <c r="AE201">
        <f t="shared" si="68"/>
        <v>1.210116535480542E-2</v>
      </c>
      <c r="AF201">
        <f t="shared" si="69"/>
        <v>1.0592928262964086E-2</v>
      </c>
      <c r="AG201">
        <f t="shared" si="75"/>
        <v>2.9405664879286839E-6</v>
      </c>
      <c r="AH201">
        <f t="shared" si="75"/>
        <v>1.4643820294434298E-4</v>
      </c>
      <c r="AI201">
        <f t="shared" si="75"/>
        <v>1.1221012918430332E-4</v>
      </c>
      <c r="AJ201">
        <f t="shared" si="76"/>
        <v>1.0810417522065068E-6</v>
      </c>
      <c r="AK201">
        <f t="shared" si="76"/>
        <v>2.8243246775095047E-8</v>
      </c>
      <c r="AL201">
        <f t="shared" si="76"/>
        <v>1.2266297910681005E-5</v>
      </c>
      <c r="AM201">
        <f t="shared" si="77"/>
        <v>7.5874882990211654E-6</v>
      </c>
      <c r="AN201">
        <f t="shared" si="77"/>
        <v>1.5053382387363468E-4</v>
      </c>
      <c r="AO201">
        <f t="shared" si="77"/>
        <v>1.9867623499690996E-4</v>
      </c>
    </row>
    <row r="202" spans="1:41" x14ac:dyDescent="0.4">
      <c r="A202" s="2">
        <v>200</v>
      </c>
      <c r="B202" s="3">
        <v>43524</v>
      </c>
      <c r="C202">
        <v>3.3222621919778601E-3</v>
      </c>
      <c r="D202">
        <v>-7.0052825884086879E-3</v>
      </c>
      <c r="E202">
        <v>-1.4388737452099556E-2</v>
      </c>
      <c r="F202" s="77">
        <v>283.8</v>
      </c>
      <c r="G202" s="74">
        <f t="shared" si="78"/>
        <v>-1.732612854501786E-2</v>
      </c>
      <c r="I202">
        <f t="shared" si="61"/>
        <v>2.7434653524437439E-3</v>
      </c>
      <c r="J202">
        <f t="shared" si="62"/>
        <v>-7.0276984728535026E-3</v>
      </c>
      <c r="K202">
        <f t="shared" si="63"/>
        <v>-1.4682219142173837E-2</v>
      </c>
      <c r="M202">
        <f t="shared" si="70"/>
        <v>-1.6835207020734815E-2</v>
      </c>
      <c r="O202" s="75">
        <f t="shared" si="71"/>
        <v>-4.618680716260363E-5</v>
      </c>
      <c r="P202" s="75">
        <f t="shared" si="71"/>
        <v>1.1831275866979062E-4</v>
      </c>
      <c r="Q202" s="75">
        <f t="shared" si="71"/>
        <v>2.4717819878229208E-4</v>
      </c>
      <c r="R202" s="75"/>
      <c r="S202" s="75">
        <f t="shared" si="72"/>
        <v>2.8342419543099881E-4</v>
      </c>
      <c r="U202">
        <f t="shared" si="64"/>
        <v>7.7327298361486536E-3</v>
      </c>
      <c r="V202" s="76">
        <f t="shared" si="65"/>
        <v>-6.2212574658696762E-3</v>
      </c>
      <c r="W202">
        <f t="shared" si="66"/>
        <v>2.1240783560939943E-3</v>
      </c>
      <c r="X202" s="76">
        <f t="shared" si="73"/>
        <v>5.9795110718863581E-5</v>
      </c>
      <c r="Y202" s="76">
        <f t="shared" si="73"/>
        <v>3.8704044456639183E-5</v>
      </c>
      <c r="Z202" s="76">
        <f t="shared" si="73"/>
        <v>4.5117088628269656E-6</v>
      </c>
      <c r="AA202">
        <f t="shared" si="74"/>
        <v>-4.4104676441707935E-3</v>
      </c>
      <c r="AB202">
        <f t="shared" si="74"/>
        <v>-7.8402512253901164E-4</v>
      </c>
      <c r="AC202">
        <f t="shared" si="74"/>
        <v>-1.651281580819355E-2</v>
      </c>
      <c r="AD202">
        <f t="shared" si="67"/>
        <v>7.7327298361486536E-3</v>
      </c>
      <c r="AE202">
        <f t="shared" si="68"/>
        <v>-6.2212574658696762E-3</v>
      </c>
      <c r="AF202">
        <f t="shared" si="69"/>
        <v>2.1240783560939943E-3</v>
      </c>
      <c r="AG202">
        <f t="shared" si="75"/>
        <v>5.9795110718863581E-5</v>
      </c>
      <c r="AH202">
        <f t="shared" si="75"/>
        <v>3.8704044456639183E-5</v>
      </c>
      <c r="AI202">
        <f t="shared" si="75"/>
        <v>4.5117088628269656E-6</v>
      </c>
      <c r="AJ202">
        <f t="shared" si="76"/>
        <v>2.4892760088359218E-5</v>
      </c>
      <c r="AK202">
        <f t="shared" si="76"/>
        <v>6.503470977450884E-7</v>
      </c>
      <c r="AL202">
        <f t="shared" si="76"/>
        <v>2.8245163560028358E-4</v>
      </c>
      <c r="AM202">
        <f t="shared" si="77"/>
        <v>7.526602140059276E-6</v>
      </c>
      <c r="AN202">
        <f t="shared" si="77"/>
        <v>4.9388545825347453E-5</v>
      </c>
      <c r="AO202">
        <f t="shared" si="77"/>
        <v>2.1556755893881584E-4</v>
      </c>
    </row>
    <row r="203" spans="1:41" x14ac:dyDescent="0.4">
      <c r="A203" s="2">
        <v>201</v>
      </c>
      <c r="B203" s="3">
        <v>43528</v>
      </c>
      <c r="C203">
        <v>-1.1676529661835629E-2</v>
      </c>
      <c r="D203">
        <v>-5.2863559231479491E-3</v>
      </c>
      <c r="E203">
        <v>4.7178560275090473E-2</v>
      </c>
      <c r="F203" s="77">
        <v>282.51</v>
      </c>
      <c r="G203" s="74">
        <f t="shared" si="78"/>
        <v>-4.5558165358608018E-3</v>
      </c>
      <c r="I203">
        <f t="shared" si="61"/>
        <v>-1.2255326501369746E-2</v>
      </c>
      <c r="J203">
        <f t="shared" si="62"/>
        <v>-5.3087718075927638E-3</v>
      </c>
      <c r="K203">
        <f t="shared" si="63"/>
        <v>4.6885078585016192E-2</v>
      </c>
      <c r="M203">
        <f t="shared" si="70"/>
        <v>-4.064895011577755E-3</v>
      </c>
      <c r="O203" s="75">
        <f t="shared" si="71"/>
        <v>4.9816615560674541E-5</v>
      </c>
      <c r="P203" s="75">
        <f t="shared" si="71"/>
        <v>2.1579600038288446E-5</v>
      </c>
      <c r="Q203" s="75">
        <f t="shared" si="71"/>
        <v>-1.9058292205766336E-4</v>
      </c>
      <c r="R203" s="75"/>
      <c r="S203" s="75">
        <f t="shared" si="72"/>
        <v>1.6523371455149718E-5</v>
      </c>
      <c r="U203">
        <f t="shared" si="64"/>
        <v>-1.1050658433654536E-2</v>
      </c>
      <c r="V203" s="76">
        <f t="shared" si="65"/>
        <v>-5.1140549845455109E-3</v>
      </c>
      <c r="W203">
        <f t="shared" si="66"/>
        <v>5.0942993333534609E-2</v>
      </c>
      <c r="X203" s="76">
        <f t="shared" si="73"/>
        <v>1.2211705181730011E-4</v>
      </c>
      <c r="Y203" s="76">
        <f t="shared" si="73"/>
        <v>2.6153558384954785E-5</v>
      </c>
      <c r="Z203" s="76">
        <f t="shared" si="73"/>
        <v>2.5951885697805517E-3</v>
      </c>
      <c r="AA203">
        <f t="shared" si="74"/>
        <v>-6.258712281810942E-4</v>
      </c>
      <c r="AB203">
        <f t="shared" si="74"/>
        <v>-1.7230093860243835E-4</v>
      </c>
      <c r="AC203">
        <f t="shared" si="74"/>
        <v>-3.7644330584441373E-3</v>
      </c>
      <c r="AD203">
        <f t="shared" si="67"/>
        <v>-1.1050658433654536E-2</v>
      </c>
      <c r="AE203">
        <f t="shared" si="68"/>
        <v>-5.1140549845455109E-3</v>
      </c>
      <c r="AF203">
        <f t="shared" si="69"/>
        <v>5.0942993333534609E-2</v>
      </c>
      <c r="AG203">
        <f t="shared" si="75"/>
        <v>1.2211705181730011E-4</v>
      </c>
      <c r="AH203">
        <f t="shared" si="75"/>
        <v>2.6153558384954785E-5</v>
      </c>
      <c r="AI203">
        <f t="shared" si="75"/>
        <v>2.5951885697805517E-3</v>
      </c>
      <c r="AJ203">
        <f t="shared" si="76"/>
        <v>1.451225153372699E-6</v>
      </c>
      <c r="AK203">
        <f t="shared" si="76"/>
        <v>3.7914641177615378E-8</v>
      </c>
      <c r="AL203">
        <f t="shared" si="76"/>
        <v>1.6466672106243291E-5</v>
      </c>
      <c r="AM203">
        <f t="shared" si="77"/>
        <v>1.5019302765517564E-4</v>
      </c>
      <c r="AN203">
        <f t="shared" si="77"/>
        <v>2.818305810509174E-5</v>
      </c>
      <c r="AO203">
        <f t="shared" si="77"/>
        <v>2.1982105939231441E-3</v>
      </c>
    </row>
    <row r="204" spans="1:41" x14ac:dyDescent="0.4">
      <c r="A204" s="2">
        <v>202</v>
      </c>
      <c r="B204" s="3">
        <v>43529</v>
      </c>
      <c r="C204">
        <v>1.0016778243471209E-2</v>
      </c>
      <c r="D204">
        <v>-5.3144500634925897E-3</v>
      </c>
      <c r="E204">
        <v>-1.8605187831034469E-2</v>
      </c>
      <c r="F204" s="77">
        <v>280.45</v>
      </c>
      <c r="G204" s="74">
        <f t="shared" si="78"/>
        <v>-7.3184922357356266E-3</v>
      </c>
      <c r="I204">
        <f t="shared" si="61"/>
        <v>9.4379814039370919E-3</v>
      </c>
      <c r="J204">
        <f t="shared" si="62"/>
        <v>-5.3368659479374045E-3</v>
      </c>
      <c r="K204">
        <f t="shared" si="63"/>
        <v>-1.889866952110875E-2</v>
      </c>
      <c r="M204">
        <f t="shared" si="70"/>
        <v>-6.8275707114525798E-3</v>
      </c>
      <c r="O204" s="75">
        <f t="shared" si="71"/>
        <v>-6.4438485408754989E-5</v>
      </c>
      <c r="P204" s="75">
        <f t="shared" si="71"/>
        <v>3.6437829637086031E-5</v>
      </c>
      <c r="Q204" s="75">
        <f t="shared" si="71"/>
        <v>1.2903200250774364E-4</v>
      </c>
      <c r="R204" s="75"/>
      <c r="S204" s="75">
        <f t="shared" si="72"/>
        <v>4.6615721819885086E-5</v>
      </c>
      <c r="U204">
        <f t="shared" si="64"/>
        <v>1.1461393175391946E-2</v>
      </c>
      <c r="V204" s="76">
        <f t="shared" si="65"/>
        <v>-5.0098112824963634E-3</v>
      </c>
      <c r="W204">
        <f t="shared" si="66"/>
        <v>-1.2082823156653183E-2</v>
      </c>
      <c r="X204" s="76">
        <f t="shared" si="73"/>
        <v>1.3136353352092108E-4</v>
      </c>
      <c r="Y204" s="76">
        <f t="shared" si="73"/>
        <v>2.5098209086227857E-5</v>
      </c>
      <c r="Z204" s="76">
        <f t="shared" si="73"/>
        <v>1.4599461543495439E-4</v>
      </c>
      <c r="AA204">
        <f t="shared" si="74"/>
        <v>-1.4446149319207375E-3</v>
      </c>
      <c r="AB204">
        <f t="shared" si="74"/>
        <v>-3.046387809962266E-4</v>
      </c>
      <c r="AC204">
        <f t="shared" si="74"/>
        <v>-6.522364674381287E-3</v>
      </c>
      <c r="AD204">
        <f t="shared" si="67"/>
        <v>1.1461393175391946E-2</v>
      </c>
      <c r="AE204">
        <f t="shared" si="68"/>
        <v>-5.0098112824963634E-3</v>
      </c>
      <c r="AF204">
        <f t="shared" si="69"/>
        <v>-1.2082823156653183E-2</v>
      </c>
      <c r="AG204">
        <f t="shared" si="75"/>
        <v>1.3136353352092108E-4</v>
      </c>
      <c r="AH204">
        <f t="shared" si="75"/>
        <v>2.5098209086227857E-5</v>
      </c>
      <c r="AI204">
        <f t="shared" si="75"/>
        <v>1.4599461543495439E-4</v>
      </c>
      <c r="AJ204">
        <f t="shared" si="76"/>
        <v>4.0941951968620708E-6</v>
      </c>
      <c r="AK204">
        <f t="shared" si="76"/>
        <v>1.0696475418675168E-7</v>
      </c>
      <c r="AL204">
        <f t="shared" si="76"/>
        <v>4.6455761663862171E-5</v>
      </c>
      <c r="AM204">
        <f t="shared" si="77"/>
        <v>8.9075492981062355E-5</v>
      </c>
      <c r="AN204">
        <f t="shared" si="77"/>
        <v>2.8482138146253811E-5</v>
      </c>
      <c r="AO204">
        <f t="shared" si="77"/>
        <v>3.5715970966808484E-4</v>
      </c>
    </row>
    <row r="205" spans="1:41" x14ac:dyDescent="0.4">
      <c r="A205" s="2">
        <v>203</v>
      </c>
      <c r="B205" s="3">
        <v>43530</v>
      </c>
      <c r="C205">
        <v>-4.9958471933716662E-3</v>
      </c>
      <c r="D205">
        <v>-5.3428444104954695E-3</v>
      </c>
      <c r="E205">
        <v>-9.4340322333586416E-3</v>
      </c>
      <c r="F205" s="77">
        <v>279.85000000000002</v>
      </c>
      <c r="G205" s="74">
        <f t="shared" si="78"/>
        <v>-2.141710616977207E-3</v>
      </c>
      <c r="I205">
        <f t="shared" si="61"/>
        <v>-5.5746440329057824E-3</v>
      </c>
      <c r="J205">
        <f t="shared" si="62"/>
        <v>-5.3652602949402842E-3</v>
      </c>
      <c r="K205">
        <f t="shared" si="63"/>
        <v>-9.7275139234329223E-3</v>
      </c>
      <c r="M205">
        <f t="shared" si="70"/>
        <v>-1.6507890926941602E-3</v>
      </c>
      <c r="O205" s="75">
        <f t="shared" si="71"/>
        <v>9.2025615651734512E-6</v>
      </c>
      <c r="P205" s="75">
        <f t="shared" si="71"/>
        <v>8.8569131743524745E-6</v>
      </c>
      <c r="Q205" s="75">
        <f t="shared" si="71"/>
        <v>1.6058073883833646E-5</v>
      </c>
      <c r="R205" s="75"/>
      <c r="S205" s="75">
        <f t="shared" si="72"/>
        <v>2.7251046285580086E-6</v>
      </c>
      <c r="U205">
        <f t="shared" si="64"/>
        <v>-5.0854178903271723E-3</v>
      </c>
      <c r="V205" s="76">
        <f t="shared" si="65"/>
        <v>-5.2861841055836245E-3</v>
      </c>
      <c r="W205">
        <f t="shared" si="66"/>
        <v>-8.0795595760617452E-3</v>
      </c>
      <c r="X205" s="76">
        <f t="shared" si="73"/>
        <v>2.5861475119259669E-5</v>
      </c>
      <c r="Y205" s="76">
        <f t="shared" si="73"/>
        <v>2.7943742398124943E-5</v>
      </c>
      <c r="Z205" s="76">
        <f t="shared" si="73"/>
        <v>6.5279282943131052E-5</v>
      </c>
      <c r="AA205">
        <f t="shared" si="74"/>
        <v>8.9570696955506299E-5</v>
      </c>
      <c r="AB205">
        <f t="shared" si="74"/>
        <v>-5.6660304911844867E-5</v>
      </c>
      <c r="AC205">
        <f t="shared" si="74"/>
        <v>-1.3544726572968964E-3</v>
      </c>
      <c r="AD205">
        <f t="shared" si="67"/>
        <v>-5.0854178903271723E-3</v>
      </c>
      <c r="AE205">
        <f t="shared" si="68"/>
        <v>-5.2861841055836245E-3</v>
      </c>
      <c r="AF205">
        <f t="shared" si="69"/>
        <v>-8.0795595760617452E-3</v>
      </c>
      <c r="AG205">
        <f t="shared" si="75"/>
        <v>2.5861475119259669E-5</v>
      </c>
      <c r="AH205">
        <f t="shared" si="75"/>
        <v>2.7943742398124943E-5</v>
      </c>
      <c r="AI205">
        <f t="shared" si="75"/>
        <v>6.5279282943131052E-5</v>
      </c>
      <c r="AJ205">
        <f t="shared" si="76"/>
        <v>2.3934221858234656E-7</v>
      </c>
      <c r="AK205">
        <f t="shared" si="76"/>
        <v>6.2530437231703295E-9</v>
      </c>
      <c r="AL205">
        <f t="shared" si="76"/>
        <v>2.7157535310195605E-6</v>
      </c>
      <c r="AM205">
        <f t="shared" si="77"/>
        <v>3.1076656093612048E-5</v>
      </c>
      <c r="AN205">
        <f t="shared" si="77"/>
        <v>2.8786018032462705E-5</v>
      </c>
      <c r="AO205">
        <f t="shared" si="77"/>
        <v>9.4624527130581366E-5</v>
      </c>
    </row>
    <row r="206" spans="1:41" x14ac:dyDescent="0.4">
      <c r="A206" s="2">
        <v>204</v>
      </c>
      <c r="B206" s="3">
        <v>43531</v>
      </c>
      <c r="C206">
        <v>-2.1941808538436757E-2</v>
      </c>
      <c r="D206">
        <v>-3.5778213478839666E-3</v>
      </c>
      <c r="E206">
        <v>-9.5238815112554786E-3</v>
      </c>
      <c r="F206" s="77">
        <v>278.87</v>
      </c>
      <c r="G206" s="74">
        <f t="shared" si="78"/>
        <v>-3.5080219251417476E-3</v>
      </c>
      <c r="I206">
        <f t="shared" si="61"/>
        <v>-2.2520605377970872E-2</v>
      </c>
      <c r="J206">
        <f t="shared" si="62"/>
        <v>-3.6002372323287817E-3</v>
      </c>
      <c r="K206">
        <f t="shared" si="63"/>
        <v>-9.8173632013297592E-3</v>
      </c>
      <c r="M206">
        <f t="shared" si="70"/>
        <v>-3.0171004008587008E-3</v>
      </c>
      <c r="O206" s="75">
        <f t="shared" si="71"/>
        <v>6.7946927513456531E-5</v>
      </c>
      <c r="P206" s="75">
        <f t="shared" si="71"/>
        <v>1.0862277196845586E-5</v>
      </c>
      <c r="Q206" s="75">
        <f t="shared" si="71"/>
        <v>2.9619970450107476E-5</v>
      </c>
      <c r="R206" s="75"/>
      <c r="S206" s="75">
        <f t="shared" si="72"/>
        <v>9.1028948288617332E-6</v>
      </c>
      <c r="U206">
        <f t="shared" si="64"/>
        <v>-2.1626460633850042E-2</v>
      </c>
      <c r="V206" s="76">
        <f t="shared" si="65"/>
        <v>-3.4557119240006397E-3</v>
      </c>
      <c r="W206">
        <f t="shared" si="66"/>
        <v>-6.805443784091654E-3</v>
      </c>
      <c r="X206" s="76">
        <f t="shared" si="73"/>
        <v>4.6770379954746554E-4</v>
      </c>
      <c r="Y206" s="76">
        <f t="shared" si="73"/>
        <v>1.1941944901680203E-5</v>
      </c>
      <c r="Z206" s="76">
        <f t="shared" si="73"/>
        <v>4.6314065098431729E-5</v>
      </c>
      <c r="AA206">
        <f t="shared" si="74"/>
        <v>-3.1534790458671565E-4</v>
      </c>
      <c r="AB206">
        <f t="shared" si="74"/>
        <v>-1.2210942388332684E-4</v>
      </c>
      <c r="AC206">
        <f t="shared" si="74"/>
        <v>-2.718437727163825E-3</v>
      </c>
      <c r="AD206">
        <f t="shared" si="67"/>
        <v>-2.1626460633850042E-2</v>
      </c>
      <c r="AE206">
        <f t="shared" si="68"/>
        <v>-3.4557119240006397E-3</v>
      </c>
      <c r="AF206">
        <f t="shared" si="69"/>
        <v>-6.805443784091654E-3</v>
      </c>
      <c r="AG206">
        <f t="shared" si="75"/>
        <v>4.6770379954746554E-4</v>
      </c>
      <c r="AH206">
        <f t="shared" si="75"/>
        <v>1.1941944901680203E-5</v>
      </c>
      <c r="AI206">
        <f t="shared" si="75"/>
        <v>4.6314065098431729E-5</v>
      </c>
      <c r="AJ206">
        <f t="shared" si="76"/>
        <v>7.9949482343890822E-7</v>
      </c>
      <c r="AK206">
        <f t="shared" si="76"/>
        <v>2.088756474734447E-8</v>
      </c>
      <c r="AL206">
        <f t="shared" si="76"/>
        <v>9.0716585759359274E-6</v>
      </c>
      <c r="AM206">
        <f t="shared" si="77"/>
        <v>5.071776665902906E-4</v>
      </c>
      <c r="AN206">
        <f t="shared" si="77"/>
        <v>1.2961708129046406E-5</v>
      </c>
      <c r="AO206">
        <f t="shared" si="77"/>
        <v>9.6380620226823698E-5</v>
      </c>
    </row>
    <row r="207" spans="1:41" x14ac:dyDescent="0.4">
      <c r="A207" s="2">
        <v>205</v>
      </c>
      <c r="B207" s="3">
        <v>43532</v>
      </c>
      <c r="C207">
        <v>-1.8949748779662122E-2</v>
      </c>
      <c r="D207">
        <v>-5.3908486348764233E-3</v>
      </c>
      <c r="E207">
        <v>2.8303776162851724E-2</v>
      </c>
      <c r="F207" s="77">
        <v>274.83999999999997</v>
      </c>
      <c r="G207" s="74">
        <f t="shared" si="78"/>
        <v>-1.455661324935179E-2</v>
      </c>
      <c r="I207">
        <f t="shared" si="61"/>
        <v>-1.9528545619196237E-2</v>
      </c>
      <c r="J207">
        <f t="shared" si="62"/>
        <v>-5.413264519321238E-3</v>
      </c>
      <c r="K207">
        <f t="shared" si="63"/>
        <v>2.8010294472777444E-2</v>
      </c>
      <c r="M207">
        <f t="shared" si="70"/>
        <v>-1.4065691725068745E-2</v>
      </c>
      <c r="O207" s="75">
        <f t="shared" si="71"/>
        <v>2.7468250251855601E-4</v>
      </c>
      <c r="P207" s="75">
        <f t="shared" si="71"/>
        <v>7.6141309955024973E-5</v>
      </c>
      <c r="Q207" s="75">
        <f t="shared" si="71"/>
        <v>-3.9398416718248449E-4</v>
      </c>
      <c r="R207" s="75"/>
      <c r="S207" s="75">
        <f t="shared" si="72"/>
        <v>1.9784368370466735E-4</v>
      </c>
      <c r="U207">
        <f t="shared" si="64"/>
        <v>-1.5360051814742596E-2</v>
      </c>
      <c r="V207" s="76">
        <f t="shared" si="65"/>
        <v>-4.7394889854226706E-3</v>
      </c>
      <c r="W207">
        <f t="shared" si="66"/>
        <v>4.2051832504313422E-2</v>
      </c>
      <c r="X207" s="76">
        <f t="shared" si="73"/>
        <v>2.3593119175157731E-4</v>
      </c>
      <c r="Y207" s="76">
        <f t="shared" si="73"/>
        <v>2.2462755842942816E-5</v>
      </c>
      <c r="Z207" s="76">
        <f t="shared" si="73"/>
        <v>1.7683566169708308E-3</v>
      </c>
      <c r="AA207">
        <f t="shared" si="74"/>
        <v>-3.5896969649195265E-3</v>
      </c>
      <c r="AB207">
        <f t="shared" si="74"/>
        <v>-6.5135964945375272E-4</v>
      </c>
      <c r="AC207">
        <f t="shared" si="74"/>
        <v>-1.3748056341461696E-2</v>
      </c>
      <c r="AD207">
        <f t="shared" si="67"/>
        <v>-1.5360051814742596E-2</v>
      </c>
      <c r="AE207">
        <f t="shared" si="68"/>
        <v>-4.7394889854226706E-3</v>
      </c>
      <c r="AF207">
        <f t="shared" si="69"/>
        <v>4.2051832504313422E-2</v>
      </c>
      <c r="AG207">
        <f t="shared" si="75"/>
        <v>2.3593119175157731E-4</v>
      </c>
      <c r="AH207">
        <f t="shared" si="75"/>
        <v>2.2462755842942816E-5</v>
      </c>
      <c r="AI207">
        <f t="shared" si="75"/>
        <v>1.7683566169708308E-3</v>
      </c>
      <c r="AJ207">
        <f t="shared" si="76"/>
        <v>1.7376340597768408E-5</v>
      </c>
      <c r="AK207">
        <f t="shared" si="76"/>
        <v>4.5397347008030002E-7</v>
      </c>
      <c r="AL207">
        <f t="shared" si="76"/>
        <v>1.9716479029107122E-4</v>
      </c>
      <c r="AM207">
        <f t="shared" si="77"/>
        <v>3.8136409400102856E-4</v>
      </c>
      <c r="AN207">
        <f t="shared" si="77"/>
        <v>2.9303432756142194E-5</v>
      </c>
      <c r="AO207">
        <f t="shared" si="77"/>
        <v>7.8457659645170665E-4</v>
      </c>
    </row>
    <row r="208" spans="1:41" x14ac:dyDescent="0.4">
      <c r="A208" s="2">
        <v>206</v>
      </c>
      <c r="B208" s="3">
        <v>43535</v>
      </c>
      <c r="C208">
        <v>1.2100406934087489E-2</v>
      </c>
      <c r="D208">
        <v>-3.6101122240996741E-3</v>
      </c>
      <c r="E208">
        <v>-1.4051753455650302E-2</v>
      </c>
      <c r="F208" s="77">
        <v>275.06</v>
      </c>
      <c r="G208" s="74">
        <f t="shared" si="78"/>
        <v>8.0014552368664845E-4</v>
      </c>
      <c r="I208">
        <f t="shared" si="61"/>
        <v>1.1521610094553372E-2</v>
      </c>
      <c r="J208">
        <f t="shared" si="62"/>
        <v>-3.6325281085444893E-3</v>
      </c>
      <c r="K208">
        <f t="shared" si="63"/>
        <v>-1.4345235145724583E-2</v>
      </c>
      <c r="M208">
        <f t="shared" si="70"/>
        <v>1.291067047969695E-3</v>
      </c>
      <c r="O208" s="75">
        <f t="shared" si="71"/>
        <v>1.4875171132632859E-5</v>
      </c>
      <c r="P208" s="75">
        <f t="shared" si="71"/>
        <v>-4.6898373417654732E-6</v>
      </c>
      <c r="Q208" s="75">
        <f t="shared" si="71"/>
        <v>-1.8520660392021753E-5</v>
      </c>
      <c r="R208" s="75"/>
      <c r="S208" s="75">
        <f t="shared" si="72"/>
        <v>1.6668541223531826E-6</v>
      </c>
      <c r="U208">
        <f t="shared" si="64"/>
        <v>1.1138990803885702E-2</v>
      </c>
      <c r="V208" s="76">
        <f t="shared" si="65"/>
        <v>-3.6943728728509794E-3</v>
      </c>
      <c r="W208">
        <f t="shared" si="66"/>
        <v>-1.5634085165309435E-2</v>
      </c>
      <c r="X208" s="76">
        <f t="shared" si="73"/>
        <v>1.2407711612905025E-4</v>
      </c>
      <c r="Y208" s="76">
        <f t="shared" si="73"/>
        <v>1.36483909236572E-5</v>
      </c>
      <c r="Z208" s="76">
        <f t="shared" si="73"/>
        <v>2.4442461895614857E-4</v>
      </c>
      <c r="AA208">
        <f t="shared" si="74"/>
        <v>9.6141613020178705E-4</v>
      </c>
      <c r="AB208">
        <f t="shared" si="74"/>
        <v>8.4260648751305426E-5</v>
      </c>
      <c r="AC208">
        <f t="shared" si="74"/>
        <v>1.5823317096591333E-3</v>
      </c>
      <c r="AD208">
        <f t="shared" si="67"/>
        <v>1.1138990803885702E-2</v>
      </c>
      <c r="AE208">
        <f t="shared" si="68"/>
        <v>-3.6943728728509794E-3</v>
      </c>
      <c r="AF208">
        <f t="shared" si="69"/>
        <v>-1.5634085165309435E-2</v>
      </c>
      <c r="AG208">
        <f t="shared" si="75"/>
        <v>1.2407711612905025E-4</v>
      </c>
      <c r="AH208">
        <f t="shared" si="75"/>
        <v>1.36483909236572E-5</v>
      </c>
      <c r="AI208">
        <f t="shared" si="75"/>
        <v>2.4442461895614857E-4</v>
      </c>
      <c r="AJ208">
        <f t="shared" si="76"/>
        <v>1.4639752159103145E-7</v>
      </c>
      <c r="AK208">
        <f t="shared" si="76"/>
        <v>3.8247748721253506E-9</v>
      </c>
      <c r="AL208">
        <f t="shared" si="76"/>
        <v>1.6611343729838762E-6</v>
      </c>
      <c r="AM208">
        <f t="shared" si="77"/>
        <v>1.3274749917091417E-4</v>
      </c>
      <c r="AN208">
        <f t="shared" si="77"/>
        <v>1.3195260459365804E-5</v>
      </c>
      <c r="AO208">
        <f t="shared" si="77"/>
        <v>2.0578577138613181E-4</v>
      </c>
    </row>
    <row r="209" spans="1:41" x14ac:dyDescent="0.4">
      <c r="A209" s="2">
        <v>207</v>
      </c>
      <c r="B209" s="3">
        <v>43536</v>
      </c>
      <c r="C209">
        <v>8.5543720966585954E-3</v>
      </c>
      <c r="D209">
        <v>1.8066852249490513E-3</v>
      </c>
      <c r="E209">
        <v>-2.386748140664343E-2</v>
      </c>
      <c r="F209" s="77">
        <v>277.73</v>
      </c>
      <c r="G209" s="74">
        <f t="shared" si="78"/>
        <v>9.6601630398147117E-3</v>
      </c>
      <c r="I209">
        <f t="shared" si="61"/>
        <v>7.9755752571244783E-3</v>
      </c>
      <c r="J209">
        <f t="shared" si="62"/>
        <v>1.7842693405042364E-3</v>
      </c>
      <c r="K209">
        <f t="shared" si="63"/>
        <v>-2.4160963096717711E-2</v>
      </c>
      <c r="M209">
        <f t="shared" si="70"/>
        <v>1.0151084564097758E-2</v>
      </c>
      <c r="O209" s="75">
        <f t="shared" si="71"/>
        <v>8.0960738882396291E-5</v>
      </c>
      <c r="P209" s="75">
        <f t="shared" si="71"/>
        <v>1.8112268960585441E-5</v>
      </c>
      <c r="Q209" s="75">
        <f t="shared" si="71"/>
        <v>-2.4525997954482671E-4</v>
      </c>
      <c r="R209" s="75"/>
      <c r="S209" s="75">
        <f t="shared" si="72"/>
        <v>1.0304451782746375E-4</v>
      </c>
      <c r="U209">
        <f t="shared" si="64"/>
        <v>4.9672103689255877E-3</v>
      </c>
      <c r="V209" s="76">
        <f t="shared" si="65"/>
        <v>1.2980115328178497E-3</v>
      </c>
      <c r="W209">
        <f t="shared" si="66"/>
        <v>-3.4294616155107899E-2</v>
      </c>
      <c r="X209" s="76">
        <f t="shared" si="73"/>
        <v>2.4673178849161872E-5</v>
      </c>
      <c r="Y209" s="76">
        <f t="shared" si="73"/>
        <v>1.6848339393281437E-6</v>
      </c>
      <c r="Z209" s="76">
        <f t="shared" si="73"/>
        <v>1.1761206972261877E-3</v>
      </c>
      <c r="AA209">
        <f t="shared" si="74"/>
        <v>3.5871617277330081E-3</v>
      </c>
      <c r="AB209">
        <f t="shared" si="74"/>
        <v>5.0867369213120159E-4</v>
      </c>
      <c r="AC209">
        <f t="shared" si="74"/>
        <v>1.0427134748464472E-2</v>
      </c>
      <c r="AD209">
        <f t="shared" si="67"/>
        <v>4.9672103689255877E-3</v>
      </c>
      <c r="AE209">
        <f t="shared" si="68"/>
        <v>1.2980115328178497E-3</v>
      </c>
      <c r="AF209">
        <f t="shared" si="69"/>
        <v>-3.4294616155107899E-2</v>
      </c>
      <c r="AG209">
        <f t="shared" si="75"/>
        <v>2.4673178849161872E-5</v>
      </c>
      <c r="AH209">
        <f t="shared" si="75"/>
        <v>1.6848339393281437E-6</v>
      </c>
      <c r="AI209">
        <f t="shared" si="75"/>
        <v>1.1761206972261877E-3</v>
      </c>
      <c r="AJ209">
        <f t="shared" si="76"/>
        <v>9.0502593005479284E-6</v>
      </c>
      <c r="AK209">
        <f t="shared" si="76"/>
        <v>2.3644665553597089E-7</v>
      </c>
      <c r="AL209">
        <f t="shared" si="76"/>
        <v>1.0269092430782088E-4</v>
      </c>
      <c r="AM209">
        <f t="shared" si="77"/>
        <v>6.3609800682056186E-5</v>
      </c>
      <c r="AN209">
        <f t="shared" si="77"/>
        <v>3.1836170794634224E-6</v>
      </c>
      <c r="AO209">
        <f t="shared" si="77"/>
        <v>5.8375213776095509E-4</v>
      </c>
    </row>
    <row r="210" spans="1:41" x14ac:dyDescent="0.4">
      <c r="A210" s="2">
        <v>208</v>
      </c>
      <c r="B210" s="3">
        <v>43537</v>
      </c>
      <c r="C210">
        <v>3.4013638234902605E-3</v>
      </c>
      <c r="D210">
        <v>-1.8066852249490357E-3</v>
      </c>
      <c r="E210">
        <v>4.8192864359489218E-3</v>
      </c>
      <c r="F210" s="77">
        <v>276</v>
      </c>
      <c r="G210" s="74">
        <f t="shared" si="78"/>
        <v>-6.2485530092264673E-3</v>
      </c>
      <c r="I210">
        <f t="shared" si="61"/>
        <v>2.8225669839561443E-3</v>
      </c>
      <c r="J210">
        <f t="shared" si="62"/>
        <v>-1.8291011093938506E-3</v>
      </c>
      <c r="K210">
        <f t="shared" si="63"/>
        <v>4.5258047458746412E-3</v>
      </c>
      <c r="M210">
        <f t="shared" si="70"/>
        <v>-5.7576314849434205E-3</v>
      </c>
      <c r="O210" s="75">
        <f t="shared" si="71"/>
        <v>-1.6251300535187686E-5</v>
      </c>
      <c r="P210" s="75">
        <f t="shared" si="71"/>
        <v>1.0531290136590974E-5</v>
      </c>
      <c r="Q210" s="75">
        <f t="shared" si="71"/>
        <v>-2.6057915899554188E-5</v>
      </c>
      <c r="R210" s="75"/>
      <c r="S210" s="75">
        <f t="shared" si="72"/>
        <v>3.3150320316411775E-5</v>
      </c>
      <c r="U210">
        <f t="shared" si="64"/>
        <v>4.5288926764593031E-3</v>
      </c>
      <c r="V210" s="76">
        <f t="shared" si="65"/>
        <v>-1.5532987312680074E-3</v>
      </c>
      <c r="W210">
        <f t="shared" si="66"/>
        <v>1.0273549190132101E-2</v>
      </c>
      <c r="X210" s="76">
        <f t="shared" si="73"/>
        <v>2.051086887488671E-5</v>
      </c>
      <c r="Y210" s="76">
        <f t="shared" si="73"/>
        <v>2.4127369485588012E-6</v>
      </c>
      <c r="Z210" s="76">
        <f t="shared" si="73"/>
        <v>1.0554581296206395E-4</v>
      </c>
      <c r="AA210">
        <f t="shared" si="74"/>
        <v>-1.1275288529690422E-3</v>
      </c>
      <c r="AB210">
        <f t="shared" si="74"/>
        <v>-2.5338649368102838E-4</v>
      </c>
      <c r="AC210">
        <f t="shared" si="74"/>
        <v>-5.45426275418318E-3</v>
      </c>
      <c r="AD210">
        <f t="shared" si="67"/>
        <v>4.5288926764593031E-3</v>
      </c>
      <c r="AE210">
        <f t="shared" si="68"/>
        <v>-1.5532987312680074E-3</v>
      </c>
      <c r="AF210">
        <f t="shared" si="69"/>
        <v>1.0273549190132101E-2</v>
      </c>
      <c r="AG210">
        <f t="shared" si="75"/>
        <v>2.051086887488671E-5</v>
      </c>
      <c r="AH210">
        <f t="shared" si="75"/>
        <v>2.4127369485588012E-6</v>
      </c>
      <c r="AI210">
        <f t="shared" si="75"/>
        <v>1.0554581296206395E-4</v>
      </c>
      <c r="AJ210">
        <f t="shared" si="76"/>
        <v>2.9115473688963839E-6</v>
      </c>
      <c r="AK210">
        <f t="shared" si="76"/>
        <v>7.6066951779870709E-8</v>
      </c>
      <c r="AL210">
        <f t="shared" si="76"/>
        <v>3.3036566196492496E-5</v>
      </c>
      <c r="AM210">
        <f t="shared" si="77"/>
        <v>7.9668843789192855E-6</v>
      </c>
      <c r="AN210">
        <f t="shared" si="77"/>
        <v>3.3456108683858149E-6</v>
      </c>
      <c r="AO210">
        <f t="shared" si="77"/>
        <v>2.0482908597781426E-5</v>
      </c>
    </row>
    <row r="211" spans="1:41" x14ac:dyDescent="0.4">
      <c r="A211" s="2">
        <v>209</v>
      </c>
      <c r="B211" s="3">
        <v>43538</v>
      </c>
      <c r="C211">
        <v>5.0804512324189137E-3</v>
      </c>
      <c r="D211">
        <v>1.8066852249490513E-3</v>
      </c>
      <c r="E211">
        <v>2.3754086008107057E-2</v>
      </c>
      <c r="F211" s="77">
        <v>276.64</v>
      </c>
      <c r="G211" s="74">
        <f t="shared" si="78"/>
        <v>2.3161562178303269E-3</v>
      </c>
      <c r="I211">
        <f t="shared" si="61"/>
        <v>4.5016543928847975E-3</v>
      </c>
      <c r="J211">
        <f t="shared" si="62"/>
        <v>1.7842693405042364E-3</v>
      </c>
      <c r="K211">
        <f t="shared" si="63"/>
        <v>2.3460604318032777E-2</v>
      </c>
      <c r="M211">
        <f t="shared" si="70"/>
        <v>2.8070777421133736E-3</v>
      </c>
      <c r="O211" s="75">
        <f t="shared" si="71"/>
        <v>1.2636493848953807E-5</v>
      </c>
      <c r="P211" s="75">
        <f t="shared" si="71"/>
        <v>5.0085827516647502E-6</v>
      </c>
      <c r="Q211" s="75">
        <f t="shared" si="71"/>
        <v>6.5855740197678716E-5</v>
      </c>
      <c r="R211" s="75"/>
      <c r="S211" s="75">
        <f t="shared" si="72"/>
        <v>7.879685450268316E-6</v>
      </c>
      <c r="U211">
        <f t="shared" si="64"/>
        <v>3.6697517459808727E-3</v>
      </c>
      <c r="V211" s="76">
        <f t="shared" si="65"/>
        <v>1.6498045490559521E-3</v>
      </c>
      <c r="W211">
        <f t="shared" si="66"/>
        <v>2.0658346907320869E-2</v>
      </c>
      <c r="X211" s="76">
        <f t="shared" si="73"/>
        <v>1.3467077877129663E-5</v>
      </c>
      <c r="Y211" s="76">
        <f t="shared" si="73"/>
        <v>2.7218550500857133E-6</v>
      </c>
      <c r="Z211" s="76">
        <f t="shared" si="73"/>
        <v>4.2676729694321371E-4</v>
      </c>
      <c r="AA211">
        <f t="shared" si="74"/>
        <v>1.410699486438041E-3</v>
      </c>
      <c r="AB211">
        <f t="shared" si="74"/>
        <v>1.5688067589309911E-4</v>
      </c>
      <c r="AC211">
        <f t="shared" si="74"/>
        <v>3.0957391007861899E-3</v>
      </c>
      <c r="AD211">
        <f t="shared" si="67"/>
        <v>3.6697517459808727E-3</v>
      </c>
      <c r="AE211">
        <f t="shared" si="68"/>
        <v>1.6498045490559521E-3</v>
      </c>
      <c r="AF211">
        <f t="shared" si="69"/>
        <v>2.0658346907320869E-2</v>
      </c>
      <c r="AG211">
        <f t="shared" si="75"/>
        <v>1.3467077877129663E-5</v>
      </c>
      <c r="AH211">
        <f t="shared" si="75"/>
        <v>2.7218550500857133E-6</v>
      </c>
      <c r="AI211">
        <f t="shared" si="75"/>
        <v>4.2676729694321371E-4</v>
      </c>
      <c r="AJ211">
        <f t="shared" si="76"/>
        <v>6.9206201392575573E-7</v>
      </c>
      <c r="AK211">
        <f t="shared" si="76"/>
        <v>1.8080780139230535E-8</v>
      </c>
      <c r="AL211">
        <f t="shared" si="76"/>
        <v>7.8526465958898155E-6</v>
      </c>
      <c r="AM211">
        <f t="shared" si="77"/>
        <v>2.0264892272978994E-5</v>
      </c>
      <c r="AN211">
        <f t="shared" si="77"/>
        <v>3.1836170794634224E-6</v>
      </c>
      <c r="AO211">
        <f t="shared" si="77"/>
        <v>5.5039995496729819E-4</v>
      </c>
    </row>
    <row r="212" spans="1:41" x14ac:dyDescent="0.4">
      <c r="A212" s="2">
        <v>210</v>
      </c>
      <c r="B212" s="3">
        <v>43539</v>
      </c>
      <c r="C212">
        <v>2.502215617549268E-2</v>
      </c>
      <c r="D212">
        <v>8.9847864078152571E-3</v>
      </c>
      <c r="E212">
        <v>9.345862418237599E-3</v>
      </c>
      <c r="F212" s="77">
        <v>279.87</v>
      </c>
      <c r="G212" s="74">
        <f t="shared" si="78"/>
        <v>1.1608187705998951E-2</v>
      </c>
      <c r="I212">
        <f t="shared" si="61"/>
        <v>2.4443359335958564E-2</v>
      </c>
      <c r="J212">
        <f t="shared" si="62"/>
        <v>8.9623705233704415E-3</v>
      </c>
      <c r="K212">
        <f t="shared" si="63"/>
        <v>9.0523807281633183E-3</v>
      </c>
      <c r="M212">
        <f t="shared" si="70"/>
        <v>1.2099109230281997E-2</v>
      </c>
      <c r="O212" s="75">
        <f t="shared" si="71"/>
        <v>2.957428745607959E-4</v>
      </c>
      <c r="P212" s="75">
        <f t="shared" si="71"/>
        <v>1.084366999245186E-4</v>
      </c>
      <c r="Q212" s="75">
        <f t="shared" si="71"/>
        <v>1.0952574322414766E-4</v>
      </c>
      <c r="R212" s="75"/>
      <c r="S212" s="75">
        <f t="shared" si="72"/>
        <v>1.4638844416629501E-4</v>
      </c>
      <c r="U212">
        <f t="shared" si="64"/>
        <v>2.0857679879046402E-2</v>
      </c>
      <c r="V212" s="76">
        <f t="shared" si="65"/>
        <v>8.3827983316380437E-3</v>
      </c>
      <c r="W212">
        <f t="shared" si="66"/>
        <v>-3.0259518363080062E-3</v>
      </c>
      <c r="X212" s="76">
        <f t="shared" si="73"/>
        <v>4.3504280993677711E-4</v>
      </c>
      <c r="Y212" s="76">
        <f t="shared" si="73"/>
        <v>7.0271307868913568E-5</v>
      </c>
      <c r="Z212" s="76">
        <f t="shared" si="73"/>
        <v>9.1563845156557949E-6</v>
      </c>
      <c r="AA212">
        <f t="shared" si="74"/>
        <v>4.1644762964462784E-3</v>
      </c>
      <c r="AB212">
        <f t="shared" si="74"/>
        <v>6.0198807617721267E-4</v>
      </c>
      <c r="AC212">
        <f t="shared" si="74"/>
        <v>1.2371814254545605E-2</v>
      </c>
      <c r="AD212">
        <f t="shared" si="67"/>
        <v>2.0857679879046402E-2</v>
      </c>
      <c r="AE212">
        <f t="shared" si="68"/>
        <v>8.3827983316380437E-3</v>
      </c>
      <c r="AF212">
        <f t="shared" si="69"/>
        <v>-3.0259518363080062E-3</v>
      </c>
      <c r="AG212">
        <f t="shared" si="75"/>
        <v>4.3504280993677711E-4</v>
      </c>
      <c r="AH212">
        <f t="shared" si="75"/>
        <v>7.0271307868913568E-5</v>
      </c>
      <c r="AI212">
        <f t="shared" si="75"/>
        <v>9.1563845156557949E-6</v>
      </c>
      <c r="AJ212">
        <f t="shared" si="76"/>
        <v>1.2857097167721898E-5</v>
      </c>
      <c r="AK212">
        <f t="shared" si="76"/>
        <v>3.3590392542949508E-7</v>
      </c>
      <c r="AL212">
        <f t="shared" si="76"/>
        <v>1.4588611753796845E-4</v>
      </c>
      <c r="AM212">
        <f t="shared" si="77"/>
        <v>5.9747781562679268E-4</v>
      </c>
      <c r="AN212">
        <f t="shared" si="77"/>
        <v>8.0324085398179358E-5</v>
      </c>
      <c r="AO212">
        <f t="shared" si="77"/>
        <v>8.1945596847622651E-5</v>
      </c>
    </row>
    <row r="213" spans="1:41" x14ac:dyDescent="0.4">
      <c r="A213" s="2">
        <v>211</v>
      </c>
      <c r="B213" s="3">
        <v>43542</v>
      </c>
      <c r="C213">
        <v>1.4718172474021485E-2</v>
      </c>
      <c r="D213">
        <v>8.9047783429596853E-3</v>
      </c>
      <c r="E213">
        <v>0</v>
      </c>
      <c r="F213" s="77">
        <v>279.93</v>
      </c>
      <c r="G213" s="74">
        <f t="shared" si="78"/>
        <v>2.1436227306086906E-4</v>
      </c>
      <c r="I213">
        <f t="shared" si="61"/>
        <v>1.4139375634487368E-2</v>
      </c>
      <c r="J213">
        <f t="shared" si="62"/>
        <v>8.8823624585148697E-3</v>
      </c>
      <c r="K213">
        <f t="shared" si="63"/>
        <v>-2.9348169007428022E-4</v>
      </c>
      <c r="M213">
        <f t="shared" si="70"/>
        <v>7.0528379734391563E-4</v>
      </c>
      <c r="O213" s="75">
        <f t="shared" si="71"/>
        <v>9.9722725395632869E-6</v>
      </c>
      <c r="P213" s="75">
        <f t="shared" si="71"/>
        <v>6.2645863241264053E-6</v>
      </c>
      <c r="Q213" s="75">
        <f t="shared" si="71"/>
        <v>-2.069878808264985E-7</v>
      </c>
      <c r="R213" s="75"/>
      <c r="S213" s="75">
        <f t="shared" si="72"/>
        <v>4.9742523479585347E-7</v>
      </c>
      <c r="U213">
        <f t="shared" si="64"/>
        <v>1.3930358460140383E-2</v>
      </c>
      <c r="V213" s="76">
        <f t="shared" si="65"/>
        <v>8.8485779155010012E-3</v>
      </c>
      <c r="W213">
        <f t="shared" si="66"/>
        <v>-9.9755436968380733E-4</v>
      </c>
      <c r="X213" s="76">
        <f t="shared" si="73"/>
        <v>1.9405488682800473E-4</v>
      </c>
      <c r="Y213" s="76">
        <f t="shared" si="73"/>
        <v>7.8297331126692037E-5</v>
      </c>
      <c r="Z213" s="76">
        <f t="shared" si="73"/>
        <v>9.9511472047525816E-7</v>
      </c>
      <c r="AA213">
        <f t="shared" si="74"/>
        <v>7.8781401388110239E-4</v>
      </c>
      <c r="AB213">
        <f t="shared" si="74"/>
        <v>5.6200427458684006E-5</v>
      </c>
      <c r="AC213">
        <f t="shared" si="74"/>
        <v>9.9755436968380733E-4</v>
      </c>
      <c r="AD213">
        <f t="shared" si="67"/>
        <v>1.3930358460140383E-2</v>
      </c>
      <c r="AE213">
        <f t="shared" si="68"/>
        <v>8.8485779155010012E-3</v>
      </c>
      <c r="AF213">
        <f t="shared" si="69"/>
        <v>-9.9755436968380733E-4</v>
      </c>
      <c r="AG213">
        <f t="shared" si="75"/>
        <v>1.9405488682800473E-4</v>
      </c>
      <c r="AH213">
        <f t="shared" si="75"/>
        <v>7.8297331126692037E-5</v>
      </c>
      <c r="AI213">
        <f t="shared" si="75"/>
        <v>9.9511472047525816E-7</v>
      </c>
      <c r="AJ213">
        <f t="shared" si="76"/>
        <v>4.368817917199834E-8</v>
      </c>
      <c r="AK213">
        <f t="shared" si="76"/>
        <v>1.1413953466559635E-9</v>
      </c>
      <c r="AL213">
        <f t="shared" si="76"/>
        <v>4.9571833817253977E-7</v>
      </c>
      <c r="AM213">
        <f t="shared" si="77"/>
        <v>1.9992194333313506E-4</v>
      </c>
      <c r="AN213">
        <f t="shared" si="77"/>
        <v>7.889636284443432E-5</v>
      </c>
      <c r="AO213">
        <f t="shared" si="77"/>
        <v>8.6131502408855869E-8</v>
      </c>
    </row>
    <row r="214" spans="1:41" x14ac:dyDescent="0.4">
      <c r="A214" s="2">
        <v>212</v>
      </c>
      <c r="B214" s="3">
        <v>43543</v>
      </c>
      <c r="C214">
        <v>1.6220603718680509E-3</v>
      </c>
      <c r="D214">
        <v>1.7714796483820209E-3</v>
      </c>
      <c r="E214">
        <v>-4.7628048989254587E-2</v>
      </c>
      <c r="F214" s="77">
        <v>279.82</v>
      </c>
      <c r="G214" s="74">
        <f t="shared" si="78"/>
        <v>-3.9303260890048242E-4</v>
      </c>
      <c r="I214">
        <f t="shared" si="61"/>
        <v>1.0432635323339345E-3</v>
      </c>
      <c r="J214">
        <f t="shared" si="62"/>
        <v>1.7490637639372059E-3</v>
      </c>
      <c r="K214">
        <f t="shared" si="63"/>
        <v>-4.7921530679328868E-2</v>
      </c>
      <c r="M214">
        <f t="shared" si="70"/>
        <v>9.7888915382564204E-5</v>
      </c>
      <c r="O214" s="75">
        <f t="shared" si="71"/>
        <v>1.0212393563835156E-7</v>
      </c>
      <c r="P214" s="75">
        <f t="shared" si="71"/>
        <v>1.7121395478675841E-7</v>
      </c>
      <c r="Q214" s="75">
        <f t="shared" si="71"/>
        <v>-4.6909866616717779E-6</v>
      </c>
      <c r="R214" s="75"/>
      <c r="S214" s="75">
        <f t="shared" si="72"/>
        <v>9.5822397547748146E-9</v>
      </c>
      <c r="U214">
        <f t="shared" si="64"/>
        <v>1.014253274945053E-3</v>
      </c>
      <c r="V214" s="76">
        <f t="shared" si="65"/>
        <v>1.744374683761569E-3</v>
      </c>
      <c r="W214">
        <f t="shared" si="66"/>
        <v>-4.801925149925558E-2</v>
      </c>
      <c r="X214" s="76">
        <f t="shared" si="73"/>
        <v>1.0287097057367651E-6</v>
      </c>
      <c r="Y214" s="76">
        <f t="shared" si="73"/>
        <v>3.0428430373482737E-6</v>
      </c>
      <c r="Z214" s="76">
        <f t="shared" si="73"/>
        <v>2.3058485145487592E-3</v>
      </c>
      <c r="AA214">
        <f t="shared" si="74"/>
        <v>6.0780709692299798E-4</v>
      </c>
      <c r="AB214">
        <f t="shared" si="74"/>
        <v>2.7104964620451854E-5</v>
      </c>
      <c r="AC214">
        <f t="shared" si="74"/>
        <v>3.9120251000099196E-4</v>
      </c>
      <c r="AD214">
        <f t="shared" si="67"/>
        <v>1.014253274945053E-3</v>
      </c>
      <c r="AE214">
        <f t="shared" si="68"/>
        <v>1.744374683761569E-3</v>
      </c>
      <c r="AF214">
        <f t="shared" si="69"/>
        <v>-4.801925149925558E-2</v>
      </c>
      <c r="AG214">
        <f t="shared" si="75"/>
        <v>1.0287097057367651E-6</v>
      </c>
      <c r="AH214">
        <f t="shared" si="75"/>
        <v>3.0428430373482737E-6</v>
      </c>
      <c r="AI214">
        <f t="shared" si="75"/>
        <v>2.3058485145487592E-3</v>
      </c>
      <c r="AJ214">
        <f t="shared" si="76"/>
        <v>8.4159503376915822E-10</v>
      </c>
      <c r="AK214">
        <f t="shared" si="76"/>
        <v>2.1987472893550351E-11</v>
      </c>
      <c r="AL214">
        <f t="shared" si="76"/>
        <v>9.5493586471488219E-9</v>
      </c>
      <c r="AM214">
        <f t="shared" si="77"/>
        <v>1.0883987978978784E-6</v>
      </c>
      <c r="AN214">
        <f t="shared" si="77"/>
        <v>3.0592240503181863E-6</v>
      </c>
      <c r="AO214">
        <f t="shared" si="77"/>
        <v>2.2964731026498581E-3</v>
      </c>
    </row>
    <row r="215" spans="1:41" x14ac:dyDescent="0.4">
      <c r="A215" s="2">
        <v>213</v>
      </c>
      <c r="B215" s="3">
        <v>43544</v>
      </c>
      <c r="C215">
        <v>0</v>
      </c>
      <c r="D215">
        <v>-3.5461030067505889E-3</v>
      </c>
      <c r="E215">
        <v>-4.8899852941917919E-3</v>
      </c>
      <c r="F215" s="77">
        <v>279.92</v>
      </c>
      <c r="G215" s="74">
        <f t="shared" si="78"/>
        <v>3.5730875429292443E-4</v>
      </c>
      <c r="I215">
        <f t="shared" si="61"/>
        <v>-5.787968395341164E-4</v>
      </c>
      <c r="J215">
        <f t="shared" si="62"/>
        <v>-3.5685188911954041E-3</v>
      </c>
      <c r="K215">
        <f t="shared" si="63"/>
        <v>-5.1834669842660726E-3</v>
      </c>
      <c r="M215">
        <f t="shared" si="70"/>
        <v>8.4823027857597105E-4</v>
      </c>
      <c r="O215" s="75">
        <f t="shared" si="71"/>
        <v>-4.9095300443691519E-7</v>
      </c>
      <c r="P215" s="75">
        <f t="shared" si="71"/>
        <v>-3.0269257731822929E-6</v>
      </c>
      <c r="Q215" s="75">
        <f t="shared" si="71"/>
        <v>-4.3967736440533594E-6</v>
      </c>
      <c r="R215" s="75"/>
      <c r="S215" s="75">
        <f t="shared" si="72"/>
        <v>7.1949460549306949E-7</v>
      </c>
      <c r="U215">
        <f t="shared" si="64"/>
        <v>-8.3017748473140354E-4</v>
      </c>
      <c r="V215" s="76">
        <f t="shared" si="65"/>
        <v>-3.6091508643672503E-3</v>
      </c>
      <c r="W215">
        <f t="shared" si="66"/>
        <v>-6.0302406765187829E-3</v>
      </c>
      <c r="X215" s="76">
        <f t="shared" si="73"/>
        <v>6.891946561549598E-7</v>
      </c>
      <c r="Y215" s="76">
        <f t="shared" si="73"/>
        <v>1.3025969961762869E-5</v>
      </c>
      <c r="Z215" s="76">
        <f t="shared" si="73"/>
        <v>3.6363802616741709E-5</v>
      </c>
      <c r="AA215">
        <f t="shared" si="74"/>
        <v>8.3017748473140354E-4</v>
      </c>
      <c r="AB215">
        <f t="shared" si="74"/>
        <v>6.3047857616661465E-5</v>
      </c>
      <c r="AC215">
        <f t="shared" si="74"/>
        <v>1.1402553823269906E-3</v>
      </c>
      <c r="AD215">
        <f t="shared" si="67"/>
        <v>-8.3017748473140354E-4</v>
      </c>
      <c r="AE215">
        <f t="shared" si="68"/>
        <v>-3.6091508643672503E-3</v>
      </c>
      <c r="AF215">
        <f t="shared" si="69"/>
        <v>-6.0302406765187829E-3</v>
      </c>
      <c r="AG215">
        <f t="shared" si="75"/>
        <v>6.891946561549598E-7</v>
      </c>
      <c r="AH215">
        <f t="shared" si="75"/>
        <v>1.3025969961762869E-5</v>
      </c>
      <c r="AI215">
        <f t="shared" si="75"/>
        <v>3.6363802616741709E-5</v>
      </c>
      <c r="AJ215">
        <f t="shared" si="76"/>
        <v>6.319222877980436E-8</v>
      </c>
      <c r="AK215">
        <f t="shared" si="76"/>
        <v>1.6509572438376492E-9</v>
      </c>
      <c r="AL215">
        <f t="shared" si="76"/>
        <v>7.1702568589128775E-7</v>
      </c>
      <c r="AM215">
        <f t="shared" si="77"/>
        <v>3.350057814546817E-7</v>
      </c>
      <c r="AN215">
        <f t="shared" si="77"/>
        <v>1.2734327076818477E-5</v>
      </c>
      <c r="AO215">
        <f t="shared" si="77"/>
        <v>2.6868329976976412E-5</v>
      </c>
    </row>
    <row r="216" spans="1:41" x14ac:dyDescent="0.4">
      <c r="A216" s="2">
        <v>214</v>
      </c>
      <c r="B216" s="3">
        <v>43545</v>
      </c>
      <c r="C216">
        <v>-3.7989704542742864E-2</v>
      </c>
      <c r="D216">
        <v>-7.1301549845911912E-3</v>
      </c>
      <c r="E216">
        <v>4.8899852941917702E-3</v>
      </c>
      <c r="F216" s="77">
        <v>282.38</v>
      </c>
      <c r="G216" s="74">
        <f t="shared" si="78"/>
        <v>8.7498335219463909E-3</v>
      </c>
      <c r="I216">
        <f t="shared" si="61"/>
        <v>-3.8568501382276979E-2</v>
      </c>
      <c r="J216">
        <f t="shared" si="62"/>
        <v>-7.1525708690360059E-3</v>
      </c>
      <c r="K216">
        <f t="shared" si="63"/>
        <v>4.5965036041174905E-3</v>
      </c>
      <c r="M216">
        <f t="shared" si="70"/>
        <v>9.2407550462294367E-3</v>
      </c>
      <c r="O216" s="75">
        <f t="shared" si="71"/>
        <v>-3.56402073773783E-4</v>
      </c>
      <c r="P216" s="75">
        <f t="shared" si="71"/>
        <v>-6.6095155351558139E-5</v>
      </c>
      <c r="Q216" s="75">
        <f t="shared" si="71"/>
        <v>4.2475163874760491E-5</v>
      </c>
      <c r="R216" s="75"/>
      <c r="S216" s="75">
        <f t="shared" si="72"/>
        <v>8.5391553824414805E-5</v>
      </c>
      <c r="U216">
        <f t="shared" si="64"/>
        <v>-4.1307081959158838E-2</v>
      </c>
      <c r="V216" s="76">
        <f t="shared" si="65"/>
        <v>-7.5952220223953829E-3</v>
      </c>
      <c r="W216">
        <f t="shared" si="66"/>
        <v>-4.6283831599285554E-3</v>
      </c>
      <c r="X216" s="76">
        <f t="shared" si="73"/>
        <v>1.7062750199806655E-3</v>
      </c>
      <c r="Y216" s="76">
        <f t="shared" si="73"/>
        <v>5.7687397569479811E-5</v>
      </c>
      <c r="Z216" s="76">
        <f t="shared" si="73"/>
        <v>2.1421930675110241E-5</v>
      </c>
      <c r="AA216">
        <f t="shared" si="74"/>
        <v>3.3173774164159749E-3</v>
      </c>
      <c r="AB216">
        <f t="shared" si="74"/>
        <v>4.6506703780419196E-4</v>
      </c>
      <c r="AC216">
        <f t="shared" si="74"/>
        <v>9.5183684541203257E-3</v>
      </c>
      <c r="AD216">
        <f t="shared" si="67"/>
        <v>-4.1307081959158838E-2</v>
      </c>
      <c r="AE216">
        <f t="shared" si="68"/>
        <v>-7.5952220223953829E-3</v>
      </c>
      <c r="AF216">
        <f t="shared" si="69"/>
        <v>-4.6283831599285554E-3</v>
      </c>
      <c r="AG216">
        <f t="shared" si="75"/>
        <v>1.7062750199806655E-3</v>
      </c>
      <c r="AH216">
        <f t="shared" si="75"/>
        <v>5.7687397569479811E-5</v>
      </c>
      <c r="AI216">
        <f t="shared" si="75"/>
        <v>2.1421930675110241E-5</v>
      </c>
      <c r="AJ216">
        <f t="shared" si="76"/>
        <v>7.4998235760745717E-6</v>
      </c>
      <c r="AK216">
        <f t="shared" si="76"/>
        <v>1.9594004357038663E-7</v>
      </c>
      <c r="AL216">
        <f t="shared" si="76"/>
        <v>8.5098535809471909E-5</v>
      </c>
      <c r="AM216">
        <f t="shared" si="77"/>
        <v>1.4875292988747013E-3</v>
      </c>
      <c r="AN216">
        <f t="shared" si="77"/>
        <v>5.1159270036582487E-5</v>
      </c>
      <c r="AO216">
        <f t="shared" si="77"/>
        <v>2.1127845382665078E-5</v>
      </c>
    </row>
    <row r="217" spans="1:41" x14ac:dyDescent="0.4">
      <c r="A217" s="2">
        <v>215</v>
      </c>
      <c r="B217" s="3">
        <v>43546</v>
      </c>
      <c r="C217">
        <v>1.1715615172562545E-2</v>
      </c>
      <c r="D217">
        <v>0</v>
      </c>
      <c r="E217">
        <v>1.4528100562909808E-2</v>
      </c>
      <c r="F217" s="77">
        <v>283.13</v>
      </c>
      <c r="G217" s="74">
        <f t="shared" si="78"/>
        <v>2.6524745441327915E-3</v>
      </c>
      <c r="I217">
        <f t="shared" si="61"/>
        <v>1.1136818333028427E-2</v>
      </c>
      <c r="J217">
        <f t="shared" si="62"/>
        <v>-2.2415884444815022E-5</v>
      </c>
      <c r="K217">
        <f t="shared" si="63"/>
        <v>1.4234618872835527E-2</v>
      </c>
      <c r="M217">
        <f t="shared" si="70"/>
        <v>3.1433960684158382E-3</v>
      </c>
      <c r="O217" s="75">
        <f t="shared" si="71"/>
        <v>3.5007430962702989E-5</v>
      </c>
      <c r="P217" s="75">
        <f t="shared" si="71"/>
        <v>-7.0462003033895278E-8</v>
      </c>
      <c r="Q217" s="75">
        <f t="shared" si="71"/>
        <v>4.4745045000269088E-5</v>
      </c>
      <c r="R217" s="75"/>
      <c r="S217" s="75">
        <f t="shared" si="72"/>
        <v>9.8809388429321485E-6</v>
      </c>
      <c r="U217">
        <f t="shared" si="64"/>
        <v>1.0205244735920369E-2</v>
      </c>
      <c r="V217" s="76">
        <f t="shared" si="65"/>
        <v>-1.729910147440815E-4</v>
      </c>
      <c r="W217">
        <f t="shared" si="66"/>
        <v>1.1096620663748093E-2</v>
      </c>
      <c r="X217" s="76">
        <f t="shared" si="73"/>
        <v>1.0414702012003039E-4</v>
      </c>
      <c r="Y217" s="76">
        <f t="shared" si="73"/>
        <v>2.9925891182187021E-8</v>
      </c>
      <c r="Z217" s="76">
        <f t="shared" si="73"/>
        <v>1.2313499015512117E-4</v>
      </c>
      <c r="AA217">
        <f t="shared" si="74"/>
        <v>1.510370436642176E-3</v>
      </c>
      <c r="AB217">
        <f t="shared" si="74"/>
        <v>1.729910147440815E-4</v>
      </c>
      <c r="AC217">
        <f t="shared" si="74"/>
        <v>3.4314798991617141E-3</v>
      </c>
      <c r="AD217">
        <f t="shared" si="67"/>
        <v>1.0205244735920369E-2</v>
      </c>
      <c r="AE217">
        <f t="shared" si="68"/>
        <v>-1.729910147440815E-4</v>
      </c>
      <c r="AF217">
        <f t="shared" si="69"/>
        <v>1.1096620663748093E-2</v>
      </c>
      <c r="AG217">
        <f t="shared" si="75"/>
        <v>1.0414702012003039E-4</v>
      </c>
      <c r="AH217">
        <f t="shared" si="75"/>
        <v>2.9925891182187021E-8</v>
      </c>
      <c r="AI217">
        <f t="shared" si="75"/>
        <v>1.2313499015512117E-4</v>
      </c>
      <c r="AJ217">
        <f t="shared" si="76"/>
        <v>8.6782936682884936E-7</v>
      </c>
      <c r="AK217">
        <f t="shared" si="76"/>
        <v>2.267286986464108E-8</v>
      </c>
      <c r="AL217">
        <f t="shared" si="76"/>
        <v>9.8470327602359429E-6</v>
      </c>
      <c r="AM217">
        <f t="shared" si="77"/>
        <v>1.2402872258287809E-4</v>
      </c>
      <c r="AN217">
        <f t="shared" si="77"/>
        <v>5.0247187544330005E-10</v>
      </c>
      <c r="AO217">
        <f t="shared" si="77"/>
        <v>2.0262437445488538E-4</v>
      </c>
    </row>
    <row r="218" spans="1:41" x14ac:dyDescent="0.4">
      <c r="A218" s="2">
        <v>216</v>
      </c>
      <c r="B218" s="3">
        <v>43549</v>
      </c>
      <c r="C218">
        <v>4.979263399607364E-3</v>
      </c>
      <c r="D218">
        <v>-3.5842332278151613E-3</v>
      </c>
      <c r="E218">
        <v>-1.9418085857101627E-2</v>
      </c>
      <c r="F218" s="77">
        <v>277.45</v>
      </c>
      <c r="G218" s="74">
        <f t="shared" si="78"/>
        <v>-2.026541935360163E-2</v>
      </c>
      <c r="I218">
        <f t="shared" si="61"/>
        <v>4.4004665600732478E-3</v>
      </c>
      <c r="J218">
        <f t="shared" si="62"/>
        <v>-3.6066491122599765E-3</v>
      </c>
      <c r="K218">
        <f t="shared" si="63"/>
        <v>-1.9711567547175908E-2</v>
      </c>
      <c r="M218">
        <f t="shared" si="70"/>
        <v>-1.9774497829318585E-2</v>
      </c>
      <c r="O218" s="75">
        <f t="shared" si="71"/>
        <v>-8.701701644015746E-5</v>
      </c>
      <c r="P218" s="75">
        <f t="shared" si="71"/>
        <v>7.1319675041498705E-5</v>
      </c>
      <c r="Q218" s="75">
        <f t="shared" si="71"/>
        <v>3.8978634967409663E-4</v>
      </c>
      <c r="R218" s="75"/>
      <c r="S218" s="75">
        <f t="shared" si="72"/>
        <v>3.910307644017254E-4</v>
      </c>
      <c r="U218">
        <f t="shared" si="64"/>
        <v>1.0260816217871088E-2</v>
      </c>
      <c r="V218" s="76">
        <f t="shared" si="65"/>
        <v>-2.6594100362905305E-3</v>
      </c>
      <c r="W218">
        <f t="shared" si="66"/>
        <v>2.8973391172110174E-5</v>
      </c>
      <c r="X218" s="76">
        <f t="shared" si="73"/>
        <v>1.0528434945692634E-4</v>
      </c>
      <c r="Y218" s="76">
        <f t="shared" si="73"/>
        <v>7.0724617411228008E-6</v>
      </c>
      <c r="Z218" s="76">
        <f t="shared" si="73"/>
        <v>8.3945739601211182E-10</v>
      </c>
      <c r="AA218">
        <f t="shared" si="74"/>
        <v>-5.2815528182637234E-3</v>
      </c>
      <c r="AB218">
        <f t="shared" si="74"/>
        <v>-9.2482319152463086E-4</v>
      </c>
      <c r="AC218">
        <f t="shared" si="74"/>
        <v>-1.9447059248273738E-2</v>
      </c>
      <c r="AD218">
        <f t="shared" si="67"/>
        <v>1.0260816217871088E-2</v>
      </c>
      <c r="AE218">
        <f t="shared" si="68"/>
        <v>-2.6594100362905305E-3</v>
      </c>
      <c r="AF218">
        <f t="shared" si="69"/>
        <v>2.8973391172110174E-5</v>
      </c>
      <c r="AG218">
        <f t="shared" si="75"/>
        <v>1.0528434945692634E-4</v>
      </c>
      <c r="AH218">
        <f t="shared" si="75"/>
        <v>7.0724617411228008E-6</v>
      </c>
      <c r="AI218">
        <f t="shared" si="75"/>
        <v>8.3945739601211182E-10</v>
      </c>
      <c r="AJ218">
        <f t="shared" si="76"/>
        <v>3.4343698111651257E-5</v>
      </c>
      <c r="AK218">
        <f t="shared" si="76"/>
        <v>8.9726186704344974E-7</v>
      </c>
      <c r="AL218">
        <f t="shared" si="76"/>
        <v>3.8968895653859406E-4</v>
      </c>
      <c r="AM218">
        <f t="shared" si="77"/>
        <v>1.9364105946322881E-5</v>
      </c>
      <c r="AN218">
        <f t="shared" si="77"/>
        <v>1.3007917818965676E-5</v>
      </c>
      <c r="AO218">
        <f t="shared" si="77"/>
        <v>3.8854589516687846E-4</v>
      </c>
    </row>
    <row r="219" spans="1:41" x14ac:dyDescent="0.4">
      <c r="A219" s="2">
        <v>217</v>
      </c>
      <c r="B219" s="3">
        <v>43550</v>
      </c>
      <c r="C219">
        <v>1.642073021232749E-2</v>
      </c>
      <c r="D219">
        <v>-9.0171936501887446E-3</v>
      </c>
      <c r="E219">
        <v>1.9418085857101516E-2</v>
      </c>
      <c r="F219" s="77">
        <v>277.60000000000002</v>
      </c>
      <c r="G219" s="74">
        <f t="shared" si="78"/>
        <v>5.404918607392643E-4</v>
      </c>
      <c r="I219">
        <f t="shared" si="61"/>
        <v>1.5841933372793375E-2</v>
      </c>
      <c r="J219">
        <f t="shared" si="62"/>
        <v>-9.0396095346335602E-3</v>
      </c>
      <c r="K219">
        <f t="shared" si="63"/>
        <v>1.9124604167027236E-2</v>
      </c>
      <c r="M219">
        <f t="shared" si="70"/>
        <v>1.031413385022311E-3</v>
      </c>
      <c r="O219" s="75">
        <f t="shared" si="71"/>
        <v>1.6339582125330731E-5</v>
      </c>
      <c r="P219" s="75">
        <f t="shared" si="71"/>
        <v>-9.3235742693963578E-6</v>
      </c>
      <c r="Q219" s="75">
        <f t="shared" si="71"/>
        <v>1.9725372721125355E-5</v>
      </c>
      <c r="R219" s="75"/>
      <c r="S219" s="75">
        <f t="shared" si="72"/>
        <v>1.063813570803182E-6</v>
      </c>
      <c r="U219">
        <f t="shared" si="64"/>
        <v>1.5536264772248594E-2</v>
      </c>
      <c r="V219" s="76">
        <f t="shared" si="65"/>
        <v>-9.0890163549838861E-3</v>
      </c>
      <c r="W219">
        <f t="shared" si="66"/>
        <v>1.8094961931500758E-2</v>
      </c>
      <c r="X219" s="76">
        <f t="shared" si="73"/>
        <v>2.4137552307341265E-4</v>
      </c>
      <c r="Y219" s="76">
        <f t="shared" si="73"/>
        <v>8.2610218301164563E-5</v>
      </c>
      <c r="Z219" s="76">
        <f t="shared" si="73"/>
        <v>3.2742764730246167E-4</v>
      </c>
      <c r="AA219">
        <f t="shared" si="74"/>
        <v>8.844654400788969E-4</v>
      </c>
      <c r="AB219">
        <f t="shared" si="74"/>
        <v>7.1822704795140887E-5</v>
      </c>
      <c r="AC219">
        <f t="shared" si="74"/>
        <v>1.3231239256007565E-3</v>
      </c>
      <c r="AD219">
        <f t="shared" si="67"/>
        <v>1.5536264772248594E-2</v>
      </c>
      <c r="AE219">
        <f t="shared" si="68"/>
        <v>-9.0890163549838861E-3</v>
      </c>
      <c r="AF219">
        <f t="shared" si="69"/>
        <v>1.8094961931500758E-2</v>
      </c>
      <c r="AG219">
        <f t="shared" si="75"/>
        <v>2.4137552307341265E-4</v>
      </c>
      <c r="AH219">
        <f t="shared" si="75"/>
        <v>8.2610218301164563E-5</v>
      </c>
      <c r="AI219">
        <f t="shared" si="75"/>
        <v>3.2742764730246167E-4</v>
      </c>
      <c r="AJ219">
        <f t="shared" si="76"/>
        <v>9.3433293359004583E-8</v>
      </c>
      <c r="AK219">
        <f t="shared" si="76"/>
        <v>2.4410338971293741E-9</v>
      </c>
      <c r="AL219">
        <f t="shared" si="76"/>
        <v>1.0601631331799596E-6</v>
      </c>
      <c r="AM219">
        <f t="shared" si="77"/>
        <v>2.5096685298802449E-4</v>
      </c>
      <c r="AN219">
        <f t="shared" si="77"/>
        <v>8.1714540538637976E-5</v>
      </c>
      <c r="AO219">
        <f t="shared" si="77"/>
        <v>3.6575048454547549E-4</v>
      </c>
    </row>
    <row r="220" spans="1:41" x14ac:dyDescent="0.4">
      <c r="A220" s="2">
        <v>218</v>
      </c>
      <c r="B220" s="3">
        <v>43551</v>
      </c>
      <c r="C220">
        <v>6.4935293105483115E-3</v>
      </c>
      <c r="D220">
        <v>3.6166404701885148E-3</v>
      </c>
      <c r="E220">
        <v>-1.4528100562909744E-2</v>
      </c>
      <c r="F220" s="77">
        <v>277.27999999999997</v>
      </c>
      <c r="G220" s="74">
        <f t="shared" si="78"/>
        <v>-1.1534026653536183E-3</v>
      </c>
      <c r="I220">
        <f t="shared" si="61"/>
        <v>5.9147324710141953E-3</v>
      </c>
      <c r="J220">
        <f t="shared" si="62"/>
        <v>3.5942245857436997E-3</v>
      </c>
      <c r="K220">
        <f t="shared" si="63"/>
        <v>-1.4821582252984024E-2</v>
      </c>
      <c r="M220">
        <f t="shared" si="70"/>
        <v>-6.624811410705717E-4</v>
      </c>
      <c r="O220" s="75">
        <f t="shared" si="71"/>
        <v>-3.9183987165246459E-6</v>
      </c>
      <c r="P220" s="75">
        <f t="shared" si="71"/>
        <v>-2.3811060048273891E-6</v>
      </c>
      <c r="Q220" s="75">
        <f t="shared" si="71"/>
        <v>9.8190187234281919E-6</v>
      </c>
      <c r="R220" s="75"/>
      <c r="S220" s="75">
        <f t="shared" si="72"/>
        <v>4.3888126227416672E-7</v>
      </c>
      <c r="U220">
        <f t="shared" si="64"/>
        <v>6.1110646945619542E-3</v>
      </c>
      <c r="V220" s="76">
        <f t="shared" si="65"/>
        <v>3.6259587935770065E-3</v>
      </c>
      <c r="W220">
        <f t="shared" si="66"/>
        <v>-1.4160238728659605E-2</v>
      </c>
      <c r="X220" s="76">
        <f t="shared" si="73"/>
        <v>3.7345111701121587E-5</v>
      </c>
      <c r="Y220" s="76">
        <f t="shared" si="73"/>
        <v>1.314757717271842E-5</v>
      </c>
      <c r="Z220" s="76">
        <f t="shared" si="73"/>
        <v>2.0051236085263138E-4</v>
      </c>
      <c r="AA220">
        <f t="shared" si="74"/>
        <v>3.8246461598635763E-4</v>
      </c>
      <c r="AB220">
        <f t="shared" si="74"/>
        <v>-9.3183233884918965E-6</v>
      </c>
      <c r="AC220">
        <f t="shared" si="74"/>
        <v>-3.6786183425013906E-4</v>
      </c>
      <c r="AD220">
        <f t="shared" si="67"/>
        <v>6.1110646945619542E-3</v>
      </c>
      <c r="AE220">
        <f t="shared" si="68"/>
        <v>3.6259587935770065E-3</v>
      </c>
      <c r="AF220">
        <f t="shared" si="69"/>
        <v>-1.4160238728659605E-2</v>
      </c>
      <c r="AG220">
        <f t="shared" si="75"/>
        <v>3.7345111701121587E-5</v>
      </c>
      <c r="AH220">
        <f t="shared" si="75"/>
        <v>1.314757717271842E-5</v>
      </c>
      <c r="AI220">
        <f t="shared" si="75"/>
        <v>2.0051236085263138E-4</v>
      </c>
      <c r="AJ220">
        <f t="shared" si="76"/>
        <v>3.8546342003207121E-8</v>
      </c>
      <c r="AK220">
        <f t="shared" si="76"/>
        <v>1.0070599468075182E-9</v>
      </c>
      <c r="AL220">
        <f t="shared" si="76"/>
        <v>4.3737525716584377E-7</v>
      </c>
      <c r="AM220">
        <f t="shared" si="77"/>
        <v>3.4984060203669689E-5</v>
      </c>
      <c r="AN220">
        <f t="shared" si="77"/>
        <v>1.291845037276447E-5</v>
      </c>
      <c r="AO220">
        <f t="shared" si="77"/>
        <v>2.1967930048197098E-4</v>
      </c>
    </row>
    <row r="221" spans="1:41" x14ac:dyDescent="0.4">
      <c r="A221" s="2">
        <v>219</v>
      </c>
      <c r="B221" s="3">
        <v>43552</v>
      </c>
      <c r="C221">
        <v>-3.2414939241709557E-3</v>
      </c>
      <c r="D221">
        <v>3.6036075032986181E-3</v>
      </c>
      <c r="E221">
        <v>0</v>
      </c>
      <c r="F221" s="77">
        <v>275.08</v>
      </c>
      <c r="G221" s="74">
        <f t="shared" si="78"/>
        <v>-7.9658615156605311E-3</v>
      </c>
      <c r="I221">
        <f t="shared" si="61"/>
        <v>-3.8202907637050719E-3</v>
      </c>
      <c r="J221">
        <f t="shared" si="62"/>
        <v>3.5811916188538029E-3</v>
      </c>
      <c r="K221">
        <f t="shared" si="63"/>
        <v>-2.9348169007428022E-4</v>
      </c>
      <c r="M221">
        <f t="shared" si="70"/>
        <v>-7.4749399913774843E-3</v>
      </c>
      <c r="O221" s="75">
        <f t="shared" si="71"/>
        <v>2.8556444208309075E-5</v>
      </c>
      <c r="P221" s="75">
        <f t="shared" si="71"/>
        <v>-2.6769192448556166E-5</v>
      </c>
      <c r="Q221" s="75">
        <f t="shared" si="71"/>
        <v>2.1937580218732898E-6</v>
      </c>
      <c r="R221" s="75"/>
      <c r="S221" s="75">
        <f t="shared" si="72"/>
        <v>5.5874727874694424E-5</v>
      </c>
      <c r="U221">
        <f t="shared" si="64"/>
        <v>-1.6050253041908495E-3</v>
      </c>
      <c r="V221" s="76">
        <f t="shared" si="65"/>
        <v>3.9392566029294801E-3</v>
      </c>
      <c r="W221">
        <f t="shared" si="66"/>
        <v>7.1686222877422245E-3</v>
      </c>
      <c r="X221" s="76">
        <f t="shared" si="73"/>
        <v>2.5761062270929293E-6</v>
      </c>
      <c r="Y221" s="76">
        <f t="shared" si="73"/>
        <v>1.5517742583723506E-5</v>
      </c>
      <c r="Z221" s="76">
        <f t="shared" si="73"/>
        <v>5.1389145504314562E-5</v>
      </c>
      <c r="AA221">
        <f t="shared" si="74"/>
        <v>-1.6364686199801062E-3</v>
      </c>
      <c r="AB221">
        <f t="shared" si="74"/>
        <v>-3.3564909963086187E-4</v>
      </c>
      <c r="AC221">
        <f t="shared" si="74"/>
        <v>-7.1686222877422245E-3</v>
      </c>
      <c r="AD221">
        <f t="shared" si="67"/>
        <v>-1.6050253041908495E-3</v>
      </c>
      <c r="AE221">
        <f t="shared" si="68"/>
        <v>3.9392566029294801E-3</v>
      </c>
      <c r="AF221">
        <f t="shared" si="69"/>
        <v>7.1686222877422245E-3</v>
      </c>
      <c r="AG221">
        <f t="shared" si="75"/>
        <v>2.5761062270929293E-6</v>
      </c>
      <c r="AH221">
        <f t="shared" si="75"/>
        <v>1.5517742583723506E-5</v>
      </c>
      <c r="AI221">
        <f t="shared" si="75"/>
        <v>5.1389145504314562E-5</v>
      </c>
      <c r="AJ221">
        <f t="shared" si="76"/>
        <v>4.9074010561167604E-6</v>
      </c>
      <c r="AK221">
        <f t="shared" si="76"/>
        <v>1.2821053282111475E-7</v>
      </c>
      <c r="AL221">
        <f t="shared" si="76"/>
        <v>5.5682995775744894E-5</v>
      </c>
      <c r="AM221">
        <f t="shared" si="77"/>
        <v>1.4594621519250282E-5</v>
      </c>
      <c r="AN221">
        <f t="shared" si="77"/>
        <v>1.2824933410948722E-5</v>
      </c>
      <c r="AO221">
        <f t="shared" si="77"/>
        <v>8.6131502408855869E-8</v>
      </c>
    </row>
    <row r="222" spans="1:41" x14ac:dyDescent="0.4">
      <c r="A222" s="2">
        <v>220</v>
      </c>
      <c r="B222" s="3">
        <v>43553</v>
      </c>
      <c r="C222">
        <v>-2.2989518224698718E-2</v>
      </c>
      <c r="D222">
        <v>-1.4493007302566864E-2</v>
      </c>
      <c r="E222">
        <v>9.7088141269609032E-3</v>
      </c>
      <c r="F222" s="77">
        <v>276.48</v>
      </c>
      <c r="G222" s="74">
        <f t="shared" si="78"/>
        <v>5.0765211640555821E-3</v>
      </c>
      <c r="I222">
        <f t="shared" si="61"/>
        <v>-2.3568315064232834E-2</v>
      </c>
      <c r="J222">
        <f t="shared" si="62"/>
        <v>-1.451542318701168E-2</v>
      </c>
      <c r="K222">
        <f t="shared" si="63"/>
        <v>9.4153324368866226E-3</v>
      </c>
      <c r="M222">
        <f t="shared" si="70"/>
        <v>5.5674426883386289E-3</v>
      </c>
      <c r="O222" s="75">
        <f t="shared" si="71"/>
        <v>-1.3121524338082424E-4</v>
      </c>
      <c r="P222" s="75">
        <f t="shared" si="71"/>
        <v>-8.0813786690669178E-5</v>
      </c>
      <c r="Q222" s="75">
        <f t="shared" si="71"/>
        <v>5.2419323734021951E-5</v>
      </c>
      <c r="R222" s="75"/>
      <c r="S222" s="75">
        <f t="shared" si="72"/>
        <v>3.0996418087935257E-5</v>
      </c>
      <c r="U222">
        <f t="shared" si="64"/>
        <v>-2.5218276602322558E-2</v>
      </c>
      <c r="V222" s="76">
        <f t="shared" si="65"/>
        <v>-1.4782115131006116E-2</v>
      </c>
      <c r="W222">
        <f t="shared" si="66"/>
        <v>3.8574501958465596E-3</v>
      </c>
      <c r="X222" s="76">
        <f t="shared" si="73"/>
        <v>6.3596147479124939E-4</v>
      </c>
      <c r="Y222" s="76">
        <f t="shared" si="73"/>
        <v>2.1851092774631995E-4</v>
      </c>
      <c r="Z222" s="76">
        <f t="shared" si="73"/>
        <v>1.4879922013436661E-5</v>
      </c>
      <c r="AA222">
        <f t="shared" si="74"/>
        <v>2.2287583776238388E-3</v>
      </c>
      <c r="AB222">
        <f t="shared" si="74"/>
        <v>2.891078284392511E-4</v>
      </c>
      <c r="AC222">
        <f t="shared" si="74"/>
        <v>5.8513639311143437E-3</v>
      </c>
      <c r="AD222">
        <f t="shared" si="67"/>
        <v>-2.5218276602322558E-2</v>
      </c>
      <c r="AE222">
        <f t="shared" si="68"/>
        <v>-1.4782115131006116E-2</v>
      </c>
      <c r="AF222">
        <f t="shared" si="69"/>
        <v>3.8574501958465596E-3</v>
      </c>
      <c r="AG222">
        <f t="shared" si="75"/>
        <v>6.3596147479124939E-4</v>
      </c>
      <c r="AH222">
        <f t="shared" si="75"/>
        <v>2.1851092774631995E-4</v>
      </c>
      <c r="AI222">
        <f t="shared" si="75"/>
        <v>1.4879922013436661E-5</v>
      </c>
      <c r="AJ222">
        <f t="shared" si="76"/>
        <v>2.7223730771754028E-6</v>
      </c>
      <c r="AK222">
        <f t="shared" si="76"/>
        <v>7.112459299153142E-8</v>
      </c>
      <c r="AL222">
        <f t="shared" si="76"/>
        <v>3.0890055005268512E-5</v>
      </c>
      <c r="AM222">
        <f t="shared" si="77"/>
        <v>5.5546547496694435E-4</v>
      </c>
      <c r="AN222">
        <f t="shared" si="77"/>
        <v>2.1069751029803631E-4</v>
      </c>
      <c r="AO222">
        <f t="shared" si="77"/>
        <v>8.8648484897089382E-5</v>
      </c>
    </row>
    <row r="223" spans="1:41" x14ac:dyDescent="0.4">
      <c r="A223" s="2">
        <v>221</v>
      </c>
      <c r="B223" s="3">
        <v>43556</v>
      </c>
      <c r="C223">
        <v>2.6231012148869685E-2</v>
      </c>
      <c r="D223">
        <v>-5.4894922847714802E-3</v>
      </c>
      <c r="E223">
        <v>-4.8426244757880151E-3</v>
      </c>
      <c r="F223" s="77">
        <v>280.32</v>
      </c>
      <c r="G223" s="74">
        <f t="shared" si="78"/>
        <v>1.3793322132335769E-2</v>
      </c>
      <c r="I223">
        <f t="shared" si="61"/>
        <v>2.565221530933557E-2</v>
      </c>
      <c r="J223">
        <f t="shared" si="62"/>
        <v>-5.5119081692162949E-3</v>
      </c>
      <c r="K223">
        <f t="shared" si="63"/>
        <v>-5.1361061658622958E-3</v>
      </c>
      <c r="M223">
        <f t="shared" si="70"/>
        <v>1.4284243656618815E-2</v>
      </c>
      <c r="O223" s="75">
        <f t="shared" si="71"/>
        <v>3.6642249381059667E-4</v>
      </c>
      <c r="P223" s="75">
        <f t="shared" si="71"/>
        <v>-7.8733439301993281E-5</v>
      </c>
      <c r="Q223" s="75">
        <f t="shared" si="71"/>
        <v>-7.3365391919439285E-5</v>
      </c>
      <c r="R223" s="75"/>
      <c r="S223" s="75">
        <f t="shared" si="72"/>
        <v>2.0403961684165486E-4</v>
      </c>
      <c r="U223">
        <f t="shared" si="64"/>
        <v>2.1418951681226959E-2</v>
      </c>
      <c r="V223" s="76">
        <f t="shared" si="65"/>
        <v>-6.1961527896868557E-3</v>
      </c>
      <c r="W223">
        <f t="shared" si="66"/>
        <v>-1.9395820830208771E-2</v>
      </c>
      <c r="X223" s="76">
        <f t="shared" si="73"/>
        <v>4.5877149112273516E-4</v>
      </c>
      <c r="Y223" s="76">
        <f t="shared" si="73"/>
        <v>3.8392309393144203E-5</v>
      </c>
      <c r="Z223" s="76">
        <f t="shared" si="73"/>
        <v>3.7619786567756044E-4</v>
      </c>
      <c r="AA223">
        <f t="shared" si="74"/>
        <v>4.8120604676427274E-3</v>
      </c>
      <c r="AB223">
        <f t="shared" si="74"/>
        <v>7.0666050491537591E-4</v>
      </c>
      <c r="AC223">
        <f t="shared" si="74"/>
        <v>1.4553196354420756E-2</v>
      </c>
      <c r="AD223">
        <f t="shared" si="67"/>
        <v>2.1418951681226959E-2</v>
      </c>
      <c r="AE223">
        <f t="shared" si="68"/>
        <v>-6.1961527896868557E-3</v>
      </c>
      <c r="AF223">
        <f t="shared" si="69"/>
        <v>-1.9395820830208771E-2</v>
      </c>
      <c r="AG223">
        <f t="shared" si="75"/>
        <v>4.5877149112273516E-4</v>
      </c>
      <c r="AH223">
        <f t="shared" si="75"/>
        <v>3.8392309393144203E-5</v>
      </c>
      <c r="AI223">
        <f t="shared" si="75"/>
        <v>3.7619786567756044E-4</v>
      </c>
      <c r="AJ223">
        <f t="shared" si="76"/>
        <v>1.7920520945067284E-5</v>
      </c>
      <c r="AK223">
        <f t="shared" si="76"/>
        <v>4.6819070064290188E-7</v>
      </c>
      <c r="AL223">
        <f t="shared" si="76"/>
        <v>2.0333946230857789E-4</v>
      </c>
      <c r="AM223">
        <f t="shared" si="77"/>
        <v>6.5803615027651018E-4</v>
      </c>
      <c r="AN223">
        <f t="shared" si="77"/>
        <v>3.0381131665873326E-5</v>
      </c>
      <c r="AO223">
        <f t="shared" si="77"/>
        <v>2.6379586547008692E-5</v>
      </c>
    </row>
    <row r="224" spans="1:41" x14ac:dyDescent="0.4">
      <c r="A224" s="2">
        <v>222</v>
      </c>
      <c r="B224" s="3">
        <v>43557</v>
      </c>
      <c r="C224">
        <v>-4.1294058459965338E-2</v>
      </c>
      <c r="D224">
        <v>1.8331810816609117E-3</v>
      </c>
      <c r="E224">
        <v>4.8426244757879908E-3</v>
      </c>
      <c r="F224" s="77">
        <v>281.72000000000003</v>
      </c>
      <c r="G224" s="74">
        <f t="shared" si="78"/>
        <v>4.981862129183133E-3</v>
      </c>
      <c r="I224">
        <f t="shared" si="61"/>
        <v>-4.1872855299499454E-2</v>
      </c>
      <c r="J224">
        <f t="shared" si="62"/>
        <v>1.8107651972160967E-3</v>
      </c>
      <c r="K224">
        <f t="shared" si="63"/>
        <v>4.5491427857137102E-3</v>
      </c>
      <c r="M224">
        <f t="shared" si="70"/>
        <v>5.4727836534661798E-3</v>
      </c>
      <c r="O224" s="75">
        <f t="shared" si="71"/>
        <v>-2.2916107800705529E-4</v>
      </c>
      <c r="P224" s="75">
        <f t="shared" si="71"/>
        <v>9.9099261715897178E-6</v>
      </c>
      <c r="Q224" s="75">
        <f t="shared" si="71"/>
        <v>2.4896474274937594E-5</v>
      </c>
      <c r="R224" s="75"/>
      <c r="S224" s="75">
        <f t="shared" si="72"/>
        <v>2.9951360917646628E-5</v>
      </c>
      <c r="U224">
        <f t="shared" si="64"/>
        <v>-4.3494763784236806E-2</v>
      </c>
      <c r="V224" s="76">
        <f t="shared" si="65"/>
        <v>1.5486076154845442E-3</v>
      </c>
      <c r="W224">
        <f t="shared" si="66"/>
        <v>-9.1424296953880515E-4</v>
      </c>
      <c r="X224" s="76">
        <f t="shared" si="73"/>
        <v>1.8917944766465578E-3</v>
      </c>
      <c r="Y224" s="76">
        <f t="shared" si="73"/>
        <v>2.398185546736726E-6</v>
      </c>
      <c r="Z224" s="76">
        <f t="shared" si="73"/>
        <v>8.3584020735113259E-7</v>
      </c>
      <c r="AA224">
        <f t="shared" si="74"/>
        <v>2.2007053242714672E-3</v>
      </c>
      <c r="AB224">
        <f t="shared" si="74"/>
        <v>2.8457346617636741E-4</v>
      </c>
      <c r="AC224">
        <f t="shared" si="74"/>
        <v>5.756867445326796E-3</v>
      </c>
      <c r="AD224">
        <f t="shared" si="67"/>
        <v>-4.3494763784236806E-2</v>
      </c>
      <c r="AE224">
        <f t="shared" si="68"/>
        <v>1.5486076154845442E-3</v>
      </c>
      <c r="AF224">
        <f t="shared" si="69"/>
        <v>-9.1424296953880515E-4</v>
      </c>
      <c r="AG224">
        <f t="shared" si="75"/>
        <v>1.8917944766465578E-3</v>
      </c>
      <c r="AH224">
        <f t="shared" si="75"/>
        <v>2.398185546736726E-6</v>
      </c>
      <c r="AI224">
        <f t="shared" si="75"/>
        <v>8.3584020735113259E-7</v>
      </c>
      <c r="AJ224">
        <f t="shared" si="76"/>
        <v>2.630587132863009E-6</v>
      </c>
      <c r="AK224">
        <f t="shared" si="76"/>
        <v>6.8726597659335553E-8</v>
      </c>
      <c r="AL224">
        <f t="shared" si="76"/>
        <v>2.9848583910696107E-5</v>
      </c>
      <c r="AM224">
        <f t="shared" si="77"/>
        <v>1.7533360109328194E-3</v>
      </c>
      <c r="AN224">
        <f t="shared" si="77"/>
        <v>3.2788705994490497E-6</v>
      </c>
      <c r="AO224">
        <f t="shared" si="77"/>
        <v>2.0694700084811095E-5</v>
      </c>
    </row>
    <row r="225" spans="1:41" x14ac:dyDescent="0.4">
      <c r="A225" s="2">
        <v>223</v>
      </c>
      <c r="B225" s="3">
        <v>43558</v>
      </c>
      <c r="C225">
        <v>-1.7007212647233112E-2</v>
      </c>
      <c r="D225">
        <v>-7.352974305258806E-3</v>
      </c>
      <c r="E225">
        <v>-9.7088141269609379E-3</v>
      </c>
      <c r="F225" s="77">
        <v>285.64999999999998</v>
      </c>
      <c r="G225" s="74">
        <f t="shared" si="78"/>
        <v>1.3853615293261869E-2</v>
      </c>
      <c r="I225">
        <f t="shared" si="61"/>
        <v>-1.7586009486767227E-2</v>
      </c>
      <c r="J225">
        <f t="shared" si="62"/>
        <v>-7.3753901897036208E-3</v>
      </c>
      <c r="K225">
        <f t="shared" si="63"/>
        <v>-1.0002295817035219E-2</v>
      </c>
      <c r="M225">
        <f t="shared" si="70"/>
        <v>1.4344536817544915E-2</v>
      </c>
      <c r="O225" s="75">
        <f t="shared" si="71"/>
        <v>-2.5226316055662666E-4</v>
      </c>
      <c r="P225" s="75">
        <f t="shared" si="71"/>
        <v>-1.0579655611996316E-4</v>
      </c>
      <c r="Q225" s="75">
        <f t="shared" si="71"/>
        <v>-1.4347830060743719E-4</v>
      </c>
      <c r="R225" s="75"/>
      <c r="S225" s="75">
        <f t="shared" si="72"/>
        <v>2.057657365099016E-4</v>
      </c>
      <c r="U225">
        <f t="shared" si="64"/>
        <v>-2.1837141533485031E-2</v>
      </c>
      <c r="V225" s="76">
        <f t="shared" si="65"/>
        <v>-8.0625229764647172E-3</v>
      </c>
      <c r="W225">
        <f t="shared" si="66"/>
        <v>-2.4322200106515909E-2</v>
      </c>
      <c r="X225" s="76">
        <f t="shared" si="73"/>
        <v>4.7686075035345701E-4</v>
      </c>
      <c r="Y225" s="76">
        <f t="shared" si="73"/>
        <v>6.5004276746021488E-5</v>
      </c>
      <c r="Z225" s="76">
        <f t="shared" si="73"/>
        <v>5.9156941802140255E-4</v>
      </c>
      <c r="AA225">
        <f t="shared" si="74"/>
        <v>4.8299288862519198E-3</v>
      </c>
      <c r="AB225">
        <f t="shared" si="74"/>
        <v>7.0954867120591198E-4</v>
      </c>
      <c r="AC225">
        <f t="shared" si="74"/>
        <v>1.4613385979554973E-2</v>
      </c>
      <c r="AD225">
        <f t="shared" si="67"/>
        <v>-2.1837141533485031E-2</v>
      </c>
      <c r="AE225">
        <f t="shared" si="68"/>
        <v>-8.0625229764647172E-3</v>
      </c>
      <c r="AF225">
        <f t="shared" si="69"/>
        <v>-2.4322200106515909E-2</v>
      </c>
      <c r="AG225">
        <f t="shared" si="75"/>
        <v>4.7686075035345701E-4</v>
      </c>
      <c r="AH225">
        <f t="shared" si="75"/>
        <v>6.5004276746021488E-5</v>
      </c>
      <c r="AI225">
        <f t="shared" si="75"/>
        <v>5.9156941802140255E-4</v>
      </c>
      <c r="AJ225">
        <f t="shared" si="76"/>
        <v>1.80721236786311E-5</v>
      </c>
      <c r="AK225">
        <f t="shared" si="76"/>
        <v>4.7215146664207112E-7</v>
      </c>
      <c r="AL225">
        <f t="shared" si="76"/>
        <v>2.0505965885988755E-4</v>
      </c>
      <c r="AM225">
        <f t="shared" si="77"/>
        <v>3.0926772966866691E-4</v>
      </c>
      <c r="AN225">
        <f t="shared" si="77"/>
        <v>5.4396380450376409E-5</v>
      </c>
      <c r="AO225">
        <f t="shared" si="77"/>
        <v>1.0004592161148023E-4</v>
      </c>
    </row>
    <row r="226" spans="1:41" x14ac:dyDescent="0.4">
      <c r="A226" s="2">
        <v>224</v>
      </c>
      <c r="B226" s="3">
        <v>43559</v>
      </c>
      <c r="C226">
        <v>-5.1590828100273357E-3</v>
      </c>
      <c r="D226">
        <v>1.1009285508369396E-2</v>
      </c>
      <c r="E226">
        <v>0</v>
      </c>
      <c r="F226" s="77">
        <v>286.14999999999998</v>
      </c>
      <c r="G226" s="74">
        <f t="shared" si="78"/>
        <v>1.7488636846396904E-3</v>
      </c>
      <c r="I226">
        <f t="shared" si="61"/>
        <v>-5.7378796495614519E-3</v>
      </c>
      <c r="J226">
        <f t="shared" si="62"/>
        <v>1.098686962392458E-2</v>
      </c>
      <c r="K226">
        <f t="shared" si="63"/>
        <v>-2.9348169007428022E-4</v>
      </c>
      <c r="M226">
        <f t="shared" si="70"/>
        <v>2.239785208922737E-3</v>
      </c>
      <c r="O226" s="75">
        <f t="shared" si="71"/>
        <v>-1.2851617969666517E-5</v>
      </c>
      <c r="P226" s="75">
        <f t="shared" si="71"/>
        <v>2.4608228076028789E-5</v>
      </c>
      <c r="Q226" s="75">
        <f t="shared" si="71"/>
        <v>-6.5733594851801962E-7</v>
      </c>
      <c r="R226" s="75"/>
      <c r="S226" s="75">
        <f t="shared" si="72"/>
        <v>5.0166377821090686E-6</v>
      </c>
      <c r="U226">
        <f t="shared" si="64"/>
        <v>-6.4016600699769791E-3</v>
      </c>
      <c r="V226" s="76">
        <f t="shared" si="65"/>
        <v>1.0879579310411567E-2</v>
      </c>
      <c r="W226">
        <f t="shared" si="66"/>
        <v>-2.5294207258707339E-3</v>
      </c>
      <c r="X226" s="76">
        <f t="shared" si="73"/>
        <v>4.0981251651537661E-5</v>
      </c>
      <c r="Y226" s="76">
        <f t="shared" si="73"/>
        <v>1.1836524597153541E-4</v>
      </c>
      <c r="Z226" s="76">
        <f t="shared" si="73"/>
        <v>6.3979692084644304E-6</v>
      </c>
      <c r="AA226">
        <f t="shared" si="74"/>
        <v>1.2425772599496438E-3</v>
      </c>
      <c r="AB226">
        <f t="shared" si="74"/>
        <v>1.29706197957829E-4</v>
      </c>
      <c r="AC226">
        <f t="shared" si="74"/>
        <v>2.5294207258707339E-3</v>
      </c>
      <c r="AD226">
        <f t="shared" si="67"/>
        <v>-6.4016600699769791E-3</v>
      </c>
      <c r="AE226">
        <f t="shared" si="68"/>
        <v>1.0879579310411567E-2</v>
      </c>
      <c r="AF226">
        <f t="shared" si="69"/>
        <v>-2.5294207258707339E-3</v>
      </c>
      <c r="AG226">
        <f t="shared" si="75"/>
        <v>4.0981251651537661E-5</v>
      </c>
      <c r="AH226">
        <f t="shared" si="75"/>
        <v>1.1836524597153541E-4</v>
      </c>
      <c r="AI226">
        <f t="shared" si="75"/>
        <v>6.3979692084644304E-6</v>
      </c>
      <c r="AJ226">
        <f t="shared" si="76"/>
        <v>4.4060444652701426E-7</v>
      </c>
      <c r="AK226">
        <f t="shared" si="76"/>
        <v>1.151121137372083E-8</v>
      </c>
      <c r="AL226">
        <f t="shared" si="76"/>
        <v>4.9994233717983744E-6</v>
      </c>
      <c r="AM226">
        <f t="shared" si="77"/>
        <v>3.2923262872851453E-5</v>
      </c>
      <c r="AN226">
        <f t="shared" si="77"/>
        <v>1.2071130413311664E-4</v>
      </c>
      <c r="AO226">
        <f t="shared" si="77"/>
        <v>8.6131502408855869E-8</v>
      </c>
    </row>
    <row r="227" spans="1:41" x14ac:dyDescent="0.4">
      <c r="A227" s="2">
        <v>225</v>
      </c>
      <c r="B227" s="3">
        <v>43560</v>
      </c>
      <c r="C227">
        <v>1.0291686036547506E-2</v>
      </c>
      <c r="D227">
        <v>7.2727593290798781E-3</v>
      </c>
      <c r="E227">
        <v>0</v>
      </c>
      <c r="F227" s="77">
        <v>286.68</v>
      </c>
      <c r="G227" s="74">
        <f t="shared" si="78"/>
        <v>1.8504622706073364E-3</v>
      </c>
      <c r="I227">
        <f t="shared" si="61"/>
        <v>9.7128891970133888E-3</v>
      </c>
      <c r="J227">
        <f t="shared" si="62"/>
        <v>7.2503434446350634E-3</v>
      </c>
      <c r="K227">
        <f t="shared" si="63"/>
        <v>-2.9348169007428022E-4</v>
      </c>
      <c r="M227">
        <f t="shared" si="70"/>
        <v>2.3413837948903829E-3</v>
      </c>
      <c r="O227" s="75">
        <f t="shared" si="71"/>
        <v>2.2741601367453012E-5</v>
      </c>
      <c r="P227" s="75">
        <f t="shared" si="71"/>
        <v>1.6975836648658257E-5</v>
      </c>
      <c r="Q227" s="75">
        <f t="shared" si="71"/>
        <v>-6.8715327323696146E-7</v>
      </c>
      <c r="R227" s="75"/>
      <c r="S227" s="75">
        <f t="shared" si="72"/>
        <v>5.482078074975291E-6</v>
      </c>
      <c r="U227">
        <f t="shared" si="64"/>
        <v>9.0189991250837053E-3</v>
      </c>
      <c r="V227" s="76">
        <f t="shared" si="65"/>
        <v>7.138186350103261E-3</v>
      </c>
      <c r="W227">
        <f t="shared" si="66"/>
        <v>-2.6308448461130683E-3</v>
      </c>
      <c r="X227" s="76">
        <f t="shared" si="73"/>
        <v>8.1342345218260643E-5</v>
      </c>
      <c r="Y227" s="76">
        <f t="shared" si="73"/>
        <v>5.0953704368800514E-5</v>
      </c>
      <c r="Z227" s="76">
        <f t="shared" si="73"/>
        <v>6.9213446043196937E-6</v>
      </c>
      <c r="AA227">
        <f t="shared" si="74"/>
        <v>1.272686911463801E-3</v>
      </c>
      <c r="AB227">
        <f t="shared" si="74"/>
        <v>1.3457297897661718E-4</v>
      </c>
      <c r="AC227">
        <f t="shared" si="74"/>
        <v>2.6308448461130683E-3</v>
      </c>
      <c r="AD227">
        <f t="shared" si="67"/>
        <v>9.0189991250837053E-3</v>
      </c>
      <c r="AE227">
        <f t="shared" si="68"/>
        <v>7.138186350103261E-3</v>
      </c>
      <c r="AF227">
        <f t="shared" si="69"/>
        <v>-2.6308448461130683E-3</v>
      </c>
      <c r="AG227">
        <f t="shared" si="75"/>
        <v>8.1342345218260643E-5</v>
      </c>
      <c r="AH227">
        <f t="shared" si="75"/>
        <v>5.0953704368800514E-5</v>
      </c>
      <c r="AI227">
        <f t="shared" si="75"/>
        <v>6.9213446043196937E-6</v>
      </c>
      <c r="AJ227">
        <f t="shared" si="76"/>
        <v>4.8148343192258289E-7</v>
      </c>
      <c r="AK227">
        <f t="shared" si="76"/>
        <v>1.2579213853815606E-8</v>
      </c>
      <c r="AL227">
        <f t="shared" si="76"/>
        <v>5.463266523207604E-6</v>
      </c>
      <c r="AM227">
        <f t="shared" si="77"/>
        <v>9.434021655345939E-5</v>
      </c>
      <c r="AN227">
        <f t="shared" si="77"/>
        <v>5.2567480065162637E-5</v>
      </c>
      <c r="AO227">
        <f t="shared" si="77"/>
        <v>8.6131502408855869E-8</v>
      </c>
    </row>
    <row r="228" spans="1:41" x14ac:dyDescent="0.4">
      <c r="A228" s="2">
        <v>226</v>
      </c>
      <c r="B228" s="3">
        <v>43563</v>
      </c>
      <c r="C228">
        <v>-3.418806748785609E-3</v>
      </c>
      <c r="D228">
        <v>-5.449604767564703E-3</v>
      </c>
      <c r="E228">
        <v>-4.8899852941917919E-3</v>
      </c>
      <c r="F228" s="77">
        <v>286.38</v>
      </c>
      <c r="G228" s="74">
        <f t="shared" si="78"/>
        <v>-1.0470108798582786E-3</v>
      </c>
      <c r="I228">
        <f t="shared" si="61"/>
        <v>-3.9976035883197251E-3</v>
      </c>
      <c r="J228">
        <f t="shared" si="62"/>
        <v>-5.4720206520095177E-3</v>
      </c>
      <c r="K228">
        <f t="shared" si="63"/>
        <v>-5.1834669842660726E-3</v>
      </c>
      <c r="M228">
        <f t="shared" si="70"/>
        <v>-5.5608935557523197E-4</v>
      </c>
      <c r="O228" s="75">
        <f t="shared" si="71"/>
        <v>2.2230248032739508E-6</v>
      </c>
      <c r="P228" s="75">
        <f t="shared" si="71"/>
        <v>3.0429324380703332E-6</v>
      </c>
      <c r="Q228" s="75">
        <f t="shared" si="71"/>
        <v>2.8824708149260113E-6</v>
      </c>
      <c r="R228" s="75"/>
      <c r="S228" s="75">
        <f t="shared" si="72"/>
        <v>3.0923537138407679E-7</v>
      </c>
      <c r="U228">
        <f t="shared" si="64"/>
        <v>-3.8328015239245138E-3</v>
      </c>
      <c r="V228" s="76">
        <f t="shared" si="65"/>
        <v>-5.4453828293007898E-3</v>
      </c>
      <c r="W228">
        <f t="shared" si="66"/>
        <v>-4.6283325487995654E-3</v>
      </c>
      <c r="X228" s="76">
        <f t="shared" si="73"/>
        <v>1.4690367521798076E-5</v>
      </c>
      <c r="Y228" s="76">
        <f t="shared" si="73"/>
        <v>2.9652194157643874E-5</v>
      </c>
      <c r="Z228" s="76">
        <f t="shared" si="73"/>
        <v>2.1421462182277483E-5</v>
      </c>
      <c r="AA228">
        <f t="shared" si="74"/>
        <v>4.1399477513890488E-4</v>
      </c>
      <c r="AB228">
        <f t="shared" si="74"/>
        <v>-4.2219382639135976E-6</v>
      </c>
      <c r="AC228">
        <f t="shared" si="74"/>
        <v>-2.6165274539222659E-4</v>
      </c>
      <c r="AD228">
        <f t="shared" si="67"/>
        <v>-3.8328015239245138E-3</v>
      </c>
      <c r="AE228">
        <f t="shared" si="68"/>
        <v>-5.4453828293007898E-3</v>
      </c>
      <c r="AF228">
        <f t="shared" si="69"/>
        <v>-4.6283325487995654E-3</v>
      </c>
      <c r="AG228">
        <f t="shared" si="75"/>
        <v>1.4690367521798076E-5</v>
      </c>
      <c r="AH228">
        <f t="shared" si="75"/>
        <v>2.9652194157643874E-5</v>
      </c>
      <c r="AI228">
        <f t="shared" si="75"/>
        <v>2.1421462182277483E-5</v>
      </c>
      <c r="AJ228">
        <f t="shared" si="76"/>
        <v>2.7159720428923445E-8</v>
      </c>
      <c r="AK228">
        <f t="shared" si="76"/>
        <v>7.0957359866165813E-10</v>
      </c>
      <c r="AL228">
        <f t="shared" si="76"/>
        <v>3.0817424144071719E-7</v>
      </c>
      <c r="AM228">
        <f t="shared" si="77"/>
        <v>1.5980834449346741E-5</v>
      </c>
      <c r="AN228">
        <f t="shared" si="77"/>
        <v>2.9943010016018669E-5</v>
      </c>
      <c r="AO228">
        <f t="shared" si="77"/>
        <v>2.6868329976976412E-5</v>
      </c>
    </row>
    <row r="229" spans="1:41" x14ac:dyDescent="0.4">
      <c r="A229" s="2">
        <v>227</v>
      </c>
      <c r="B229" s="3">
        <v>43564</v>
      </c>
      <c r="C229">
        <v>0</v>
      </c>
      <c r="D229">
        <v>-9.1491946535879765E-3</v>
      </c>
      <c r="E229">
        <v>-1.4815085785140587E-2</v>
      </c>
      <c r="F229" s="77">
        <v>286.70999999999998</v>
      </c>
      <c r="G229" s="74">
        <f t="shared" si="78"/>
        <v>1.1516517003378119E-3</v>
      </c>
      <c r="I229">
        <f t="shared" si="61"/>
        <v>-5.787968395341164E-4</v>
      </c>
      <c r="J229">
        <f t="shared" si="62"/>
        <v>-9.1716105380327921E-3</v>
      </c>
      <c r="K229">
        <f t="shared" si="63"/>
        <v>-1.5108567475214867E-2</v>
      </c>
      <c r="M229">
        <f t="shared" si="70"/>
        <v>1.6425732246208584E-3</v>
      </c>
      <c r="O229" s="75">
        <f t="shared" si="71"/>
        <v>-9.5071619111391516E-7</v>
      </c>
      <c r="P229" s="75">
        <f t="shared" si="71"/>
        <v>-1.506504189642317E-5</v>
      </c>
      <c r="Q229" s="75">
        <f t="shared" si="71"/>
        <v>-2.4816928397165505E-5</v>
      </c>
      <c r="R229" s="75"/>
      <c r="S229" s="75">
        <f t="shared" si="72"/>
        <v>2.698046798241365E-6</v>
      </c>
      <c r="U229">
        <f t="shared" si="64"/>
        <v>-1.0655881359756731E-3</v>
      </c>
      <c r="V229" s="76">
        <f t="shared" si="65"/>
        <v>-9.2502931704278937E-3</v>
      </c>
      <c r="W229">
        <f t="shared" si="66"/>
        <v>-1.6748320062852623E-2</v>
      </c>
      <c r="X229" s="76">
        <f t="shared" si="73"/>
        <v>1.1354780755321097E-6</v>
      </c>
      <c r="Y229" s="76">
        <f t="shared" si="73"/>
        <v>8.556792373886493E-5</v>
      </c>
      <c r="Z229" s="76">
        <f t="shared" si="73"/>
        <v>2.8050622492775169E-4</v>
      </c>
      <c r="AA229">
        <f t="shared" si="74"/>
        <v>1.0655881359756731E-3</v>
      </c>
      <c r="AB229">
        <f t="shared" si="74"/>
        <v>1.0109851683991693E-4</v>
      </c>
      <c r="AC229">
        <f t="shared" si="74"/>
        <v>1.9332342777120381E-3</v>
      </c>
      <c r="AD229">
        <f t="shared" si="67"/>
        <v>-1.0655881359756731E-3</v>
      </c>
      <c r="AE229">
        <f t="shared" si="68"/>
        <v>-9.2502931704278937E-3</v>
      </c>
      <c r="AF229">
        <f t="shared" si="69"/>
        <v>-1.6748320062852623E-2</v>
      </c>
      <c r="AG229">
        <f t="shared" si="75"/>
        <v>1.1354780755321097E-6</v>
      </c>
      <c r="AH229">
        <f t="shared" si="75"/>
        <v>8.556792373886493E-5</v>
      </c>
      <c r="AI229">
        <f t="shared" si="75"/>
        <v>2.8050622492775169E-4</v>
      </c>
      <c r="AJ229">
        <f t="shared" si="76"/>
        <v>2.3696576629125154E-7</v>
      </c>
      <c r="AK229">
        <f t="shared" si="76"/>
        <v>6.1909566406227415E-9</v>
      </c>
      <c r="AL229">
        <f t="shared" si="76"/>
        <v>2.6887885486647226E-6</v>
      </c>
      <c r="AM229">
        <f t="shared" si="77"/>
        <v>3.350057814546817E-7</v>
      </c>
      <c r="AN229">
        <f t="shared" si="77"/>
        <v>8.4118439861354164E-5</v>
      </c>
      <c r="AO229">
        <f t="shared" si="77"/>
        <v>2.2826881115312056E-4</v>
      </c>
    </row>
    <row r="230" spans="1:41" x14ac:dyDescent="0.4">
      <c r="A230" s="2">
        <v>228</v>
      </c>
      <c r="B230" s="3">
        <v>43565</v>
      </c>
      <c r="C230">
        <v>5.1238369998694664E-3</v>
      </c>
      <c r="D230">
        <v>1.8215439891341119E-2</v>
      </c>
      <c r="E230">
        <v>1.9705071079332337E-2</v>
      </c>
      <c r="F230" s="77">
        <v>287.92</v>
      </c>
      <c r="G230" s="74">
        <f t="shared" si="78"/>
        <v>4.2114118245773638E-3</v>
      </c>
      <c r="I230">
        <f t="shared" si="61"/>
        <v>4.5450401603353502E-3</v>
      </c>
      <c r="J230">
        <f t="shared" si="62"/>
        <v>1.8193024006896305E-2</v>
      </c>
      <c r="K230">
        <f t="shared" si="63"/>
        <v>1.9411589389258056E-2</v>
      </c>
      <c r="M230">
        <f t="shared" si="70"/>
        <v>4.7023333488604106E-3</v>
      </c>
      <c r="O230" s="75">
        <f t="shared" si="71"/>
        <v>2.1372293917854784E-5</v>
      </c>
      <c r="P230" s="75">
        <f t="shared" si="71"/>
        <v>8.5549663504246544E-5</v>
      </c>
      <c r="Q230" s="75">
        <f t="shared" si="71"/>
        <v>9.1279764139493046E-5</v>
      </c>
      <c r="R230" s="75"/>
      <c r="S230" s="75">
        <f t="shared" si="72"/>
        <v>2.2111938923804762E-5</v>
      </c>
      <c r="U230">
        <f t="shared" si="64"/>
        <v>3.1514615284174399E-3</v>
      </c>
      <c r="V230" s="76">
        <f t="shared" si="65"/>
        <v>1.7967772577771726E-2</v>
      </c>
      <c r="W230">
        <f t="shared" si="66"/>
        <v>1.4717330916544324E-2</v>
      </c>
      <c r="X230" s="76">
        <f t="shared" si="73"/>
        <v>9.931709765095186E-6</v>
      </c>
      <c r="Y230" s="76">
        <f t="shared" si="73"/>
        <v>3.228408514065256E-4</v>
      </c>
      <c r="Z230" s="76">
        <f t="shared" si="73"/>
        <v>2.1659982930707138E-4</v>
      </c>
      <c r="AA230">
        <f t="shared" si="74"/>
        <v>1.9723754714520265E-3</v>
      </c>
      <c r="AB230">
        <f t="shared" si="74"/>
        <v>2.476673135693914E-4</v>
      </c>
      <c r="AC230">
        <f t="shared" si="74"/>
        <v>4.9877401627880123E-3</v>
      </c>
      <c r="AD230">
        <f t="shared" si="67"/>
        <v>3.1514615284174399E-3</v>
      </c>
      <c r="AE230">
        <f t="shared" si="68"/>
        <v>1.7967772577771726E-2</v>
      </c>
      <c r="AF230">
        <f t="shared" si="69"/>
        <v>1.4717330916544324E-2</v>
      </c>
      <c r="AG230">
        <f t="shared" si="75"/>
        <v>9.931709765095186E-6</v>
      </c>
      <c r="AH230">
        <f t="shared" si="75"/>
        <v>3.228408514065256E-4</v>
      </c>
      <c r="AI230">
        <f t="shared" si="75"/>
        <v>2.1659982930707138E-4</v>
      </c>
      <c r="AJ230">
        <f t="shared" si="76"/>
        <v>1.9420614033381939E-6</v>
      </c>
      <c r="AK230">
        <f t="shared" si="76"/>
        <v>5.0738206322664059E-8</v>
      </c>
      <c r="AL230">
        <f t="shared" si="76"/>
        <v>2.2036062608644665E-5</v>
      </c>
      <c r="AM230">
        <f t="shared" si="77"/>
        <v>2.0657390059061187E-5</v>
      </c>
      <c r="AN230">
        <f t="shared" si="77"/>
        <v>3.309861225155053E-4</v>
      </c>
      <c r="AO230">
        <f t="shared" si="77"/>
        <v>3.7680980261715598E-4</v>
      </c>
    </row>
    <row r="231" spans="1:41" x14ac:dyDescent="0.4">
      <c r="A231" s="2">
        <v>229</v>
      </c>
      <c r="B231" s="3">
        <v>43566</v>
      </c>
      <c r="C231">
        <v>8.4818150559091299E-3</v>
      </c>
      <c r="D231">
        <v>-1.0889399799268319E-2</v>
      </c>
      <c r="E231">
        <v>0</v>
      </c>
      <c r="F231" s="77">
        <v>287.42</v>
      </c>
      <c r="G231" s="74">
        <f t="shared" si="78"/>
        <v>-1.7381031246744936E-3</v>
      </c>
      <c r="I231">
        <f t="shared" si="61"/>
        <v>7.9030182163750129E-3</v>
      </c>
      <c r="J231">
        <f t="shared" si="62"/>
        <v>-1.0911815683713135E-2</v>
      </c>
      <c r="K231">
        <f t="shared" si="63"/>
        <v>-2.9348169007428022E-4</v>
      </c>
      <c r="M231">
        <f t="shared" si="70"/>
        <v>-1.247181600391447E-3</v>
      </c>
      <c r="O231" s="75">
        <f t="shared" si="71"/>
        <v>-9.8564989070213477E-6</v>
      </c>
      <c r="P231" s="75">
        <f t="shared" si="71"/>
        <v>1.360901574758984E-5</v>
      </c>
      <c r="Q231" s="75">
        <f t="shared" si="71"/>
        <v>3.6602496391242749E-7</v>
      </c>
      <c r="R231" s="75"/>
      <c r="S231" s="75">
        <f t="shared" si="72"/>
        <v>1.5554619443549712E-6</v>
      </c>
      <c r="U231">
        <f t="shared" si="64"/>
        <v>8.2726316613358879E-3</v>
      </c>
      <c r="V231" s="76">
        <f t="shared" si="65"/>
        <v>-1.0852073122515482E-2</v>
      </c>
      <c r="W231">
        <f t="shared" si="66"/>
        <v>9.5155824229654093E-4</v>
      </c>
      <c r="X231" s="76">
        <f t="shared" si="73"/>
        <v>6.8436434604136974E-5</v>
      </c>
      <c r="Y231" s="76">
        <f t="shared" si="73"/>
        <v>1.1776749105642293E-4</v>
      </c>
      <c r="Z231" s="76">
        <f t="shared" si="73"/>
        <v>9.0546308848248245E-7</v>
      </c>
      <c r="AA231">
        <f t="shared" si="74"/>
        <v>2.0918339457324186E-4</v>
      </c>
      <c r="AB231">
        <f t="shared" si="74"/>
        <v>-3.7326676752836308E-5</v>
      </c>
      <c r="AC231">
        <f t="shared" si="74"/>
        <v>-9.5155824229654093E-4</v>
      </c>
      <c r="AD231">
        <f t="shared" si="67"/>
        <v>8.2726316613358879E-3</v>
      </c>
      <c r="AE231">
        <f t="shared" si="68"/>
        <v>-1.0852073122515482E-2</v>
      </c>
      <c r="AF231">
        <f t="shared" si="69"/>
        <v>9.5155824229654093E-4</v>
      </c>
      <c r="AG231">
        <f t="shared" si="75"/>
        <v>6.8436434604136974E-5</v>
      </c>
      <c r="AH231">
        <f t="shared" si="75"/>
        <v>1.1776749105642293E-4</v>
      </c>
      <c r="AI231">
        <f t="shared" si="75"/>
        <v>9.0546308848248245E-7</v>
      </c>
      <c r="AJ231">
        <f t="shared" si="76"/>
        <v>1.3661409869584545E-7</v>
      </c>
      <c r="AK231">
        <f t="shared" si="76"/>
        <v>3.5691736184551145E-9</v>
      </c>
      <c r="AL231">
        <f t="shared" si="76"/>
        <v>1.5501244331979387E-6</v>
      </c>
      <c r="AM231">
        <f t="shared" si="77"/>
        <v>6.2457696928355292E-5</v>
      </c>
      <c r="AN231">
        <f t="shared" si="77"/>
        <v>1.1906772151532794E-4</v>
      </c>
      <c r="AO231">
        <f t="shared" si="77"/>
        <v>8.6131502408855869E-8</v>
      </c>
    </row>
    <row r="232" spans="1:41" x14ac:dyDescent="0.4">
      <c r="A232" s="2">
        <v>230</v>
      </c>
      <c r="B232" s="3">
        <v>43567</v>
      </c>
      <c r="C232">
        <v>1.1754963231443684E-2</v>
      </c>
      <c r="D232">
        <v>1.8231545615151783E-3</v>
      </c>
      <c r="E232">
        <v>0</v>
      </c>
      <c r="F232" s="77">
        <v>288.37</v>
      </c>
      <c r="G232" s="74">
        <f t="shared" si="78"/>
        <v>3.2998171626089879E-3</v>
      </c>
      <c r="I232">
        <f t="shared" si="61"/>
        <v>1.1176166391909567E-2</v>
      </c>
      <c r="J232">
        <f t="shared" si="62"/>
        <v>1.8007386770703634E-3</v>
      </c>
      <c r="K232">
        <f t="shared" si="63"/>
        <v>-2.9348169007428022E-4</v>
      </c>
      <c r="M232">
        <f t="shared" si="70"/>
        <v>3.7907386868920347E-3</v>
      </c>
      <c r="O232" s="75">
        <f t="shared" si="71"/>
        <v>4.2365926312954162E-5</v>
      </c>
      <c r="P232" s="75">
        <f t="shared" si="71"/>
        <v>6.8261297681534088E-6</v>
      </c>
      <c r="Q232" s="75">
        <f t="shared" si="71"/>
        <v>-1.1125123964590322E-6</v>
      </c>
      <c r="R232" s="75"/>
      <c r="S232" s="75">
        <f t="shared" si="72"/>
        <v>1.4369699792299948E-5</v>
      </c>
      <c r="U232">
        <f t="shared" si="64"/>
        <v>1.0052747008101413E-2</v>
      </c>
      <c r="V232" s="76">
        <f t="shared" si="65"/>
        <v>1.6191545052746351E-3</v>
      </c>
      <c r="W232">
        <f t="shared" si="66"/>
        <v>-4.0777108968571485E-3</v>
      </c>
      <c r="X232" s="76">
        <f t="shared" si="73"/>
        <v>1.0105772240889191E-4</v>
      </c>
      <c r="Y232" s="76">
        <f t="shared" si="73"/>
        <v>2.6216613119511483E-6</v>
      </c>
      <c r="Z232" s="76">
        <f t="shared" si="73"/>
        <v>1.6627726158347529E-5</v>
      </c>
      <c r="AA232">
        <f t="shared" si="74"/>
        <v>1.7022162233422708E-3</v>
      </c>
      <c r="AB232">
        <f t="shared" si="74"/>
        <v>2.0400005624054328E-4</v>
      </c>
      <c r="AC232">
        <f t="shared" si="74"/>
        <v>4.0777108968571485E-3</v>
      </c>
      <c r="AD232">
        <f t="shared" si="67"/>
        <v>1.0052747008101413E-2</v>
      </c>
      <c r="AE232">
        <f t="shared" si="68"/>
        <v>1.6191545052746351E-3</v>
      </c>
      <c r="AF232">
        <f t="shared" si="69"/>
        <v>-4.0777108968571485E-3</v>
      </c>
      <c r="AG232">
        <f t="shared" si="75"/>
        <v>1.0105772240889191E-4</v>
      </c>
      <c r="AH232">
        <f t="shared" si="75"/>
        <v>2.6216613119511483E-6</v>
      </c>
      <c r="AI232">
        <f t="shared" si="75"/>
        <v>1.6627726158347529E-5</v>
      </c>
      <c r="AJ232">
        <f t="shared" si="76"/>
        <v>1.2620711119158932E-6</v>
      </c>
      <c r="AK232">
        <f t="shared" si="76"/>
        <v>3.2972811446740558E-8</v>
      </c>
      <c r="AL232">
        <f t="shared" si="76"/>
        <v>1.4320390689468495E-5</v>
      </c>
      <c r="AM232">
        <f t="shared" si="77"/>
        <v>1.249066952196489E-4</v>
      </c>
      <c r="AN232">
        <f t="shared" si="77"/>
        <v>3.2426597830971227E-6</v>
      </c>
      <c r="AO232">
        <f t="shared" si="77"/>
        <v>8.6131502408855869E-8</v>
      </c>
    </row>
    <row r="233" spans="1:41" x14ac:dyDescent="0.4">
      <c r="A233" s="2">
        <v>231</v>
      </c>
      <c r="B233" s="3">
        <v>43570</v>
      </c>
      <c r="C233">
        <v>4.9958471933716697E-3</v>
      </c>
      <c r="D233">
        <v>1.8198367169858993E-3</v>
      </c>
      <c r="E233">
        <v>7.51527223793447E-2</v>
      </c>
      <c r="F233" s="77">
        <v>289.38</v>
      </c>
      <c r="G233" s="74">
        <f t="shared" si="78"/>
        <v>3.4963255002255934E-3</v>
      </c>
      <c r="I233">
        <f t="shared" si="61"/>
        <v>4.4170503538375535E-3</v>
      </c>
      <c r="J233">
        <f t="shared" si="62"/>
        <v>1.7974208325410843E-3</v>
      </c>
      <c r="K233">
        <f t="shared" si="63"/>
        <v>7.4859240689270426E-2</v>
      </c>
      <c r="M233">
        <f t="shared" si="70"/>
        <v>3.9872470245086401E-3</v>
      </c>
      <c r="O233" s="75">
        <f t="shared" si="71"/>
        <v>1.7611870880443621E-5</v>
      </c>
      <c r="P233" s="75">
        <f t="shared" si="71"/>
        <v>7.1667608663392814E-6</v>
      </c>
      <c r="Q233" s="75">
        <f t="shared" si="71"/>
        <v>2.9848228469526962E-4</v>
      </c>
      <c r="R233" s="75"/>
      <c r="S233" s="75">
        <f t="shared" si="72"/>
        <v>1.5898138834453004E-5</v>
      </c>
      <c r="U233">
        <f t="shared" si="64"/>
        <v>3.2353939629991384E-3</v>
      </c>
      <c r="V233" s="76">
        <f t="shared" si="65"/>
        <v>1.6064235076149506E-3</v>
      </c>
      <c r="W233">
        <f t="shared" si="66"/>
        <v>7.0878840590213571E-2</v>
      </c>
      <c r="X233" s="76">
        <f t="shared" si="73"/>
        <v>1.046777409581127E-5</v>
      </c>
      <c r="Y233" s="76">
        <f t="shared" si="73"/>
        <v>2.580596485817921E-6</v>
      </c>
      <c r="Z233" s="76">
        <f t="shared" si="73"/>
        <v>5.023810043412907E-3</v>
      </c>
      <c r="AA233">
        <f t="shared" si="74"/>
        <v>1.7604532303725313E-3</v>
      </c>
      <c r="AB233">
        <f t="shared" si="74"/>
        <v>2.1341320937094866E-4</v>
      </c>
      <c r="AC233">
        <f t="shared" si="74"/>
        <v>4.2738817891311287E-3</v>
      </c>
      <c r="AD233">
        <f t="shared" si="67"/>
        <v>3.2353939629991384E-3</v>
      </c>
      <c r="AE233">
        <f t="shared" si="68"/>
        <v>1.6064235076149506E-3</v>
      </c>
      <c r="AF233">
        <f t="shared" si="69"/>
        <v>7.0878840590213571E-2</v>
      </c>
      <c r="AG233">
        <f t="shared" si="75"/>
        <v>1.046777409581127E-5</v>
      </c>
      <c r="AH233">
        <f t="shared" si="75"/>
        <v>2.580596485817921E-6</v>
      </c>
      <c r="AI233">
        <f t="shared" si="75"/>
        <v>5.023810043412907E-3</v>
      </c>
      <c r="AJ233">
        <f t="shared" si="76"/>
        <v>1.3963118260092689E-6</v>
      </c>
      <c r="AK233">
        <f t="shared" si="76"/>
        <v>3.6479978128939074E-8</v>
      </c>
      <c r="AL233">
        <f t="shared" si="76"/>
        <v>1.5843584948571765E-5</v>
      </c>
      <c r="AM233">
        <f t="shared" si="77"/>
        <v>1.9510333828336456E-5</v>
      </c>
      <c r="AN233">
        <f t="shared" si="77"/>
        <v>3.2307216492526847E-6</v>
      </c>
      <c r="AO233">
        <f t="shared" si="77"/>
        <v>5.6039059165741206E-3</v>
      </c>
    </row>
    <row r="234" spans="1:41" x14ac:dyDescent="0.4">
      <c r="A234" s="2">
        <v>232</v>
      </c>
      <c r="B234" s="3">
        <v>43571</v>
      </c>
      <c r="C234">
        <v>-8.3403319162189508E-3</v>
      </c>
      <c r="D234">
        <v>-7.2993024816116079E-3</v>
      </c>
      <c r="E234">
        <v>6.1422812626406142E-2</v>
      </c>
      <c r="F234" s="77">
        <v>290.62</v>
      </c>
      <c r="G234" s="74">
        <f t="shared" si="78"/>
        <v>4.2758685836142684E-3</v>
      </c>
      <c r="I234">
        <f t="shared" si="61"/>
        <v>-8.9191287557530679E-3</v>
      </c>
      <c r="J234">
        <f t="shared" si="62"/>
        <v>-7.3217183660564226E-3</v>
      </c>
      <c r="K234">
        <f t="shared" si="63"/>
        <v>6.1129330936331862E-2</v>
      </c>
      <c r="M234">
        <f t="shared" si="70"/>
        <v>4.7667901078973151E-3</v>
      </c>
      <c r="O234" s="75">
        <f t="shared" si="71"/>
        <v>-4.2515614723986214E-5</v>
      </c>
      <c r="P234" s="75">
        <f t="shared" si="71"/>
        <v>-3.490109468012785E-5</v>
      </c>
      <c r="Q234" s="75">
        <f t="shared" si="71"/>
        <v>2.9139069000968805E-4</v>
      </c>
      <c r="R234" s="75"/>
      <c r="S234" s="75">
        <f t="shared" si="72"/>
        <v>2.2722287932747696E-5</v>
      </c>
      <c r="U234">
        <f t="shared" si="64"/>
        <v>-1.0331809725895952E-2</v>
      </c>
      <c r="V234" s="76">
        <f t="shared" si="65"/>
        <v>-7.5500574063758373E-3</v>
      </c>
      <c r="W234">
        <f t="shared" si="66"/>
        <v>5.6370726390129744E-2</v>
      </c>
      <c r="X234" s="76">
        <f t="shared" si="73"/>
        <v>1.0674629221211819E-4</v>
      </c>
      <c r="Y234" s="76">
        <f t="shared" si="73"/>
        <v>5.7003366839570632E-5</v>
      </c>
      <c r="Z234" s="76">
        <f t="shared" si="73"/>
        <v>3.17765879375087E-3</v>
      </c>
      <c r="AA234">
        <f t="shared" si="74"/>
        <v>1.9914778096770018E-3</v>
      </c>
      <c r="AB234">
        <f t="shared" si="74"/>
        <v>2.5075492476422939E-4</v>
      </c>
      <c r="AC234">
        <f t="shared" si="74"/>
        <v>5.0520862362763977E-3</v>
      </c>
      <c r="AD234">
        <f t="shared" si="67"/>
        <v>-1.0331809725895952E-2</v>
      </c>
      <c r="AE234">
        <f t="shared" si="68"/>
        <v>-7.5500574063758373E-3</v>
      </c>
      <c r="AF234">
        <f t="shared" si="69"/>
        <v>5.6370726390129744E-2</v>
      </c>
      <c r="AG234">
        <f t="shared" si="75"/>
        <v>1.0674629221211819E-4</v>
      </c>
      <c r="AH234">
        <f t="shared" si="75"/>
        <v>5.7003366839570632E-5</v>
      </c>
      <c r="AI234">
        <f t="shared" si="75"/>
        <v>3.17765879375087E-3</v>
      </c>
      <c r="AJ234">
        <f t="shared" si="76"/>
        <v>1.995667523403844E-6</v>
      </c>
      <c r="AK234">
        <f t="shared" si="76"/>
        <v>5.2138717333991146E-8</v>
      </c>
      <c r="AL234">
        <f t="shared" si="76"/>
        <v>2.2644317227135465E-5</v>
      </c>
      <c r="AM234">
        <f t="shared" si="77"/>
        <v>7.9550857761701262E-5</v>
      </c>
      <c r="AN234">
        <f t="shared" si="77"/>
        <v>5.3607559831847929E-5</v>
      </c>
      <c r="AO234">
        <f t="shared" si="77"/>
        <v>3.7367951007235794E-3</v>
      </c>
    </row>
    <row r="235" spans="1:41" x14ac:dyDescent="0.4">
      <c r="A235" s="2">
        <v>233</v>
      </c>
      <c r="B235" s="3">
        <v>43572</v>
      </c>
      <c r="C235">
        <v>-5.0377940299571808E-3</v>
      </c>
      <c r="D235">
        <v>0</v>
      </c>
      <c r="E235">
        <v>0</v>
      </c>
      <c r="F235" s="77">
        <v>290.33</v>
      </c>
      <c r="G235" s="74">
        <f t="shared" si="78"/>
        <v>-9.9836483032177538E-4</v>
      </c>
      <c r="I235">
        <f t="shared" si="61"/>
        <v>-5.616590869491297E-3</v>
      </c>
      <c r="J235">
        <f t="shared" si="62"/>
        <v>-2.2415884444815022E-5</v>
      </c>
      <c r="K235">
        <f t="shared" si="63"/>
        <v>-2.9348169007428022E-4</v>
      </c>
      <c r="M235">
        <f t="shared" si="70"/>
        <v>-5.0744330603872876E-4</v>
      </c>
      <c r="O235" s="75">
        <f t="shared" si="71"/>
        <v>2.850101439481602E-6</v>
      </c>
      <c r="P235" s="75">
        <f t="shared" si="71"/>
        <v>1.1374790510459049E-8</v>
      </c>
      <c r="Q235" s="75">
        <f t="shared" si="71"/>
        <v>1.4892531907312632E-7</v>
      </c>
      <c r="R235" s="75"/>
      <c r="S235" s="75">
        <f t="shared" si="72"/>
        <v>2.5749870884351495E-7</v>
      </c>
      <c r="U235">
        <f t="shared" si="64"/>
        <v>-5.4662054978594178E-3</v>
      </c>
      <c r="V235" s="76">
        <f t="shared" si="65"/>
        <v>1.8916925398375286E-6</v>
      </c>
      <c r="W235">
        <f t="shared" si="66"/>
        <v>2.1309023115530549E-4</v>
      </c>
      <c r="X235" s="76">
        <f t="shared" si="73"/>
        <v>2.9879402544828525E-5</v>
      </c>
      <c r="Y235" s="76">
        <f t="shared" si="73"/>
        <v>3.5785006652769597E-12</v>
      </c>
      <c r="Z235" s="76">
        <f t="shared" si="73"/>
        <v>4.5407446613821524E-8</v>
      </c>
      <c r="AA235">
        <f t="shared" si="74"/>
        <v>4.2841146790223699E-4</v>
      </c>
      <c r="AB235">
        <f t="shared" si="74"/>
        <v>-1.8916925398375286E-6</v>
      </c>
      <c r="AC235">
        <f t="shared" si="74"/>
        <v>-2.1309023115530549E-4</v>
      </c>
      <c r="AD235">
        <f t="shared" si="67"/>
        <v>-5.4662054978594178E-3</v>
      </c>
      <c r="AE235">
        <f t="shared" si="68"/>
        <v>1.8916925398375286E-6</v>
      </c>
      <c r="AF235">
        <f t="shared" si="69"/>
        <v>2.1309023115530549E-4</v>
      </c>
      <c r="AG235">
        <f t="shared" si="75"/>
        <v>2.9879402544828525E-5</v>
      </c>
      <c r="AH235">
        <f t="shared" si="75"/>
        <v>3.5785006652769597E-12</v>
      </c>
      <c r="AI235">
        <f t="shared" si="75"/>
        <v>4.5407446613821524E-8</v>
      </c>
      <c r="AJ235">
        <f t="shared" si="76"/>
        <v>2.261576000085848E-8</v>
      </c>
      <c r="AK235">
        <f t="shared" si="76"/>
        <v>5.9085829886481035E-10</v>
      </c>
      <c r="AL235">
        <f t="shared" si="76"/>
        <v>2.5661511137823359E-7</v>
      </c>
      <c r="AM235">
        <f t="shared" si="77"/>
        <v>3.1546092995253004E-5</v>
      </c>
      <c r="AN235">
        <f t="shared" si="77"/>
        <v>5.0247187544330005E-10</v>
      </c>
      <c r="AO235">
        <f t="shared" si="77"/>
        <v>8.6131502408855869E-8</v>
      </c>
    </row>
    <row r="236" spans="1:41" x14ac:dyDescent="0.4">
      <c r="A236" s="2">
        <v>234</v>
      </c>
      <c r="B236" s="3">
        <v>43573</v>
      </c>
      <c r="C236">
        <v>8.3822787528044385E-3</v>
      </c>
      <c r="D236">
        <v>1.8298266770761572E-3</v>
      </c>
      <c r="E236">
        <v>-8.5470605784584083E-3</v>
      </c>
      <c r="F236" s="77">
        <v>285.82</v>
      </c>
      <c r="G236" s="74">
        <f t="shared" si="78"/>
        <v>-1.5655965008579402E-2</v>
      </c>
      <c r="I236">
        <f t="shared" si="61"/>
        <v>7.8034819132703223E-3</v>
      </c>
      <c r="J236">
        <f t="shared" si="62"/>
        <v>1.8074107926313423E-3</v>
      </c>
      <c r="K236">
        <f t="shared" si="63"/>
        <v>-8.840542268532689E-3</v>
      </c>
      <c r="M236">
        <f t="shared" si="70"/>
        <v>-1.5165043484296356E-2</v>
      </c>
      <c r="O236" s="75">
        <f t="shared" si="71"/>
        <v>-1.1834014254366457E-4</v>
      </c>
      <c r="P236" s="75">
        <f t="shared" si="71"/>
        <v>-2.740946326424085E-5</v>
      </c>
      <c r="Q236" s="75">
        <f t="shared" si="71"/>
        <v>1.3406720792705817E-4</v>
      </c>
      <c r="R236" s="75"/>
      <c r="S236" s="75">
        <f t="shared" si="72"/>
        <v>2.2997854388059937E-4</v>
      </c>
      <c r="U236">
        <f t="shared" si="64"/>
        <v>1.2297778464352347E-2</v>
      </c>
      <c r="V236" s="76">
        <f t="shared" si="65"/>
        <v>2.5338475345951885E-3</v>
      </c>
      <c r="W236">
        <f t="shared" si="66"/>
        <v>6.298459708535268E-3</v>
      </c>
      <c r="X236" s="76">
        <f t="shared" si="73"/>
        <v>1.5123535515828838E-4</v>
      </c>
      <c r="Y236" s="76">
        <f t="shared" si="73"/>
        <v>6.4203833285741148E-6</v>
      </c>
      <c r="Z236" s="76">
        <f t="shared" si="73"/>
        <v>3.9670594700042173E-5</v>
      </c>
      <c r="AA236">
        <f t="shared" si="74"/>
        <v>-3.9154997115479085E-3</v>
      </c>
      <c r="AB236">
        <f t="shared" si="74"/>
        <v>-7.0402085751903145E-4</v>
      </c>
      <c r="AC236">
        <f t="shared" si="74"/>
        <v>-1.4845520286993676E-2</v>
      </c>
      <c r="AD236">
        <f t="shared" si="67"/>
        <v>1.2297778464352347E-2</v>
      </c>
      <c r="AE236">
        <f t="shared" si="68"/>
        <v>2.5338475345951885E-3</v>
      </c>
      <c r="AF236">
        <f t="shared" si="69"/>
        <v>6.298459708535268E-3</v>
      </c>
      <c r="AG236">
        <f t="shared" si="75"/>
        <v>1.5123535515828838E-4</v>
      </c>
      <c r="AH236">
        <f t="shared" si="75"/>
        <v>6.4203833285741148E-6</v>
      </c>
      <c r="AI236">
        <f t="shared" si="75"/>
        <v>3.9670594700042173E-5</v>
      </c>
      <c r="AJ236">
        <f t="shared" si="76"/>
        <v>2.019870148906778E-5</v>
      </c>
      <c r="AK236">
        <f t="shared" si="76"/>
        <v>5.2771034007504804E-7</v>
      </c>
      <c r="AL236">
        <f t="shared" si="76"/>
        <v>2.2918938086166751E-4</v>
      </c>
      <c r="AM236">
        <f t="shared" si="77"/>
        <v>6.0894329970737051E-5</v>
      </c>
      <c r="AN236">
        <f t="shared" si="77"/>
        <v>3.2667337733202568E-6</v>
      </c>
      <c r="AO236">
        <f t="shared" si="77"/>
        <v>7.8155187601713108E-5</v>
      </c>
    </row>
    <row r="237" spans="1:41" x14ac:dyDescent="0.4">
      <c r="A237" s="2">
        <v>235</v>
      </c>
      <c r="B237" s="3">
        <v>43574</v>
      </c>
      <c r="C237">
        <v>-3.3444847228472486E-3</v>
      </c>
      <c r="D237">
        <v>9.0992438551140888E-3</v>
      </c>
      <c r="E237">
        <v>4.2826617920009493E-3</v>
      </c>
      <c r="F237" s="77">
        <v>285.89</v>
      </c>
      <c r="G237" s="74">
        <f t="shared" si="78"/>
        <v>2.4487939812080416E-4</v>
      </c>
      <c r="I237">
        <f t="shared" si="61"/>
        <v>-3.9232815623813653E-3</v>
      </c>
      <c r="J237">
        <f t="shared" si="62"/>
        <v>9.0768279706692732E-3</v>
      </c>
      <c r="K237">
        <f t="shared" si="63"/>
        <v>3.9891801019266687E-3</v>
      </c>
      <c r="M237">
        <f t="shared" si="70"/>
        <v>7.3580092240385078E-4</v>
      </c>
      <c r="O237" s="75">
        <f t="shared" si="71"/>
        <v>-2.8867541924502292E-6</v>
      </c>
      <c r="P237" s="75">
        <f t="shared" si="71"/>
        <v>6.6787383933195245E-6</v>
      </c>
      <c r="Q237" s="75">
        <f t="shared" si="71"/>
        <v>2.9352423986327304E-6</v>
      </c>
      <c r="R237" s="75"/>
      <c r="S237" s="75">
        <f t="shared" si="72"/>
        <v>5.4140299741035759E-7</v>
      </c>
      <c r="U237">
        <f t="shared" si="64"/>
        <v>-4.1413427602451864E-3</v>
      </c>
      <c r="V237" s="76">
        <f t="shared" si="65"/>
        <v>9.0415815946626021E-3</v>
      </c>
      <c r="W237">
        <f t="shared" si="66"/>
        <v>3.2546427014546403E-3</v>
      </c>
      <c r="X237" s="76">
        <f t="shared" si="73"/>
        <v>1.715071985783522E-5</v>
      </c>
      <c r="Y237" s="76">
        <f t="shared" si="73"/>
        <v>8.175019773294152E-5</v>
      </c>
      <c r="Z237" s="76">
        <f t="shared" si="73"/>
        <v>1.0592699114131959E-5</v>
      </c>
      <c r="AA237">
        <f t="shared" si="74"/>
        <v>7.9685803739793762E-4</v>
      </c>
      <c r="AB237">
        <f t="shared" si="74"/>
        <v>5.7662260451487395E-5</v>
      </c>
      <c r="AC237">
        <f t="shared" si="74"/>
        <v>1.028019090546309E-3</v>
      </c>
      <c r="AD237">
        <f t="shared" si="67"/>
        <v>-4.1413427602451864E-3</v>
      </c>
      <c r="AE237">
        <f t="shared" si="68"/>
        <v>9.0415815946626021E-3</v>
      </c>
      <c r="AF237">
        <f t="shared" si="69"/>
        <v>3.2546427014546403E-3</v>
      </c>
      <c r="AG237">
        <f t="shared" si="75"/>
        <v>1.715071985783522E-5</v>
      </c>
      <c r="AH237">
        <f t="shared" si="75"/>
        <v>8.175019773294152E-5</v>
      </c>
      <c r="AI237">
        <f t="shared" si="75"/>
        <v>1.0592699114131959E-5</v>
      </c>
      <c r="AJ237">
        <f t="shared" si="76"/>
        <v>4.7550686013804585E-8</v>
      </c>
      <c r="AK237">
        <f t="shared" si="76"/>
        <v>1.2423070216037299E-9</v>
      </c>
      <c r="AL237">
        <f t="shared" si="76"/>
        <v>5.395451926922055E-7</v>
      </c>
      <c r="AM237">
        <f t="shared" si="77"/>
        <v>1.5392138217721567E-5</v>
      </c>
      <c r="AN237">
        <f t="shared" si="77"/>
        <v>8.2388806009124079E-5</v>
      </c>
      <c r="AO237">
        <f t="shared" si="77"/>
        <v>1.5913557885607667E-5</v>
      </c>
    </row>
    <row r="238" spans="1:41" x14ac:dyDescent="0.4">
      <c r="A238" s="2">
        <v>236</v>
      </c>
      <c r="B238" s="3">
        <v>43577</v>
      </c>
      <c r="C238">
        <v>-8.4104785085964036E-3</v>
      </c>
      <c r="D238">
        <v>-3.6297680505787237E-3</v>
      </c>
      <c r="E238">
        <v>8.5106896679086105E-3</v>
      </c>
      <c r="F238" s="77">
        <v>285.87</v>
      </c>
      <c r="G238" s="74">
        <f t="shared" si="78"/>
        <v>-6.9959423562801775E-5</v>
      </c>
      <c r="I238">
        <f t="shared" si="61"/>
        <v>-8.9892753481305206E-3</v>
      </c>
      <c r="J238">
        <f t="shared" si="62"/>
        <v>-3.6521839350235389E-3</v>
      </c>
      <c r="K238">
        <f t="shared" si="63"/>
        <v>8.2172079778343298E-3</v>
      </c>
      <c r="M238">
        <f t="shared" si="70"/>
        <v>4.2096210072024485E-4</v>
      </c>
      <c r="O238" s="75">
        <f t="shared" si="71"/>
        <v>-3.7841442345017341E-6</v>
      </c>
      <c r="P238" s="75">
        <f t="shared" si="71"/>
        <v>-1.5374310215042392E-6</v>
      </c>
      <c r="Q238" s="75">
        <f t="shared" si="71"/>
        <v>3.4591331324042947E-6</v>
      </c>
      <c r="R238" s="75"/>
      <c r="S238" s="75">
        <f t="shared" si="72"/>
        <v>1.7720909024280156E-7</v>
      </c>
      <c r="U238">
        <f t="shared" si="64"/>
        <v>-9.1140312394909617E-3</v>
      </c>
      <c r="V238" s="76">
        <f t="shared" si="65"/>
        <v>-3.6723488845836331E-3</v>
      </c>
      <c r="W238">
        <f t="shared" si="66"/>
        <v>7.7969687558582272E-3</v>
      </c>
      <c r="X238" s="76">
        <f t="shared" si="73"/>
        <v>8.3065565434417161E-5</v>
      </c>
      <c r="Y238" s="76">
        <f t="shared" si="73"/>
        <v>1.3486146330102655E-5</v>
      </c>
      <c r="Z238" s="76">
        <f t="shared" si="73"/>
        <v>6.0792721779829389E-5</v>
      </c>
      <c r="AA238">
        <f t="shared" si="74"/>
        <v>7.0355273089455753E-4</v>
      </c>
      <c r="AB238">
        <f t="shared" si="74"/>
        <v>4.2580834004909217E-5</v>
      </c>
      <c r="AC238">
        <f t="shared" si="74"/>
        <v>7.1372091205038296E-4</v>
      </c>
      <c r="AD238">
        <f t="shared" si="67"/>
        <v>-9.1140312394909617E-3</v>
      </c>
      <c r="AE238">
        <f t="shared" si="68"/>
        <v>-3.6723488845836331E-3</v>
      </c>
      <c r="AF238">
        <f t="shared" si="69"/>
        <v>7.7969687558582272E-3</v>
      </c>
      <c r="AG238">
        <f t="shared" si="75"/>
        <v>8.3065565434417161E-5</v>
      </c>
      <c r="AH238">
        <f t="shared" si="75"/>
        <v>1.3486146330102655E-5</v>
      </c>
      <c r="AI238">
        <f t="shared" si="75"/>
        <v>6.0792721779829389E-5</v>
      </c>
      <c r="AJ238">
        <f t="shared" si="76"/>
        <v>1.5564032429138188E-8</v>
      </c>
      <c r="AK238">
        <f t="shared" si="76"/>
        <v>4.0662519076114306E-10</v>
      </c>
      <c r="AL238">
        <f t="shared" si="76"/>
        <v>1.7660100368708016E-7</v>
      </c>
      <c r="AM238">
        <f t="shared" si="77"/>
        <v>8.0807071284507093E-5</v>
      </c>
      <c r="AN238">
        <f t="shared" si="77"/>
        <v>1.3338447495244021E-5</v>
      </c>
      <c r="AO238">
        <f t="shared" si="77"/>
        <v>6.7522506950984157E-5</v>
      </c>
    </row>
    <row r="239" spans="1:41" x14ac:dyDescent="0.4">
      <c r="A239" s="2">
        <v>237</v>
      </c>
      <c r="B239" s="3">
        <v>43578</v>
      </c>
      <c r="C239">
        <v>1.6750810424815351E-2</v>
      </c>
      <c r="D239">
        <v>1.8165309263977853E-3</v>
      </c>
      <c r="E239">
        <v>-1.279335145990947E-2</v>
      </c>
      <c r="F239" s="77">
        <v>286.47000000000003</v>
      </c>
      <c r="G239" s="74">
        <f t="shared" si="78"/>
        <v>2.0966566020143118E-3</v>
      </c>
      <c r="I239">
        <f t="shared" si="61"/>
        <v>1.6172013585281236E-2</v>
      </c>
      <c r="J239">
        <f t="shared" si="62"/>
        <v>1.7941150419529704E-3</v>
      </c>
      <c r="K239">
        <f t="shared" si="63"/>
        <v>-1.308683314998375E-2</v>
      </c>
      <c r="M239">
        <f t="shared" si="70"/>
        <v>2.5875781262973585E-3</v>
      </c>
      <c r="O239" s="75">
        <f t="shared" si="71"/>
        <v>4.1846348611457449E-5</v>
      </c>
      <c r="P239" s="75">
        <f t="shared" si="71"/>
        <v>4.6424128386185738E-6</v>
      </c>
      <c r="Q239" s="75">
        <f t="shared" si="71"/>
        <v>-3.386320320140111E-5</v>
      </c>
      <c r="R239" s="75"/>
      <c r="S239" s="75">
        <f t="shared" si="72"/>
        <v>6.695560559692549E-6</v>
      </c>
      <c r="U239">
        <f t="shared" si="64"/>
        <v>1.5405161616757973E-2</v>
      </c>
      <c r="V239" s="76">
        <f t="shared" si="65"/>
        <v>1.6701647331001906E-3</v>
      </c>
      <c r="W239">
        <f t="shared" si="66"/>
        <v>-1.5669967870988549E-2</v>
      </c>
      <c r="X239" s="76">
        <f t="shared" si="73"/>
        <v>2.3731900443843312E-4</v>
      </c>
      <c r="Y239" s="76">
        <f t="shared" si="73"/>
        <v>2.7894502356916309E-6</v>
      </c>
      <c r="Z239" s="76">
        <f t="shared" si="73"/>
        <v>2.455478930778134E-4</v>
      </c>
      <c r="AA239">
        <f t="shared" si="74"/>
        <v>1.3456488080573772E-3</v>
      </c>
      <c r="AB239">
        <f t="shared" si="74"/>
        <v>1.4636619329759471E-4</v>
      </c>
      <c r="AC239">
        <f t="shared" si="74"/>
        <v>2.8766164110790794E-3</v>
      </c>
      <c r="AD239">
        <f t="shared" si="67"/>
        <v>1.5405161616757973E-2</v>
      </c>
      <c r="AE239">
        <f t="shared" si="68"/>
        <v>1.6701647331001906E-3</v>
      </c>
      <c r="AF239">
        <f t="shared" si="69"/>
        <v>-1.5669967870988549E-2</v>
      </c>
      <c r="AG239">
        <f t="shared" si="75"/>
        <v>2.3731900443843312E-4</v>
      </c>
      <c r="AH239">
        <f t="shared" si="75"/>
        <v>2.7894502356916309E-6</v>
      </c>
      <c r="AI239">
        <f t="shared" si="75"/>
        <v>2.455478930778134E-4</v>
      </c>
      <c r="AJ239">
        <f t="shared" si="76"/>
        <v>5.8806194162800011E-7</v>
      </c>
      <c r="AK239">
        <f t="shared" si="76"/>
        <v>1.5363679064699478E-8</v>
      </c>
      <c r="AL239">
        <f t="shared" si="76"/>
        <v>6.6725849868605421E-6</v>
      </c>
      <c r="AM239">
        <f t="shared" si="77"/>
        <v>2.6153402340252087E-4</v>
      </c>
      <c r="AN239">
        <f t="shared" si="77"/>
        <v>3.2188487837619087E-6</v>
      </c>
      <c r="AO239">
        <f t="shared" si="77"/>
        <v>1.7126520189551361E-4</v>
      </c>
    </row>
    <row r="240" spans="1:41" x14ac:dyDescent="0.4">
      <c r="A240" s="2">
        <v>238</v>
      </c>
      <c r="B240" s="3">
        <v>43579</v>
      </c>
      <c r="C240">
        <v>1.1560822401076006E-2</v>
      </c>
      <c r="D240">
        <v>0</v>
      </c>
      <c r="E240">
        <v>1.2793351459909542E-2</v>
      </c>
      <c r="F240" s="77">
        <v>283.7</v>
      </c>
      <c r="G240" s="74">
        <f t="shared" si="78"/>
        <v>-9.7164768154153515E-3</v>
      </c>
      <c r="I240">
        <f t="shared" si="61"/>
        <v>1.0982025561541889E-2</v>
      </c>
      <c r="J240">
        <f t="shared" si="62"/>
        <v>-2.2415884444815022E-5</v>
      </c>
      <c r="K240">
        <f t="shared" si="63"/>
        <v>1.2499869769835262E-2</v>
      </c>
      <c r="M240">
        <f t="shared" si="70"/>
        <v>-9.2255552911323056E-3</v>
      </c>
      <c r="O240" s="75">
        <f t="shared" si="71"/>
        <v>-1.01315284026633E-4</v>
      </c>
      <c r="P240" s="75">
        <f t="shared" si="71"/>
        <v>2.0679898134527356E-7</v>
      </c>
      <c r="Q240" s="75">
        <f t="shared" si="71"/>
        <v>-1.1531823969356846E-4</v>
      </c>
      <c r="R240" s="75"/>
      <c r="S240" s="75">
        <f t="shared" si="72"/>
        <v>8.5110870429739276E-5</v>
      </c>
      <c r="U240">
        <f t="shared" si="64"/>
        <v>1.3716101554775104E-2</v>
      </c>
      <c r="V240" s="76">
        <f t="shared" si="65"/>
        <v>4.1950716941502249E-4</v>
      </c>
      <c r="W240">
        <f t="shared" si="66"/>
        <v>2.1709582879898402E-2</v>
      </c>
      <c r="X240" s="76">
        <f t="shared" si="73"/>
        <v>1.8813144186090403E-4</v>
      </c>
      <c r="Y240" s="76">
        <f t="shared" si="73"/>
        <v>1.7598626519060439E-7</v>
      </c>
      <c r="Z240" s="76">
        <f t="shared" si="73"/>
        <v>4.7130598881917778E-4</v>
      </c>
      <c r="AA240">
        <f t="shared" si="74"/>
        <v>-2.1552791536990981E-3</v>
      </c>
      <c r="AB240">
        <f t="shared" si="74"/>
        <v>-4.1950716941502249E-4</v>
      </c>
      <c r="AC240">
        <f t="shared" si="74"/>
        <v>-8.9162314199888581E-3</v>
      </c>
      <c r="AD240">
        <f t="shared" si="67"/>
        <v>1.3716101554775104E-2</v>
      </c>
      <c r="AE240">
        <f t="shared" si="68"/>
        <v>4.1950716941502249E-4</v>
      </c>
      <c r="AF240">
        <f t="shared" si="69"/>
        <v>2.1709582879898402E-2</v>
      </c>
      <c r="AG240">
        <f t="shared" si="75"/>
        <v>1.8813144186090403E-4</v>
      </c>
      <c r="AH240">
        <f t="shared" si="75"/>
        <v>1.7598626519060439E-7</v>
      </c>
      <c r="AI240">
        <f t="shared" si="75"/>
        <v>4.7130598881917778E-4</v>
      </c>
      <c r="AJ240">
        <f t="shared" si="76"/>
        <v>7.4751715367741874E-6</v>
      </c>
      <c r="AK240">
        <f t="shared" si="76"/>
        <v>1.9529598553280488E-7</v>
      </c>
      <c r="AL240">
        <f t="shared" si="76"/>
        <v>8.4818815569668847E-5</v>
      </c>
      <c r="AM240">
        <f t="shared" si="77"/>
        <v>1.2060488543435944E-4</v>
      </c>
      <c r="AN240">
        <f t="shared" si="77"/>
        <v>5.0247187544330005E-10</v>
      </c>
      <c r="AO240">
        <f t="shared" si="77"/>
        <v>1.5624674426284143E-4</v>
      </c>
    </row>
    <row r="241" spans="1:41" x14ac:dyDescent="0.4">
      <c r="A241" s="2">
        <v>239</v>
      </c>
      <c r="B241" s="3">
        <v>43580</v>
      </c>
      <c r="C241">
        <v>-1.6433857437300147E-3</v>
      </c>
      <c r="D241">
        <v>-1.816530926397894E-3</v>
      </c>
      <c r="E241">
        <v>-1.7094433359300068E-2</v>
      </c>
      <c r="F241" s="77">
        <v>282.83</v>
      </c>
      <c r="G241" s="74">
        <f t="shared" si="78"/>
        <v>-3.0713313819142139E-3</v>
      </c>
      <c r="I241">
        <f t="shared" si="61"/>
        <v>-2.2221825832641311E-3</v>
      </c>
      <c r="J241">
        <f t="shared" si="62"/>
        <v>-1.8389468108427089E-3</v>
      </c>
      <c r="K241">
        <f t="shared" si="63"/>
        <v>-1.7387915049374349E-2</v>
      </c>
      <c r="M241">
        <f t="shared" si="70"/>
        <v>-2.5804098576311671E-3</v>
      </c>
      <c r="O241" s="75">
        <f t="shared" si="71"/>
        <v>5.7341418433110561E-6</v>
      </c>
      <c r="P241" s="75">
        <f t="shared" si="71"/>
        <v>4.7452364783579234E-6</v>
      </c>
      <c r="Q241" s="75">
        <f t="shared" si="71"/>
        <v>4.4867947397058891E-5</v>
      </c>
      <c r="R241" s="75"/>
      <c r="S241" s="75">
        <f t="shared" si="72"/>
        <v>6.6585150333601005E-6</v>
      </c>
      <c r="U241">
        <f t="shared" si="64"/>
        <v>-1.4574549954046684E-3</v>
      </c>
      <c r="V241" s="76">
        <f t="shared" si="65"/>
        <v>-1.7153398767874221E-3</v>
      </c>
      <c r="W241">
        <f t="shared" si="66"/>
        <v>-1.4811936287640092E-2</v>
      </c>
      <c r="X241" s="76">
        <f t="shared" si="73"/>
        <v>2.124175063630022E-6</v>
      </c>
      <c r="Y241" s="76">
        <f t="shared" si="73"/>
        <v>2.9423908928970888E-6</v>
      </c>
      <c r="Z241" s="76">
        <f t="shared" si="73"/>
        <v>2.1939345658910934E-4</v>
      </c>
      <c r="AA241">
        <f t="shared" si="74"/>
        <v>-1.8593074832534641E-4</v>
      </c>
      <c r="AB241">
        <f t="shared" si="74"/>
        <v>-1.0119104961047187E-4</v>
      </c>
      <c r="AC241">
        <f t="shared" si="74"/>
        <v>-2.2824970716599766E-3</v>
      </c>
      <c r="AD241">
        <f t="shared" si="67"/>
        <v>-1.4574549954046684E-3</v>
      </c>
      <c r="AE241">
        <f t="shared" si="68"/>
        <v>-1.7153398767874221E-3</v>
      </c>
      <c r="AF241">
        <f t="shared" si="69"/>
        <v>-1.4811936287640092E-2</v>
      </c>
      <c r="AG241">
        <f t="shared" si="75"/>
        <v>2.124175063630022E-6</v>
      </c>
      <c r="AH241">
        <f t="shared" si="75"/>
        <v>2.9423908928970888E-6</v>
      </c>
      <c r="AI241">
        <f t="shared" si="75"/>
        <v>2.1939345658910934E-4</v>
      </c>
      <c r="AJ241">
        <f t="shared" si="76"/>
        <v>5.8480828363335245E-7</v>
      </c>
      <c r="AK241">
        <f t="shared" si="76"/>
        <v>1.5278674146548045E-8</v>
      </c>
      <c r="AL241">
        <f t="shared" si="76"/>
        <v>6.6356665809059553E-6</v>
      </c>
      <c r="AM241">
        <f t="shared" si="77"/>
        <v>4.9380954333624471E-6</v>
      </c>
      <c r="AN241">
        <f t="shared" si="77"/>
        <v>3.3817253731085699E-6</v>
      </c>
      <c r="AO241">
        <f t="shared" si="77"/>
        <v>3.0233958976425896E-4</v>
      </c>
    </row>
    <row r="242" spans="1:41" x14ac:dyDescent="0.4">
      <c r="A242" s="2">
        <v>240</v>
      </c>
      <c r="B242" s="3">
        <v>43581</v>
      </c>
      <c r="C242">
        <v>-1.324522675002068E-2</v>
      </c>
      <c r="D242">
        <v>-1.8198367169859828E-3</v>
      </c>
      <c r="E242">
        <v>-8.6580627431145415E-3</v>
      </c>
      <c r="F242" s="77">
        <v>281.33999999999997</v>
      </c>
      <c r="G242" s="74">
        <f t="shared" si="78"/>
        <v>-5.2821081033415261E-3</v>
      </c>
      <c r="I242">
        <f t="shared" si="61"/>
        <v>-1.3824023589554797E-2</v>
      </c>
      <c r="J242">
        <f t="shared" si="62"/>
        <v>-1.8422526014307977E-3</v>
      </c>
      <c r="K242">
        <f t="shared" si="63"/>
        <v>-8.9515444331888221E-3</v>
      </c>
      <c r="M242">
        <f>G242-$G$246</f>
        <v>-4.7911865790584793E-3</v>
      </c>
      <c r="O242" s="75">
        <f t="shared" si="71"/>
        <v>6.6233476290862762E-5</v>
      </c>
      <c r="P242" s="75">
        <f t="shared" si="71"/>
        <v>8.8265759392108074E-6</v>
      </c>
      <c r="Q242" s="75">
        <f t="shared" si="71"/>
        <v>4.288851955013993E-5</v>
      </c>
      <c r="R242" s="75"/>
      <c r="S242" s="75">
        <f t="shared" si="72"/>
        <v>2.2955468835350093E-5</v>
      </c>
      <c r="U242">
        <f t="shared" si="64"/>
        <v>-1.2404112506533452E-2</v>
      </c>
      <c r="V242" s="76">
        <f t="shared" si="65"/>
        <v>-1.6127449200162172E-3</v>
      </c>
      <c r="W242">
        <f t="shared" si="66"/>
        <v>-4.1685853095979339E-3</v>
      </c>
      <c r="X242" s="76">
        <f t="shared" si="73"/>
        <v>1.5386200707473961E-4</v>
      </c>
      <c r="Y242" s="76">
        <f t="shared" si="73"/>
        <v>2.6009461770381149E-6</v>
      </c>
      <c r="Z242" s="76">
        <f t="shared" si="73"/>
        <v>1.7377103483395704E-5</v>
      </c>
      <c r="AA242">
        <f t="shared" si="74"/>
        <v>-8.4111424348722746E-4</v>
      </c>
      <c r="AB242">
        <f t="shared" si="74"/>
        <v>-2.0709179696976553E-4</v>
      </c>
      <c r="AC242">
        <f t="shared" si="74"/>
        <v>-4.4894774335166076E-3</v>
      </c>
      <c r="AD242">
        <f t="shared" si="67"/>
        <v>-1.2404112506533452E-2</v>
      </c>
      <c r="AE242">
        <f t="shared" si="68"/>
        <v>-1.6127449200162172E-3</v>
      </c>
      <c r="AF242">
        <f t="shared" si="69"/>
        <v>-4.1685853095979339E-3</v>
      </c>
      <c r="AG242">
        <f t="shared" si="75"/>
        <v>1.5386200707473961E-4</v>
      </c>
      <c r="AH242">
        <f t="shared" si="75"/>
        <v>2.6009461770381149E-6</v>
      </c>
      <c r="AI242">
        <f t="shared" si="75"/>
        <v>1.7377103483395704E-5</v>
      </c>
      <c r="AJ242">
        <f t="shared" si="76"/>
        <v>2.0161474836868459E-6</v>
      </c>
      <c r="AK242">
        <f t="shared" si="76"/>
        <v>5.2673775828296602E-8</v>
      </c>
      <c r="AL242">
        <f t="shared" si="76"/>
        <v>2.2876697977941309E-5</v>
      </c>
      <c r="AM242">
        <f t="shared" si="77"/>
        <v>1.911036282045675E-4</v>
      </c>
      <c r="AN242">
        <f t="shared" si="77"/>
        <v>3.3938946474785414E-6</v>
      </c>
      <c r="AO242">
        <f t="shared" si="77"/>
        <v>8.0130147739353785E-5</v>
      </c>
    </row>
    <row r="243" spans="1:41" x14ac:dyDescent="0.4">
      <c r="A243" s="2">
        <v>241</v>
      </c>
      <c r="B243" s="3">
        <v>43584</v>
      </c>
      <c r="C243">
        <v>9.950330853168092E-3</v>
      </c>
      <c r="D243">
        <v>1.8198367169858993E-3</v>
      </c>
      <c r="E243">
        <v>3.8384243008315291E-2</v>
      </c>
      <c r="F243" s="77">
        <v>286.79000000000002</v>
      </c>
      <c r="G243" s="74">
        <f t="shared" si="78"/>
        <v>1.9186338284543327E-2</v>
      </c>
      <c r="I243">
        <f t="shared" si="61"/>
        <v>9.371534013633975E-3</v>
      </c>
      <c r="J243">
        <f t="shared" si="62"/>
        <v>1.7974208325410843E-3</v>
      </c>
      <c r="K243">
        <f t="shared" si="63"/>
        <v>3.8090761318241011E-2</v>
      </c>
      <c r="M243">
        <f t="shared" si="70"/>
        <v>1.9677259808826373E-2</v>
      </c>
      <c r="O243" s="75">
        <f t="shared" si="71"/>
        <v>1.8440610959352913E-4</v>
      </c>
      <c r="P243" s="75">
        <f t="shared" si="71"/>
        <v>3.5368316707707915E-5</v>
      </c>
      <c r="Q243" s="75">
        <f t="shared" si="71"/>
        <v>7.4952180677502207E-4</v>
      </c>
      <c r="R243" s="75"/>
      <c r="S243" s="75">
        <f t="shared" si="72"/>
        <v>3.871945535840537E-4</v>
      </c>
      <c r="U243">
        <f t="shared" si="64"/>
        <v>3.5400017146907095E-3</v>
      </c>
      <c r="V243" s="76">
        <f t="shared" si="65"/>
        <v>8.5483965754465721E-4</v>
      </c>
      <c r="W243">
        <f t="shared" si="66"/>
        <v>1.8447291422650114E-2</v>
      </c>
      <c r="X243" s="76">
        <f t="shared" si="73"/>
        <v>1.2531612140013164E-5</v>
      </c>
      <c r="Y243" s="76">
        <f t="shared" si="73"/>
        <v>7.307508401110668E-7</v>
      </c>
      <c r="Z243" s="76">
        <f t="shared" si="73"/>
        <v>3.4030256083218046E-4</v>
      </c>
      <c r="AA243">
        <f t="shared" si="74"/>
        <v>6.4103291384773825E-3</v>
      </c>
      <c r="AB243">
        <f t="shared" si="74"/>
        <v>9.6499705944124207E-4</v>
      </c>
      <c r="AC243">
        <f t="shared" si="74"/>
        <v>1.9936951585665177E-2</v>
      </c>
      <c r="AD243">
        <f t="shared" si="67"/>
        <v>3.5400017146907095E-3</v>
      </c>
      <c r="AE243">
        <f t="shared" si="68"/>
        <v>8.5483965754465721E-4</v>
      </c>
      <c r="AF243">
        <f t="shared" si="69"/>
        <v>1.8447291422650114E-2</v>
      </c>
      <c r="AG243">
        <f t="shared" si="75"/>
        <v>1.2531612140013164E-5</v>
      </c>
      <c r="AH243">
        <f t="shared" si="75"/>
        <v>7.307508401110668E-7</v>
      </c>
      <c r="AI243">
        <f t="shared" si="75"/>
        <v>3.4030256083218046E-4</v>
      </c>
      <c r="AJ243">
        <f t="shared" si="76"/>
        <v>3.4006768953618539E-5</v>
      </c>
      <c r="AK243">
        <f t="shared" si="76"/>
        <v>8.8845927145764502E-7</v>
      </c>
      <c r="AL243">
        <f t="shared" si="76"/>
        <v>3.8586590953898584E-4</v>
      </c>
      <c r="AM243">
        <f t="shared" si="77"/>
        <v>8.7825649768698516E-5</v>
      </c>
      <c r="AN243">
        <f t="shared" si="77"/>
        <v>3.2307216492526847E-6</v>
      </c>
      <c r="AO243">
        <f t="shared" si="77"/>
        <v>1.4509060978032057E-3</v>
      </c>
    </row>
    <row r="244" spans="1:41" x14ac:dyDescent="0.4">
      <c r="A244" s="2">
        <v>242</v>
      </c>
      <c r="B244" s="3">
        <v>43585</v>
      </c>
      <c r="C244">
        <v>3.2948958968524846E-3</v>
      </c>
      <c r="D244">
        <v>-5.4694758045354328E-3</v>
      </c>
      <c r="E244">
        <v>4.175371410480592E-3</v>
      </c>
      <c r="F244" s="77">
        <v>284.92</v>
      </c>
      <c r="G244" s="74">
        <f t="shared" si="78"/>
        <v>-6.541801503939927E-3</v>
      </c>
      <c r="I244">
        <f t="shared" si="61"/>
        <v>2.7160990573183684E-3</v>
      </c>
      <c r="J244">
        <f t="shared" si="62"/>
        <v>-5.4918916889802475E-3</v>
      </c>
      <c r="K244">
        <f t="shared" si="63"/>
        <v>3.8818897204063118E-3</v>
      </c>
      <c r="M244">
        <f t="shared" si="70"/>
        <v>-6.0508799796568803E-3</v>
      </c>
      <c r="O244" s="75">
        <f t="shared" si="71"/>
        <v>-1.6434789408692642E-5</v>
      </c>
      <c r="P244" s="75">
        <f t="shared" si="71"/>
        <v>3.3230777471294591E-5</v>
      </c>
      <c r="Q244" s="75">
        <f t="shared" si="71"/>
        <v>-2.3488848792442398E-5</v>
      </c>
      <c r="R244" s="75"/>
      <c r="S244" s="75">
        <f>M244^2</f>
        <v>3.6613148528212444E-5</v>
      </c>
      <c r="U244">
        <f t="shared" si="64"/>
        <v>4.5093315694271184E-3</v>
      </c>
      <c r="V244" s="76">
        <f t="shared" si="65"/>
        <v>-5.2020421054305597E-3</v>
      </c>
      <c r="W244">
        <f t="shared" si="66"/>
        <v>9.9223790912336442E-3</v>
      </c>
      <c r="X244" s="76">
        <f t="shared" si="73"/>
        <v>2.0334071203032039E-5</v>
      </c>
      <c r="Y244" s="76">
        <f t="shared" si="73"/>
        <v>2.7061242066672412E-5</v>
      </c>
      <c r="Z244" s="76">
        <f t="shared" si="73"/>
        <v>9.8453606830150597E-5</v>
      </c>
      <c r="AA244">
        <f t="shared" si="74"/>
        <v>-1.2144356725746343E-3</v>
      </c>
      <c r="AB244">
        <f t="shared" si="74"/>
        <v>-2.6743369910487303E-4</v>
      </c>
      <c r="AC244">
        <f t="shared" si="74"/>
        <v>-5.747007680753053E-3</v>
      </c>
      <c r="AD244">
        <f t="shared" si="67"/>
        <v>4.5093315694271184E-3</v>
      </c>
      <c r="AE244">
        <f t="shared" si="68"/>
        <v>-5.2020421054305597E-3</v>
      </c>
      <c r="AF244">
        <f t="shared" si="69"/>
        <v>9.9223790912336442E-3</v>
      </c>
      <c r="AG244">
        <f t="shared" si="75"/>
        <v>2.0334071203032039E-5</v>
      </c>
      <c r="AH244">
        <f t="shared" si="75"/>
        <v>2.7061242066672412E-5</v>
      </c>
      <c r="AI244">
        <f t="shared" si="75"/>
        <v>9.8453606830150597E-5</v>
      </c>
      <c r="AJ244">
        <f t="shared" si="76"/>
        <v>3.2156828424838606E-6</v>
      </c>
      <c r="AK244">
        <f t="shared" si="76"/>
        <v>8.401278108392761E-8</v>
      </c>
      <c r="AL244">
        <f t="shared" si="76"/>
        <v>3.6487511839077996E-5</v>
      </c>
      <c r="AM244">
        <f t="shared" si="77"/>
        <v>7.3771940891657291E-6</v>
      </c>
      <c r="AN244">
        <f t="shared" si="77"/>
        <v>3.0160874323490316E-5</v>
      </c>
      <c r="AO244">
        <f t="shared" si="77"/>
        <v>1.5069067801396194E-5</v>
      </c>
    </row>
    <row r="245" spans="1:41" x14ac:dyDescent="0.4">
      <c r="A245" s="2">
        <v>243</v>
      </c>
      <c r="B245" s="3">
        <v>43587</v>
      </c>
      <c r="C245">
        <v>1.1447385840350967E-2</v>
      </c>
      <c r="D245">
        <v>5.4694758045354761E-3</v>
      </c>
      <c r="E245">
        <v>2.4692612590371414E-2</v>
      </c>
      <c r="F245" s="77">
        <v>286.12</v>
      </c>
      <c r="G245" s="74">
        <f t="shared" si="78"/>
        <v>4.2028641300300359E-3</v>
      </c>
      <c r="I245">
        <f t="shared" si="61"/>
        <v>1.086858900081685E-2</v>
      </c>
      <c r="J245">
        <f t="shared" si="62"/>
        <v>5.4470599200906614E-3</v>
      </c>
      <c r="K245">
        <f t="shared" si="63"/>
        <v>2.4399130900297133E-2</v>
      </c>
      <c r="M245">
        <f t="shared" si="70"/>
        <v>4.6937856543130827E-3</v>
      </c>
      <c r="O245" s="75">
        <f>I245*$M245</f>
        <v>5.1014827134659088E-5</v>
      </c>
      <c r="P245" s="75">
        <f t="shared" si="71"/>
        <v>2.5567331711105314E-5</v>
      </c>
      <c r="Q245" s="75">
        <f t="shared" si="71"/>
        <v>1.1452429059752173E-4</v>
      </c>
      <c r="R245" s="75"/>
      <c r="S245" s="75">
        <f t="shared" si="72"/>
        <v>2.2031623768635295E-5</v>
      </c>
      <c r="U245">
        <f t="shared" si="64"/>
        <v>9.4775435547855176E-3</v>
      </c>
      <c r="V245" s="76">
        <f t="shared" si="65"/>
        <v>5.2222179430975405E-3</v>
      </c>
      <c r="W245">
        <f t="shared" si="66"/>
        <v>1.9713405443976355E-2</v>
      </c>
      <c r="X245" s="76">
        <f>U245^2</f>
        <v>8.9823831832856499E-5</v>
      </c>
      <c r="Y245" s="76">
        <f t="shared" si="73"/>
        <v>2.7271560245209908E-5</v>
      </c>
      <c r="Z245" s="76">
        <f t="shared" si="73"/>
        <v>3.8861835419859658E-4</v>
      </c>
      <c r="AA245">
        <f t="shared" si="74"/>
        <v>1.9698422855654488E-3</v>
      </c>
      <c r="AB245">
        <f t="shared" si="74"/>
        <v>2.4725786143793576E-4</v>
      </c>
      <c r="AC245">
        <f t="shared" si="74"/>
        <v>4.9792071463950578E-3</v>
      </c>
      <c r="AD245">
        <f t="shared" si="67"/>
        <v>9.4775435547855176E-3</v>
      </c>
      <c r="AE245">
        <f t="shared" si="68"/>
        <v>5.2222179430975405E-3</v>
      </c>
      <c r="AF245">
        <f t="shared" si="69"/>
        <v>1.9713405443976355E-2</v>
      </c>
      <c r="AG245">
        <f t="shared" si="75"/>
        <v>8.9823831832856499E-5</v>
      </c>
      <c r="AH245">
        <f t="shared" si="75"/>
        <v>2.7271560245209908E-5</v>
      </c>
      <c r="AI245">
        <f t="shared" si="75"/>
        <v>3.8861835419859658E-4</v>
      </c>
      <c r="AJ245">
        <f t="shared" si="76"/>
        <v>1.9350074329245085E-6</v>
      </c>
      <c r="AK245">
        <f t="shared" si="76"/>
        <v>5.0553914618175037E-8</v>
      </c>
      <c r="AL245">
        <f t="shared" si="76"/>
        <v>2.1956023052012564E-5</v>
      </c>
      <c r="AM245">
        <f t="shared" si="77"/>
        <v>1.18126226868677E-4</v>
      </c>
      <c r="AN245">
        <f t="shared" si="77"/>
        <v>2.9670461773058084E-5</v>
      </c>
      <c r="AO245">
        <f t="shared" si="77"/>
        <v>5.9531758868983445E-4</v>
      </c>
    </row>
    <row r="246" spans="1:41" x14ac:dyDescent="0.4">
      <c r="A246" s="2"/>
      <c r="B246" s="3" t="s">
        <v>115</v>
      </c>
      <c r="C246">
        <f>AVERAGE(C2:C245)</f>
        <v>5.787968395341164E-4</v>
      </c>
      <c r="D246">
        <f t="shared" ref="D246:E246" si="79">AVERAGE(D2:D245)</f>
        <v>2.2415884444815022E-5</v>
      </c>
      <c r="E246">
        <f t="shared" si="79"/>
        <v>2.9348169007428022E-4</v>
      </c>
      <c r="G246">
        <f>AVERAGE(G2:G245)</f>
        <v>-4.9092152428304662E-4</v>
      </c>
      <c r="L246" t="s">
        <v>116</v>
      </c>
      <c r="M246">
        <f>SUM(M2:M245)</f>
        <v>-1.7780915628762273E-16</v>
      </c>
      <c r="N246" t="s">
        <v>116</v>
      </c>
      <c r="O246" s="75">
        <f>SUM(O2:O245)</f>
        <v>5.8446460651271331E-3</v>
      </c>
      <c r="P246" s="75">
        <f>SUM(P2:P245)</f>
        <v>9.4470082185844624E-4</v>
      </c>
      <c r="Q246" s="75">
        <f>SUM(Q2:Q245)</f>
        <v>1.9687643512068559E-2</v>
      </c>
      <c r="R246" t="s">
        <v>116</v>
      </c>
      <c r="S246" s="75">
        <f>SUM(S2:S245)</f>
        <v>1.9721509410996787E-2</v>
      </c>
      <c r="X246" s="78" t="s">
        <v>117</v>
      </c>
      <c r="Y246" s="78" t="s">
        <v>118</v>
      </c>
      <c r="Z246" s="78" t="s">
        <v>119</v>
      </c>
      <c r="AG246" s="79" t="s">
        <v>120</v>
      </c>
      <c r="AH246" s="79" t="s">
        <v>121</v>
      </c>
      <c r="AI246" s="79" t="s">
        <v>122</v>
      </c>
      <c r="AJ246" s="79" t="s">
        <v>148</v>
      </c>
      <c r="AK246" s="79" t="s">
        <v>149</v>
      </c>
      <c r="AL246" s="79" t="s">
        <v>150</v>
      </c>
      <c r="AM246" s="79" t="s">
        <v>157</v>
      </c>
      <c r="AN246" s="79" t="s">
        <v>158</v>
      </c>
      <c r="AO246" s="79" t="s">
        <v>159</v>
      </c>
    </row>
    <row r="247" spans="1:41" x14ac:dyDescent="0.4">
      <c r="F247" s="80"/>
      <c r="G247" s="80"/>
      <c r="X247" s="76">
        <f>SUM(X2:X245)</f>
        <v>4.7730327388539058E-2</v>
      </c>
      <c r="Y247" s="76">
        <f>SUM(Y2:Y245)</f>
        <v>2.279340855566429E-2</v>
      </c>
      <c r="Z247" s="76">
        <f>SUM(Z2:Z245)</f>
        <v>8.5659472198250305E-2</v>
      </c>
      <c r="AG247">
        <f>SUM(AG2:AG245)</f>
        <v>4.7730327388539058E-2</v>
      </c>
      <c r="AH247">
        <f t="shared" ref="AH247:AI247" si="80">SUM(AH2:AH245)</f>
        <v>2.279340855566429E-2</v>
      </c>
      <c r="AI247">
        <f t="shared" si="80"/>
        <v>8.5659472198250305E-2</v>
      </c>
      <c r="AJ247">
        <f>SUM(AJ2:AJ245)</f>
        <v>1.7321132431962036E-3</v>
      </c>
      <c r="AK247">
        <f t="shared" ref="AK247:AO247" si="81">SUM(AK2:AK245)</f>
        <v>4.5253110409611157E-5</v>
      </c>
      <c r="AL247">
        <f t="shared" si="81"/>
        <v>1.9653835767873142E-2</v>
      </c>
      <c r="AM247">
        <f t="shared" si="81"/>
        <v>4.9462440631735272E-2</v>
      </c>
      <c r="AN247">
        <f t="shared" si="81"/>
        <v>2.2838661666073901E-2</v>
      </c>
      <c r="AO247">
        <f t="shared" si="81"/>
        <v>0.10531330796612323</v>
      </c>
    </row>
    <row r="248" spans="1:41" x14ac:dyDescent="0.4">
      <c r="F248" s="80"/>
      <c r="G248" s="80"/>
      <c r="O248" s="81" t="s">
        <v>123</v>
      </c>
      <c r="P248" s="81" t="s">
        <v>124</v>
      </c>
      <c r="Q248" s="81" t="s">
        <v>125</v>
      </c>
      <c r="S248" s="79" t="s">
        <v>126</v>
      </c>
      <c r="U248" s="79"/>
      <c r="AF248" s="119" t="s">
        <v>126</v>
      </c>
      <c r="AG248" s="119" t="s">
        <v>127</v>
      </c>
      <c r="AH248" s="119" t="s">
        <v>128</v>
      </c>
      <c r="AI248" s="119" t="s">
        <v>129</v>
      </c>
      <c r="AJ248" s="119" t="s">
        <v>130</v>
      </c>
      <c r="AK248" s="119" t="s">
        <v>131</v>
      </c>
      <c r="AL248" s="119" t="s">
        <v>132</v>
      </c>
      <c r="AM248" s="120" t="str">
        <f t="shared" ref="AM248:AM249" si="82">AB256</f>
        <v>포트폴리오 분산</v>
      </c>
    </row>
    <row r="249" spans="1:41" x14ac:dyDescent="0.4">
      <c r="F249" s="80"/>
      <c r="G249" s="80"/>
      <c r="O249" s="82">
        <f>O246/$S$246</f>
        <v>0.2963589623554948</v>
      </c>
      <c r="P249" s="82">
        <f t="shared" ref="P249:Q249" si="83">P246/$S$246</f>
        <v>4.7902054663811762E-2</v>
      </c>
      <c r="Q249" s="82">
        <f t="shared" si="83"/>
        <v>0.99828279376479445</v>
      </c>
      <c r="S249">
        <f>'(비)체계적위험'!$V$12</f>
        <v>6.2861241386188605E-5</v>
      </c>
      <c r="AF249" s="121">
        <f>S249</f>
        <v>6.2861241386188605E-5</v>
      </c>
      <c r="AG249" s="121">
        <f>'(비)체계적위험'!W12</f>
        <v>1.6244309259252077E-4</v>
      </c>
      <c r="AH249" s="121">
        <f>'(비)체계적위험'!X12</f>
        <v>3.7889998214974441E-5</v>
      </c>
      <c r="AI249" s="122">
        <f>'(비)체계적위험'!Y12</f>
        <v>4.5262913791277746E-4</v>
      </c>
      <c r="AJ249" s="123">
        <f>(O249^2)*$AF$249+AG249</f>
        <v>1.6796410959074592E-4</v>
      </c>
      <c r="AK249" s="123">
        <f>(P249^2)*$AF$249+AH249</f>
        <v>3.8034240049493875E-5</v>
      </c>
      <c r="AL249" s="123">
        <f>(Q249^2)*$AF$249+AI249</f>
        <v>5.1527467323269987E-4</v>
      </c>
      <c r="AM249" s="122">
        <f t="shared" si="82"/>
        <v>2.89679605793569E-4</v>
      </c>
    </row>
    <row r="250" spans="1:41" x14ac:dyDescent="0.4">
      <c r="F250" s="80"/>
      <c r="G250" s="80"/>
      <c r="O250" s="81" t="s">
        <v>73</v>
      </c>
      <c r="P250" s="81" t="s">
        <v>133</v>
      </c>
      <c r="Q250" s="81" t="s">
        <v>134</v>
      </c>
      <c r="AE250" s="81" t="s">
        <v>135</v>
      </c>
      <c r="AF250" s="81">
        <v>1</v>
      </c>
      <c r="AG250" s="81">
        <v>2</v>
      </c>
      <c r="AH250" s="81">
        <v>3</v>
      </c>
      <c r="AI250" s="81" t="s">
        <v>136</v>
      </c>
      <c r="AJ250" s="94" t="s">
        <v>164</v>
      </c>
      <c r="AK250" s="94" t="s">
        <v>165</v>
      </c>
      <c r="AL250" s="94" t="s">
        <v>166</v>
      </c>
    </row>
    <row r="251" spans="1:41" x14ac:dyDescent="0.4">
      <c r="F251" s="80"/>
      <c r="G251" s="80"/>
      <c r="O251" s="76">
        <f>C246-O249*$G$246</f>
        <v>7.2428583306861796E-4</v>
      </c>
      <c r="P251" s="76">
        <f>D246-P249*$G$246</f>
        <v>4.5932034136663311E-5</v>
      </c>
      <c r="Q251" s="76">
        <f>E246-Q249*$G$246</f>
        <v>7.8356020085483134E-4</v>
      </c>
      <c r="T251" t="s">
        <v>160</v>
      </c>
      <c r="V251" t="s">
        <v>144</v>
      </c>
      <c r="W251" t="s">
        <v>145</v>
      </c>
      <c r="X251" t="s">
        <v>146</v>
      </c>
      <c r="Y251" t="s">
        <v>147</v>
      </c>
      <c r="AE251" s="81">
        <v>1</v>
      </c>
      <c r="AF251" s="61">
        <f>O249^2</f>
        <v>8.7828634568425587E-2</v>
      </c>
      <c r="AG251" s="61">
        <f>O249*P249</f>
        <v>1.4196203214863444E-2</v>
      </c>
      <c r="AH251" s="61">
        <f>O249*Q249</f>
        <v>0.2958500528974789</v>
      </c>
      <c r="AI251" s="94" t="s">
        <v>164</v>
      </c>
      <c r="AJ251" s="61">
        <f>AJ249</f>
        <v>1.6796410959074592E-4</v>
      </c>
      <c r="AK251" s="61">
        <f>O249*P249*AF249</f>
        <v>8.9239095705691769E-7</v>
      </c>
      <c r="AL251" s="61">
        <f>O249*Q249*AF249</f>
        <v>1.8597501589305089E-5</v>
      </c>
    </row>
    <row r="252" spans="1:41" x14ac:dyDescent="0.4">
      <c r="F252" s="80"/>
      <c r="G252" s="80"/>
      <c r="T252">
        <f>W252+X252</f>
        <v>4.9462440631735265E-2</v>
      </c>
      <c r="U252">
        <v>1</v>
      </c>
      <c r="V252" s="97">
        <f>AM247</f>
        <v>4.9462440631735272E-2</v>
      </c>
      <c r="W252" s="97">
        <f>AG247</f>
        <v>4.7730327388539058E-2</v>
      </c>
      <c r="X252" s="97">
        <f>AJ247</f>
        <v>1.7321132431962036E-3</v>
      </c>
      <c r="Y252" s="97">
        <f>X252/V252</f>
        <v>3.5018758093487076E-2</v>
      </c>
      <c r="AE252" s="81">
        <v>2</v>
      </c>
      <c r="AF252" s="61">
        <f>AG251</f>
        <v>1.4196203214863444E-2</v>
      </c>
      <c r="AG252" s="61">
        <f>P249^2</f>
        <v>2.2946068410148101E-3</v>
      </c>
      <c r="AH252" s="61">
        <f>P249*Q249</f>
        <v>4.7819796956863905E-2</v>
      </c>
      <c r="AI252" s="94" t="s">
        <v>165</v>
      </c>
      <c r="AJ252" s="61">
        <f>AK251</f>
        <v>8.9239095705691769E-7</v>
      </c>
      <c r="AK252" s="61">
        <f>AK249</f>
        <v>3.8034240049493875E-5</v>
      </c>
      <c r="AL252" s="61">
        <f>P249*Q249*AF249</f>
        <v>3.0060117995439491E-6</v>
      </c>
    </row>
    <row r="253" spans="1:41" x14ac:dyDescent="0.4">
      <c r="F253" s="80"/>
      <c r="G253" s="80"/>
      <c r="T253">
        <f>W253+X253</f>
        <v>2.2838661666073901E-2</v>
      </c>
      <c r="U253">
        <v>2</v>
      </c>
      <c r="V253" s="97">
        <f>AN247</f>
        <v>2.2838661666073901E-2</v>
      </c>
      <c r="W253" s="97">
        <f>AH247</f>
        <v>2.279340855566429E-2</v>
      </c>
      <c r="X253" s="97">
        <f>AK247</f>
        <v>4.5253110409611157E-5</v>
      </c>
      <c r="Y253" s="97">
        <f t="shared" ref="Y253:Y254" si="84">X253/V253</f>
        <v>1.9814256663223486E-3</v>
      </c>
      <c r="AE253" s="81">
        <v>3</v>
      </c>
      <c r="AF253" s="61">
        <f>AH251</f>
        <v>0.2958500528974789</v>
      </c>
      <c r="AG253" s="61">
        <f>AH252</f>
        <v>4.7819796956863905E-2</v>
      </c>
      <c r="AH253" s="61">
        <f>Q249^2</f>
        <v>0.99656853632684317</v>
      </c>
      <c r="AI253" s="94" t="s">
        <v>166</v>
      </c>
      <c r="AJ253" s="61">
        <f>AL251</f>
        <v>1.8597501589305089E-5</v>
      </c>
      <c r="AK253" s="61">
        <f>AL252</f>
        <v>3.0060117995439491E-6</v>
      </c>
      <c r="AL253" s="61">
        <f>AL249</f>
        <v>5.1527467323269987E-4</v>
      </c>
    </row>
    <row r="254" spans="1:41" x14ac:dyDescent="0.4">
      <c r="F254" s="80"/>
      <c r="G254" s="80"/>
      <c r="T254">
        <f>W254+X254</f>
        <v>0.10531330796612345</v>
      </c>
      <c r="U254">
        <v>3</v>
      </c>
      <c r="V254" s="97">
        <f>AO247</f>
        <v>0.10531330796612323</v>
      </c>
      <c r="W254" s="97">
        <f>AI247</f>
        <v>8.5659472198250305E-2</v>
      </c>
      <c r="X254" s="97">
        <f>AL247</f>
        <v>1.9653835767873142E-2</v>
      </c>
      <c r="Y254" s="97">
        <f t="shared" si="84"/>
        <v>0.18662252803031606</v>
      </c>
      <c r="AI254" s="81" t="s">
        <v>136</v>
      </c>
      <c r="AJ254" s="94" t="s">
        <v>164</v>
      </c>
      <c r="AK254" s="94" t="s">
        <v>165</v>
      </c>
      <c r="AL254" s="94" t="s">
        <v>166</v>
      </c>
    </row>
    <row r="255" spans="1:41" x14ac:dyDescent="0.4">
      <c r="AI255" s="94" t="s">
        <v>164</v>
      </c>
      <c r="AJ255" s="61">
        <f>AF249*O249*O249</f>
        <v>5.5210169982251492E-6</v>
      </c>
      <c r="AK255" s="61">
        <f>O249*P249*AF249</f>
        <v>8.9239095705691769E-7</v>
      </c>
      <c r="AL255" s="61">
        <f>O249*Q249*AF249</f>
        <v>1.8597501589305089E-5</v>
      </c>
    </row>
    <row r="256" spans="1:41" x14ac:dyDescent="0.4">
      <c r="W256" t="str">
        <f>Sheet1!S37</f>
        <v>w1</v>
      </c>
      <c r="X256" t="str">
        <f>Sheet1!T37</f>
        <v>w2</v>
      </c>
      <c r="Y256" t="str">
        <f>Sheet1!U37</f>
        <v>w3</v>
      </c>
      <c r="AB256" t="s">
        <v>173</v>
      </c>
      <c r="AI256" s="94" t="s">
        <v>165</v>
      </c>
      <c r="AJ256" s="61">
        <f>AK255</f>
        <v>8.9239095705691769E-7</v>
      </c>
      <c r="AK256" s="61">
        <f>AF249*P249*P249</f>
        <v>1.4424183451943169E-7</v>
      </c>
      <c r="AL256" s="61">
        <f>P249*Q249*AF249</f>
        <v>3.0060117995439491E-6</v>
      </c>
    </row>
    <row r="257" spans="23:38" x14ac:dyDescent="0.4">
      <c r="W257">
        <f>Sheet1!S38</f>
        <v>0.23414924316401436</v>
      </c>
      <c r="X257">
        <f>Sheet1!T38</f>
        <v>3.6777430055011467E-2</v>
      </c>
      <c r="Y257">
        <f>Sheet1!U38</f>
        <v>0.72907332678097414</v>
      </c>
      <c r="AB257">
        <f>(W257^2)*AJ249+(X257^2)*AK249+(Y257^2)*AL249+2*W257*X257*AK251+2*W257*Y257*AL251+2*X257*Y257*AL252</f>
        <v>2.89679605793569E-4</v>
      </c>
      <c r="AI257" s="94" t="s">
        <v>166</v>
      </c>
      <c r="AJ257" s="61">
        <f>AL255</f>
        <v>1.8597501589305089E-5</v>
      </c>
      <c r="AK257" s="61">
        <f>AL256</f>
        <v>3.0060117995439491E-6</v>
      </c>
      <c r="AL257" s="61">
        <f>AF249*Q249*Q249</f>
        <v>6.2645535319922349E-5</v>
      </c>
    </row>
    <row r="258" spans="23:38" x14ac:dyDescent="0.4">
      <c r="AJ258" s="94" t="s">
        <v>169</v>
      </c>
      <c r="AK258" s="94" t="s">
        <v>170</v>
      </c>
      <c r="AL258" s="94" t="s">
        <v>171</v>
      </c>
    </row>
    <row r="259" spans="23:38" x14ac:dyDescent="0.4">
      <c r="AJ259" s="96">
        <f>(O249^2)*$AF$249</f>
        <v>5.52101699822515E-6</v>
      </c>
      <c r="AK259" s="96">
        <f>(P249^2)*$AF$249</f>
        <v>1.4424183451943169E-7</v>
      </c>
      <c r="AL259" s="96">
        <f>(Q249^2)*$AF$249</f>
        <v>6.2645535319922349E-5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58"/>
  <sheetViews>
    <sheetView zoomScaleNormal="100" workbookViewId="0">
      <selection activeCell="F1" sqref="F1"/>
    </sheetView>
  </sheetViews>
  <sheetFormatPr defaultRowHeight="17.399999999999999" x14ac:dyDescent="0.4"/>
  <cols>
    <col min="1" max="1" width="5.69921875" bestFit="1" customWidth="1"/>
    <col min="2" max="2" width="11.09765625" style="8" bestFit="1" customWidth="1"/>
    <col min="6" max="6" width="16.59765625" customWidth="1"/>
    <col min="7" max="7" width="9.09765625" style="61" bestFit="1" customWidth="1"/>
    <col min="8" max="9" width="9.09765625" style="61" customWidth="1"/>
    <col min="10" max="10" width="1" style="61" hidden="1" customWidth="1"/>
    <col min="11" max="11" width="2.19921875" style="61" hidden="1" customWidth="1"/>
    <col min="12" max="12" width="4.19921875" style="61" hidden="1" customWidth="1"/>
    <col min="13" max="13" width="13.69921875" style="61" bestFit="1" customWidth="1"/>
    <col min="14" max="14" width="14.5" style="61" bestFit="1" customWidth="1"/>
    <col min="15" max="15" width="14.5" style="61" customWidth="1"/>
    <col min="16" max="16" width="14" style="61" bestFit="1" customWidth="1"/>
    <col min="17" max="17" width="14.8984375" style="61" bestFit="1" customWidth="1"/>
    <col min="19" max="19" width="14.8984375" style="61" bestFit="1" customWidth="1"/>
    <col min="20" max="20" width="12.69921875" customWidth="1"/>
    <col min="21" max="21" width="13.8984375" customWidth="1"/>
    <col min="22" max="22" width="17.09765625" style="24" bestFit="1" customWidth="1"/>
    <col min="23" max="23" width="20" style="24" bestFit="1" customWidth="1"/>
    <col min="24" max="25" width="15.59765625" style="24" customWidth="1"/>
  </cols>
  <sheetData>
    <row r="1" spans="1:25" ht="26.4" customHeight="1" x14ac:dyDescent="0.4">
      <c r="A1" s="6" t="s">
        <v>20</v>
      </c>
      <c r="B1" s="7" t="s">
        <v>0</v>
      </c>
      <c r="C1" s="20" t="s">
        <v>88</v>
      </c>
      <c r="D1" s="20" t="s">
        <v>30</v>
      </c>
      <c r="E1" s="20" t="s">
        <v>89</v>
      </c>
      <c r="F1" s="83" t="s">
        <v>138</v>
      </c>
      <c r="G1" s="59" t="str">
        <f>Sheet2!AD1</f>
        <v>잔차1</v>
      </c>
      <c r="H1" s="59" t="str">
        <f>Sheet2!AE1</f>
        <v>잔차2</v>
      </c>
      <c r="I1" s="59" t="str">
        <f>Sheet2!AF1</f>
        <v>잔차3</v>
      </c>
      <c r="J1" s="59" t="s">
        <v>27</v>
      </c>
      <c r="K1" s="59" t="s">
        <v>28</v>
      </c>
      <c r="L1" s="59" t="s">
        <v>29</v>
      </c>
      <c r="M1" s="59" t="s">
        <v>137</v>
      </c>
      <c r="N1" s="59" t="s">
        <v>140</v>
      </c>
      <c r="O1" s="59" t="s">
        <v>141</v>
      </c>
      <c r="P1" s="59" t="s">
        <v>142</v>
      </c>
      <c r="Q1" s="59"/>
      <c r="R1" s="70"/>
      <c r="S1" s="59"/>
      <c r="T1" s="1"/>
      <c r="U1" s="1"/>
      <c r="V1" s="21"/>
      <c r="W1" s="21"/>
      <c r="X1" s="21"/>
      <c r="Y1" s="21"/>
    </row>
    <row r="2" spans="1:25" x14ac:dyDescent="0.4">
      <c r="A2" s="2">
        <v>0</v>
      </c>
      <c r="B2" s="3">
        <v>43222</v>
      </c>
      <c r="C2">
        <v>267000</v>
      </c>
      <c r="D2">
        <v>27350</v>
      </c>
      <c r="E2">
        <v>114500</v>
      </c>
      <c r="F2" s="74">
        <f>Sheet2!M2</f>
        <v>4.9092152428304662E-4</v>
      </c>
      <c r="G2" s="60">
        <f>Sheet2!AD2</f>
        <v>-7.2428583306861796E-4</v>
      </c>
      <c r="H2" s="60">
        <f>Sheet2!AE2</f>
        <v>-4.5932034136663311E-5</v>
      </c>
      <c r="I2" s="60">
        <f>Sheet2!AF2</f>
        <v>-7.8356020085483134E-4</v>
      </c>
      <c r="J2" s="60">
        <v>0</v>
      </c>
      <c r="K2" s="60">
        <v>0</v>
      </c>
      <c r="L2" s="60">
        <v>0</v>
      </c>
      <c r="M2" s="60">
        <v>0.1</v>
      </c>
      <c r="N2" s="60">
        <v>0.1</v>
      </c>
      <c r="O2" s="60">
        <v>0.1</v>
      </c>
      <c r="P2" s="60">
        <v>0.1</v>
      </c>
      <c r="Q2" s="60"/>
      <c r="R2" s="74"/>
      <c r="S2" s="60"/>
      <c r="T2" s="1"/>
      <c r="U2" s="1"/>
      <c r="V2" s="21"/>
      <c r="W2" s="21"/>
      <c r="X2" s="21"/>
      <c r="Y2" s="21"/>
    </row>
    <row r="3" spans="1:25" x14ac:dyDescent="0.4">
      <c r="A3" s="2">
        <v>1</v>
      </c>
      <c r="B3" s="3">
        <v>43223</v>
      </c>
      <c r="C3">
        <v>271000</v>
      </c>
      <c r="D3">
        <v>27800</v>
      </c>
      <c r="E3">
        <v>113500</v>
      </c>
      <c r="F3" s="74">
        <f>Sheet2!M3</f>
        <v>-5.6669632076968429E-3</v>
      </c>
      <c r="G3" s="60">
        <f>Sheet2!AD3</f>
        <v>1.5970820975857093E-2</v>
      </c>
      <c r="H3" s="60">
        <f>Sheet2!AE3</f>
        <v>1.6568535125509275E-2</v>
      </c>
      <c r="I3" s="60">
        <f>Sheet2!AF3</f>
        <v>-3.4082358997693683E-3</v>
      </c>
      <c r="J3" s="60">
        <f>VAR($F$2:F3)</f>
        <v>1.8959772186175519E-5</v>
      </c>
      <c r="K3" s="60">
        <f>VAR($G$2:G3)</f>
        <v>1.3936329568071883E-4</v>
      </c>
      <c r="L3" s="60">
        <f>VAR($I$2:I3)</f>
        <v>3.4444612622362596E-6</v>
      </c>
      <c r="M3" s="60">
        <f>$X$6*M2+(1-$X$6)*F2^2</f>
        <v>9.4000014460236578E-2</v>
      </c>
      <c r="N3" s="60">
        <f>$X$6*N2+(1-$X$6)*G2^2</f>
        <v>9.400003147539808E-2</v>
      </c>
      <c r="O3" s="60">
        <f>$X$6*O2+(1-$X$6)*H2^2</f>
        <v>9.4000000126585104E-2</v>
      </c>
      <c r="P3" s="60">
        <f>$X$6*P2+(1-$X$6)*I2^2</f>
        <v>9.4000036837995307E-2</v>
      </c>
      <c r="Q3" s="60"/>
      <c r="R3" s="74"/>
      <c r="S3" s="60"/>
      <c r="T3" s="1"/>
      <c r="U3" s="1"/>
      <c r="V3" s="21"/>
      <c r="W3" s="21"/>
      <c r="X3" s="21"/>
      <c r="Y3" s="21"/>
    </row>
    <row r="4" spans="1:25" x14ac:dyDescent="0.4">
      <c r="A4" s="2">
        <v>2</v>
      </c>
      <c r="B4" s="3">
        <v>43224</v>
      </c>
      <c r="C4">
        <v>270000</v>
      </c>
      <c r="D4">
        <v>27700</v>
      </c>
      <c r="E4">
        <v>112000</v>
      </c>
      <c r="F4" s="74">
        <f>Sheet2!M4</f>
        <v>-1.1434529707734857E-2</v>
      </c>
      <c r="G4" s="60">
        <f>Sheet2!AD4</f>
        <v>-8.8693336165282652E-4</v>
      </c>
      <c r="H4" s="60">
        <f>Sheet2!AE4</f>
        <v>-3.0782859206284646E-3</v>
      </c>
      <c r="I4" s="60">
        <f>Sheet2!AF4</f>
        <v>-2.1825530544130039E-3</v>
      </c>
      <c r="J4" s="60">
        <f>VAR($F$2:F4)</f>
        <v>3.5566792465324873E-5</v>
      </c>
      <c r="K4" s="60">
        <f>VAR($G$2:G4)</f>
        <v>9.3822821147304474E-5</v>
      </c>
      <c r="L4" s="60">
        <f>VAR($I$2:I4)</f>
        <v>1.7247336610300375E-6</v>
      </c>
      <c r="M4" s="60">
        <f>$X$6*M3+(1-$X$6)*F3^2</f>
        <v>8.8361940460942229E-2</v>
      </c>
      <c r="N4" s="60">
        <f t="shared" ref="N4:N67" si="0">$X$6*N3+(1-$X$6)*G3^2</f>
        <v>8.8375333614232762E-2</v>
      </c>
      <c r="O4" s="60">
        <f t="shared" ref="O4:O67" si="1">$X$6*O3+(1-$X$6)*H3^2</f>
        <v>8.83764711003623E-2</v>
      </c>
      <c r="P4" s="60">
        <f t="shared" ref="P4:P67" si="2">$X$6*P3+(1-$X$6)*I3^2</f>
        <v>8.836073159203249E-2</v>
      </c>
      <c r="Q4" s="60"/>
      <c r="R4" s="74"/>
      <c r="S4" s="60"/>
      <c r="T4" s="1"/>
      <c r="U4" s="1"/>
      <c r="V4" s="21"/>
      <c r="W4" s="21"/>
      <c r="X4" s="21"/>
      <c r="Y4" s="21"/>
    </row>
    <row r="5" spans="1:25" x14ac:dyDescent="0.4">
      <c r="A5" s="2">
        <v>3</v>
      </c>
      <c r="B5" s="3">
        <v>43228</v>
      </c>
      <c r="C5">
        <v>271500</v>
      </c>
      <c r="D5">
        <v>27350</v>
      </c>
      <c r="E5">
        <v>112000</v>
      </c>
      <c r="F5" s="74">
        <f>Sheet2!M5</f>
        <v>-2.2911611401876786E-3</v>
      </c>
      <c r="G5" s="60">
        <f>Sheet2!AD5</f>
        <v>5.6403896741764872E-3</v>
      </c>
      <c r="H5" s="60">
        <f>Sheet2!AE5</f>
        <v>-1.2628548883566505E-2</v>
      </c>
      <c r="I5" s="60">
        <f>Sheet2!AF5</f>
        <v>1.9937450539176077E-3</v>
      </c>
      <c r="J5" s="60">
        <f>VAR($F$2:F5)</f>
        <v>2.6344830592075564E-5</v>
      </c>
      <c r="K5" s="60">
        <f>VAR($G$2:G5)</f>
        <v>6.273081484076358E-5</v>
      </c>
      <c r="L5" s="60">
        <f>VAR($I$2:I5)</f>
        <v>5.390390879834129E-6</v>
      </c>
      <c r="M5" s="60">
        <f t="shared" ref="M5:M67" si="3">$X$6*M4+(1-$X$6)*F4^2</f>
        <v>8.3068068941463916E-2</v>
      </c>
      <c r="N5" s="60">
        <f t="shared" si="0"/>
        <v>8.3072860796426076E-2</v>
      </c>
      <c r="O5" s="60">
        <f t="shared" si="1"/>
        <v>8.30744513849931E-2</v>
      </c>
      <c r="P5" s="60">
        <f t="shared" si="2"/>
        <v>8.3059373508780648E-2</v>
      </c>
      <c r="Q5" s="60"/>
      <c r="R5" s="74"/>
      <c r="S5" s="60"/>
      <c r="T5" s="1"/>
      <c r="U5" s="1"/>
      <c r="V5" s="21"/>
      <c r="W5" s="21" t="s">
        <v>60</v>
      </c>
      <c r="X5" s="21" t="s">
        <v>2</v>
      </c>
      <c r="Y5" s="21"/>
    </row>
    <row r="6" spans="1:25" x14ac:dyDescent="0.4">
      <c r="A6" s="2">
        <v>4</v>
      </c>
      <c r="B6" s="3">
        <v>43229</v>
      </c>
      <c r="C6">
        <v>272000</v>
      </c>
      <c r="D6">
        <v>27500</v>
      </c>
      <c r="E6">
        <v>113000</v>
      </c>
      <c r="F6" s="74">
        <f>Sheet2!M6</f>
        <v>-4.1101432491267064E-3</v>
      </c>
      <c r="G6" s="60">
        <f>Sheet2!AD6</f>
        <v>2.4792078709168115E-3</v>
      </c>
      <c r="H6" s="60">
        <f>Sheet2!AE6</f>
        <v>5.6439442266864254E-3</v>
      </c>
      <c r="I6" s="60">
        <f>Sheet2!AF6</f>
        <v>1.2698551012683431E-2</v>
      </c>
      <c r="J6" s="60">
        <f>VAR($F$2:F6)</f>
        <v>1.9834339272255201E-5</v>
      </c>
      <c r="K6" s="60">
        <f>VAR($G$2:G6)</f>
        <v>4.8318987568244955E-5</v>
      </c>
      <c r="L6" s="60">
        <f>VAR($I$2:I6)</f>
        <v>4.2096036342298343E-5</v>
      </c>
      <c r="M6" s="60">
        <f t="shared" si="3"/>
        <v>7.8084299770138296E-2</v>
      </c>
      <c r="N6" s="60">
        <f t="shared" si="0"/>
        <v>7.8090397988381105E-2</v>
      </c>
      <c r="O6" s="60">
        <f t="shared" si="1"/>
        <v>7.8099553116707784E-2</v>
      </c>
      <c r="P6" s="60">
        <f t="shared" si="2"/>
        <v>7.8076049599414207E-2</v>
      </c>
      <c r="Q6" s="60"/>
      <c r="R6" s="74"/>
      <c r="S6" s="60"/>
      <c r="T6" s="1"/>
      <c r="U6" s="1"/>
      <c r="V6" s="21"/>
      <c r="W6" s="21">
        <v>1.645</v>
      </c>
      <c r="X6" s="21">
        <v>0.94</v>
      </c>
      <c r="Y6" s="21"/>
    </row>
    <row r="7" spans="1:25" x14ac:dyDescent="0.4">
      <c r="A7" s="2">
        <v>5</v>
      </c>
      <c r="B7" s="3">
        <v>43230</v>
      </c>
      <c r="C7">
        <v>269500</v>
      </c>
      <c r="D7">
        <v>27200</v>
      </c>
      <c r="E7">
        <v>117000</v>
      </c>
      <c r="F7" s="74">
        <f>Sheet2!M7</f>
        <v>9.6404637689862845E-3</v>
      </c>
      <c r="G7" s="60">
        <f>Sheet2!AD7</f>
        <v>-1.2669510625682074E-2</v>
      </c>
      <c r="H7" s="60">
        <f>Sheet2!AE7</f>
        <v>-1.1453245277465227E-2</v>
      </c>
      <c r="I7" s="60">
        <f>Sheet2!AF7</f>
        <v>2.4868725290849415E-2</v>
      </c>
      <c r="J7" s="60">
        <f>VAR($F$2:F7)</f>
        <v>4.9677214858761227E-5</v>
      </c>
      <c r="K7" s="60">
        <f>VAR($G$2:G7)</f>
        <v>8.7763399633995553E-5</v>
      </c>
      <c r="L7" s="60">
        <f>VAR($I$2:I7)</f>
        <v>1.2342321782944816E-4</v>
      </c>
      <c r="M7" s="60">
        <f t="shared" si="3"/>
        <v>7.3400255380581689E-2</v>
      </c>
      <c r="N7" s="60">
        <f t="shared" si="0"/>
        <v>7.3405342897378267E-2</v>
      </c>
      <c r="O7" s="60">
        <f t="shared" si="1"/>
        <v>7.3415491176091349E-2</v>
      </c>
      <c r="P7" s="60">
        <f t="shared" si="2"/>
        <v>7.3401161815318652E-2</v>
      </c>
      <c r="Q7" s="60"/>
      <c r="R7" s="74"/>
      <c r="S7" s="60"/>
      <c r="T7" s="1"/>
      <c r="U7" s="1"/>
      <c r="V7" s="21"/>
      <c r="W7" s="21"/>
      <c r="X7" s="21"/>
      <c r="Y7" s="21"/>
    </row>
    <row r="8" spans="1:25" x14ac:dyDescent="0.4">
      <c r="A8" s="2">
        <v>6</v>
      </c>
      <c r="B8" s="3">
        <v>43231</v>
      </c>
      <c r="C8">
        <v>269500</v>
      </c>
      <c r="D8">
        <v>27450</v>
      </c>
      <c r="E8">
        <v>117000</v>
      </c>
      <c r="F8" s="74">
        <f>Sheet2!M8</f>
        <v>4.2655792098031308E-3</v>
      </c>
      <c r="G8" s="60">
        <f>Sheet2!AD8</f>
        <v>-1.8429394679965439E-3</v>
      </c>
      <c r="H8" s="60">
        <f>Sheet2!AE8</f>
        <v>8.9224487606624596E-3</v>
      </c>
      <c r="I8" s="60">
        <f>Sheet2!AF8</f>
        <v>-4.5517360206615738E-3</v>
      </c>
      <c r="J8" s="60">
        <f>VAR($F$2:F8)</f>
        <v>4.7422530001296419E-5</v>
      </c>
      <c r="K8" s="60">
        <f>VAR($G$2:G8)</f>
        <v>7.4864123797689893E-5</v>
      </c>
      <c r="L8" s="60">
        <f>VAR($I$2:I8)</f>
        <v>1.1737608507997724E-4</v>
      </c>
      <c r="M8" s="60">
        <f t="shared" si="3"/>
        <v>6.9001816370247646E-2</v>
      </c>
      <c r="N8" s="60">
        <f t="shared" si="0"/>
        <v>6.9010653313505227E-2</v>
      </c>
      <c r="O8" s="60">
        <f t="shared" si="1"/>
        <v>6.9018432315169007E-2</v>
      </c>
      <c r="P8" s="60">
        <f t="shared" si="2"/>
        <v>6.9034199316255027E-2</v>
      </c>
      <c r="Q8" s="60"/>
      <c r="R8" s="74"/>
      <c r="S8" s="60"/>
      <c r="T8" s="1"/>
      <c r="U8" s="1"/>
      <c r="V8" s="21"/>
      <c r="W8" s="21"/>
      <c r="X8" s="21"/>
      <c r="Y8" s="21"/>
    </row>
    <row r="9" spans="1:25" x14ac:dyDescent="0.4">
      <c r="A9" s="2">
        <v>7</v>
      </c>
      <c r="B9" s="3">
        <v>43234</v>
      </c>
      <c r="C9">
        <v>268500</v>
      </c>
      <c r="D9">
        <v>27300</v>
      </c>
      <c r="E9">
        <v>113000</v>
      </c>
      <c r="F9" s="74">
        <f>Sheet2!M9</f>
        <v>-1.992458404376909E-3</v>
      </c>
      <c r="G9" s="60">
        <f>Sheet2!AD9</f>
        <v>-3.7057903344089108E-3</v>
      </c>
      <c r="H9" s="60">
        <f>Sheet2!AE9</f>
        <v>-5.4064387976685765E-3</v>
      </c>
      <c r="I9" s="60">
        <f>Sheet2!AF9</f>
        <v>-3.3090560833108296E-2</v>
      </c>
      <c r="J9" s="60">
        <f>VAR($F$2:F9)</f>
        <v>4.0707676026248552E-5</v>
      </c>
      <c r="K9" s="60">
        <f>VAR($G$2:G9)</f>
        <v>6.7102166682965548E-5</v>
      </c>
      <c r="L9" s="60">
        <f>VAR($I$2:I9)</f>
        <v>2.7341389061397891E-4</v>
      </c>
      <c r="M9" s="60">
        <f t="shared" si="3"/>
        <v>6.4862799097992488E-2</v>
      </c>
      <c r="N9" s="60">
        <f t="shared" si="0"/>
        <v>6.487021790024787E-2</v>
      </c>
      <c r="O9" s="60">
        <f t="shared" si="1"/>
        <v>6.488210298177205E-2</v>
      </c>
      <c r="P9" s="60">
        <f t="shared" si="2"/>
        <v>6.4893390455327826E-2</v>
      </c>
      <c r="Q9" s="60"/>
      <c r="R9" s="74"/>
      <c r="S9" s="60"/>
      <c r="T9" s="1"/>
      <c r="U9" s="1"/>
      <c r="V9" s="21"/>
      <c r="W9" s="21"/>
      <c r="X9" s="21"/>
      <c r="Y9" s="21"/>
    </row>
    <row r="10" spans="1:25" x14ac:dyDescent="0.4">
      <c r="A10" s="2">
        <v>8</v>
      </c>
      <c r="B10" s="3">
        <v>43235</v>
      </c>
      <c r="C10">
        <v>265000</v>
      </c>
      <c r="D10">
        <v>27250</v>
      </c>
      <c r="E10">
        <v>114500</v>
      </c>
      <c r="F10" s="74">
        <f>Sheet2!M10</f>
        <v>-8.2974257483849571E-3</v>
      </c>
      <c r="G10" s="60">
        <f>Sheet2!AD10</f>
        <v>-1.1240868317218197E-2</v>
      </c>
      <c r="H10" s="60">
        <f>Sheet2!AE10</f>
        <v>-1.4581332243377202E-3</v>
      </c>
      <c r="I10" s="60">
        <f>Sheet2!AF10</f>
        <v>2.1176699949033075E-2</v>
      </c>
      <c r="J10" s="60">
        <f>VAR($F$2:F10)</f>
        <v>4.0924774945594772E-5</v>
      </c>
      <c r="K10" s="60">
        <f>VAR($G$2:G10)</f>
        <v>7.4116065171205258E-5</v>
      </c>
      <c r="L10" s="60">
        <f>VAR($I$2:I10)</f>
        <v>2.917206736259097E-4</v>
      </c>
      <c r="M10" s="60">
        <f t="shared" si="3"/>
        <v>6.0971269345542527E-2</v>
      </c>
      <c r="N10" s="60">
        <f t="shared" si="0"/>
        <v>6.0978828799153152E-2</v>
      </c>
      <c r="O10" s="60">
        <f t="shared" si="1"/>
        <v>6.09909305776941E-2</v>
      </c>
      <c r="P10" s="60">
        <f t="shared" si="2"/>
        <v>6.106548614098313E-2</v>
      </c>
      <c r="Q10" s="60"/>
      <c r="R10" s="74"/>
      <c r="S10" s="60"/>
      <c r="T10" s="1"/>
      <c r="U10" s="4"/>
      <c r="V10" s="21"/>
      <c r="W10" s="21"/>
      <c r="X10" s="21"/>
      <c r="Y10" s="21"/>
    </row>
    <row r="11" spans="1:25" x14ac:dyDescent="0.4">
      <c r="A11" s="2">
        <v>9</v>
      </c>
      <c r="B11" s="3">
        <v>43236</v>
      </c>
      <c r="C11">
        <v>267000</v>
      </c>
      <c r="D11">
        <v>27200</v>
      </c>
      <c r="E11">
        <v>117000</v>
      </c>
      <c r="F11" s="74">
        <f>Sheet2!M11</f>
        <v>3.7560494032965195E-3</v>
      </c>
      <c r="G11" s="60">
        <f>Sheet2!AD11</f>
        <v>5.8268966707762711E-3</v>
      </c>
      <c r="H11" s="60">
        <f>Sheet2!AE11</f>
        <v>-2.0388861755828947E-3</v>
      </c>
      <c r="I11" s="60">
        <f>Sheet2!AF11</f>
        <v>1.7556030621546002E-2</v>
      </c>
      <c r="J11" s="60">
        <f>VAR($F$2:F11)</f>
        <v>3.9871722411608668E-5</v>
      </c>
      <c r="K11" s="60">
        <f>VAR($G$2:G11)</f>
        <v>7.0240171068820464E-5</v>
      </c>
      <c r="L11" s="60">
        <f>VAR($I$2:I11)</f>
        <v>2.8395040456370593E-4</v>
      </c>
      <c r="M11" s="60">
        <f t="shared" si="3"/>
        <v>5.7317124021252969E-2</v>
      </c>
      <c r="N11" s="60">
        <f t="shared" si="0"/>
        <v>5.7327680498435458E-2</v>
      </c>
      <c r="O11" s="60">
        <f t="shared" si="1"/>
        <v>5.7331602312182442E-2</v>
      </c>
      <c r="P11" s="60">
        <f t="shared" si="2"/>
        <v>5.7428464129768021E-2</v>
      </c>
      <c r="Q11" s="60"/>
      <c r="R11" s="74"/>
      <c r="S11" s="60"/>
      <c r="T11" s="1"/>
      <c r="U11" s="4"/>
      <c r="V11" s="21" t="s">
        <v>137</v>
      </c>
      <c r="W11" s="21" t="s">
        <v>139</v>
      </c>
      <c r="X11" s="21" t="s">
        <v>141</v>
      </c>
      <c r="Y11" s="21" t="s">
        <v>142</v>
      </c>
    </row>
    <row r="12" spans="1:25" x14ac:dyDescent="0.4">
      <c r="A12" s="2">
        <v>10</v>
      </c>
      <c r="B12" s="3">
        <v>43237</v>
      </c>
      <c r="C12">
        <v>266000</v>
      </c>
      <c r="D12">
        <v>27400</v>
      </c>
      <c r="E12">
        <v>116500</v>
      </c>
      <c r="F12" s="74">
        <f>Sheet2!M12</f>
        <v>-4.8402242852377941E-3</v>
      </c>
      <c r="G12" s="60">
        <f>Sheet2!AD12</f>
        <v>-2.8967026113436416E-3</v>
      </c>
      <c r="H12" s="60">
        <f>Sheet2!AE12</f>
        <v>7.5354808959246363E-3</v>
      </c>
      <c r="I12" s="60">
        <f>Sheet2!AF12</f>
        <v>2.5576913984026294E-4</v>
      </c>
      <c r="J12" s="60">
        <f>VAR($F$2:F12)</f>
        <v>3.6860355934419941E-5</v>
      </c>
      <c r="K12" s="60">
        <f>VAR($G$2:G12)</f>
        <v>6.3919444270552945E-5</v>
      </c>
      <c r="L12" s="60">
        <f>VAR($I$2:I12)</f>
        <v>2.5647001979601131E-4</v>
      </c>
      <c r="M12" s="60">
        <f t="shared" si="3"/>
        <v>5.3878943054404986E-2</v>
      </c>
      <c r="N12" s="60">
        <f t="shared" si="0"/>
        <v>5.3890056832018036E-2</v>
      </c>
      <c r="O12" s="60">
        <f t="shared" si="1"/>
        <v>5.3891955596861711E-2</v>
      </c>
      <c r="P12" s="60">
        <f t="shared" si="2"/>
        <v>5.4001249134653019E-2</v>
      </c>
      <c r="Q12" s="60"/>
      <c r="R12" s="74"/>
      <c r="S12" s="60"/>
      <c r="T12" s="1"/>
      <c r="U12" s="4"/>
      <c r="V12" s="21">
        <f>M246</f>
        <v>6.2861241386188605E-5</v>
      </c>
      <c r="W12" s="21">
        <f>N246</f>
        <v>1.6244309259252077E-4</v>
      </c>
      <c r="X12" s="21">
        <f t="shared" ref="X12:Y12" si="4">O246</f>
        <v>3.7889998214974441E-5</v>
      </c>
      <c r="Y12" s="21">
        <f t="shared" si="4"/>
        <v>4.5262913791277746E-4</v>
      </c>
    </row>
    <row r="13" spans="1:25" x14ac:dyDescent="0.4">
      <c r="A13" s="2">
        <v>11</v>
      </c>
      <c r="B13" s="3">
        <v>43238</v>
      </c>
      <c r="C13">
        <v>266500</v>
      </c>
      <c r="D13">
        <v>27350</v>
      </c>
      <c r="E13">
        <v>113500</v>
      </c>
      <c r="F13" s="74">
        <f>Sheet2!M13</f>
        <v>3.9213476561760999E-3</v>
      </c>
      <c r="G13" s="60">
        <f>Sheet2!AD13</f>
        <v>1.3701146224649741E-4</v>
      </c>
      <c r="H13" s="60">
        <f>Sheet2!AE13</f>
        <v>-2.0367410202610714E-3</v>
      </c>
      <c r="I13" s="60">
        <f>Sheet2!AF13</f>
        <v>-3.0296531667902638E-2</v>
      </c>
      <c r="J13" s="60">
        <f>VAR($F$2:F13)</f>
        <v>3.6296488933956818E-5</v>
      </c>
      <c r="K13" s="60">
        <f>VAR($G$2:G13)</f>
        <v>5.8129851876010737E-5</v>
      </c>
      <c r="L13" s="60">
        <f>VAR($I$2:I13)</f>
        <v>3.2631775805511359E-4</v>
      </c>
      <c r="M13" s="60">
        <f t="shared" si="3"/>
        <v>5.0647612137408565E-2</v>
      </c>
      <c r="N13" s="60">
        <f t="shared" si="0"/>
        <v>5.0657156875258062E-2</v>
      </c>
      <c r="O13" s="60">
        <f t="shared" si="1"/>
        <v>5.066184526938998E-2</v>
      </c>
      <c r="P13" s="60">
        <f t="shared" si="2"/>
        <v>5.0761178111645003E-2</v>
      </c>
      <c r="Q13" s="60"/>
      <c r="R13" s="74"/>
      <c r="S13" s="60"/>
      <c r="T13" s="1"/>
      <c r="U13" s="4"/>
      <c r="V13" s="21"/>
      <c r="W13" s="21"/>
      <c r="X13" s="21"/>
      <c r="Y13" s="21"/>
    </row>
    <row r="14" spans="1:25" x14ac:dyDescent="0.4">
      <c r="A14" s="2">
        <v>12</v>
      </c>
      <c r="B14" s="3">
        <v>43241</v>
      </c>
      <c r="C14">
        <v>265000</v>
      </c>
      <c r="D14">
        <v>27350</v>
      </c>
      <c r="E14">
        <v>113500</v>
      </c>
      <c r="F14" s="74">
        <f>Sheet2!M14</f>
        <v>3.2774088723639063E-3</v>
      </c>
      <c r="G14" s="60">
        <f>Sheet2!AD14</f>
        <v>-7.1945039518396458E-3</v>
      </c>
      <c r="H14" s="60">
        <f>Sheet2!AE14</f>
        <v>-1.7941050340445253E-4</v>
      </c>
      <c r="I14" s="60">
        <f>Sheet2!AF14</f>
        <v>-3.5652625754872451E-3</v>
      </c>
      <c r="J14" s="60">
        <f>VAR($F$2:F14)</f>
        <v>3.4940268242877123E-5</v>
      </c>
      <c r="K14" s="60">
        <f>VAR($G$2:G14)</f>
        <v>5.6914585303230454E-5</v>
      </c>
      <c r="L14" s="60">
        <f>VAR($I$2:I14)</f>
        <v>3.003056120013468E-4</v>
      </c>
      <c r="M14" s="60">
        <f t="shared" si="3"/>
        <v>4.7609678027210479E-2</v>
      </c>
      <c r="N14" s="60">
        <f t="shared" si="0"/>
        <v>4.7617728589071026E-2</v>
      </c>
      <c r="O14" s="60">
        <f t="shared" si="1"/>
        <v>4.7622383452065598E-2</v>
      </c>
      <c r="P14" s="60">
        <f t="shared" si="2"/>
        <v>4.777058021481255E-2</v>
      </c>
      <c r="Q14" s="60"/>
      <c r="R14" s="74"/>
      <c r="S14" s="60"/>
      <c r="T14" s="1"/>
      <c r="U14" s="4"/>
      <c r="V14" s="21"/>
      <c r="W14" s="21"/>
      <c r="X14" s="21"/>
      <c r="Y14" s="21"/>
    </row>
    <row r="15" spans="1:25" x14ac:dyDescent="0.4">
      <c r="A15" s="2">
        <v>13</v>
      </c>
      <c r="B15" s="3">
        <v>43243</v>
      </c>
      <c r="C15">
        <v>262000</v>
      </c>
      <c r="D15">
        <v>27250</v>
      </c>
      <c r="E15">
        <v>112500</v>
      </c>
      <c r="F15" s="74">
        <f>Sheet2!M15</f>
        <v>6.9836321793931618E-3</v>
      </c>
      <c r="G15" s="60">
        <f>Sheet2!AD15</f>
        <v>-1.4033781050816868E-2</v>
      </c>
      <c r="H15" s="60">
        <f>Sheet2!AE15</f>
        <v>-4.0199539735912082E-3</v>
      </c>
      <c r="I15" s="60">
        <f>Sheet2!AF15</f>
        <v>-1.6114736809727106E-2</v>
      </c>
      <c r="J15" s="60">
        <f>VAR($F$2:F15)</f>
        <v>3.6829994958483898E-5</v>
      </c>
      <c r="K15" s="60">
        <f>VAR($G$2:G15)</f>
        <v>6.4943402349015058E-5</v>
      </c>
      <c r="L15" s="60">
        <f>VAR($I$2:I15)</f>
        <v>2.9587311918541657E-4</v>
      </c>
      <c r="M15" s="60">
        <f t="shared" si="3"/>
        <v>4.4753741830112846E-2</v>
      </c>
      <c r="N15" s="60">
        <f t="shared" si="0"/>
        <v>4.4763770526953545E-2</v>
      </c>
      <c r="O15" s="60">
        <f t="shared" si="1"/>
        <v>4.4765042376229386E-2</v>
      </c>
      <c r="P15" s="60">
        <f t="shared" si="2"/>
        <v>4.4905108067757722E-2</v>
      </c>
      <c r="Q15" s="60"/>
      <c r="R15" s="74"/>
      <c r="S15" s="60"/>
      <c r="T15" s="1"/>
      <c r="U15" s="4"/>
      <c r="V15" s="21"/>
      <c r="W15" s="21"/>
      <c r="X15" s="21"/>
      <c r="Y15" s="21"/>
    </row>
    <row r="16" spans="1:25" x14ac:dyDescent="0.4">
      <c r="A16" s="2">
        <v>14</v>
      </c>
      <c r="B16" s="3">
        <v>43244</v>
      </c>
      <c r="C16">
        <v>259500</v>
      </c>
      <c r="D16">
        <v>27200</v>
      </c>
      <c r="E16">
        <v>113000</v>
      </c>
      <c r="F16" s="74">
        <f>Sheet2!M16</f>
        <v>-2.12000494988213E-3</v>
      </c>
      <c r="G16" s="60">
        <f>Sheet2!AD16</f>
        <v>-9.5383155275520493E-3</v>
      </c>
      <c r="H16" s="60">
        <f>Sheet2!AE16</f>
        <v>-1.7574110987494018E-3</v>
      </c>
      <c r="I16" s="60">
        <f>Sheet2!AF16</f>
        <v>6.2574798419550203E-3</v>
      </c>
      <c r="J16" s="60">
        <f>VAR($F$2:F16)</f>
        <v>3.438524851610581E-5</v>
      </c>
      <c r="K16" s="60">
        <f>VAR($G$2:G16)</f>
        <v>6.4301039907960596E-5</v>
      </c>
      <c r="L16" s="60">
        <f>VAR($I$2:I16)</f>
        <v>2.7835121861060659E-4</v>
      </c>
      <c r="M16" s="60">
        <f t="shared" si="3"/>
        <v>4.2071443587411099E-2</v>
      </c>
      <c r="N16" s="60">
        <f t="shared" si="0"/>
        <v>4.2089761115971264E-2</v>
      </c>
      <c r="O16" s="60">
        <f t="shared" si="1"/>
        <v>4.2080109435452609E-2</v>
      </c>
      <c r="P16" s="60">
        <f t="shared" si="2"/>
        <v>4.2226382668239061E-2</v>
      </c>
      <c r="Q16" s="60"/>
      <c r="R16" s="74"/>
      <c r="S16" s="60"/>
      <c r="T16" s="1"/>
      <c r="U16" s="4"/>
      <c r="V16" s="21"/>
      <c r="W16" s="21"/>
      <c r="X16" s="21"/>
      <c r="Y16" s="21"/>
    </row>
    <row r="17" spans="1:25" x14ac:dyDescent="0.4">
      <c r="A17" s="2">
        <v>15</v>
      </c>
      <c r="B17" s="3">
        <v>43245</v>
      </c>
      <c r="C17">
        <v>255500</v>
      </c>
      <c r="D17">
        <v>27150</v>
      </c>
      <c r="E17">
        <v>112000</v>
      </c>
      <c r="F17" s="74">
        <f>Sheet2!M17</f>
        <v>2.2847004264214712E-3</v>
      </c>
      <c r="G17" s="60">
        <f>Sheet2!AD17</f>
        <v>-1.6790181249385774E-2</v>
      </c>
      <c r="H17" s="60">
        <f>Sheet2!AE17</f>
        <v>-1.971784651168873E-3</v>
      </c>
      <c r="I17" s="60">
        <f>Sheet2!AF17</f>
        <v>-1.1463206231923963E-2</v>
      </c>
      <c r="J17" s="60">
        <f>VAR($F$2:F17)</f>
        <v>3.2599083776084239E-5</v>
      </c>
      <c r="K17" s="60">
        <f>VAR($G$2:G17)</f>
        <v>7.3115496104219954E-5</v>
      </c>
      <c r="L17" s="60">
        <f>VAR($I$2:I17)</f>
        <v>2.671532045176448E-4</v>
      </c>
      <c r="M17" s="60">
        <f t="shared" si="3"/>
        <v>3.9547426637425685E-2</v>
      </c>
      <c r="N17" s="60">
        <f t="shared" si="0"/>
        <v>3.9569834216799174E-2</v>
      </c>
      <c r="O17" s="60">
        <f t="shared" si="1"/>
        <v>3.9555488178951652E-2</v>
      </c>
      <c r="P17" s="60">
        <f t="shared" si="2"/>
        <v>3.9695149071383065E-2</v>
      </c>
      <c r="Q17" s="60"/>
      <c r="R17" s="74"/>
      <c r="S17" s="60"/>
      <c r="T17" s="1"/>
      <c r="U17" s="4"/>
      <c r="V17" s="21"/>
      <c r="W17" s="21"/>
      <c r="X17" s="21"/>
      <c r="Y17" s="21"/>
    </row>
    <row r="18" spans="1:25" x14ac:dyDescent="0.4">
      <c r="A18" s="2">
        <v>16</v>
      </c>
      <c r="B18" s="3">
        <v>43248</v>
      </c>
      <c r="C18">
        <v>257000</v>
      </c>
      <c r="D18">
        <v>27250</v>
      </c>
      <c r="E18">
        <v>108000</v>
      </c>
      <c r="F18" s="74">
        <f>Sheet2!M18</f>
        <v>3.4420727305742027E-3</v>
      </c>
      <c r="G18" s="60">
        <f>Sheet2!AD18</f>
        <v>4.2547893091414964E-3</v>
      </c>
      <c r="H18" s="60">
        <f>Sheet2!AE18</f>
        <v>3.4891764887670308E-3</v>
      </c>
      <c r="I18" s="60">
        <f>Sheet2!AF18</f>
        <v>-4.0097287842768344E-2</v>
      </c>
      <c r="J18" s="60">
        <f>VAR($F$2:F18)</f>
        <v>3.1422433992240398E-5</v>
      </c>
      <c r="K18" s="60">
        <f>VAR($G$2:G18)</f>
        <v>7.1829618020848832E-5</v>
      </c>
      <c r="L18" s="60">
        <f>VAR($I$2:I18)</f>
        <v>3.3904201611444844E-4</v>
      </c>
      <c r="M18" s="60">
        <f t="shared" si="3"/>
        <v>3.7174894230542453E-2</v>
      </c>
      <c r="N18" s="60">
        <f t="shared" si="0"/>
        <v>3.7212558774974459E-2</v>
      </c>
      <c r="O18" s="60">
        <f t="shared" si="1"/>
        <v>3.7182392164297189E-2</v>
      </c>
      <c r="P18" s="60">
        <f t="shared" si="2"/>
        <v>3.7321324432927017E-2</v>
      </c>
      <c r="Q18" s="60"/>
      <c r="R18" s="74"/>
      <c r="S18" s="60"/>
      <c r="T18" s="1"/>
      <c r="U18" s="4"/>
      <c r="V18" s="21"/>
      <c r="W18" s="21"/>
      <c r="X18" s="21"/>
      <c r="Y18" s="21"/>
    </row>
    <row r="19" spans="1:25" x14ac:dyDescent="0.4">
      <c r="A19" s="2">
        <v>17</v>
      </c>
      <c r="B19" s="3">
        <v>43249</v>
      </c>
      <c r="C19">
        <v>255000</v>
      </c>
      <c r="D19">
        <v>27200</v>
      </c>
      <c r="E19">
        <v>108000</v>
      </c>
      <c r="F19" s="74">
        <f>Sheet2!M19</f>
        <v>-8.2939080314498696E-3</v>
      </c>
      <c r="G19" s="60">
        <f>Sheet2!AD19</f>
        <v>-5.9333625982553534E-3</v>
      </c>
      <c r="H19" s="60">
        <f>Sheet2!AE19</f>
        <v>-1.4616684558470682E-3</v>
      </c>
      <c r="I19" s="60">
        <f>Sheet2!AF19</f>
        <v>7.9861839907897619E-3</v>
      </c>
      <c r="J19" s="60">
        <f>VAR($F$2:F19)</f>
        <v>3.3251192603760297E-5</v>
      </c>
      <c r="K19" s="60">
        <f>VAR($G$2:G19)</f>
        <v>6.8157708022178611E-5</v>
      </c>
      <c r="L19" s="60">
        <f>VAR($I$2:I19)</f>
        <v>3.2652183730817562E-4</v>
      </c>
      <c r="M19" s="60">
        <f t="shared" si="3"/>
        <v>3.4945111448590853E-2</v>
      </c>
      <c r="N19" s="60">
        <f t="shared" si="0"/>
        <v>3.4980891442399902E-2</v>
      </c>
      <c r="O19" s="60">
        <f t="shared" si="1"/>
        <v>3.4952179095593547E-2</v>
      </c>
      <c r="P19" s="60">
        <f t="shared" si="2"/>
        <v>3.5178512516492143E-2</v>
      </c>
      <c r="Q19" s="60"/>
      <c r="R19" s="74"/>
      <c r="S19" s="60"/>
      <c r="T19" s="1"/>
      <c r="U19" s="4"/>
      <c r="V19" s="1"/>
      <c r="W19" s="1"/>
      <c r="X19" s="1"/>
      <c r="Y19" s="21"/>
    </row>
    <row r="20" spans="1:25" x14ac:dyDescent="0.4">
      <c r="A20" s="2">
        <v>18</v>
      </c>
      <c r="B20" s="3">
        <v>43250</v>
      </c>
      <c r="C20">
        <v>251500</v>
      </c>
      <c r="D20">
        <v>27050</v>
      </c>
      <c r="E20">
        <v>104000</v>
      </c>
      <c r="F20" s="74">
        <f>Sheet2!M20</f>
        <v>-2.1701656203804199E-2</v>
      </c>
      <c r="G20" s="60">
        <f>Sheet2!AD20</f>
        <v>-7.9678721442112167E-3</v>
      </c>
      <c r="H20" s="60">
        <f>Sheet2!AE20</f>
        <v>-4.512829972136023E-3</v>
      </c>
      <c r="I20" s="60">
        <f>Sheet2!AF20</f>
        <v>-1.6369419688464629E-2</v>
      </c>
      <c r="J20" s="60">
        <f>VAR($F$2:F20)</f>
        <v>5.4816908370277995E-5</v>
      </c>
      <c r="K20" s="60">
        <f>VAR($G$2:G20)</f>
        <v>6.5694971483583288E-5</v>
      </c>
      <c r="L20" s="60">
        <f>VAR($I$2:I20)</f>
        <v>3.1788633583549149E-4</v>
      </c>
      <c r="M20" s="60">
        <f t="shared" si="3"/>
        <v>3.285253209630145E-2</v>
      </c>
      <c r="N20" s="60">
        <f t="shared" si="0"/>
        <v>3.2884150243359243E-2</v>
      </c>
      <c r="O20" s="60">
        <f t="shared" si="1"/>
        <v>3.2855176538338422E-2</v>
      </c>
      <c r="P20" s="60">
        <f t="shared" si="2"/>
        <v>3.30716285135867E-2</v>
      </c>
      <c r="Q20" s="60"/>
      <c r="R20" s="74"/>
      <c r="S20" s="60"/>
      <c r="T20" s="1"/>
      <c r="U20" s="4"/>
      <c r="V20" s="1"/>
      <c r="W20" s="1"/>
      <c r="X20" s="1"/>
      <c r="Y20" s="21"/>
    </row>
    <row r="21" spans="1:25" x14ac:dyDescent="0.4">
      <c r="A21" s="2">
        <v>19</v>
      </c>
      <c r="B21" s="3">
        <v>43251</v>
      </c>
      <c r="C21">
        <v>250500</v>
      </c>
      <c r="D21">
        <v>27000</v>
      </c>
      <c r="E21">
        <v>103500</v>
      </c>
      <c r="F21" s="74">
        <f>Sheet2!M21</f>
        <v>5.8442188390176878E-3</v>
      </c>
      <c r="G21" s="60">
        <f>Sheet2!AD21</f>
        <v>-6.2948524853182926E-3</v>
      </c>
      <c r="H21" s="60">
        <f>Sheet2!AE21</f>
        <v>-2.1525052629001963E-3</v>
      </c>
      <c r="I21" s="60">
        <f>Sheet2!AF21</f>
        <v>-1.0946951236010583E-2</v>
      </c>
      <c r="J21" s="60">
        <f>VAR($F$2:F21)</f>
        <v>5.4792929047454554E-5</v>
      </c>
      <c r="K21" s="60">
        <f>VAR($G$2:G21)</f>
        <v>6.2711114719014524E-5</v>
      </c>
      <c r="L21" s="60">
        <f>VAR($I$2:I21)</f>
        <v>3.0382621034545008E-4</v>
      </c>
      <c r="M21" s="60">
        <f t="shared" si="3"/>
        <v>3.0909637883442646E-2</v>
      </c>
      <c r="N21" s="60">
        <f t="shared" si="0"/>
        <v>3.0914910447948075E-2</v>
      </c>
      <c r="O21" s="60">
        <f t="shared" si="1"/>
        <v>3.0885087884099559E-2</v>
      </c>
      <c r="P21" s="60">
        <f t="shared" si="2"/>
        <v>3.110340827682772E-2</v>
      </c>
      <c r="Q21" s="60"/>
      <c r="R21" s="74"/>
      <c r="S21" s="60"/>
      <c r="T21" s="1"/>
      <c r="U21" s="4"/>
      <c r="V21" s="1"/>
      <c r="W21" s="1"/>
      <c r="X21" s="1"/>
      <c r="Y21" s="21"/>
    </row>
    <row r="22" spans="1:25" x14ac:dyDescent="0.4">
      <c r="A22" s="2">
        <v>20</v>
      </c>
      <c r="B22" s="3">
        <v>43252</v>
      </c>
      <c r="C22">
        <v>254000</v>
      </c>
      <c r="D22">
        <v>27000</v>
      </c>
      <c r="E22">
        <v>104500</v>
      </c>
      <c r="F22" s="74">
        <f>Sheet2!M22</f>
        <v>7.8610962005519567E-3</v>
      </c>
      <c r="G22" s="60">
        <f>Sheet2!AD22</f>
        <v>1.0966843341110602E-2</v>
      </c>
      <c r="H22" s="60">
        <f>Sheet2!AE22</f>
        <v>-3.9897854436113785E-4</v>
      </c>
      <c r="I22" s="60">
        <f>Sheet2!AF22</f>
        <v>1.4743799322268734E-3</v>
      </c>
      <c r="J22" s="60">
        <f>VAR($F$2:F22)</f>
        <v>5.6086563272400969E-5</v>
      </c>
      <c r="K22" s="60">
        <f>VAR($G$2:G22)</f>
        <v>6.9364156009272838E-5</v>
      </c>
      <c r="L22" s="60">
        <f>VAR($I$2:I22)</f>
        <v>2.9006399149196917E-4</v>
      </c>
      <c r="M22" s="60">
        <f t="shared" si="3"/>
        <v>2.9057108904066386E-2</v>
      </c>
      <c r="N22" s="60">
        <f t="shared" si="0"/>
        <v>2.9062393331139903E-2</v>
      </c>
      <c r="O22" s="60">
        <f t="shared" si="1"/>
        <v>2.9032260607787994E-2</v>
      </c>
      <c r="P22" s="60">
        <f t="shared" si="2"/>
        <v>2.9244393924699869E-2</v>
      </c>
      <c r="Q22" s="60"/>
      <c r="R22" s="74"/>
      <c r="S22" s="60"/>
      <c r="T22" s="1"/>
      <c r="U22" s="4"/>
      <c r="V22" s="21"/>
      <c r="W22" s="21"/>
      <c r="X22" s="21"/>
      <c r="Y22" s="21"/>
    </row>
    <row r="23" spans="1:25" x14ac:dyDescent="0.4">
      <c r="A23" s="2">
        <v>21</v>
      </c>
      <c r="B23" s="3">
        <v>43255</v>
      </c>
      <c r="C23">
        <v>261000</v>
      </c>
      <c r="D23">
        <v>27200</v>
      </c>
      <c r="E23">
        <v>108000</v>
      </c>
      <c r="F23" s="74">
        <f>Sheet2!M23</f>
        <v>5.6496757602444965E-3</v>
      </c>
      <c r="G23" s="60">
        <f>Sheet2!AD23</f>
        <v>2.4933011418671613E-2</v>
      </c>
      <c r="H23" s="60">
        <f>Sheet2!AE23</f>
        <v>7.0870603360776007E-3</v>
      </c>
      <c r="I23" s="60">
        <f>Sheet2!AF23</f>
        <v>2.7010699927477663E-2</v>
      </c>
      <c r="J23" s="60">
        <f>VAR($F$2:F23)</f>
        <v>5.5367991981449905E-5</v>
      </c>
      <c r="K23" s="60">
        <f>VAR($G$2:G23)</f>
        <v>1.0073880970543456E-4</v>
      </c>
      <c r="L23" s="60">
        <f>VAR($I$2:I23)</f>
        <v>3.1924180810814833E-4</v>
      </c>
      <c r="M23" s="60">
        <f t="shared" si="3"/>
        <v>2.7317390179830859E-2</v>
      </c>
      <c r="N23" s="60">
        <f t="shared" si="0"/>
        <v>2.7325866030443614E-2</v>
      </c>
      <c r="O23" s="60">
        <f t="shared" si="1"/>
        <v>2.7290334522353445E-2</v>
      </c>
      <c r="P23" s="60">
        <f t="shared" si="2"/>
        <v>2.7489860716988949E-2</v>
      </c>
      <c r="Q23" s="60"/>
      <c r="R23" s="74"/>
      <c r="S23" s="60"/>
      <c r="T23" s="1"/>
      <c r="U23" s="4"/>
      <c r="V23" s="21"/>
      <c r="W23" s="21"/>
      <c r="X23" s="21"/>
      <c r="Y23" s="21"/>
    </row>
    <row r="24" spans="1:25" x14ac:dyDescent="0.4">
      <c r="A24" s="2">
        <v>22</v>
      </c>
      <c r="B24" s="3">
        <v>43256</v>
      </c>
      <c r="C24">
        <v>262000</v>
      </c>
      <c r="D24">
        <v>27350</v>
      </c>
      <c r="E24">
        <v>111500</v>
      </c>
      <c r="F24" s="74">
        <f>Sheet2!M24</f>
        <v>3.408779604625442E-3</v>
      </c>
      <c r="G24" s="60">
        <f>Sheet2!AD24</f>
        <v>2.2350772123439894E-3</v>
      </c>
      <c r="H24" s="60">
        <f>Sheet2!AE24</f>
        <v>5.3138521346361997E-3</v>
      </c>
      <c r="I24" s="60">
        <f>Sheet2!AF24</f>
        <v>2.8196956058845569E-2</v>
      </c>
      <c r="J24" s="60">
        <f>VAR($F$2:F24)</f>
        <v>5.3552056500975371E-5</v>
      </c>
      <c r="K24" s="60">
        <f>VAR($G$2:G24)</f>
        <v>9.674454530286102E-5</v>
      </c>
      <c r="L24" s="60">
        <f>VAR($I$2:I24)</f>
        <v>3.4528803485903831E-4</v>
      </c>
      <c r="M24" s="60">
        <f t="shared" si="3"/>
        <v>2.5680261899212759E-2</v>
      </c>
      <c r="N24" s="60">
        <f t="shared" si="0"/>
        <v>2.5723613372121212E-2</v>
      </c>
      <c r="O24" s="60">
        <f t="shared" si="1"/>
        <v>2.565592803646467E-2</v>
      </c>
      <c r="P24" s="60">
        <f t="shared" si="2"/>
        <v>2.5884243748603944E-2</v>
      </c>
      <c r="Q24" s="60"/>
      <c r="R24" s="74"/>
      <c r="S24" s="60"/>
      <c r="T24" s="1"/>
      <c r="U24" s="4"/>
      <c r="V24" s="21"/>
      <c r="W24" s="21"/>
      <c r="X24" s="21"/>
      <c r="Y24" s="21"/>
    </row>
    <row r="25" spans="1:25" x14ac:dyDescent="0.4">
      <c r="A25" s="2">
        <v>23</v>
      </c>
      <c r="B25" s="3">
        <v>43258</v>
      </c>
      <c r="C25">
        <v>264000</v>
      </c>
      <c r="D25">
        <v>27650</v>
      </c>
      <c r="E25">
        <v>111500</v>
      </c>
      <c r="F25" s="74">
        <f>Sheet2!M25</f>
        <v>6.5215982801642147E-3</v>
      </c>
      <c r="G25" s="60">
        <f>Sheet2!AD25</f>
        <v>5.0930684464762501E-3</v>
      </c>
      <c r="H25" s="60">
        <f>Sheet2!AE25</f>
        <v>1.0574385258596868E-2</v>
      </c>
      <c r="I25" s="60">
        <f>Sheet2!AF25</f>
        <v>-6.8038810410082909E-3</v>
      </c>
      <c r="J25" s="60">
        <f>VAR($F$2:F25)</f>
        <v>5.3238055545429565E-5</v>
      </c>
      <c r="K25" s="60">
        <f>VAR($G$2:G25)</f>
        <v>9.4226805917538382E-5</v>
      </c>
      <c r="L25" s="60">
        <f>VAR($I$2:I25)</f>
        <v>3.3167076449323575E-4</v>
      </c>
      <c r="M25" s="60">
        <f t="shared" si="3"/>
        <v>2.4140143371963567E-2</v>
      </c>
      <c r="N25" s="60">
        <f t="shared" si="0"/>
        <v>2.4180496304002649E-2</v>
      </c>
      <c r="O25" s="60">
        <f t="shared" si="1"/>
        <v>2.4118266575747314E-2</v>
      </c>
      <c r="P25" s="60">
        <f t="shared" si="2"/>
        <v>2.4378893223546774E-2</v>
      </c>
      <c r="Q25" s="60"/>
      <c r="R25" s="74"/>
      <c r="S25" s="60"/>
      <c r="T25" s="1"/>
      <c r="U25" s="4"/>
      <c r="V25" s="21"/>
      <c r="W25" s="21"/>
      <c r="X25" s="21"/>
      <c r="Y25" s="21"/>
    </row>
    <row r="26" spans="1:25" x14ac:dyDescent="0.4">
      <c r="A26" s="2">
        <v>24</v>
      </c>
      <c r="B26" s="3">
        <v>43259</v>
      </c>
      <c r="C26">
        <v>261500</v>
      </c>
      <c r="D26">
        <v>27850</v>
      </c>
      <c r="E26">
        <v>113000</v>
      </c>
      <c r="F26" s="74">
        <f>Sheet2!M26</f>
        <v>-8.0447903912301052E-3</v>
      </c>
      <c r="G26" s="60">
        <f>Sheet2!AD26</f>
        <v>-7.7094707481603275E-3</v>
      </c>
      <c r="H26" s="60">
        <f>Sheet2!AE26</f>
        <v>7.5701845095839633E-3</v>
      </c>
      <c r="I26" s="60">
        <f>Sheet2!AF26</f>
        <v>2.1100721949102241E-2</v>
      </c>
      <c r="J26" s="60">
        <f>VAR($F$2:F26)</f>
        <v>5.3518153303209813E-5</v>
      </c>
      <c r="K26" s="60">
        <f>VAR($G$2:G26)</f>
        <v>9.2097283305309858E-5</v>
      </c>
      <c r="L26" s="60">
        <f>VAR($I$2:I26)</f>
        <v>3.3784814671196291E-4</v>
      </c>
      <c r="M26" s="60">
        <f t="shared" si="3"/>
        <v>2.2694286644293422E-2</v>
      </c>
      <c r="N26" s="60">
        <f t="shared" si="0"/>
        <v>2.2731222886534518E-2</v>
      </c>
      <c r="O26" s="60">
        <f t="shared" si="1"/>
        <v>2.2677879638618306E-2</v>
      </c>
      <c r="P26" s="60">
        <f t="shared" si="2"/>
        <v>2.2918937197967174E-2</v>
      </c>
      <c r="Q26" s="60"/>
      <c r="R26" s="74"/>
      <c r="S26" s="60"/>
      <c r="T26" s="1"/>
      <c r="U26" s="4"/>
      <c r="V26" s="1"/>
      <c r="W26" s="1"/>
      <c r="X26" s="1"/>
      <c r="Y26" s="21"/>
    </row>
    <row r="27" spans="1:25" x14ac:dyDescent="0.4">
      <c r="A27" s="2">
        <v>25</v>
      </c>
      <c r="B27" s="3">
        <v>43262</v>
      </c>
      <c r="C27">
        <v>259000</v>
      </c>
      <c r="D27">
        <v>28350</v>
      </c>
      <c r="E27">
        <v>114000</v>
      </c>
      <c r="F27" s="74">
        <f>Sheet2!M27</f>
        <v>7.60906480473724E-3</v>
      </c>
      <c r="G27" s="60">
        <f>Sheet2!AD27</f>
        <v>-1.2440033195001627E-2</v>
      </c>
      <c r="H27" s="60">
        <f>Sheet2!AE27</f>
        <v>1.7407158077806288E-2</v>
      </c>
      <c r="I27" s="60">
        <f>Sheet2!AF27</f>
        <v>9.2114952087016429E-4</v>
      </c>
      <c r="J27" s="60">
        <f>VAR($F$2:F27)</f>
        <v>5.3880303055205448E-5</v>
      </c>
      <c r="K27" s="60">
        <f>VAR($G$2:G27)</f>
        <v>9.3207336414251413E-5</v>
      </c>
      <c r="L27" s="60">
        <f>VAR($I$2:I27)</f>
        <v>3.2439773629162595E-4</v>
      </c>
      <c r="M27" s="60">
        <f t="shared" si="3"/>
        <v>2.1336512564782147E-2</v>
      </c>
      <c r="N27" s="60">
        <f t="shared" si="0"/>
        <v>2.1370915669695449E-2</v>
      </c>
      <c r="O27" s="60">
        <f t="shared" si="1"/>
        <v>2.1320645321911757E-2</v>
      </c>
      <c r="P27" s="60">
        <f t="shared" si="2"/>
        <v>2.1570515394095539E-2</v>
      </c>
      <c r="Q27" s="60"/>
      <c r="R27" s="74"/>
      <c r="S27" s="60"/>
      <c r="T27" s="1"/>
      <c r="U27" s="4"/>
      <c r="V27" s="1"/>
      <c r="W27" s="1"/>
      <c r="X27" s="1"/>
      <c r="Y27" s="21"/>
    </row>
    <row r="28" spans="1:25" x14ac:dyDescent="0.4">
      <c r="A28" s="2">
        <v>26</v>
      </c>
      <c r="B28" s="3">
        <v>43263</v>
      </c>
      <c r="C28">
        <v>261500</v>
      </c>
      <c r="D28">
        <v>28350</v>
      </c>
      <c r="E28">
        <v>114000</v>
      </c>
      <c r="F28" s="74">
        <f>Sheet2!M28</f>
        <v>-7.0770335505207472E-4</v>
      </c>
      <c r="G28" s="60">
        <f>Sheet2!AD28</f>
        <v>9.2371591978645529E-3</v>
      </c>
      <c r="H28" s="60">
        <f>Sheet2!AE28</f>
        <v>1.148456035465245E-5</v>
      </c>
      <c r="I28" s="60">
        <f>Sheet2!AF28</f>
        <v>4.1300639236382323E-4</v>
      </c>
      <c r="J28" s="60">
        <f>VAR($F$2:F28)</f>
        <v>5.1819604315789799E-5</v>
      </c>
      <c r="K28" s="60">
        <f>VAR($G$2:G28)</f>
        <v>9.4056986007954655E-5</v>
      </c>
      <c r="L28" s="60">
        <f>VAR($I$2:I28)</f>
        <v>3.1194050235755478E-4</v>
      </c>
      <c r="M28" s="60">
        <f t="shared" si="3"/>
        <v>2.005979568292738E-2</v>
      </c>
      <c r="N28" s="60">
        <f t="shared" si="0"/>
        <v>2.0097945995067285E-2</v>
      </c>
      <c r="O28" s="60">
        <f t="shared" si="1"/>
        <v>2.0059587151737793E-2</v>
      </c>
      <c r="P28" s="60">
        <f t="shared" si="2"/>
        <v>2.0276335381436195E-2</v>
      </c>
      <c r="Q28" s="60"/>
      <c r="R28" s="74"/>
      <c r="S28" s="60"/>
      <c r="T28" s="1"/>
      <c r="U28" s="4"/>
      <c r="V28" s="21"/>
      <c r="W28" s="21"/>
      <c r="X28" s="21"/>
      <c r="Y28" s="21"/>
    </row>
    <row r="29" spans="1:25" x14ac:dyDescent="0.4">
      <c r="A29" s="2">
        <v>27</v>
      </c>
      <c r="B29" s="3">
        <v>43265</v>
      </c>
      <c r="C29">
        <v>257500</v>
      </c>
      <c r="D29">
        <v>28100</v>
      </c>
      <c r="E29">
        <v>112000</v>
      </c>
      <c r="F29" s="74">
        <f>Sheet2!M29</f>
        <v>-1.7470200767559282E-2</v>
      </c>
      <c r="G29" s="60">
        <f>Sheet2!AD29</f>
        <v>-1.081590966910481E-2</v>
      </c>
      <c r="H29" s="60">
        <f>Sheet2!AE29</f>
        <v>-8.0430112063504759E-3</v>
      </c>
      <c r="I29" s="60">
        <f>Sheet2!AF29</f>
        <v>-5.5285795960431997E-4</v>
      </c>
      <c r="J29" s="60">
        <f>VAR($F$2:F29)</f>
        <v>6.0591625343658695E-5</v>
      </c>
      <c r="K29" s="60">
        <f>VAR($G$2:G29)</f>
        <v>9.3807535758726627E-5</v>
      </c>
      <c r="L29" s="60">
        <f>VAR($I$2:I29)</f>
        <v>3.0038966430467645E-4</v>
      </c>
      <c r="M29" s="60">
        <f t="shared" si="3"/>
        <v>1.885623799259406E-2</v>
      </c>
      <c r="N29" s="60">
        <f t="shared" si="0"/>
        <v>1.889718874196605E-2</v>
      </c>
      <c r="O29" s="60">
        <f t="shared" si="1"/>
        <v>1.8856011930547232E-2</v>
      </c>
      <c r="P29" s="60">
        <f t="shared" si="2"/>
        <v>1.9059765493006829E-2</v>
      </c>
      <c r="Q29" s="60"/>
      <c r="R29" s="74"/>
      <c r="S29" s="60"/>
      <c r="T29" s="1"/>
      <c r="U29" s="4"/>
      <c r="V29" s="21"/>
      <c r="W29" s="21"/>
      <c r="X29" s="21"/>
      <c r="Y29" s="21"/>
    </row>
    <row r="30" spans="1:25" x14ac:dyDescent="0.4">
      <c r="A30" s="2">
        <v>28</v>
      </c>
      <c r="B30" s="3">
        <v>43266</v>
      </c>
      <c r="C30">
        <v>260500</v>
      </c>
      <c r="D30">
        <v>28300</v>
      </c>
      <c r="E30">
        <v>109500</v>
      </c>
      <c r="F30" s="77">
        <f>Sheet2!M30</f>
        <v>-7.4777622638433272E-3</v>
      </c>
      <c r="G30" s="60">
        <f>Sheet2!AD30</f>
        <v>1.3220446115350422E-2</v>
      </c>
      <c r="H30" s="60">
        <f>Sheet2!AE30</f>
        <v>7.4280126017726338E-3</v>
      </c>
      <c r="I30" s="60">
        <f>Sheet2!AF30</f>
        <v>-1.5402882324754875E-2</v>
      </c>
      <c r="J30" s="60">
        <f>VAR($F$2:F30)</f>
        <v>5.9971657572364079E-5</v>
      </c>
      <c r="K30" s="60">
        <f>VAR($G$2:G30)</f>
        <v>9.8071864748885634E-5</v>
      </c>
      <c r="L30" s="60">
        <f>VAR($I$2:I30)</f>
        <v>2.97529977336613E-4</v>
      </c>
      <c r="M30" s="60">
        <f t="shared" si="3"/>
        <v>1.7743176187929945E-2</v>
      </c>
      <c r="N30" s="60">
        <f t="shared" si="0"/>
        <v>1.7770376451566303E-2</v>
      </c>
      <c r="O30" s="60">
        <f t="shared" si="1"/>
        <v>1.7728532616470324E-2</v>
      </c>
      <c r="P30" s="60">
        <f t="shared" si="2"/>
        <v>1.7916197902541828E-2</v>
      </c>
      <c r="Q30" s="60"/>
      <c r="R30" s="77"/>
      <c r="S30" s="60"/>
      <c r="T30" s="1"/>
      <c r="U30" s="11"/>
      <c r="V30" s="22"/>
      <c r="W30" s="22"/>
      <c r="X30" s="22"/>
      <c r="Y30" s="22"/>
    </row>
    <row r="31" spans="1:25" x14ac:dyDescent="0.4">
      <c r="A31" s="2">
        <v>29</v>
      </c>
      <c r="B31" s="3">
        <v>43269</v>
      </c>
      <c r="C31">
        <v>267500</v>
      </c>
      <c r="D31">
        <v>28550</v>
      </c>
      <c r="E31">
        <v>107500</v>
      </c>
      <c r="F31" s="74">
        <f>Sheet2!M31</f>
        <v>-1.051752732268319E-2</v>
      </c>
      <c r="G31" s="60">
        <f>Sheet2!AD31</f>
        <v>2.9054871787001547E-2</v>
      </c>
      <c r="H31" s="60">
        <f>Sheet2!AE31</f>
        <v>9.2765267371218325E-3</v>
      </c>
      <c r="I31" s="60">
        <f>Sheet2!AF31</f>
        <v>-8.2277168197265691E-3</v>
      </c>
      <c r="J31" s="60">
        <f>VAR($F$2:F31)</f>
        <v>6.0912351491867874E-5</v>
      </c>
      <c r="K31" s="60">
        <f>VAR($G$2:G31)</f>
        <v>1.2505544918782751E-4</v>
      </c>
      <c r="L31" s="60">
        <f>VAR($I$2:I31)</f>
        <v>2.8910049453995438E-4</v>
      </c>
      <c r="M31" s="60">
        <f t="shared" si="3"/>
        <v>1.668194063236262E-2</v>
      </c>
      <c r="N31" s="60">
        <f t="shared" si="0"/>
        <v>1.6714640676201657E-2</v>
      </c>
      <c r="O31" s="60">
        <f t="shared" si="1"/>
        <v>1.6668131181754829E-2</v>
      </c>
      <c r="P31" s="60">
        <f t="shared" si="2"/>
        <v>1.685546095542393E-2</v>
      </c>
      <c r="Q31" s="60"/>
      <c r="R31" s="74"/>
      <c r="S31" s="60"/>
      <c r="T31" s="1"/>
      <c r="U31" s="4"/>
      <c r="V31" s="21"/>
      <c r="W31" s="21"/>
      <c r="X31" s="21"/>
      <c r="Y31" s="21"/>
    </row>
    <row r="32" spans="1:25" x14ac:dyDescent="0.4">
      <c r="A32" s="2">
        <v>30</v>
      </c>
      <c r="B32" s="3">
        <v>43270</v>
      </c>
      <c r="C32">
        <v>273000</v>
      </c>
      <c r="D32">
        <v>28100</v>
      </c>
      <c r="E32">
        <v>106500</v>
      </c>
      <c r="F32" s="77">
        <f>Sheet2!M32</f>
        <v>-1.2695358215807587E-2</v>
      </c>
      <c r="G32" s="60">
        <f>Sheet2!AD32</f>
        <v>2.3535815196932444E-2</v>
      </c>
      <c r="H32" s="60">
        <f>Sheet2!AE32</f>
        <v>-1.5301641903533706E-2</v>
      </c>
      <c r="I32" s="60">
        <f>Sheet2!AF32</f>
        <v>3.0342135592092943E-3</v>
      </c>
      <c r="J32" s="60">
        <f>VAR($F$2:F32)</f>
        <v>6.3046073602916885E-5</v>
      </c>
      <c r="K32" s="60">
        <f>VAR($G$2:G32)</f>
        <v>1.3894028666457751E-4</v>
      </c>
      <c r="L32" s="60">
        <f>VAR($I$2:I32)</f>
        <v>2.8000583748232654E-4</v>
      </c>
      <c r="M32" s="60">
        <f t="shared" si="3"/>
        <v>1.5687661297279866E-2</v>
      </c>
      <c r="N32" s="60">
        <f t="shared" si="0"/>
        <v>1.57624133701031E-2</v>
      </c>
      <c r="O32" s="60">
        <f t="shared" si="1"/>
        <v>1.5673206547747811E-2</v>
      </c>
      <c r="P32" s="60">
        <f t="shared" si="2"/>
        <v>1.5848195017542432E-2</v>
      </c>
      <c r="Q32" s="60"/>
      <c r="R32" s="77"/>
      <c r="S32" s="60"/>
      <c r="T32" s="1"/>
      <c r="U32" s="4"/>
      <c r="V32" s="21"/>
      <c r="W32" s="21"/>
      <c r="X32" s="21"/>
      <c r="Y32" s="21"/>
    </row>
    <row r="33" spans="1:25" x14ac:dyDescent="0.4">
      <c r="A33" s="2">
        <v>31</v>
      </c>
      <c r="B33" s="3">
        <v>43271</v>
      </c>
      <c r="C33">
        <v>269000</v>
      </c>
      <c r="D33">
        <v>28150</v>
      </c>
      <c r="E33">
        <v>108000</v>
      </c>
      <c r="F33" s="77">
        <f>Sheet2!M33</f>
        <v>9.3120303111031144E-3</v>
      </c>
      <c r="G33" s="60">
        <f>Sheet2!AD33</f>
        <v>-1.8098916063076124E-2</v>
      </c>
      <c r="H33" s="60">
        <f>Sheet2!AE33</f>
        <v>1.3092969765610086E-3</v>
      </c>
      <c r="I33" s="60">
        <f>Sheet2!AF33</f>
        <v>4.3967206500751237E-3</v>
      </c>
      <c r="J33" s="60">
        <f>VAR($F$2:F33)</f>
        <v>6.4801970281622929E-5</v>
      </c>
      <c r="K33" s="60">
        <f>VAR($G$2:G33)</f>
        <v>1.4543395543915074E-4</v>
      </c>
      <c r="L33" s="60">
        <f>VAR($I$2:I33)</f>
        <v>2.7186096946040281E-4</v>
      </c>
      <c r="M33" s="60">
        <f t="shared" si="3"/>
        <v>1.4756071946656733E-2</v>
      </c>
      <c r="N33" s="60">
        <f t="shared" si="0"/>
        <v>1.4849904643715963E-2</v>
      </c>
      <c r="O33" s="60">
        <f t="shared" si="1"/>
        <v>1.4746862569579581E-2</v>
      </c>
      <c r="P33" s="60">
        <f t="shared" si="2"/>
        <v>1.4897855703605259E-2</v>
      </c>
      <c r="Q33" s="60"/>
      <c r="R33" s="77"/>
      <c r="S33" s="60"/>
      <c r="T33" s="1"/>
      <c r="U33" s="4"/>
      <c r="V33" s="21"/>
      <c r="W33" s="21"/>
      <c r="X33" s="21"/>
      <c r="Y33" s="21"/>
    </row>
    <row r="34" spans="1:25" x14ac:dyDescent="0.4">
      <c r="A34" s="2">
        <v>32</v>
      </c>
      <c r="B34" s="3">
        <v>43272</v>
      </c>
      <c r="C34">
        <v>262000</v>
      </c>
      <c r="D34">
        <v>27950</v>
      </c>
      <c r="E34">
        <v>107000</v>
      </c>
      <c r="F34" s="77">
        <f>Sheet2!M34</f>
        <v>-9.4258594673737074E-3</v>
      </c>
      <c r="G34" s="60">
        <f>Sheet2!AD34</f>
        <v>-2.4152234749216753E-2</v>
      </c>
      <c r="H34" s="60">
        <f>Sheet2!AE34</f>
        <v>-6.7010528335764629E-3</v>
      </c>
      <c r="I34" s="60">
        <f>Sheet2!AF34</f>
        <v>-1.8620102966367992E-4</v>
      </c>
      <c r="J34" s="60">
        <f>VAR($F$2:F34)</f>
        <v>6.4750303796576317E-5</v>
      </c>
      <c r="K34" s="60">
        <f>VAR($G$2:G34)</f>
        <v>1.5864831155561955E-4</v>
      </c>
      <c r="L34" s="60">
        <f>VAR($I$2:I34)</f>
        <v>2.633755058132507E-4</v>
      </c>
      <c r="M34" s="60">
        <f t="shared" si="3"/>
        <v>1.3875910464368223E-2</v>
      </c>
      <c r="N34" s="60">
        <f t="shared" si="0"/>
        <v>1.3978564610852501E-2</v>
      </c>
      <c r="O34" s="60">
        <f t="shared" si="1"/>
        <v>1.3862153670919175E-2</v>
      </c>
      <c r="P34" s="60">
        <f t="shared" si="2"/>
        <v>1.400514423053743E-2</v>
      </c>
      <c r="Q34" s="60"/>
      <c r="R34" s="77"/>
      <c r="S34" s="60"/>
      <c r="T34" s="1"/>
      <c r="U34" s="4"/>
      <c r="V34" s="21"/>
      <c r="W34" s="21"/>
      <c r="X34" s="21"/>
      <c r="Y34" s="21"/>
    </row>
    <row r="35" spans="1:25" x14ac:dyDescent="0.4">
      <c r="A35" s="2">
        <v>33</v>
      </c>
      <c r="B35" s="3">
        <v>43273</v>
      </c>
      <c r="C35">
        <v>265000</v>
      </c>
      <c r="D35">
        <v>27700</v>
      </c>
      <c r="E35">
        <v>114000</v>
      </c>
      <c r="F35" s="77">
        <f>Sheet2!M35</f>
        <v>9.3216580788364617E-3</v>
      </c>
      <c r="G35" s="60">
        <f>Sheet2!AD35</f>
        <v>8.0439684699146231E-3</v>
      </c>
      <c r="H35" s="60">
        <f>Sheet2!AE35</f>
        <v>-9.4537288671098993E-3</v>
      </c>
      <c r="I35" s="60">
        <f>Sheet2!AF35</f>
        <v>5.3770481373053881E-2</v>
      </c>
      <c r="J35" s="60">
        <f>VAR($F$2:F35)</f>
        <v>6.6296856218557619E-5</v>
      </c>
      <c r="K35" s="60">
        <f>VAR($G$2:G35)</f>
        <v>1.5607786360456423E-4</v>
      </c>
      <c r="L35" s="60">
        <f>VAR($I$2:I35)</f>
        <v>3.4281578570485275E-4</v>
      </c>
      <c r="M35" s="60">
        <f t="shared" si="3"/>
        <v>1.3048686646108049E-2</v>
      </c>
      <c r="N35" s="60">
        <f t="shared" si="0"/>
        <v>1.3174850560804228E-2</v>
      </c>
      <c r="O35" s="60">
        <f t="shared" si="1"/>
        <v>1.3033118697208726E-2</v>
      </c>
      <c r="P35" s="60">
        <f t="shared" si="2"/>
        <v>1.316483765695459E-2</v>
      </c>
      <c r="Q35" s="60"/>
      <c r="R35" s="77"/>
      <c r="S35" s="60"/>
      <c r="T35" s="1"/>
      <c r="U35" s="4"/>
      <c r="V35" s="21"/>
      <c r="W35" s="21"/>
      <c r="X35" s="21"/>
      <c r="Y35" s="21"/>
    </row>
    <row r="36" spans="1:25" x14ac:dyDescent="0.4">
      <c r="A36" s="2">
        <v>34</v>
      </c>
      <c r="B36" s="3">
        <v>43276</v>
      </c>
      <c r="C36">
        <v>263000</v>
      </c>
      <c r="D36">
        <v>27950</v>
      </c>
      <c r="E36">
        <v>114000</v>
      </c>
      <c r="F36" s="77">
        <f>Sheet2!M36</f>
        <v>-5.6334009611399996E-4</v>
      </c>
      <c r="G36" s="60">
        <f>Sheet2!AD36</f>
        <v>-7.9876397616541819E-3</v>
      </c>
      <c r="H36" s="60">
        <f>Sheet2!AE36</f>
        <v>8.9893556714488124E-3</v>
      </c>
      <c r="I36" s="60">
        <f>Sheet2!AF36</f>
        <v>2.6889103491413143E-4</v>
      </c>
      <c r="J36" s="60">
        <f>VAR($F$2:F36)</f>
        <v>6.4361595775336647E-5</v>
      </c>
      <c r="K36" s="60">
        <f>VAR($G$2:G36)</f>
        <v>1.5312325575727123E-4</v>
      </c>
      <c r="L36" s="60">
        <f>VAR($I$2:I36)</f>
        <v>3.327427814056583E-4</v>
      </c>
      <c r="M36" s="60">
        <f t="shared" si="3"/>
        <v>1.2270979045901891E-2</v>
      </c>
      <c r="N36" s="60">
        <f t="shared" si="0"/>
        <v>1.2388241852880672E-2</v>
      </c>
      <c r="O36" s="60">
        <f t="shared" si="1"/>
        <v>1.2256493954745771E-2</v>
      </c>
      <c r="P36" s="60">
        <f t="shared" si="2"/>
        <v>1.254842327756271E-2</v>
      </c>
      <c r="Q36" s="60"/>
      <c r="R36" s="77"/>
      <c r="S36" s="60"/>
      <c r="T36" s="1"/>
      <c r="U36" s="4"/>
      <c r="V36" s="21"/>
      <c r="W36" s="21"/>
      <c r="X36" s="21"/>
      <c r="Y36" s="21"/>
    </row>
    <row r="37" spans="1:25" x14ac:dyDescent="0.4">
      <c r="A37" s="2">
        <v>35</v>
      </c>
      <c r="B37" s="3">
        <v>43277</v>
      </c>
      <c r="C37">
        <v>263000</v>
      </c>
      <c r="D37">
        <v>27700</v>
      </c>
      <c r="E37">
        <v>112000</v>
      </c>
      <c r="F37" s="77">
        <f>Sheet2!M37</f>
        <v>-1.5218486931231892E-3</v>
      </c>
      <c r="G37" s="60">
        <f>Sheet2!AD37</f>
        <v>-1.2778333997806222E-4</v>
      </c>
      <c r="H37" s="60">
        <f>Sheet2!AE37</f>
        <v>-8.934302612972074E-3</v>
      </c>
      <c r="I37" s="60">
        <f>Sheet2!AF37</f>
        <v>-1.6473823424416938E-2</v>
      </c>
      <c r="J37" s="60">
        <f>VAR($F$2:F37)</f>
        <v>6.2524613976353428E-5</v>
      </c>
      <c r="K37" s="60">
        <f>VAR($G$2:G37)</f>
        <v>1.4875550819420485E-4</v>
      </c>
      <c r="L37" s="60">
        <f>VAR($I$2:I37)</f>
        <v>3.3156101093296592E-4</v>
      </c>
      <c r="M37" s="60">
        <f t="shared" si="3"/>
        <v>1.1534739344271612E-2</v>
      </c>
      <c r="N37" s="60">
        <f t="shared" si="0"/>
        <v>1.1648775485045549E-2</v>
      </c>
      <c r="O37" s="60">
        <f t="shared" si="1"/>
        <v>1.1525952828384292E-2</v>
      </c>
      <c r="P37" s="60">
        <f t="shared" si="2"/>
        <v>1.1795522219052267E-2</v>
      </c>
      <c r="Q37" s="60"/>
      <c r="R37" s="77"/>
      <c r="S37" s="60"/>
      <c r="T37" s="1"/>
      <c r="U37" s="4"/>
      <c r="V37" s="21"/>
      <c r="W37" s="21"/>
      <c r="X37" s="21"/>
      <c r="Y37" s="21"/>
    </row>
    <row r="38" spans="1:25" x14ac:dyDescent="0.4">
      <c r="A38" s="2">
        <v>36</v>
      </c>
      <c r="B38" s="3">
        <v>43278</v>
      </c>
      <c r="C38">
        <v>266500</v>
      </c>
      <c r="D38">
        <v>27700</v>
      </c>
      <c r="E38">
        <v>111000</v>
      </c>
      <c r="F38" s="77">
        <f>Sheet2!M38</f>
        <v>-1.1950014217815704E-3</v>
      </c>
      <c r="G38" s="60">
        <f>Sheet2!AD38</f>
        <v>1.2995563969973147E-2</v>
      </c>
      <c r="H38" s="60">
        <f>Sheet2!AE38</f>
        <v>3.4827138984698544E-5</v>
      </c>
      <c r="I38" s="60">
        <f>Sheet2!AF38</f>
        <v>-8.069202314945647E-3</v>
      </c>
      <c r="J38" s="60">
        <f>VAR($F$2:F38)</f>
        <v>6.0787956082525439E-5</v>
      </c>
      <c r="K38" s="60">
        <f>VAR($G$2:G38)</f>
        <v>1.496358737421279E-4</v>
      </c>
      <c r="L38" s="60">
        <f>VAR($I$2:I38)</f>
        <v>3.2427006488367085E-4</v>
      </c>
      <c r="M38" s="60">
        <f t="shared" si="3"/>
        <v>1.0842793945022E-2</v>
      </c>
      <c r="N38" s="60">
        <f t="shared" si="0"/>
        <v>1.0949849935657735E-2</v>
      </c>
      <c r="O38" s="60">
        <f t="shared" si="1"/>
        <v>1.0839184964472044E-2</v>
      </c>
      <c r="P38" s="60">
        <f t="shared" si="2"/>
        <v>1.1104074097402264E-2</v>
      </c>
      <c r="Q38" s="60"/>
      <c r="R38" s="77"/>
      <c r="S38" s="60"/>
      <c r="T38" s="1"/>
      <c r="U38" s="21"/>
      <c r="V38" s="21"/>
      <c r="W38" s="21"/>
      <c r="X38" s="21"/>
      <c r="Y38" s="21"/>
    </row>
    <row r="39" spans="1:25" x14ac:dyDescent="0.4">
      <c r="A39" s="2">
        <v>37</v>
      </c>
      <c r="B39" s="3">
        <v>43279</v>
      </c>
      <c r="C39">
        <v>266500</v>
      </c>
      <c r="D39">
        <v>27700</v>
      </c>
      <c r="E39">
        <v>111500</v>
      </c>
      <c r="F39" s="77">
        <f>Sheet2!M39</f>
        <v>-1.2797978635982799E-2</v>
      </c>
      <c r="G39" s="60">
        <f>Sheet2!AD39</f>
        <v>3.2139988292735366E-3</v>
      </c>
      <c r="H39" s="60">
        <f>Sheet2!AE39</f>
        <v>5.9063358776232809E-4</v>
      </c>
      <c r="I39" s="60">
        <f>Sheet2!AF39</f>
        <v>1.6976909765036047E-2</v>
      </c>
      <c r="J39" s="60">
        <f>VAR($F$2:F39)</f>
        <v>6.2645740908464728E-5</v>
      </c>
      <c r="K39" s="60">
        <f>VAR($G$2:G39)</f>
        <v>1.4590830416684491E-4</v>
      </c>
      <c r="L39" s="60">
        <f>VAR($I$2:I39)</f>
        <v>3.229753017807082E-4</v>
      </c>
      <c r="M39" s="60">
        <f t="shared" si="3"/>
        <v>1.0192311990024561E-2</v>
      </c>
      <c r="N39" s="60">
        <f t="shared" si="0"/>
        <v>1.0302992020492131E-2</v>
      </c>
      <c r="O39" s="60">
        <f t="shared" si="1"/>
        <v>1.0188833939379497E-2</v>
      </c>
      <c r="P39" s="60">
        <f t="shared" si="2"/>
        <v>1.0441736373118099E-2</v>
      </c>
      <c r="Q39" s="60"/>
      <c r="R39" s="77"/>
      <c r="S39" s="60"/>
      <c r="T39" s="1"/>
      <c r="U39" s="4"/>
      <c r="V39" s="21"/>
      <c r="W39" s="21"/>
      <c r="X39" s="21"/>
      <c r="Y39" s="21"/>
    </row>
    <row r="40" spans="1:25" x14ac:dyDescent="0.4">
      <c r="A40" s="2">
        <v>38</v>
      </c>
      <c r="B40" s="3">
        <v>43280</v>
      </c>
      <c r="C40">
        <v>264000</v>
      </c>
      <c r="D40">
        <v>27400</v>
      </c>
      <c r="E40">
        <v>114500</v>
      </c>
      <c r="F40" s="77">
        <f>Sheet2!M40</f>
        <v>5.17383080464494E-3</v>
      </c>
      <c r="G40" s="60">
        <f>Sheet2!AD40</f>
        <v>-1.1537248427784695E-2</v>
      </c>
      <c r="H40" s="60">
        <f>Sheet2!AE40</f>
        <v>-1.115965280973855E-2</v>
      </c>
      <c r="I40" s="60">
        <f>Sheet2!AF40</f>
        <v>2.1091804133919381E-2</v>
      </c>
      <c r="J40" s="60">
        <f>VAR($F$2:F40)</f>
        <v>6.2162535024551713E-5</v>
      </c>
      <c r="K40" s="60">
        <f>VAR($G$2:G40)</f>
        <v>1.4538559105303948E-4</v>
      </c>
      <c r="L40" s="60">
        <f>VAR($I$2:I40)</f>
        <v>3.252714614300216E-4</v>
      </c>
      <c r="M40" s="60">
        <f t="shared" si="3"/>
        <v>9.5906005660531118E-3</v>
      </c>
      <c r="N40" s="60">
        <f t="shared" si="0"/>
        <v>9.6854322865710767E-3</v>
      </c>
      <c r="O40" s="60">
        <f t="shared" si="1"/>
        <v>9.5775248338988254E-3</v>
      </c>
      <c r="P40" s="60">
        <f t="shared" si="2"/>
        <v>9.8325251186412235E-3</v>
      </c>
      <c r="Q40" s="60"/>
      <c r="R40" s="77"/>
      <c r="S40" s="60"/>
      <c r="T40" s="1"/>
      <c r="U40" s="4"/>
      <c r="V40" s="21"/>
      <c r="W40" s="21"/>
      <c r="X40" s="21"/>
      <c r="Y40" s="21"/>
    </row>
    <row r="41" spans="1:25" x14ac:dyDescent="0.4">
      <c r="A41" s="2">
        <v>39</v>
      </c>
      <c r="B41" s="3">
        <v>43283</v>
      </c>
      <c r="C41">
        <v>259500</v>
      </c>
      <c r="D41">
        <v>27000</v>
      </c>
      <c r="E41">
        <v>111500</v>
      </c>
      <c r="F41" s="77">
        <f>Sheet2!M41</f>
        <v>-2.2223904466503751E-2</v>
      </c>
      <c r="G41" s="60">
        <f>Sheet2!AD41</f>
        <v>-1.1184944112726294E-2</v>
      </c>
      <c r="H41" s="60">
        <f>Sheet2!AE41</f>
        <v>-1.3663992587542471E-2</v>
      </c>
      <c r="I41" s="60">
        <f>Sheet2!AF41</f>
        <v>-4.6579723450118626E-3</v>
      </c>
      <c r="J41" s="60">
        <f>VAR($F$2:F41)</f>
        <v>7.1414793067690421E-5</v>
      </c>
      <c r="K41" s="60">
        <f>VAR($G$2:G41)</f>
        <v>1.4453597643006503E-4</v>
      </c>
      <c r="L41" s="60">
        <f>VAR($I$2:I41)</f>
        <v>3.1775974697308059E-4</v>
      </c>
      <c r="M41" s="60">
        <f t="shared" si="3"/>
        <v>9.0167706436016307E-3</v>
      </c>
      <c r="N41" s="60">
        <f t="shared" si="0"/>
        <v>9.1122928354538772E-3</v>
      </c>
      <c r="O41" s="60">
        <f t="shared" si="1"/>
        <v>9.0103456149149292E-3</v>
      </c>
      <c r="P41" s="60">
        <f t="shared" si="2"/>
        <v>9.2692654636201671E-3</v>
      </c>
      <c r="Q41" s="60"/>
      <c r="R41" s="77"/>
      <c r="S41" s="60"/>
      <c r="T41" s="1"/>
      <c r="U41" s="64"/>
      <c r="V41" s="21"/>
      <c r="W41" s="21"/>
      <c r="X41" s="21"/>
      <c r="Y41" s="21"/>
    </row>
    <row r="42" spans="1:25" x14ac:dyDescent="0.4">
      <c r="A42" s="2">
        <v>40</v>
      </c>
      <c r="B42" s="3">
        <v>43284</v>
      </c>
      <c r="C42">
        <v>265000</v>
      </c>
      <c r="D42">
        <v>26900</v>
      </c>
      <c r="E42">
        <v>114000</v>
      </c>
      <c r="F42" s="77">
        <f>Sheet2!M42</f>
        <v>1.9236842719404859E-3</v>
      </c>
      <c r="G42" s="60">
        <f>Sheet2!AD42</f>
        <v>1.9824225466012865E-2</v>
      </c>
      <c r="H42" s="60">
        <f>Sheet2!AE42</f>
        <v>-3.8251437101308248E-3</v>
      </c>
      <c r="I42" s="60">
        <f>Sheet2!AF42</f>
        <v>1.995999489493365E-2</v>
      </c>
      <c r="J42" s="60">
        <f>VAR($F$2:F42)</f>
        <v>6.9988945558212005E-5</v>
      </c>
      <c r="K42" s="60">
        <f>VAR($G$2:G42)</f>
        <v>1.5122023624889147E-4</v>
      </c>
      <c r="L42" s="60">
        <f>VAR($I$2:I42)</f>
        <v>3.186251561512393E-4</v>
      </c>
      <c r="M42" s="60">
        <f t="shared" si="3"/>
        <v>8.5053985207697112E-3</v>
      </c>
      <c r="N42" s="60">
        <f t="shared" si="0"/>
        <v>8.5730614438149326E-3</v>
      </c>
      <c r="O42" s="60">
        <f t="shared" si="1"/>
        <v>8.4809271596259783E-3</v>
      </c>
      <c r="P42" s="60">
        <f t="shared" si="2"/>
        <v>8.7144113381849696E-3</v>
      </c>
      <c r="Q42" s="60"/>
      <c r="R42" s="77"/>
      <c r="S42" s="60"/>
      <c r="T42" s="1"/>
      <c r="U42" s="11"/>
      <c r="V42" s="22"/>
      <c r="W42" s="22"/>
      <c r="X42" s="22"/>
      <c r="Y42" s="22"/>
    </row>
    <row r="43" spans="1:25" x14ac:dyDescent="0.4">
      <c r="A43" s="2">
        <v>41</v>
      </c>
      <c r="B43" s="3">
        <v>43285</v>
      </c>
      <c r="C43">
        <v>267500</v>
      </c>
      <c r="D43">
        <v>26900</v>
      </c>
      <c r="E43">
        <v>117000</v>
      </c>
      <c r="F43" s="77">
        <f>Sheet2!M43</f>
        <v>-3.2316968010796345E-3</v>
      </c>
      <c r="G43" s="60">
        <f>Sheet2!AD43</f>
        <v>9.7686858209205529E-3</v>
      </c>
      <c r="H43" s="60">
        <f>Sheet2!AE43</f>
        <v>1.3238903237736724E-4</v>
      </c>
      <c r="I43" s="60">
        <f>Sheet2!AF43</f>
        <v>2.8908152024368982E-2</v>
      </c>
      <c r="J43" s="60">
        <f>VAR($F$2:F43)</f>
        <v>6.8329213567066473E-5</v>
      </c>
      <c r="K43" s="60">
        <f>VAR($G$2:G43)</f>
        <v>1.4990856036487397E-4</v>
      </c>
      <c r="L43" s="60">
        <f>VAR($I$2:I43)</f>
        <v>3.2884602221407627E-4</v>
      </c>
      <c r="M43" s="60">
        <f t="shared" si="3"/>
        <v>7.9952966431942156E-3</v>
      </c>
      <c r="N43" s="60">
        <f t="shared" si="0"/>
        <v>8.0822577521056753E-3</v>
      </c>
      <c r="O43" s="60">
        <f t="shared" si="1"/>
        <v>7.9729494335126078E-3</v>
      </c>
      <c r="P43" s="60">
        <f t="shared" si="2"/>
        <v>8.2154507416662172E-3</v>
      </c>
      <c r="Q43" s="60"/>
      <c r="R43" s="77"/>
      <c r="S43" s="60"/>
      <c r="T43" s="1"/>
      <c r="U43" s="85"/>
      <c r="V43" s="22"/>
      <c r="W43" s="22"/>
      <c r="X43" s="22"/>
      <c r="Y43" s="22"/>
    </row>
    <row r="44" spans="1:25" x14ac:dyDescent="0.4">
      <c r="A44" s="2">
        <v>42</v>
      </c>
      <c r="B44" s="3">
        <v>43286</v>
      </c>
      <c r="C44">
        <v>267500</v>
      </c>
      <c r="D44">
        <v>27050</v>
      </c>
      <c r="E44">
        <v>116500</v>
      </c>
      <c r="F44" s="77">
        <f>Sheet2!M44</f>
        <v>-1.6670200211359207E-3</v>
      </c>
      <c r="G44" s="60">
        <f>Sheet2!AD44</f>
        <v>-8.4760515844439885E-5</v>
      </c>
      <c r="H44" s="60">
        <f>Sheet2!AE44</f>
        <v>5.6181564844304853E-3</v>
      </c>
      <c r="I44" s="60">
        <f>Sheet2!AF44</f>
        <v>-2.9119860781137144E-3</v>
      </c>
      <c r="J44" s="60">
        <f>VAR($F$2:F44)</f>
        <v>6.6703154235523457E-5</v>
      </c>
      <c r="K44" s="60">
        <f>VAR($G$2:G44)</f>
        <v>1.4633954345149403E-4</v>
      </c>
      <c r="L44" s="60">
        <f>VAR($I$2:I44)</f>
        <v>3.2159430091473771E-4</v>
      </c>
      <c r="M44" s="60">
        <f t="shared" si="3"/>
        <v>7.5162054764554087E-3</v>
      </c>
      <c r="N44" s="60">
        <f t="shared" si="0"/>
        <v>7.6030479203394062E-3</v>
      </c>
      <c r="O44" s="60">
        <f t="shared" si="1"/>
        <v>7.4945735191132047E-3</v>
      </c>
      <c r="P44" s="60">
        <f t="shared" si="2"/>
        <v>7.7726645723740851E-3</v>
      </c>
      <c r="Q44" s="60"/>
      <c r="R44" s="77"/>
      <c r="S44" s="60"/>
      <c r="T44" s="1"/>
      <c r="U44" s="11"/>
      <c r="V44" s="22"/>
      <c r="W44" s="22"/>
      <c r="X44" s="22"/>
      <c r="Y44" s="22"/>
    </row>
    <row r="45" spans="1:25" x14ac:dyDescent="0.4">
      <c r="A45" s="2">
        <v>43</v>
      </c>
      <c r="B45" s="3">
        <v>43287</v>
      </c>
      <c r="C45">
        <v>274500</v>
      </c>
      <c r="D45">
        <v>27550</v>
      </c>
      <c r="E45">
        <v>114500</v>
      </c>
      <c r="F45" s="77">
        <f>Sheet2!M45</f>
        <v>5.5530112064827468E-3</v>
      </c>
      <c r="G45" s="60">
        <f>Sheet2!AD45</f>
        <v>2.3607213134888397E-2</v>
      </c>
      <c r="H45" s="60">
        <f>Sheet2!AE45</f>
        <v>1.8027113775626467E-2</v>
      </c>
      <c r="I45" s="60">
        <f>Sheet2!AF45</f>
        <v>-2.3153407242550019E-2</v>
      </c>
      <c r="J45" s="60">
        <f>VAR($F$2:F45)</f>
        <v>6.6397873041573044E-5</v>
      </c>
      <c r="K45" s="60">
        <f>VAR($G$2:G45)</f>
        <v>1.5558792365751126E-4</v>
      </c>
      <c r="L45" s="60">
        <f>VAR($I$2:I45)</f>
        <v>3.284459064491253E-4</v>
      </c>
      <c r="M45" s="60">
        <f t="shared" si="3"/>
        <v>7.0653998852131363E-3</v>
      </c>
      <c r="N45" s="60">
        <f t="shared" si="0"/>
        <v>7.1468654761797446E-3</v>
      </c>
      <c r="O45" s="60">
        <f t="shared" si="1"/>
        <v>7.0467929289034252E-3</v>
      </c>
      <c r="P45" s="60">
        <f t="shared" si="2"/>
        <v>7.3068134778067877E-3</v>
      </c>
      <c r="Q45" s="60"/>
      <c r="R45" s="77"/>
      <c r="S45" s="60"/>
      <c r="T45" s="1"/>
      <c r="U45" s="86"/>
      <c r="V45" s="87"/>
      <c r="W45" s="87"/>
      <c r="X45" s="22"/>
      <c r="Y45" s="22"/>
    </row>
    <row r="46" spans="1:25" x14ac:dyDescent="0.4">
      <c r="A46" s="2">
        <v>44</v>
      </c>
      <c r="B46" s="3">
        <v>43290</v>
      </c>
      <c r="C46">
        <v>275500</v>
      </c>
      <c r="D46">
        <v>27700</v>
      </c>
      <c r="E46">
        <v>117500</v>
      </c>
      <c r="F46" s="77">
        <f>Sheet2!M46</f>
        <v>7.5960490673133057E-3</v>
      </c>
      <c r="G46" s="60">
        <f>Sheet2!AD46</f>
        <v>8.0641358425942184E-4</v>
      </c>
      <c r="H46" s="60">
        <f>Sheet2!AE46</f>
        <v>5.0435953522729865E-3</v>
      </c>
      <c r="I46" s="60">
        <f>Sheet2!AF46</f>
        <v>1.7987023815353106E-2</v>
      </c>
      <c r="J46" s="60">
        <f>VAR($F$2:F46)</f>
        <v>6.6802139670078429E-5</v>
      </c>
      <c r="K46" s="60">
        <f>VAR($G$2:G46)</f>
        <v>1.5205330067498882E-4</v>
      </c>
      <c r="L46" s="60">
        <f>VAR($I$2:I46)</f>
        <v>3.2710514708882512E-4</v>
      </c>
      <c r="M46" s="60">
        <f t="shared" si="3"/>
        <v>6.6433260481079072E-3</v>
      </c>
      <c r="N46" s="60">
        <f t="shared" si="0"/>
        <v>6.7514915783287227E-3</v>
      </c>
      <c r="O46" s="60">
        <f t="shared" si="1"/>
        <v>6.6434839630339819E-3</v>
      </c>
      <c r="P46" s="60">
        <f t="shared" si="2"/>
        <v>6.9005694851547424E-3</v>
      </c>
      <c r="Q46" s="60"/>
      <c r="R46" s="77"/>
      <c r="S46" s="60"/>
      <c r="T46" s="1"/>
      <c r="U46" s="88"/>
      <c r="V46" s="87"/>
      <c r="W46" s="88"/>
      <c r="X46" s="22"/>
      <c r="Y46" s="22"/>
    </row>
    <row r="47" spans="1:25" x14ac:dyDescent="0.4">
      <c r="A47" s="2">
        <v>45</v>
      </c>
      <c r="B47" s="3">
        <v>43291</v>
      </c>
      <c r="C47">
        <v>269000</v>
      </c>
      <c r="D47">
        <v>27750</v>
      </c>
      <c r="E47">
        <v>117000</v>
      </c>
      <c r="F47" s="77">
        <f>Sheet2!M47</f>
        <v>3.8389690894336261E-3</v>
      </c>
      <c r="G47" s="60">
        <f>Sheet2!AD47</f>
        <v>-2.5592758726523567E-2</v>
      </c>
      <c r="H47" s="60">
        <f>Sheet2!AE47</f>
        <v>1.5971166075311786E-3</v>
      </c>
      <c r="I47" s="60">
        <f>Sheet2!AF47</f>
        <v>-8.3902572643083095E-3</v>
      </c>
      <c r="J47" s="60">
        <f>VAR($F$2:F47)</f>
        <v>6.5931916373925488E-5</v>
      </c>
      <c r="K47" s="60">
        <f>VAR($G$2:G47)</f>
        <v>1.6353779085195752E-4</v>
      </c>
      <c r="L47" s="60">
        <f>VAR($I$2:I47)</f>
        <v>3.2207386024010282E-4</v>
      </c>
      <c r="M47" s="60">
        <f t="shared" si="3"/>
        <v>6.2481884829074146E-3</v>
      </c>
      <c r="N47" s="60">
        <f t="shared" si="0"/>
        <v>6.3464411018011313E-3</v>
      </c>
      <c r="O47" s="60">
        <f t="shared" si="1"/>
        <v>6.2464011964965911E-3</v>
      </c>
      <c r="P47" s="60">
        <f t="shared" si="2"/>
        <v>6.5059472975895023E-3</v>
      </c>
      <c r="Q47" s="60"/>
      <c r="R47" s="77"/>
      <c r="S47" s="60"/>
      <c r="T47" s="1"/>
      <c r="U47" s="11"/>
      <c r="V47" s="22"/>
      <c r="W47" s="22"/>
      <c r="X47" s="22"/>
      <c r="Y47" s="22"/>
    </row>
    <row r="48" spans="1:25" x14ac:dyDescent="0.4">
      <c r="A48" s="2">
        <v>46</v>
      </c>
      <c r="B48" s="3">
        <v>43292</v>
      </c>
      <c r="C48">
        <v>266500</v>
      </c>
      <c r="D48">
        <v>27900</v>
      </c>
      <c r="E48">
        <v>116500</v>
      </c>
      <c r="F48" s="77">
        <f>Sheet2!M48</f>
        <v>-5.4689349302245397E-3</v>
      </c>
      <c r="G48" s="60">
        <f>Sheet2!AD48</f>
        <v>-8.2951649543629019E-3</v>
      </c>
      <c r="H48" s="60">
        <f>Sheet2!AE48</f>
        <v>5.6304059704120031E-3</v>
      </c>
      <c r="I48" s="60">
        <f>Sheet2!AF48</f>
        <v>8.8340015898729675E-4</v>
      </c>
      <c r="J48" s="60">
        <f>VAR($F$2:F48)</f>
        <v>6.4857633975786872E-5</v>
      </c>
      <c r="K48" s="60">
        <f>VAR($G$2:G48)</f>
        <v>1.6144201152963399E-4</v>
      </c>
      <c r="L48" s="60">
        <f>VAR($I$2:I48)</f>
        <v>3.1508128466967757E-4</v>
      </c>
      <c r="M48" s="60">
        <f t="shared" si="3"/>
        <v>5.8741814349531464E-3</v>
      </c>
      <c r="N48" s="60">
        <f t="shared" si="0"/>
        <v>6.0049539936471059E-3</v>
      </c>
      <c r="O48" s="60">
        <f t="shared" si="1"/>
        <v>5.871770171594278E-3</v>
      </c>
      <c r="P48" s="60">
        <f t="shared" si="2"/>
        <v>6.1198142447518086E-3</v>
      </c>
      <c r="Q48" s="60"/>
      <c r="R48" s="77"/>
      <c r="S48" s="60"/>
      <c r="T48" s="1"/>
      <c r="U48" s="86"/>
      <c r="V48" s="87"/>
      <c r="W48" s="87"/>
      <c r="X48" s="22"/>
      <c r="Y48" s="22"/>
    </row>
    <row r="49" spans="1:25" x14ac:dyDescent="0.4">
      <c r="A49" s="2">
        <v>47</v>
      </c>
      <c r="B49" s="3">
        <v>43293</v>
      </c>
      <c r="C49">
        <v>264500</v>
      </c>
      <c r="D49">
        <v>27450</v>
      </c>
      <c r="E49">
        <v>117500</v>
      </c>
      <c r="F49" s="77">
        <f>Sheet2!M49</f>
        <v>4.2299135646950198E-4</v>
      </c>
      <c r="G49" s="60">
        <f>Sheet2!AD49</f>
        <v>-8.2371464265679085E-3</v>
      </c>
      <c r="H49" s="60">
        <f>Sheet2!AE49</f>
        <v>-1.6303198911305029E-2</v>
      </c>
      <c r="I49" s="60">
        <f>Sheet2!AF49</f>
        <v>7.8313138953093331E-3</v>
      </c>
      <c r="J49" s="60">
        <f>VAR($F$2:F49)</f>
        <v>6.3550656065237333E-5</v>
      </c>
      <c r="K49" s="60">
        <f>VAR($G$2:G49)</f>
        <v>1.5935637508524914E-4</v>
      </c>
      <c r="L49" s="60">
        <f>VAR($I$2:I49)</f>
        <v>3.0920700958834621E-4</v>
      </c>
      <c r="M49" s="60">
        <f t="shared" si="3"/>
        <v>5.5235251038122189E-3</v>
      </c>
      <c r="N49" s="60">
        <f t="shared" si="0"/>
        <v>5.6487853397254846E-3</v>
      </c>
      <c r="O49" s="60">
        <f t="shared" si="1"/>
        <v>5.5213660495821203E-3</v>
      </c>
      <c r="P49" s="60">
        <f t="shared" si="2"/>
        <v>5.7526722138171536E-3</v>
      </c>
      <c r="Q49" s="60"/>
      <c r="R49" s="77"/>
      <c r="S49" s="60"/>
      <c r="T49" s="1"/>
      <c r="U49" s="89"/>
      <c r="V49" s="87"/>
      <c r="W49" s="90"/>
      <c r="X49" s="22"/>
      <c r="Y49" s="22"/>
    </row>
    <row r="50" spans="1:25" x14ac:dyDescent="0.4">
      <c r="A50" s="2">
        <v>48</v>
      </c>
      <c r="B50" s="3">
        <v>43294</v>
      </c>
      <c r="C50">
        <v>266000</v>
      </c>
      <c r="D50">
        <v>27700</v>
      </c>
      <c r="E50">
        <v>118000</v>
      </c>
      <c r="F50" s="77">
        <f>Sheet2!M50</f>
        <v>1.4789887033451046E-2</v>
      </c>
      <c r="G50" s="60">
        <f>Sheet2!AD50</f>
        <v>6.9314506922240043E-4</v>
      </c>
      <c r="H50" s="60">
        <f>Sheet2!AE50</f>
        <v>8.3353633761604727E-3</v>
      </c>
      <c r="I50" s="60">
        <f>Sheet2!AF50</f>
        <v>-1.0811680555842496E-2</v>
      </c>
      <c r="J50" s="60">
        <f>VAR($F$2:F50)</f>
        <v>6.7582232509182417E-5</v>
      </c>
      <c r="K50" s="60">
        <f>VAR($G$2:G50)</f>
        <v>1.5605895899403242E-4</v>
      </c>
      <c r="L50" s="60">
        <f>VAR($I$2:I50)</f>
        <v>3.0593571036327701E-4</v>
      </c>
      <c r="M50" s="60">
        <f t="shared" si="3"/>
        <v>5.1921243328847443E-3</v>
      </c>
      <c r="N50" s="60">
        <f t="shared" si="0"/>
        <v>5.3139292542171181E-3</v>
      </c>
      <c r="O50" s="60">
        <f t="shared" si="1"/>
        <v>5.206031744291688E-3</v>
      </c>
      <c r="P50" s="60">
        <f t="shared" si="2"/>
        <v>5.4111916496277354E-3</v>
      </c>
      <c r="Q50" s="60"/>
      <c r="R50" s="77"/>
      <c r="S50" s="60"/>
      <c r="T50" s="1"/>
      <c r="U50" s="11"/>
      <c r="V50" s="22"/>
      <c r="W50" s="22"/>
      <c r="X50" s="22"/>
      <c r="Y50" s="22"/>
    </row>
    <row r="51" spans="1:25" x14ac:dyDescent="0.4">
      <c r="A51" s="2">
        <v>49</v>
      </c>
      <c r="B51" s="3">
        <v>43297</v>
      </c>
      <c r="C51">
        <v>264000</v>
      </c>
      <c r="D51">
        <v>27900</v>
      </c>
      <c r="E51">
        <v>116500</v>
      </c>
      <c r="F51" s="77">
        <f>Sheet2!M51</f>
        <v>-3.8042429595689601E-3</v>
      </c>
      <c r="G51" s="60">
        <f>Sheet2!AD51</f>
        <v>-6.9985809788710293E-3</v>
      </c>
      <c r="H51" s="60">
        <f>Sheet2!AE51</f>
        <v>7.3540908037861095E-3</v>
      </c>
      <c r="I51" s="60">
        <f>Sheet2!AF51</f>
        <v>-9.2891228601451985E-3</v>
      </c>
      <c r="J51" s="60">
        <f>VAR($F$2:F51)</f>
        <v>6.6351547416510439E-5</v>
      </c>
      <c r="K51" s="60">
        <f>VAR($G$2:G51)</f>
        <v>1.5376198376460275E-4</v>
      </c>
      <c r="L51" s="60">
        <f>VAR($I$2:I51)</f>
        <v>3.0197646077511291E-4</v>
      </c>
      <c r="M51" s="60">
        <f t="shared" si="3"/>
        <v>4.8937213184193943E-3</v>
      </c>
      <c r="N51" s="60">
        <f t="shared" si="0"/>
        <v>4.99512232596931E-3</v>
      </c>
      <c r="O51" s="60">
        <f t="shared" si="1"/>
        <v>4.8978385365909451E-3</v>
      </c>
      <c r="P51" s="60">
        <f t="shared" si="2"/>
        <v>5.0935336968365658E-3</v>
      </c>
      <c r="Q51" s="60"/>
      <c r="R51" s="77"/>
      <c r="S51" s="60"/>
      <c r="T51" s="1"/>
      <c r="U51" s="11"/>
      <c r="V51" s="22"/>
      <c r="W51" s="22"/>
      <c r="X51" s="22"/>
      <c r="Y51" s="22"/>
    </row>
    <row r="52" spans="1:25" x14ac:dyDescent="0.4">
      <c r="A52" s="2">
        <v>50</v>
      </c>
      <c r="B52" s="3">
        <v>43298</v>
      </c>
      <c r="C52">
        <v>262500</v>
      </c>
      <c r="D52">
        <v>28150</v>
      </c>
      <c r="E52">
        <v>114000</v>
      </c>
      <c r="F52" s="77">
        <f>Sheet2!M52</f>
        <v>-1.1582164178377315E-3</v>
      </c>
      <c r="G52" s="60">
        <f>Sheet2!AD52</f>
        <v>-5.9335701383984064E-3</v>
      </c>
      <c r="H52" s="60">
        <f>Sheet2!AE52</f>
        <v>8.9537308200943345E-3</v>
      </c>
      <c r="I52" s="60">
        <f>Sheet2!AF52</f>
        <v>-2.0830078779950762E-2</v>
      </c>
      <c r="J52" s="60">
        <f>VAR($F$2:F52)</f>
        <v>6.5024528486910273E-5</v>
      </c>
      <c r="K52" s="60">
        <f>VAR($G$2:G52)</f>
        <v>1.5127229050338172E-4</v>
      </c>
      <c r="L52" s="60">
        <f>VAR($I$2:I52)</f>
        <v>3.0543958820598079E-4</v>
      </c>
      <c r="M52" s="60">
        <f t="shared" si="3"/>
        <v>4.6009663751839557E-3</v>
      </c>
      <c r="N52" s="60">
        <f t="shared" si="0"/>
        <v>4.6983537945542199E-3</v>
      </c>
      <c r="O52" s="60">
        <f t="shared" si="1"/>
        <v>4.607213183488508E-3</v>
      </c>
      <c r="P52" s="60">
        <f t="shared" si="2"/>
        <v>4.7930989432370232E-3</v>
      </c>
      <c r="Q52" s="60"/>
      <c r="R52" s="77"/>
      <c r="S52" s="60"/>
      <c r="T52" s="1"/>
      <c r="U52" s="11"/>
      <c r="V52" s="22"/>
      <c r="W52" s="22"/>
      <c r="X52" s="22"/>
      <c r="Y52" s="22"/>
    </row>
    <row r="53" spans="1:25" x14ac:dyDescent="0.4">
      <c r="A53" s="2">
        <v>51</v>
      </c>
      <c r="B53" s="3">
        <v>43299</v>
      </c>
      <c r="C53">
        <v>264500</v>
      </c>
      <c r="D53">
        <v>27750</v>
      </c>
      <c r="E53">
        <v>113000</v>
      </c>
      <c r="F53" s="77">
        <f>Sheet2!M53</f>
        <v>-8.9106234781330298E-4</v>
      </c>
      <c r="G53" s="60">
        <f>Sheet2!AD53</f>
        <v>7.2754467399335377E-3</v>
      </c>
      <c r="H53" s="60">
        <f>Sheet2!AE53</f>
        <v>-1.4291246560406919E-2</v>
      </c>
      <c r="I53" s="60">
        <f>Sheet2!AF53</f>
        <v>-8.2145791622355181E-3</v>
      </c>
      <c r="J53" s="60">
        <f>VAR($F$2:F53)</f>
        <v>6.3750672183520614E-5</v>
      </c>
      <c r="K53" s="60">
        <f>VAR($G$2:G53)</f>
        <v>1.4949166059818468E-4</v>
      </c>
      <c r="L53" s="60">
        <f>VAR($I$2:I53)</f>
        <v>3.0099696442352172E-4</v>
      </c>
      <c r="M53" s="60">
        <f t="shared" si="3"/>
        <v>4.3249888805891512E-3</v>
      </c>
      <c r="N53" s="60">
        <f t="shared" si="0"/>
        <v>4.4185650021562042E-3</v>
      </c>
      <c r="O53" s="60">
        <f t="shared" si="1"/>
        <v>4.3355905502151194E-3</v>
      </c>
      <c r="P53" s="60">
        <f t="shared" si="2"/>
        <v>4.5315465375615396E-3</v>
      </c>
      <c r="Q53" s="60"/>
      <c r="R53" s="77"/>
      <c r="S53" s="60"/>
      <c r="T53" s="1"/>
      <c r="U53" s="11"/>
      <c r="V53" s="22"/>
      <c r="W53" s="22"/>
      <c r="X53" s="22"/>
      <c r="Y53" s="22"/>
    </row>
    <row r="54" spans="1:25" x14ac:dyDescent="0.4">
      <c r="A54" s="2">
        <v>52</v>
      </c>
      <c r="B54" s="3">
        <v>43300</v>
      </c>
      <c r="C54">
        <v>263500</v>
      </c>
      <c r="D54">
        <v>27450</v>
      </c>
      <c r="E54">
        <v>114000</v>
      </c>
      <c r="F54" s="77">
        <f>Sheet2!M54</f>
        <v>-1.4335519497988719E-3</v>
      </c>
      <c r="G54" s="60">
        <f>Sheet2!AD54</f>
        <v>-3.9418341881461184E-3</v>
      </c>
      <c r="H54" s="60">
        <f>Sheet2!AE54</f>
        <v>-1.0823418037486014E-2</v>
      </c>
      <c r="I54" s="60">
        <f>Sheet2!AF54</f>
        <v>9.948238237532811E-3</v>
      </c>
      <c r="J54" s="60">
        <f>VAR($F$2:F54)</f>
        <v>6.2526444616511581E-5</v>
      </c>
      <c r="K54" s="60">
        <f>VAR($G$2:G54)</f>
        <v>1.4685017669428726E-4</v>
      </c>
      <c r="L54" s="60">
        <f>VAR($I$2:I54)</f>
        <v>2.9686439316609927E-4</v>
      </c>
      <c r="M54" s="60">
        <f t="shared" si="3"/>
        <v>4.0655371872802635E-3</v>
      </c>
      <c r="N54" s="60">
        <f t="shared" si="0"/>
        <v>4.1566270295427688E-3</v>
      </c>
      <c r="O54" s="60">
        <f t="shared" si="1"/>
        <v>4.0877095008972327E-3</v>
      </c>
      <c r="P54" s="60">
        <f t="shared" si="2"/>
        <v>4.263702503956605E-3</v>
      </c>
      <c r="Q54" s="60"/>
      <c r="R54" s="77"/>
      <c r="S54" s="60"/>
      <c r="T54" s="1"/>
      <c r="U54" s="34"/>
      <c r="V54" s="34"/>
      <c r="W54" s="34"/>
      <c r="X54" s="34"/>
      <c r="Y54" s="34"/>
    </row>
    <row r="55" spans="1:25" x14ac:dyDescent="0.4">
      <c r="A55" s="2">
        <v>53</v>
      </c>
      <c r="B55" s="3">
        <v>43301</v>
      </c>
      <c r="C55">
        <v>267500</v>
      </c>
      <c r="D55">
        <v>27500</v>
      </c>
      <c r="E55">
        <v>115000</v>
      </c>
      <c r="F55" s="77">
        <f>Sheet2!M55</f>
        <v>4.0331365799883166E-3</v>
      </c>
      <c r="G55" s="60">
        <f>Sheet2!AD55</f>
        <v>1.329214534322674E-2</v>
      </c>
      <c r="H55" s="60">
        <f>Sheet2!AE55</f>
        <v>1.6042253036198651E-3</v>
      </c>
      <c r="I55" s="60">
        <f>Sheet2!AF55</f>
        <v>4.4139874259746265E-3</v>
      </c>
      <c r="J55" s="60">
        <f>VAR($F$2:F55)</f>
        <v>6.1841325988599511E-5</v>
      </c>
      <c r="K55" s="60">
        <f>VAR($G$2:G55)</f>
        <v>1.4759767656178575E-4</v>
      </c>
      <c r="L55" s="60">
        <f>VAR($I$2:I55)</f>
        <v>2.9151083525628474E-4</v>
      </c>
      <c r="M55" s="60">
        <f t="shared" si="3"/>
        <v>3.8217282603150138E-3</v>
      </c>
      <c r="N55" s="60">
        <f t="shared" si="0"/>
        <v>3.908161691176212E-3</v>
      </c>
      <c r="O55" s="60">
        <f t="shared" si="1"/>
        <v>3.8494757135242494E-3</v>
      </c>
      <c r="P55" s="60">
        <f t="shared" si="2"/>
        <v>4.0138184003610513E-3</v>
      </c>
      <c r="Q55" s="60"/>
      <c r="R55" s="77"/>
      <c r="S55" s="60"/>
      <c r="T55" s="1"/>
      <c r="U55" s="114"/>
      <c r="V55" s="34"/>
      <c r="W55" s="34"/>
      <c r="X55" s="34"/>
      <c r="Y55" s="34"/>
    </row>
    <row r="56" spans="1:25" x14ac:dyDescent="0.4">
      <c r="A56" s="2">
        <v>54</v>
      </c>
      <c r="B56" s="3">
        <v>43304</v>
      </c>
      <c r="C56">
        <v>273500</v>
      </c>
      <c r="D56">
        <v>27900</v>
      </c>
      <c r="E56">
        <v>115500</v>
      </c>
      <c r="F56" s="77">
        <f>Sheet2!M56</f>
        <v>-7.5901354528184065E-3</v>
      </c>
      <c r="G56" s="60">
        <f>Sheet2!AD56</f>
        <v>2.3852663353375506E-2</v>
      </c>
      <c r="H56" s="60">
        <f>Sheet2!AE56</f>
        <v>1.4781851353716256E-2</v>
      </c>
      <c r="I56" s="60">
        <f>Sheet2!AF56</f>
        <v>1.1622021533416634E-2</v>
      </c>
      <c r="J56" s="60">
        <f>VAR($F$2:F56)</f>
        <v>6.1476358859309787E-5</v>
      </c>
      <c r="K56" s="60">
        <f>VAR($G$2:G56)</f>
        <v>1.5541475997251069E-4</v>
      </c>
      <c r="L56" s="60">
        <f>VAR($I$2:I56)</f>
        <v>2.8823214931187431E-4</v>
      </c>
      <c r="M56" s="60">
        <f t="shared" si="3"/>
        <v>3.5934005361364829E-3</v>
      </c>
      <c r="N56" s="60">
        <f t="shared" si="0"/>
        <v>3.6842728573751667E-3</v>
      </c>
      <c r="O56" s="60">
        <f t="shared" si="1"/>
        <v>3.6186615830422807E-3</v>
      </c>
      <c r="P56" s="60">
        <f t="shared" si="2"/>
        <v>3.7741582934391876E-3</v>
      </c>
      <c r="Q56" s="60"/>
      <c r="R56" s="77"/>
      <c r="S56" s="60"/>
      <c r="T56" s="1"/>
      <c r="U56" s="114"/>
      <c r="V56" s="114"/>
      <c r="W56" s="114"/>
      <c r="X56" s="114"/>
      <c r="Y56" s="34"/>
    </row>
    <row r="57" spans="1:25" x14ac:dyDescent="0.4">
      <c r="A57" s="2">
        <v>55</v>
      </c>
      <c r="B57" s="3">
        <v>43305</v>
      </c>
      <c r="C57">
        <v>272000</v>
      </c>
      <c r="D57">
        <v>28000</v>
      </c>
      <c r="E57">
        <v>117000</v>
      </c>
      <c r="F57" s="77">
        <f>Sheet2!M57</f>
        <v>3.6431993655039537E-3</v>
      </c>
      <c r="G57" s="60">
        <f>Sheet2!AD57</f>
        <v>-7.1580471891876116E-3</v>
      </c>
      <c r="H57" s="60">
        <f>Sheet2!AE57</f>
        <v>3.3808887282815525E-3</v>
      </c>
      <c r="I57" s="60">
        <f>Sheet2!AF57</f>
        <v>8.9729799049960892E-3</v>
      </c>
      <c r="J57" s="60">
        <f>VAR($F$2:F57)</f>
        <v>6.0770312024532489E-5</v>
      </c>
      <c r="K57" s="60">
        <f>VAR($G$2:G57)</f>
        <v>1.5355632065920785E-4</v>
      </c>
      <c r="L57" s="60">
        <f>VAR($I$2:I57)</f>
        <v>2.8412072985353217E-4</v>
      </c>
      <c r="M57" s="60">
        <f t="shared" si="3"/>
        <v>3.3812531133398218E-3</v>
      </c>
      <c r="N57" s="60">
        <f t="shared" si="0"/>
        <v>3.4973534588756241E-3</v>
      </c>
      <c r="O57" s="60">
        <f t="shared" si="1"/>
        <v>3.4146520758263454E-3</v>
      </c>
      <c r="P57" s="60">
        <f t="shared" si="2"/>
        <v>3.5558130789042279E-3</v>
      </c>
      <c r="Q57" s="60"/>
      <c r="R57" s="77"/>
      <c r="S57" s="60"/>
      <c r="T57" s="1"/>
      <c r="U57" s="114"/>
      <c r="V57" s="34"/>
      <c r="W57" s="34"/>
      <c r="X57" s="34"/>
      <c r="Y57" s="34"/>
    </row>
    <row r="58" spans="1:25" x14ac:dyDescent="0.4">
      <c r="A58" s="2">
        <v>56</v>
      </c>
      <c r="B58" s="3">
        <v>43306</v>
      </c>
      <c r="C58">
        <v>271000</v>
      </c>
      <c r="D58">
        <v>28250</v>
      </c>
      <c r="E58">
        <v>118000</v>
      </c>
      <c r="F58" s="77">
        <f>Sheet2!M58</f>
        <v>-1.6773213551923194E-3</v>
      </c>
      <c r="G58" s="60">
        <f>Sheet2!AD58</f>
        <v>-3.7649530394690128E-3</v>
      </c>
      <c r="H58" s="60">
        <f>Sheet2!AE58</f>
        <v>8.9468786720463805E-3</v>
      </c>
      <c r="I58" s="60">
        <f>Sheet2!AF58</f>
        <v>9.8916490263370703E-3</v>
      </c>
      <c r="J58" s="60">
        <f>VAR($F$2:F58)</f>
        <v>5.9691541960478734E-5</v>
      </c>
      <c r="K58" s="60">
        <f>VAR($G$2:G58)</f>
        <v>1.5107231379086407E-4</v>
      </c>
      <c r="L58" s="60">
        <f>VAR($I$2:I58)</f>
        <v>2.8038378612990335E-4</v>
      </c>
      <c r="M58" s="60">
        <f t="shared" si="3"/>
        <v>3.179174300636441E-3</v>
      </c>
      <c r="N58" s="60">
        <f t="shared" si="0"/>
        <v>3.2905865097168445E-3</v>
      </c>
      <c r="O58" s="60">
        <f t="shared" si="1"/>
        <v>3.2104587757923455E-3</v>
      </c>
      <c r="P58" s="60">
        <f t="shared" si="2"/>
        <v>3.3472951562725016E-3</v>
      </c>
      <c r="Q58" s="60"/>
      <c r="R58" s="77"/>
      <c r="S58" s="60"/>
      <c r="T58" s="1"/>
      <c r="U58" s="114"/>
      <c r="V58" s="114"/>
      <c r="W58" s="114"/>
      <c r="X58" s="114"/>
      <c r="Y58" s="34"/>
    </row>
    <row r="59" spans="1:25" x14ac:dyDescent="0.4">
      <c r="A59" s="2">
        <v>57</v>
      </c>
      <c r="B59" s="3">
        <v>43307</v>
      </c>
      <c r="C59">
        <v>270500</v>
      </c>
      <c r="D59">
        <v>27900</v>
      </c>
      <c r="E59">
        <v>117500</v>
      </c>
      <c r="F59" s="77">
        <f>Sheet2!M59</f>
        <v>7.5879435396390372E-3</v>
      </c>
      <c r="G59" s="60">
        <f>Sheet2!AD59</f>
        <v>-4.6742745065182847E-3</v>
      </c>
      <c r="H59" s="60">
        <f>Sheet2!AE59</f>
        <v>-1.2852662735796569E-2</v>
      </c>
      <c r="I59" s="60">
        <f>Sheet2!AF59</f>
        <v>-1.211468604720576E-2</v>
      </c>
      <c r="J59" s="60">
        <f>VAR($F$2:F59)</f>
        <v>5.9940702823787455E-5</v>
      </c>
      <c r="K59" s="60">
        <f>VAR($G$2:G59)</f>
        <v>1.4879912995508415E-4</v>
      </c>
      <c r="L59" s="60">
        <f>VAR($I$2:I59)</f>
        <v>2.7857491249761059E-4</v>
      </c>
      <c r="M59" s="60">
        <f t="shared" si="3"/>
        <v>2.9885926470139693E-3</v>
      </c>
      <c r="N59" s="60">
        <f t="shared" si="0"/>
        <v>3.0940018114171981E-3</v>
      </c>
      <c r="O59" s="60">
        <f t="shared" si="1"/>
        <v>3.022634047523144E-3</v>
      </c>
      <c r="P59" s="60">
        <f t="shared" si="2"/>
        <v>3.1523281301237653E-3</v>
      </c>
      <c r="Q59" s="60"/>
      <c r="R59" s="77"/>
      <c r="S59" s="60"/>
      <c r="T59" s="1"/>
      <c r="U59" s="114"/>
      <c r="V59" s="34"/>
      <c r="W59" s="34"/>
      <c r="X59" s="34"/>
      <c r="Y59" s="34"/>
    </row>
    <row r="60" spans="1:25" x14ac:dyDescent="0.4">
      <c r="A60" s="2">
        <v>58</v>
      </c>
      <c r="B60" s="3">
        <v>43308</v>
      </c>
      <c r="C60">
        <v>270500</v>
      </c>
      <c r="D60">
        <v>28150</v>
      </c>
      <c r="E60">
        <v>119500</v>
      </c>
      <c r="F60" s="77">
        <f>Sheet2!M60</f>
        <v>3.2821058898182885E-3</v>
      </c>
      <c r="G60" s="60">
        <f>Sheet2!AD60</f>
        <v>-1.5514783353815223E-3</v>
      </c>
      <c r="H60" s="60">
        <f>Sheet2!AE60</f>
        <v>8.7410302581880529E-3</v>
      </c>
      <c r="I60" s="60">
        <f>Sheet2!AF60</f>
        <v>1.3308086260157764E-2</v>
      </c>
      <c r="J60" s="60">
        <f>VAR($F$2:F60)</f>
        <v>5.9208490720159656E-5</v>
      </c>
      <c r="K60" s="60">
        <f>VAR($G$2:G60)</f>
        <v>1.462704505360735E-4</v>
      </c>
      <c r="L60" s="60">
        <f>VAR($I$2:I60)</f>
        <v>2.7630432591948156E-4</v>
      </c>
      <c r="M60" s="60">
        <f t="shared" si="3"/>
        <v>2.8127317014227759E-3</v>
      </c>
      <c r="N60" s="60">
        <f t="shared" si="0"/>
        <v>2.9096726332619029E-3</v>
      </c>
      <c r="O60" s="60">
        <f t="shared" si="1"/>
        <v>2.8511874610357632E-3</v>
      </c>
      <c r="P60" s="60">
        <f t="shared" si="2"/>
        <v>2.9719943793976807E-3</v>
      </c>
      <c r="Q60" s="60"/>
      <c r="R60" s="77"/>
      <c r="S60" s="60"/>
      <c r="T60" s="1"/>
      <c r="U60" s="114"/>
      <c r="V60" s="114"/>
      <c r="W60" s="114"/>
      <c r="X60" s="114"/>
      <c r="Y60" s="34"/>
    </row>
    <row r="61" spans="1:25" x14ac:dyDescent="0.4">
      <c r="A61" s="2">
        <v>59</v>
      </c>
      <c r="B61" s="3">
        <v>43311</v>
      </c>
      <c r="C61">
        <v>275000</v>
      </c>
      <c r="D61">
        <v>28050</v>
      </c>
      <c r="E61">
        <v>116500</v>
      </c>
      <c r="F61" s="77">
        <f>Sheet2!M61</f>
        <v>-1.1559439226281783E-3</v>
      </c>
      <c r="G61" s="60">
        <f>Sheet2!AD61</f>
        <v>1.6262776881952181E-2</v>
      </c>
      <c r="H61" s="60">
        <f>Sheet2!AE61</f>
        <v>-3.5257664124688851E-3</v>
      </c>
      <c r="I61" s="60">
        <f>Sheet2!AF61</f>
        <v>-2.4564621127367643E-2</v>
      </c>
      <c r="J61" s="60">
        <f>VAR($F$2:F61)</f>
        <v>5.820639390482982E-5</v>
      </c>
      <c r="K61" s="60">
        <f>VAR($G$2:G61)</f>
        <v>1.482549976458014E-4</v>
      </c>
      <c r="L61" s="60">
        <f>VAR($I$2:I61)</f>
        <v>2.8276376805198372E-4</v>
      </c>
      <c r="M61" s="60">
        <f t="shared" si="3"/>
        <v>2.6446141324817283E-3</v>
      </c>
      <c r="N61" s="60">
        <f t="shared" si="0"/>
        <v>2.7352367003676981E-3</v>
      </c>
      <c r="O61" s="60">
        <f t="shared" si="1"/>
        <v>2.6847005499720908E-3</v>
      </c>
      <c r="P61" s="60">
        <f t="shared" si="2"/>
        <v>2.8043010262282877E-3</v>
      </c>
      <c r="Q61" s="60"/>
      <c r="R61" s="77"/>
      <c r="S61" s="60"/>
      <c r="T61" s="1"/>
      <c r="U61" s="114"/>
      <c r="V61" s="34"/>
      <c r="W61" s="34"/>
      <c r="X61" s="34"/>
      <c r="Y61" s="34"/>
    </row>
    <row r="62" spans="1:25" x14ac:dyDescent="0.4">
      <c r="A62" s="2">
        <v>60</v>
      </c>
      <c r="B62" s="3">
        <v>43312</v>
      </c>
      <c r="C62">
        <v>273000</v>
      </c>
      <c r="D62">
        <v>28500</v>
      </c>
      <c r="E62">
        <v>112500</v>
      </c>
      <c r="F62" s="77">
        <f>Sheet2!M62</f>
        <v>1.0289717777045369E-3</v>
      </c>
      <c r="G62" s="60">
        <f>Sheet2!AD62</f>
        <v>-8.1830443294793297E-3</v>
      </c>
      <c r="H62" s="60">
        <f>Sheet2!AE62</f>
        <v>1.5843749559111643E-2</v>
      </c>
      <c r="I62" s="60">
        <f>Sheet2!AF62</f>
        <v>-3.6258737872306754E-2</v>
      </c>
      <c r="J62" s="60">
        <f>VAR($F$2:F62)</f>
        <v>5.7295230226632171E-5</v>
      </c>
      <c r="K62" s="60">
        <f>VAR($G$2:G62)</f>
        <v>1.4692797492042449E-4</v>
      </c>
      <c r="L62" s="60">
        <f>VAR($I$2:I62)</f>
        <v>3.0063896914408821E-4</v>
      </c>
      <c r="M62" s="60">
        <f t="shared" si="3"/>
        <v>2.4860174569139603E-3</v>
      </c>
      <c r="N62" s="60">
        <f t="shared" si="0"/>
        <v>2.5869911730603654E-3</v>
      </c>
      <c r="O62" s="60">
        <f t="shared" si="1"/>
        <v>2.5243643787014828E-3</v>
      </c>
      <c r="P62" s="60">
        <f t="shared" si="2"/>
        <v>2.6722482013224573E-3</v>
      </c>
      <c r="Q62" s="60"/>
      <c r="R62" s="77"/>
      <c r="S62" s="60"/>
      <c r="T62" s="1"/>
      <c r="U62" s="114"/>
      <c r="V62" s="114"/>
      <c r="W62" s="114"/>
      <c r="X62" s="114"/>
      <c r="Y62" s="34"/>
    </row>
    <row r="63" spans="1:25" x14ac:dyDescent="0.4">
      <c r="A63" s="2">
        <v>61</v>
      </c>
      <c r="B63" s="3">
        <v>43313</v>
      </c>
      <c r="C63">
        <v>273000</v>
      </c>
      <c r="D63">
        <v>28350</v>
      </c>
      <c r="E63">
        <v>112500</v>
      </c>
      <c r="F63" s="77">
        <f>Sheet2!M63</f>
        <v>4.6510241455902422E-3</v>
      </c>
      <c r="G63" s="60">
        <f>Sheet2!AD63</f>
        <v>-1.9571695292115924E-3</v>
      </c>
      <c r="H63" s="60">
        <f>Sheet2!AE63</f>
        <v>-5.5222665981533685E-3</v>
      </c>
      <c r="I63" s="60">
        <f>Sheet2!AF63</f>
        <v>-4.9365190680016229E-3</v>
      </c>
      <c r="J63" s="60">
        <f>VAR($F$2:F63)</f>
        <v>5.6841590560064887E-5</v>
      </c>
      <c r="K63" s="60">
        <f>VAR($G$2:G63)</f>
        <v>1.4458322301603936E-4</v>
      </c>
      <c r="L63" s="60">
        <f>VAR($I$2:I63)</f>
        <v>2.9614472228665559E-4</v>
      </c>
      <c r="M63" s="60">
        <f t="shared" si="3"/>
        <v>2.3369199364742812E-3</v>
      </c>
      <c r="N63" s="60">
        <f t="shared" si="0"/>
        <v>2.4357894355466368E-3</v>
      </c>
      <c r="O63" s="60">
        <f t="shared" si="1"/>
        <v>2.3879639799849047E-3</v>
      </c>
      <c r="P63" s="60">
        <f t="shared" si="2"/>
        <v>2.5907950735686689E-3</v>
      </c>
      <c r="Q63" s="60"/>
      <c r="R63" s="77"/>
      <c r="S63" s="60"/>
      <c r="T63" s="1"/>
      <c r="U63" s="114"/>
      <c r="V63" s="34"/>
      <c r="W63" s="34"/>
      <c r="X63" s="34"/>
      <c r="Y63" s="34"/>
    </row>
    <row r="64" spans="1:25" x14ac:dyDescent="0.4">
      <c r="A64" s="2">
        <v>62</v>
      </c>
      <c r="B64" s="3">
        <v>43314</v>
      </c>
      <c r="C64">
        <v>267000</v>
      </c>
      <c r="D64">
        <v>28800</v>
      </c>
      <c r="E64">
        <v>111000</v>
      </c>
      <c r="F64" s="77">
        <f>Sheet2!M64</f>
        <v>-1.6867342220743854E-2</v>
      </c>
      <c r="G64" s="60">
        <f>Sheet2!AD64</f>
        <v>-1.7803145586009678E-2</v>
      </c>
      <c r="H64" s="60">
        <f>Sheet2!AE64</f>
        <v>1.6533921432785589E-2</v>
      </c>
      <c r="I64" s="60">
        <f>Sheet2!AF64</f>
        <v>3.1218754932961033E-3</v>
      </c>
      <c r="J64" s="60">
        <f>VAR($F$2:F64)</f>
        <v>6.0049318816871768E-5</v>
      </c>
      <c r="K64" s="60">
        <f>VAR($G$2:G64)</f>
        <v>1.4728290137943454E-4</v>
      </c>
      <c r="L64" s="60">
        <f>VAR($I$2:I64)</f>
        <v>2.9150663255428193E-4</v>
      </c>
      <c r="M64" s="60">
        <f t="shared" si="3"/>
        <v>2.1980026618219962E-3</v>
      </c>
      <c r="N64" s="60">
        <f t="shared" si="0"/>
        <v>2.2898719001678029E-3</v>
      </c>
      <c r="O64" s="60">
        <f t="shared" si="1"/>
        <v>2.2465158668886751E-3</v>
      </c>
      <c r="P64" s="60">
        <f t="shared" si="2"/>
        <v>2.436809522385073E-3</v>
      </c>
      <c r="Q64" s="60"/>
      <c r="R64" s="77"/>
      <c r="S64" s="60"/>
      <c r="T64" s="1"/>
      <c r="U64" s="114"/>
      <c r="V64" s="114"/>
      <c r="W64" s="114"/>
      <c r="X64" s="114"/>
      <c r="Y64" s="34"/>
    </row>
    <row r="65" spans="1:25" x14ac:dyDescent="0.4">
      <c r="A65" s="2">
        <v>63</v>
      </c>
      <c r="B65" s="3">
        <v>43315</v>
      </c>
      <c r="C65">
        <v>265500</v>
      </c>
      <c r="D65">
        <v>29250</v>
      </c>
      <c r="E65">
        <v>113000</v>
      </c>
      <c r="F65" s="77">
        <f>Sheet2!M65</f>
        <v>7.4839570152536511E-3</v>
      </c>
      <c r="G65" s="60">
        <f>Sheet2!AD65</f>
        <v>-8.4305522931438347E-3</v>
      </c>
      <c r="H65" s="60">
        <f>Sheet2!AE65</f>
        <v>1.5123273733474142E-2</v>
      </c>
      <c r="I65" s="60">
        <f>Sheet2!AF65</f>
        <v>1.0093030192329145E-2</v>
      </c>
      <c r="J65" s="60">
        <f>VAR($F$2:F65)</f>
        <v>6.0221730390004871E-5</v>
      </c>
      <c r="K65" s="60">
        <f>VAR($G$2:G65)</f>
        <v>1.4598271260404192E-4</v>
      </c>
      <c r="L65" s="60">
        <f>VAR($I$2:I65)</f>
        <v>2.8840400036752358E-4</v>
      </c>
      <c r="M65" s="60">
        <f t="shared" si="3"/>
        <v>2.0831929361281773E-3</v>
      </c>
      <c r="N65" s="60">
        <f t="shared" si="0"/>
        <v>2.1714967057231338E-3</v>
      </c>
      <c r="O65" s="60">
        <f t="shared" si="1"/>
        <v>2.1281271483520859E-3</v>
      </c>
      <c r="P65" s="60">
        <f t="shared" si="2"/>
        <v>2.2911857174377072E-3</v>
      </c>
      <c r="Q65" s="60"/>
      <c r="R65" s="77"/>
      <c r="S65" s="60"/>
      <c r="T65" s="1"/>
      <c r="U65" s="11"/>
      <c r="V65" s="22"/>
      <c r="W65" s="22"/>
      <c r="X65" s="22"/>
      <c r="Y65" s="22"/>
    </row>
    <row r="66" spans="1:25" x14ac:dyDescent="0.4">
      <c r="A66" s="2">
        <v>64</v>
      </c>
      <c r="B66" s="3">
        <v>43318</v>
      </c>
      <c r="C66">
        <v>276000</v>
      </c>
      <c r="D66">
        <v>29600</v>
      </c>
      <c r="E66">
        <v>113500</v>
      </c>
      <c r="F66" s="77">
        <f>Sheet2!M66</f>
        <v>-7.6151157503087142E-4</v>
      </c>
      <c r="G66" s="60">
        <f>Sheet2!AD66</f>
        <v>3.8432908975820183E-2</v>
      </c>
      <c r="H66" s="60">
        <f>Sheet2!AE66</f>
        <v>1.1908849736798585E-2</v>
      </c>
      <c r="I66" s="60">
        <f>Sheet2!AF66</f>
        <v>4.8817404216484599E-3</v>
      </c>
      <c r="J66" s="60">
        <f>VAR($F$2:F66)</f>
        <v>5.9280949866571982E-5</v>
      </c>
      <c r="K66" s="60">
        <f>VAR($G$2:G66)</f>
        <v>1.669120887643172E-4</v>
      </c>
      <c r="L66" s="60">
        <f>VAR($I$2:I66)</f>
        <v>2.8421087439448088E-4</v>
      </c>
      <c r="M66" s="60">
        <f t="shared" si="3"/>
        <v>1.9615619367168561E-3</v>
      </c>
      <c r="N66" s="60">
        <f t="shared" si="0"/>
        <v>2.0454713560977915E-3</v>
      </c>
      <c r="O66" s="60">
        <f t="shared" si="1"/>
        <v>2.014162323956016E-3</v>
      </c>
      <c r="P66" s="60">
        <f t="shared" si="2"/>
        <v>2.159826729899241E-3</v>
      </c>
      <c r="Q66" s="60"/>
      <c r="R66" s="77"/>
      <c r="S66" s="60"/>
      <c r="T66" s="1"/>
      <c r="U66" s="22"/>
      <c r="V66" s="22"/>
      <c r="W66" s="22"/>
      <c r="X66" s="22"/>
      <c r="Y66" s="22"/>
    </row>
    <row r="67" spans="1:25" x14ac:dyDescent="0.4">
      <c r="A67" s="2">
        <v>65</v>
      </c>
      <c r="B67" s="3">
        <v>43319</v>
      </c>
      <c r="C67">
        <v>277000</v>
      </c>
      <c r="D67">
        <v>28750</v>
      </c>
      <c r="E67">
        <v>120000</v>
      </c>
      <c r="F67" s="77">
        <f>Sheet2!M67</f>
        <v>7.0403524506326819E-3</v>
      </c>
      <c r="G67" s="60">
        <f>Sheet2!AD67</f>
        <v>9.5137208376793207E-4</v>
      </c>
      <c r="H67" s="60">
        <f>Sheet2!AE67</f>
        <v>-2.9496257319042776E-2</v>
      </c>
      <c r="I67" s="60">
        <f>Sheet2!AF67</f>
        <v>4.8367161457007944E-2</v>
      </c>
      <c r="J67" s="60">
        <f>VAR($F$2:F67)</f>
        <v>5.9316828282715106E-5</v>
      </c>
      <c r="K67" s="60">
        <f>VAR($G$2:G67)</f>
        <v>1.6435302061447749E-4</v>
      </c>
      <c r="L67" s="60">
        <f>VAR($I$2:I67)</f>
        <v>3.146426882519658E-4</v>
      </c>
      <c r="M67" s="60">
        <f t="shared" si="3"/>
        <v>1.8439030145065789E-3</v>
      </c>
      <c r="N67" s="60">
        <f t="shared" si="0"/>
        <v>2.0113683842725447E-3</v>
      </c>
      <c r="O67" s="60">
        <f t="shared" si="1"/>
        <v>1.9018218266418738E-3</v>
      </c>
      <c r="P67" s="60">
        <f t="shared" si="2"/>
        <v>2.0316670094779475E-3</v>
      </c>
      <c r="Q67" s="60"/>
      <c r="R67" s="77"/>
      <c r="S67" s="60"/>
      <c r="T67" s="1"/>
      <c r="U67" s="22"/>
      <c r="V67" s="22"/>
      <c r="W67" s="22"/>
      <c r="X67" s="22"/>
      <c r="Y67" s="22"/>
    </row>
    <row r="68" spans="1:25" x14ac:dyDescent="0.4">
      <c r="A68" s="2">
        <v>66</v>
      </c>
      <c r="B68" s="3">
        <v>43320</v>
      </c>
      <c r="C68">
        <v>277000</v>
      </c>
      <c r="D68">
        <v>28700</v>
      </c>
      <c r="E68">
        <v>119000</v>
      </c>
      <c r="F68" s="77">
        <f>Sheet2!M68</f>
        <v>5.2457059809550859E-4</v>
      </c>
      <c r="G68" s="60">
        <f>Sheet2!AD68</f>
        <v>-7.3425803766790265E-4</v>
      </c>
      <c r="H68" s="60">
        <f>Sheet2!AE68</f>
        <v>-1.788188371693804E-3</v>
      </c>
      <c r="I68" s="60">
        <f>Sheet2!AF68</f>
        <v>-9.1854011627845126E-3</v>
      </c>
      <c r="J68" s="60">
        <f>VAR($F$2:F68)</f>
        <v>5.8442310581655826E-5</v>
      </c>
      <c r="K68" s="60">
        <f>VAR($G$2:G68)</f>
        <v>1.6187586149133543E-4</v>
      </c>
      <c r="L68" s="60">
        <f>VAR($I$2:I68)</f>
        <v>3.1147448020977598E-4</v>
      </c>
      <c r="M68" s="60">
        <f t="shared" ref="M68:M131" si="5">$X$6*M67+(1-$X$6)*F67^2</f>
        <v>1.7362428273939318E-3</v>
      </c>
      <c r="N68" s="60">
        <f t="shared" ref="N68:N131" si="6">$X$6*N67+(1-$X$6)*G67^2</f>
        <v>1.8907405877466984E-3</v>
      </c>
      <c r="O68" s="60">
        <f t="shared" ref="O68:O131" si="7">$X$6*O67+(1-$X$6)*H67^2</f>
        <v>1.8399142687932325E-3</v>
      </c>
      <c r="P68" s="60">
        <f t="shared" ref="P68:P131" si="8">$X$6*P67+(1-$X$6)*I67^2</f>
        <v>2.0501299273537671E-3</v>
      </c>
      <c r="Q68" s="60"/>
      <c r="R68" s="77"/>
      <c r="S68" s="60"/>
      <c r="T68" s="1"/>
      <c r="U68" s="11"/>
      <c r="V68" s="22"/>
      <c r="W68" s="22"/>
      <c r="X68" s="22"/>
      <c r="Y68" s="22"/>
    </row>
    <row r="69" spans="1:25" x14ac:dyDescent="0.4">
      <c r="A69" s="2">
        <v>67</v>
      </c>
      <c r="B69" s="3">
        <v>43321</v>
      </c>
      <c r="C69">
        <v>279000</v>
      </c>
      <c r="D69">
        <v>29000</v>
      </c>
      <c r="E69">
        <v>125500</v>
      </c>
      <c r="F69" s="77">
        <f>Sheet2!M69</f>
        <v>1.2309148308393856E-3</v>
      </c>
      <c r="G69" s="60">
        <f>Sheet2!AD69</f>
        <v>6.2506861524775645E-3</v>
      </c>
      <c r="H69" s="60">
        <f>Sheet2!AE69</f>
        <v>1.0317327986940336E-2</v>
      </c>
      <c r="I69" s="60">
        <f>Sheet2!AF69</f>
        <v>5.1659982674018078E-2</v>
      </c>
      <c r="J69" s="60">
        <f>VAR($F$2:F69)</f>
        <v>5.7626603740069237E-5</v>
      </c>
      <c r="K69" s="60">
        <f>VAR($G$2:G69)</f>
        <v>1.6000061484136756E-4</v>
      </c>
      <c r="L69" s="60">
        <f>VAR($I$2:I69)</f>
        <v>3.4455095743183786E-4</v>
      </c>
      <c r="M69" s="60">
        <f t="shared" si="5"/>
        <v>1.6320847682090391E-3</v>
      </c>
      <c r="N69" s="60">
        <f t="shared" si="6"/>
        <v>1.7773285005738494E-3</v>
      </c>
      <c r="O69" s="60">
        <f t="shared" si="7"/>
        <v>1.7297112697247979E-3</v>
      </c>
      <c r="P69" s="60">
        <f t="shared" si="8"/>
        <v>1.932184427383818E-3</v>
      </c>
      <c r="Q69" s="60"/>
      <c r="R69" s="77"/>
      <c r="S69" s="60"/>
      <c r="T69" s="1"/>
      <c r="U69" s="11"/>
      <c r="V69" s="22"/>
      <c r="W69" s="22"/>
      <c r="X69" s="22"/>
      <c r="Y69" s="22"/>
    </row>
    <row r="70" spans="1:25" x14ac:dyDescent="0.4">
      <c r="A70" s="2">
        <v>68</v>
      </c>
      <c r="B70" s="3">
        <v>43322</v>
      </c>
      <c r="C70">
        <v>278500</v>
      </c>
      <c r="D70">
        <v>28950</v>
      </c>
      <c r="E70">
        <v>128000</v>
      </c>
      <c r="F70" s="77">
        <f>Sheet2!M70</f>
        <v>-1.2266209441706387E-2</v>
      </c>
      <c r="G70" s="60">
        <f>Sheet2!AD70</f>
        <v>1.2626818086182842E-3</v>
      </c>
      <c r="H70" s="60">
        <f>Sheet2!AE70</f>
        <v>-1.1604652167201569E-3</v>
      </c>
      <c r="I70" s="60">
        <f>Sheet2!AF70</f>
        <v>3.1676169488075043E-2</v>
      </c>
      <c r="J70" s="60">
        <f>VAR($F$2:F70)</f>
        <v>5.8717451673044195E-5</v>
      </c>
      <c r="K70" s="60">
        <f>VAR($G$2:G70)</f>
        <v>1.5766178493245589E-4</v>
      </c>
      <c r="L70" s="60">
        <f>VAR($I$2:I70)</f>
        <v>3.5245836164873824E-4</v>
      </c>
      <c r="M70" s="60">
        <f t="shared" si="5"/>
        <v>1.5342505911957436E-3</v>
      </c>
      <c r="N70" s="60">
        <f t="shared" si="6"/>
        <v>1.6730330551820247E-3</v>
      </c>
      <c r="O70" s="60">
        <f t="shared" si="7"/>
        <v>1.632315428948716E-3</v>
      </c>
      <c r="P70" s="60">
        <f t="shared" si="8"/>
        <v>1.9763785903335798E-3</v>
      </c>
      <c r="Q70" s="60"/>
      <c r="R70" s="77"/>
      <c r="S70" s="60"/>
      <c r="T70" s="1"/>
      <c r="U70" s="11"/>
      <c r="V70" s="22"/>
      <c r="W70" s="22"/>
      <c r="X70" s="22"/>
      <c r="Y70" s="22"/>
    </row>
    <row r="71" spans="1:25" x14ac:dyDescent="0.4">
      <c r="A71" s="2">
        <v>69</v>
      </c>
      <c r="B71" s="3">
        <v>43325</v>
      </c>
      <c r="C71">
        <v>274500</v>
      </c>
      <c r="D71">
        <v>28400</v>
      </c>
      <c r="E71">
        <v>124000</v>
      </c>
      <c r="F71" s="77">
        <f>Sheet2!M71</f>
        <v>-1.2500057932555582E-2</v>
      </c>
      <c r="G71" s="60">
        <f>Sheet2!AD71</f>
        <v>-1.134109105901175E-2</v>
      </c>
      <c r="H71" s="60">
        <f>Sheet2!AE71</f>
        <v>-1.8604696277902611E-2</v>
      </c>
      <c r="I71" s="60">
        <f>Sheet2!AF71</f>
        <v>-1.9563587249521213E-2</v>
      </c>
      <c r="J71" s="60">
        <f>VAR($F$2:F71)</f>
        <v>5.9799033174060329E-5</v>
      </c>
      <c r="K71" s="60">
        <f>VAR($G$2:G71)</f>
        <v>1.5730940895999364E-4</v>
      </c>
      <c r="L71" s="60">
        <f>VAR($I$2:I71)</f>
        <v>3.5411017669338668E-4</v>
      </c>
      <c r="M71" s="60">
        <f t="shared" si="5"/>
        <v>1.4512231493680674E-3</v>
      </c>
      <c r="N71" s="60">
        <f t="shared" si="6"/>
        <v>1.5727467337920923E-3</v>
      </c>
      <c r="O71" s="60">
        <f t="shared" si="7"/>
        <v>1.5344573039829462E-3</v>
      </c>
      <c r="P71" s="60">
        <f t="shared" si="8"/>
        <v>1.9179986577198005E-3</v>
      </c>
      <c r="Q71" s="60"/>
      <c r="R71" s="77"/>
      <c r="S71" s="60"/>
      <c r="T71" s="1"/>
      <c r="U71" s="11"/>
      <c r="V71" s="22"/>
      <c r="W71" s="22"/>
      <c r="X71" s="22"/>
      <c r="Y71" s="22"/>
    </row>
    <row r="72" spans="1:25" x14ac:dyDescent="0.4">
      <c r="A72" s="2">
        <v>70</v>
      </c>
      <c r="B72" s="3">
        <v>43326</v>
      </c>
      <c r="C72">
        <v>272500</v>
      </c>
      <c r="D72">
        <v>28700</v>
      </c>
      <c r="E72">
        <v>127500</v>
      </c>
      <c r="F72" s="77">
        <f>Sheet2!M72</f>
        <v>4.725517217426786E-3</v>
      </c>
      <c r="G72" s="60">
        <f>Sheet2!AD72</f>
        <v>-9.2918930649703458E-3</v>
      </c>
      <c r="H72" s="60">
        <f>Sheet2!AE72</f>
        <v>1.0259199729906389E-2</v>
      </c>
      <c r="I72" s="60">
        <f>Sheet2!AF72</f>
        <v>2.2823914773573328E-2</v>
      </c>
      <c r="J72" s="60">
        <f>VAR($F$2:F72)</f>
        <v>5.941217729694467E-5</v>
      </c>
      <c r="K72" s="60">
        <f>VAR($G$2:G72)</f>
        <v>1.5631078767607332E-4</v>
      </c>
      <c r="L72" s="60">
        <f>VAR($I$2:I72)</f>
        <v>3.55230381135563E-4</v>
      </c>
      <c r="M72" s="60">
        <f t="shared" si="5"/>
        <v>1.3735248473050179E-3</v>
      </c>
      <c r="N72" s="60">
        <f t="shared" si="6"/>
        <v>1.4860991505490945E-3</v>
      </c>
      <c r="O72" s="60">
        <f t="shared" si="7"/>
        <v>1.4631579491595494E-3</v>
      </c>
      <c r="P72" s="60">
        <f t="shared" si="8"/>
        <v>1.82588277502079E-3</v>
      </c>
      <c r="Q72" s="60"/>
      <c r="R72" s="77"/>
      <c r="S72" s="60"/>
      <c r="T72" s="1"/>
      <c r="U72" s="11"/>
      <c r="V72" s="22"/>
      <c r="W72" s="22"/>
      <c r="X72" s="22"/>
      <c r="Y72" s="22"/>
    </row>
    <row r="73" spans="1:25" x14ac:dyDescent="0.4">
      <c r="A73" s="2">
        <v>71</v>
      </c>
      <c r="B73" s="3">
        <v>43328</v>
      </c>
      <c r="C73">
        <v>272000</v>
      </c>
      <c r="D73">
        <v>28950</v>
      </c>
      <c r="E73">
        <v>127500</v>
      </c>
      <c r="F73" s="77">
        <f>Sheet2!M73</f>
        <v>-9.3137555147648175E-3</v>
      </c>
      <c r="G73" s="60">
        <f>Sheet2!AD73</f>
        <v>3.4487027315295983E-4</v>
      </c>
      <c r="H73" s="60">
        <f>Sheet2!AE73</f>
        <v>9.0968133947776919E-3</v>
      </c>
      <c r="I73" s="60">
        <f>Sheet2!AF73</f>
        <v>9.0042801856474019E-3</v>
      </c>
      <c r="J73" s="60">
        <f>VAR($F$2:F73)</f>
        <v>5.9545990109013752E-5</v>
      </c>
      <c r="K73" s="60">
        <f>VAR($G$2:G73)</f>
        <v>1.5411096505721277E-4</v>
      </c>
      <c r="L73" s="60">
        <f>VAR($I$2:I73)</f>
        <v>3.5087515341829381E-4</v>
      </c>
      <c r="M73" s="60">
        <f t="shared" si="5"/>
        <v>1.2924531872450487E-3</v>
      </c>
      <c r="N73" s="60">
        <f t="shared" si="6"/>
        <v>1.4021135581199994E-3</v>
      </c>
      <c r="O73" s="60">
        <f t="shared" si="7"/>
        <v>1.3816835429558631E-3</v>
      </c>
      <c r="P73" s="60">
        <f t="shared" si="8"/>
        <v>1.7475856736550229E-3</v>
      </c>
      <c r="Q73" s="60"/>
      <c r="R73" s="77"/>
      <c r="S73" s="60"/>
      <c r="T73" s="1"/>
      <c r="U73" s="11"/>
      <c r="V73" s="22"/>
      <c r="W73" s="22"/>
      <c r="X73" s="22"/>
      <c r="Y73" s="22"/>
    </row>
    <row r="74" spans="1:25" x14ac:dyDescent="0.4">
      <c r="A74" s="2">
        <v>72</v>
      </c>
      <c r="B74" s="3">
        <v>43329</v>
      </c>
      <c r="C74">
        <v>272000</v>
      </c>
      <c r="D74">
        <v>28750</v>
      </c>
      <c r="E74">
        <v>127000</v>
      </c>
      <c r="F74" s="77">
        <f>Sheet2!M74</f>
        <v>1.6351459170791216E-3</v>
      </c>
      <c r="G74" s="60">
        <f>Sheet2!AD74</f>
        <v>-1.0633869868195089E-3</v>
      </c>
      <c r="H74" s="60">
        <f>Sheet2!AE74</f>
        <v>-7.0331795091928386E-3</v>
      </c>
      <c r="I74" s="60">
        <f>Sheet2!AF74</f>
        <v>-5.855097864278673E-3</v>
      </c>
      <c r="J74" s="60">
        <f>VAR($F$2:F74)</f>
        <v>5.8819223321254522E-5</v>
      </c>
      <c r="K74" s="60">
        <f>VAR($G$2:G74)</f>
        <v>1.5198591073288431E-4</v>
      </c>
      <c r="L74" s="60">
        <f>VAR($I$2:I74)</f>
        <v>3.4690590783056685E-4</v>
      </c>
      <c r="M74" s="60">
        <f t="shared" si="5"/>
        <v>1.2201107585176744E-3</v>
      </c>
      <c r="N74" s="60">
        <f t="shared" si="6"/>
        <v>1.3179938807631175E-3</v>
      </c>
      <c r="O74" s="60">
        <f t="shared" si="7"/>
        <v>1.3037476512148755E-3</v>
      </c>
      <c r="P74" s="60">
        <f t="shared" si="8"/>
        <v>1.6475951569354199E-3</v>
      </c>
      <c r="Q74" s="60"/>
      <c r="R74" s="77"/>
      <c r="S74" s="60"/>
      <c r="T74" s="1"/>
      <c r="U74" s="11"/>
      <c r="V74" s="22"/>
      <c r="W74" s="22"/>
      <c r="X74" s="22"/>
      <c r="Y74" s="22"/>
    </row>
    <row r="75" spans="1:25" x14ac:dyDescent="0.4">
      <c r="A75" s="2">
        <v>73</v>
      </c>
      <c r="B75" s="3">
        <v>43332</v>
      </c>
      <c r="C75">
        <v>272500</v>
      </c>
      <c r="D75">
        <v>28650</v>
      </c>
      <c r="E75">
        <v>124500</v>
      </c>
      <c r="F75" s="77">
        <f>Sheet2!M75</f>
        <v>6.2952646577111389E-4</v>
      </c>
      <c r="G75" s="60">
        <f>Sheet2!AD75</f>
        <v>1.0711851575961862E-3</v>
      </c>
      <c r="H75" s="60">
        <f>Sheet2!AE75</f>
        <v>-3.5368955782314215E-3</v>
      </c>
      <c r="I75" s="60">
        <f>Sheet2!AF75</f>
        <v>-2.0803297682902077E-2</v>
      </c>
      <c r="J75" s="60">
        <f>VAR($F$2:F75)</f>
        <v>5.8050839315152875E-5</v>
      </c>
      <c r="K75" s="60">
        <f>VAR($G$2:G75)</f>
        <v>1.4991995668137966E-4</v>
      </c>
      <c r="L75" s="60">
        <f>VAR($I$2:I75)</f>
        <v>3.492779218761151E-4</v>
      </c>
      <c r="M75" s="60">
        <f t="shared" si="5"/>
        <v>1.1470645351368224E-3</v>
      </c>
      <c r="N75" s="60">
        <f t="shared" si="6"/>
        <v>1.2389820954303546E-3</v>
      </c>
      <c r="O75" s="60">
        <f t="shared" si="7"/>
        <v>1.2284907289824946E-3</v>
      </c>
      <c r="P75" s="60">
        <f t="shared" si="8"/>
        <v>1.5507963777793114E-3</v>
      </c>
      <c r="Q75" s="60"/>
      <c r="R75" s="77"/>
      <c r="S75" s="60"/>
      <c r="T75" s="1"/>
      <c r="U75" s="4"/>
      <c r="V75" s="21"/>
      <c r="W75" s="21"/>
      <c r="X75" s="21"/>
      <c r="Y75" s="21"/>
    </row>
    <row r="76" spans="1:25" x14ac:dyDescent="0.4">
      <c r="A76" s="2">
        <v>74</v>
      </c>
      <c r="B76" s="3">
        <v>43333</v>
      </c>
      <c r="C76">
        <v>270000</v>
      </c>
      <c r="D76">
        <v>28350</v>
      </c>
      <c r="E76">
        <v>124000</v>
      </c>
      <c r="F76" s="77">
        <f>Sheet2!M76</f>
        <v>1.1928673252168287E-2</v>
      </c>
      <c r="G76" s="60">
        <f>Sheet2!AD76</f>
        <v>-1.3330621171748408E-2</v>
      </c>
      <c r="H76" s="60">
        <f>Sheet2!AE76</f>
        <v>-1.1120236829624434E-2</v>
      </c>
      <c r="I76" s="60">
        <f>Sheet2!AF76</f>
        <v>-1.6225821249881707E-2</v>
      </c>
      <c r="J76" s="60">
        <f>VAR($F$2:F76)</f>
        <v>5.9498732960332875E-5</v>
      </c>
      <c r="K76" s="60">
        <f>VAR($G$2:G76)</f>
        <v>1.5026209261202939E-4</v>
      </c>
      <c r="L76" s="60">
        <f>VAR($I$2:I76)</f>
        <v>3.4891296497648549E-4</v>
      </c>
      <c r="M76" s="60">
        <f t="shared" si="5"/>
        <v>1.0782644412428793E-3</v>
      </c>
      <c r="N76" s="60">
        <f t="shared" si="6"/>
        <v>1.1647120159630445E-3</v>
      </c>
      <c r="O76" s="60">
        <f t="shared" si="7"/>
        <v>1.1555318630634237E-3</v>
      </c>
      <c r="P76" s="60">
        <f t="shared" si="8"/>
        <v>1.4837152267815588E-3</v>
      </c>
      <c r="Q76" s="60"/>
      <c r="R76" s="77"/>
      <c r="S76" s="60"/>
      <c r="T76" s="1"/>
      <c r="U76" s="4"/>
      <c r="V76" s="21"/>
      <c r="W76" s="21"/>
      <c r="X76" s="21"/>
      <c r="Y76" s="21"/>
    </row>
    <row r="77" spans="1:25" x14ac:dyDescent="0.4">
      <c r="A77" s="2">
        <v>75</v>
      </c>
      <c r="B77" s="3">
        <v>43334</v>
      </c>
      <c r="C77">
        <v>270500</v>
      </c>
      <c r="D77">
        <v>28150</v>
      </c>
      <c r="E77">
        <v>124500</v>
      </c>
      <c r="F77" s="77">
        <f>Sheet2!M77</f>
        <v>4.1494830393429384E-3</v>
      </c>
      <c r="G77" s="60">
        <f>Sheet2!AD77</f>
        <v>4.1605960775859159E-5</v>
      </c>
      <c r="H77" s="60">
        <f>Sheet2!AE77</f>
        <v>-7.3008602358836687E-3</v>
      </c>
      <c r="I77" s="60">
        <f>Sheet2!AF77</f>
        <v>-4.1168891154363084E-4</v>
      </c>
      <c r="J77" s="60">
        <f>VAR($F$2:F77)</f>
        <v>5.9032741720945432E-5</v>
      </c>
      <c r="K77" s="60">
        <f>VAR($G$2:G77)</f>
        <v>1.4825925252133089E-4</v>
      </c>
      <c r="L77" s="60">
        <f>VAR($I$2:I77)</f>
        <v>3.4431435926908792E-4</v>
      </c>
      <c r="M77" s="60">
        <f t="shared" si="5"/>
        <v>1.0221061695017261E-3</v>
      </c>
      <c r="N77" s="60">
        <f t="shared" si="6"/>
        <v>1.1054916226547419E-3</v>
      </c>
      <c r="O77" s="60">
        <f t="shared" si="7"/>
        <v>1.0936195313084344E-3</v>
      </c>
      <c r="P77" s="60">
        <f t="shared" si="8"/>
        <v>1.4104889496886518E-3</v>
      </c>
      <c r="Q77" s="60"/>
      <c r="R77" s="77"/>
      <c r="S77" s="60"/>
      <c r="T77" s="1"/>
      <c r="U77" s="4"/>
      <c r="V77" s="21"/>
      <c r="W77" s="21"/>
      <c r="X77" s="21"/>
      <c r="Y77" s="21"/>
    </row>
    <row r="78" spans="1:25" x14ac:dyDescent="0.4">
      <c r="A78" s="2">
        <v>76</v>
      </c>
      <c r="B78" s="3">
        <v>43335</v>
      </c>
      <c r="C78">
        <v>271000</v>
      </c>
      <c r="D78">
        <v>28350</v>
      </c>
      <c r="E78">
        <v>125500</v>
      </c>
      <c r="F78" s="77">
        <f>Sheet2!M78</f>
        <v>4.8839882362842852E-3</v>
      </c>
      <c r="G78" s="60">
        <f>Sheet2!AD78</f>
        <v>-1.7948793223105915E-4</v>
      </c>
      <c r="H78" s="60">
        <f>Sheet2!AE78</f>
        <v>6.8233066321450502E-3</v>
      </c>
      <c r="I78" s="60">
        <f>Sheet2!AF78</f>
        <v>2.8309595557698235E-3</v>
      </c>
      <c r="J78" s="60">
        <f>VAR($F$2:F78)</f>
        <v>5.8671532543968282E-5</v>
      </c>
      <c r="K78" s="60">
        <f>VAR($G$2:G78)</f>
        <v>1.4630847289596078E-4</v>
      </c>
      <c r="L78" s="60">
        <f>VAR($I$2:I78)</f>
        <v>3.3980424809236829E-4</v>
      </c>
      <c r="M78" s="60">
        <f t="shared" si="5"/>
        <v>9.6181289190125005E-4</v>
      </c>
      <c r="N78" s="60">
        <f t="shared" si="6"/>
        <v>1.0391622291588156E-3</v>
      </c>
      <c r="O78" s="60">
        <f t="shared" si="7"/>
        <v>1.0312005130409629E-3</v>
      </c>
      <c r="P78" s="60">
        <f t="shared" si="8"/>
        <v>1.3258697819729258E-3</v>
      </c>
      <c r="Q78" s="60"/>
      <c r="R78" s="77"/>
      <c r="S78" s="60"/>
      <c r="T78" s="1"/>
      <c r="U78" s="4"/>
      <c r="V78" s="21"/>
      <c r="W78" s="21"/>
      <c r="X78" s="21"/>
      <c r="Y78" s="21"/>
    </row>
    <row r="79" spans="1:25" x14ac:dyDescent="0.4">
      <c r="A79" s="2">
        <v>77</v>
      </c>
      <c r="B79" s="3">
        <v>43336</v>
      </c>
      <c r="C79">
        <v>270000</v>
      </c>
      <c r="D79">
        <v>28800</v>
      </c>
      <c r="E79">
        <v>124000</v>
      </c>
      <c r="F79" s="77">
        <f>Sheet2!M79</f>
        <v>4.7294372707022917E-3</v>
      </c>
      <c r="G79" s="60">
        <f>Sheet2!AD79</f>
        <v>-5.6772698429309425E-3</v>
      </c>
      <c r="H79" s="60">
        <f>Sheet2!AE79</f>
        <v>1.5499391321024047E-2</v>
      </c>
      <c r="I79" s="60">
        <f>Sheet2!AF79</f>
        <v>-1.7038990508408007E-2</v>
      </c>
      <c r="J79" s="60">
        <f>VAR($F$2:F79)</f>
        <v>5.8287370368465361E-5</v>
      </c>
      <c r="K79" s="60">
        <f>VAR($G$2:G79)</f>
        <v>1.4479601021293029E-4</v>
      </c>
      <c r="L79" s="60">
        <f>VAR($I$2:I79)</f>
        <v>3.3984315705580677E-4</v>
      </c>
      <c r="M79" s="60">
        <f t="shared" si="5"/>
        <v>9.0553531885270483E-4</v>
      </c>
      <c r="N79" s="60">
        <f t="shared" si="6"/>
        <v>9.768144283643556E-4</v>
      </c>
      <c r="O79" s="60">
        <f t="shared" si="7"/>
        <v>9.7212193306228157E-4</v>
      </c>
      <c r="P79" s="60">
        <f t="shared" si="8"/>
        <v>1.2467984549749344E-3</v>
      </c>
      <c r="Q79" s="60"/>
      <c r="R79" s="77"/>
      <c r="S79" s="60"/>
      <c r="T79" s="1"/>
      <c r="U79" s="4"/>
      <c r="V79" s="21"/>
      <c r="W79" s="21"/>
      <c r="X79" s="21"/>
      <c r="Y79" s="21"/>
    </row>
    <row r="80" spans="1:25" x14ac:dyDescent="0.4">
      <c r="A80" s="2">
        <v>78</v>
      </c>
      <c r="B80" s="3">
        <v>43339</v>
      </c>
      <c r="C80">
        <v>266000</v>
      </c>
      <c r="D80">
        <v>28800</v>
      </c>
      <c r="E80">
        <v>128000</v>
      </c>
      <c r="F80" s="77">
        <f>Sheet2!M80</f>
        <v>4.8463144010826202E-3</v>
      </c>
      <c r="G80" s="60">
        <f>Sheet2!AD80</f>
        <v>-1.694069576336316E-2</v>
      </c>
      <c r="H80" s="60">
        <f>Sheet2!AE80</f>
        <v>-2.5456430180349283E-4</v>
      </c>
      <c r="I80" s="60">
        <f>Sheet2!AF80</f>
        <v>2.6617224344730676E-2</v>
      </c>
      <c r="J80" s="60">
        <f>VAR($F$2:F80)</f>
        <v>5.7919645944515696E-5</v>
      </c>
      <c r="K80" s="60">
        <f>VAR($G$2:G80)</f>
        <v>1.4646639639239993E-4</v>
      </c>
      <c r="L80" s="60">
        <f>VAR($I$2:I80)</f>
        <v>3.4356326550281962E-4</v>
      </c>
      <c r="M80" s="60">
        <f t="shared" si="5"/>
        <v>8.5254525433539293E-4</v>
      </c>
      <c r="N80" s="60">
        <f t="shared" si="6"/>
        <v>9.2013944623466147E-4</v>
      </c>
      <c r="O80" s="60">
        <f t="shared" si="7"/>
        <v>9.2820848495787879E-4</v>
      </c>
      <c r="P80" s="60">
        <f t="shared" si="8"/>
        <v>1.1894101795291753E-3</v>
      </c>
      <c r="Q80" s="60"/>
      <c r="R80" s="77"/>
      <c r="S80" s="60"/>
      <c r="T80" s="1"/>
      <c r="U80" s="4"/>
      <c r="V80" s="21"/>
      <c r="W80" s="21"/>
      <c r="X80" s="21"/>
      <c r="Y80" s="21"/>
    </row>
    <row r="81" spans="1:25" x14ac:dyDescent="0.4">
      <c r="A81" s="2">
        <v>79</v>
      </c>
      <c r="B81" s="3">
        <v>43340</v>
      </c>
      <c r="C81">
        <v>267500</v>
      </c>
      <c r="D81">
        <v>28950</v>
      </c>
      <c r="E81">
        <v>125500</v>
      </c>
      <c r="F81" s="77">
        <f>Sheet2!M81</f>
        <v>1.8039425024190033E-3</v>
      </c>
      <c r="G81" s="60">
        <f>Sheet2!AD81</f>
        <v>4.5098461866622738E-3</v>
      </c>
      <c r="H81" s="60">
        <f>Sheet2!AE81</f>
        <v>5.0859884402978664E-3</v>
      </c>
      <c r="I81" s="60">
        <f>Sheet2!AF81</f>
        <v>-2.1818831798958768E-2</v>
      </c>
      <c r="J81" s="60">
        <f>VAR($F$2:F81)</f>
        <v>5.7256348972981807E-5</v>
      </c>
      <c r="K81" s="60">
        <f>VAR($G$2:G81)</f>
        <v>1.4492116858436427E-4</v>
      </c>
      <c r="L81" s="60">
        <f>VAR($I$2:I81)</f>
        <v>3.461147807971907E-4</v>
      </c>
      <c r="M81" s="60">
        <f t="shared" si="5"/>
        <v>8.0280174487171771E-4</v>
      </c>
      <c r="N81" s="60">
        <f t="shared" si="6"/>
        <v>8.8215030983739159E-4</v>
      </c>
      <c r="O81" s="60">
        <f t="shared" si="7"/>
        <v>8.7251986403943113E-4</v>
      </c>
      <c r="P81" s="60">
        <f t="shared" si="8"/>
        <v>1.1605541666664882E-3</v>
      </c>
      <c r="Q81" s="60"/>
      <c r="R81" s="77"/>
      <c r="S81" s="60"/>
      <c r="T81" s="1"/>
      <c r="U81" s="4"/>
      <c r="V81" s="21"/>
      <c r="W81" s="21"/>
      <c r="X81" s="21"/>
      <c r="Y81" s="21"/>
    </row>
    <row r="82" spans="1:25" x14ac:dyDescent="0.4">
      <c r="A82" s="2">
        <v>80</v>
      </c>
      <c r="B82" s="3">
        <v>43341</v>
      </c>
      <c r="C82">
        <v>266000</v>
      </c>
      <c r="D82">
        <v>28950</v>
      </c>
      <c r="E82">
        <v>126500</v>
      </c>
      <c r="F82" s="77">
        <f>Sheet2!M82</f>
        <v>3.2795738597952316E-3</v>
      </c>
      <c r="G82" s="60">
        <f>Sheet2!AD82</f>
        <v>-7.1739854999533564E-3</v>
      </c>
      <c r="H82" s="60">
        <f>Sheet2!AE82</f>
        <v>-1.7951421075073433E-4</v>
      </c>
      <c r="I82" s="60">
        <f>Sheet2!AF82</f>
        <v>4.3691257505476871E-3</v>
      </c>
      <c r="J82" s="60">
        <f>VAR($F$2:F82)</f>
        <v>5.6719874227573414E-5</v>
      </c>
      <c r="K82" s="60">
        <f>VAR($G$2:G82)</f>
        <v>1.4367646718826938E-4</v>
      </c>
      <c r="L82" s="60">
        <f>VAR($I$2:I82)</f>
        <v>3.4189844163388515E-4</v>
      </c>
      <c r="M82" s="60">
        <f t="shared" si="5"/>
        <v>7.5482889269253657E-4</v>
      </c>
      <c r="N82" s="60">
        <f t="shared" si="6"/>
        <v>8.3044161400478919E-4</v>
      </c>
      <c r="O82" s="60">
        <f t="shared" si="7"/>
        <v>8.2172070890195576E-4</v>
      </c>
      <c r="P82" s="60">
        <f t="shared" si="8"/>
        <v>1.1194846019307741E-3</v>
      </c>
      <c r="Q82" s="60"/>
      <c r="R82" s="77"/>
      <c r="S82" s="60"/>
      <c r="T82" s="1"/>
      <c r="U82" s="4"/>
      <c r="V82" s="21"/>
      <c r="W82" s="21"/>
      <c r="X82" s="21"/>
      <c r="Y82" s="21"/>
    </row>
    <row r="83" spans="1:25" x14ac:dyDescent="0.4">
      <c r="A83" s="2">
        <v>81</v>
      </c>
      <c r="B83" s="3">
        <v>43342</v>
      </c>
      <c r="C83">
        <v>261000</v>
      </c>
      <c r="D83">
        <v>28850</v>
      </c>
      <c r="E83">
        <v>126500</v>
      </c>
      <c r="F83" s="77">
        <f>Sheet2!M83</f>
        <v>4.9092152428304662E-4</v>
      </c>
      <c r="G83" s="60">
        <f>Sheet2!AD83</f>
        <v>-1.970018729207431E-2</v>
      </c>
      <c r="H83" s="60">
        <f>Sheet2!AE83</f>
        <v>-3.5061430990323945E-3</v>
      </c>
      <c r="I83" s="60">
        <f>Sheet2!AF83</f>
        <v>-7.8356020085483134E-4</v>
      </c>
      <c r="J83" s="60">
        <f>VAR($F$2:F83)</f>
        <v>5.6031210083989721E-5</v>
      </c>
      <c r="K83" s="60">
        <f>VAR($G$2:G83)</f>
        <v>1.4640690446545996E-4</v>
      </c>
      <c r="L83" s="60">
        <f>VAR($I$2:I83)</f>
        <v>3.3773667450648581E-4</v>
      </c>
      <c r="M83" s="60">
        <f t="shared" si="5"/>
        <v>7.1018449541309552E-4</v>
      </c>
      <c r="N83" s="60">
        <f t="shared" si="6"/>
        <v>7.8370308124171416E-4</v>
      </c>
      <c r="O83" s="60">
        <f t="shared" si="7"/>
        <v>7.7241939988895007E-4</v>
      </c>
      <c r="P83" s="60">
        <f t="shared" si="8"/>
        <v>1.0534608814043735E-3</v>
      </c>
      <c r="Q83" s="60"/>
      <c r="R83" s="77"/>
      <c r="S83" s="60"/>
      <c r="T83" s="1"/>
      <c r="U83" s="4"/>
      <c r="V83" s="21"/>
      <c r="W83" s="21"/>
      <c r="X83" s="21"/>
      <c r="Y83" s="21"/>
    </row>
    <row r="84" spans="1:25" x14ac:dyDescent="0.4">
      <c r="A84" s="2">
        <v>82</v>
      </c>
      <c r="B84" s="3">
        <v>43343</v>
      </c>
      <c r="C84">
        <v>265000</v>
      </c>
      <c r="D84">
        <v>28900</v>
      </c>
      <c r="E84">
        <v>125000</v>
      </c>
      <c r="F84" s="77">
        <f>Sheet2!M84</f>
        <v>7.2454446298934735E-3</v>
      </c>
      <c r="G84" s="60">
        <f>Sheet2!AD84</f>
        <v>1.2483369371675171E-2</v>
      </c>
      <c r="H84" s="60">
        <f>Sheet2!AE84</f>
        <v>1.3621145951083003E-3</v>
      </c>
      <c r="I84" s="60">
        <f>Sheet2!AF84</f>
        <v>-1.945505526254631E-2</v>
      </c>
      <c r="J84" s="60">
        <f>VAR($F$2:F84)</f>
        <v>5.6065424433521362E-5</v>
      </c>
      <c r="K84" s="60">
        <f>VAR($G$2:G84)</f>
        <v>1.467205876661447E-4</v>
      </c>
      <c r="L84" s="60">
        <f>VAR($I$2:I84)</f>
        <v>3.388545100356496E-4</v>
      </c>
      <c r="M84" s="60">
        <f t="shared" si="5"/>
        <v>6.6758788592489007E-4</v>
      </c>
      <c r="N84" s="60">
        <f t="shared" si="6"/>
        <v>7.5996673912777965E-4</v>
      </c>
      <c r="O84" s="60">
        <f t="shared" si="7"/>
        <v>7.2681181826146656E-4</v>
      </c>
      <c r="P84" s="60">
        <f t="shared" si="8"/>
        <v>9.9029006651541276E-4</v>
      </c>
      <c r="Q84" s="60"/>
      <c r="R84" s="77"/>
      <c r="S84" s="60"/>
      <c r="T84" s="1"/>
      <c r="U84" s="4"/>
      <c r="V84" s="21"/>
      <c r="W84" s="21"/>
      <c r="X84" s="21"/>
      <c r="Y84" s="21"/>
    </row>
    <row r="85" spans="1:25" x14ac:dyDescent="0.4">
      <c r="A85" s="2">
        <v>83</v>
      </c>
      <c r="B85" s="3">
        <v>43346</v>
      </c>
      <c r="C85">
        <v>264000</v>
      </c>
      <c r="D85">
        <v>28900</v>
      </c>
      <c r="E85">
        <v>121500</v>
      </c>
      <c r="F85" s="77">
        <f>Sheet2!M85</f>
        <v>-8.1442482719011628E-3</v>
      </c>
      <c r="G85" s="60">
        <f>Sheet2!AD85</f>
        <v>-1.9458987124140003E-3</v>
      </c>
      <c r="H85" s="60">
        <f>Sheet2!AE85</f>
        <v>3.6771034147144892E-4</v>
      </c>
      <c r="I85" s="60">
        <f>Sheet2!AF85</f>
        <v>-2.0562693293784691E-2</v>
      </c>
      <c r="J85" s="60">
        <f>VAR($F$2:F85)</f>
        <v>5.610783507564148E-5</v>
      </c>
      <c r="K85" s="60">
        <f>VAR($G$2:G85)</f>
        <v>1.4497582961731605E-4</v>
      </c>
      <c r="L85" s="60">
        <f>VAR($I$2:I85)</f>
        <v>3.4038002118542211E-4</v>
      </c>
      <c r="M85" s="60">
        <f t="shared" si="5"/>
        <v>6.3068240084248771E-4</v>
      </c>
      <c r="N85" s="60">
        <f t="shared" si="6"/>
        <v>7.2371880543229349E-4</v>
      </c>
      <c r="O85" s="60">
        <f t="shared" si="7"/>
        <v>6.8331443053599094E-4</v>
      </c>
      <c r="P85" s="60">
        <f t="shared" si="8"/>
        <v>9.5358261304061189E-4</v>
      </c>
      <c r="Q85" s="60"/>
      <c r="R85" s="77"/>
      <c r="S85" s="60"/>
      <c r="T85" s="1"/>
      <c r="U85" s="4"/>
      <c r="V85" s="21"/>
      <c r="W85" s="21"/>
      <c r="X85" s="21"/>
      <c r="Y85" s="21"/>
    </row>
    <row r="86" spans="1:25" x14ac:dyDescent="0.4">
      <c r="A86" s="2">
        <v>84</v>
      </c>
      <c r="B86" s="3">
        <v>43347</v>
      </c>
      <c r="C86">
        <v>262500</v>
      </c>
      <c r="D86">
        <v>28700</v>
      </c>
      <c r="E86">
        <v>122000</v>
      </c>
      <c r="F86" s="77">
        <f>Sheet2!M86</f>
        <v>4.8847638075835186E-3</v>
      </c>
      <c r="G86" s="60">
        <f>Sheet2!AD86</f>
        <v>-7.7244614875390223E-3</v>
      </c>
      <c r="H86" s="60">
        <f>Sheet2!AE86</f>
        <v>-7.2008784601865364E-3</v>
      </c>
      <c r="I86" s="60">
        <f>Sheet2!AF86</f>
        <v>-1.0630753981364068E-3</v>
      </c>
      <c r="J86" s="60">
        <f>VAR($F$2:F86)</f>
        <v>5.5777367112276191E-5</v>
      </c>
      <c r="K86" s="60">
        <f>VAR($G$2:G86)</f>
        <v>1.4385149947228741E-4</v>
      </c>
      <c r="L86" s="60">
        <f>VAR($I$2:I86)</f>
        <v>3.363724471923097E-4</v>
      </c>
      <c r="M86" s="60">
        <f t="shared" si="5"/>
        <v>5.9682118358680037E-4</v>
      </c>
      <c r="N86" s="60">
        <f t="shared" si="6"/>
        <v>6.8052286841429428E-4</v>
      </c>
      <c r="O86" s="60">
        <f t="shared" si="7"/>
        <v>6.4232367735754493E-4</v>
      </c>
      <c r="P86" s="60">
        <f t="shared" si="8"/>
        <v>9.2173711758783059E-4</v>
      </c>
      <c r="Q86" s="60"/>
      <c r="R86" s="77"/>
      <c r="S86" s="60"/>
      <c r="T86" s="1"/>
      <c r="U86" s="4"/>
      <c r="V86" s="21"/>
      <c r="W86" s="21"/>
      <c r="X86" s="21"/>
      <c r="Y86" s="21"/>
    </row>
    <row r="87" spans="1:25" x14ac:dyDescent="0.4">
      <c r="A87" s="2">
        <v>85</v>
      </c>
      <c r="B87" s="3">
        <v>43348</v>
      </c>
      <c r="C87">
        <v>260500</v>
      </c>
      <c r="D87">
        <v>28900</v>
      </c>
      <c r="E87">
        <v>121000</v>
      </c>
      <c r="F87" s="77">
        <f>Sheet2!M87</f>
        <v>-1.2443777808490262E-2</v>
      </c>
      <c r="G87" s="60">
        <f>Sheet2!AD87</f>
        <v>-4.5391925986844536E-3</v>
      </c>
      <c r="H87" s="60">
        <f>Sheet2!AE87</f>
        <v>7.5181389931728085E-3</v>
      </c>
      <c r="I87" s="60">
        <f>Sheet2!AF87</f>
        <v>3.8984284490582496E-3</v>
      </c>
      <c r="J87" s="60">
        <f>VAR($F$2:F87)</f>
        <v>5.6805536752640851E-5</v>
      </c>
      <c r="K87" s="60">
        <f>VAR($G$2:G87)</f>
        <v>1.4233430507929379E-4</v>
      </c>
      <c r="L87" s="60">
        <f>VAR($I$2:I87)</f>
        <v>3.3252244534828047E-4</v>
      </c>
      <c r="M87" s="60">
        <f t="shared" si="5"/>
        <v>5.6244356761894505E-4</v>
      </c>
      <c r="N87" s="60">
        <f t="shared" si="6"/>
        <v>6.43271534625785E-4</v>
      </c>
      <c r="O87" s="60">
        <f t="shared" si="7"/>
        <v>6.0689541575199488E-4</v>
      </c>
      <c r="P87" s="60">
        <f t="shared" si="8"/>
        <v>8.6650069829068805E-4</v>
      </c>
      <c r="Q87" s="60"/>
      <c r="R87" s="77"/>
      <c r="S87" s="60"/>
      <c r="T87" s="1"/>
      <c r="U87" s="4"/>
      <c r="V87" s="21"/>
      <c r="W87" s="21"/>
      <c r="X87" s="21"/>
      <c r="Y87" s="21"/>
    </row>
    <row r="88" spans="1:25" x14ac:dyDescent="0.4">
      <c r="A88" s="2">
        <v>86</v>
      </c>
      <c r="B88" s="3">
        <v>43349</v>
      </c>
      <c r="C88">
        <v>260000</v>
      </c>
      <c r="D88">
        <v>29000</v>
      </c>
      <c r="E88">
        <v>120000</v>
      </c>
      <c r="F88" s="77">
        <f>Sheet2!M88</f>
        <v>-1.8171373375423846E-3</v>
      </c>
      <c r="G88" s="60">
        <f>Sheet2!AD88</f>
        <v>-1.9615020816165611E-3</v>
      </c>
      <c r="H88" s="60">
        <f>Sheet2!AE88</f>
        <v>3.5188635957173974E-3</v>
      </c>
      <c r="I88" s="60">
        <f>Sheet2!AF88</f>
        <v>-6.7782675667932141E-3</v>
      </c>
      <c r="J88" s="60">
        <f>VAR($F$2:F88)</f>
        <v>5.6163518054687084E-5</v>
      </c>
      <c r="K88" s="60">
        <f>VAR($G$2:G88)</f>
        <v>1.4069746168040767E-4</v>
      </c>
      <c r="L88" s="60">
        <f>VAR($I$2:I88)</f>
        <v>3.2933280401316973E-4</v>
      </c>
      <c r="M88" s="60">
        <f t="shared" si="5"/>
        <v>5.3798780993063284E-4</v>
      </c>
      <c r="N88" s="60">
        <f t="shared" si="6"/>
        <v>6.0591149871511499E-4</v>
      </c>
      <c r="O88" s="60">
        <f t="shared" si="7"/>
        <v>5.7387303564211515E-4</v>
      </c>
      <c r="P88" s="60">
        <f t="shared" si="8"/>
        <v>8.1542252105559223E-4</v>
      </c>
      <c r="Q88" s="60"/>
      <c r="R88" s="77"/>
      <c r="S88" s="60"/>
      <c r="T88" s="1"/>
      <c r="U88" s="4"/>
      <c r="V88" s="21"/>
      <c r="W88" s="21"/>
      <c r="X88" s="21"/>
      <c r="Y88" s="21"/>
    </row>
    <row r="89" spans="1:25" x14ac:dyDescent="0.4">
      <c r="A89" s="2">
        <v>87</v>
      </c>
      <c r="B89" s="3">
        <v>43350</v>
      </c>
      <c r="C89">
        <v>267000</v>
      </c>
      <c r="D89">
        <v>28950</v>
      </c>
      <c r="E89">
        <v>120000</v>
      </c>
      <c r="F89" s="77">
        <f>Sheet2!M89</f>
        <v>-4.3460944126693683E-3</v>
      </c>
      <c r="G89" s="60">
        <f>Sheet2!AD89</f>
        <v>2.7276234575625297E-2</v>
      </c>
      <c r="H89" s="60">
        <f>Sheet2!AE89</f>
        <v>-1.5398549997847652E-3</v>
      </c>
      <c r="I89" s="60">
        <f>Sheet2!AF89</f>
        <v>4.0451495821708606E-3</v>
      </c>
      <c r="J89" s="60">
        <f>VAR($F$2:F89)</f>
        <v>5.5680620904929355E-5</v>
      </c>
      <c r="K89" s="60">
        <f>VAR($G$2:G89)</f>
        <v>1.4798529385592267E-4</v>
      </c>
      <c r="L89" s="60">
        <f>VAR($I$2:I89)</f>
        <v>3.2566648591196952E-4</v>
      </c>
      <c r="M89" s="60">
        <f t="shared" si="5"/>
        <v>5.0590666062100428E-4</v>
      </c>
      <c r="N89" s="60">
        <f t="shared" si="6"/>
        <v>5.697876582171792E-4</v>
      </c>
      <c r="O89" s="60">
        <f t="shared" si="7"/>
        <v>5.4018359756390414E-4</v>
      </c>
      <c r="P89" s="60">
        <f t="shared" si="8"/>
        <v>7.6925386446467911E-4</v>
      </c>
      <c r="Q89" s="60"/>
      <c r="R89" s="77"/>
      <c r="S89" s="60"/>
      <c r="T89" s="1"/>
      <c r="U89" s="4"/>
      <c r="V89" s="21"/>
      <c r="W89" s="21"/>
      <c r="X89" s="21"/>
      <c r="Y89" s="21"/>
    </row>
    <row r="90" spans="1:25" x14ac:dyDescent="0.4">
      <c r="A90" s="2">
        <v>88</v>
      </c>
      <c r="B90" s="3">
        <v>43353</v>
      </c>
      <c r="C90">
        <v>263000</v>
      </c>
      <c r="D90">
        <v>28450</v>
      </c>
      <c r="E90">
        <v>119000</v>
      </c>
      <c r="F90" s="77">
        <f>Sheet2!M90</f>
        <v>3.3550806017462981E-3</v>
      </c>
      <c r="G90" s="60">
        <f>Sheet2!AD90</f>
        <v>-1.6667731267771716E-2</v>
      </c>
      <c r="H90" s="60">
        <f>Sheet2!AE90</f>
        <v>-1.7605174585495507E-2</v>
      </c>
      <c r="I90" s="60">
        <f>Sheet2!AF90</f>
        <v>-1.2011050597008221E-2</v>
      </c>
      <c r="J90" s="60">
        <f>VAR($F$2:F90)</f>
        <v>5.5224152568878421E-5</v>
      </c>
      <c r="K90" s="60">
        <f>VAR($G$2:G90)</f>
        <v>1.4927737285350132E-4</v>
      </c>
      <c r="L90" s="60">
        <f>VAR($I$2:I90)</f>
        <v>3.2382258799495376E-4</v>
      </c>
      <c r="M90" s="60">
        <f t="shared" si="5"/>
        <v>4.766855731823742E-4</v>
      </c>
      <c r="N90" s="60">
        <f t="shared" si="6"/>
        <v>5.8023997708162066E-4</v>
      </c>
      <c r="O90" s="60">
        <f t="shared" si="7"/>
        <v>5.0791485091529161E-4</v>
      </c>
      <c r="P90" s="60">
        <f t="shared" si="8"/>
        <v>7.2408042670532656E-4</v>
      </c>
      <c r="Q90" s="60"/>
      <c r="R90" s="77"/>
      <c r="S90" s="60"/>
      <c r="T90" s="1"/>
      <c r="U90" s="4"/>
      <c r="V90" s="21"/>
      <c r="W90" s="21"/>
      <c r="X90" s="21"/>
      <c r="Y90" s="21"/>
    </row>
    <row r="91" spans="1:25" x14ac:dyDescent="0.4">
      <c r="A91" s="2">
        <v>89</v>
      </c>
      <c r="B91" s="3">
        <v>43354</v>
      </c>
      <c r="C91">
        <v>260000</v>
      </c>
      <c r="D91">
        <v>28650</v>
      </c>
      <c r="E91">
        <v>116500</v>
      </c>
      <c r="F91" s="77">
        <f>Sheet2!M91</f>
        <v>-3.7400114965583124E-3</v>
      </c>
      <c r="G91" s="60">
        <f>Sheet2!AD91</f>
        <v>-1.094281207545328E-2</v>
      </c>
      <c r="H91" s="60">
        <f>Sheet2!AE91</f>
        <v>7.1620209391151986E-3</v>
      </c>
      <c r="I91" s="60">
        <f>Sheet2!AF91</f>
        <v>-1.7792112670351766E-2</v>
      </c>
      <c r="J91" s="60">
        <f>VAR($F$2:F91)</f>
        <v>5.4715933690255076E-5</v>
      </c>
      <c r="K91" s="60">
        <f>VAR($G$2:G91)</f>
        <v>1.4879281688037768E-4</v>
      </c>
      <c r="L91" s="60">
        <f>VAR($I$2:I91)</f>
        <v>3.2398361398833654E-4</v>
      </c>
      <c r="M91" s="60">
        <f t="shared" si="5"/>
        <v>4.4875983274208456E-4</v>
      </c>
      <c r="N91" s="60">
        <f t="shared" si="6"/>
        <v>5.6209437439360267E-4</v>
      </c>
      <c r="O91" s="60">
        <f t="shared" si="7"/>
        <v>4.9603649019152078E-4</v>
      </c>
      <c r="P91" s="60">
        <f t="shared" si="8"/>
        <v>6.8929152128964044E-4</v>
      </c>
      <c r="Q91" s="60"/>
      <c r="R91" s="77"/>
      <c r="S91" s="60"/>
      <c r="T91" s="1"/>
      <c r="U91" s="4"/>
      <c r="V91" s="21"/>
      <c r="W91" s="21"/>
      <c r="X91" s="21"/>
      <c r="Y91" s="21"/>
    </row>
    <row r="92" spans="1:25" x14ac:dyDescent="0.4">
      <c r="A92" s="2">
        <v>90</v>
      </c>
      <c r="B92" s="3">
        <v>43355</v>
      </c>
      <c r="C92">
        <v>261500</v>
      </c>
      <c r="D92">
        <v>29150</v>
      </c>
      <c r="E92">
        <v>120000</v>
      </c>
      <c r="F92" s="77">
        <f>Sheet2!M92</f>
        <v>1.1473096222969274E-4</v>
      </c>
      <c r="G92" s="60">
        <f>Sheet2!AD92</f>
        <v>5.1398541009992854E-3</v>
      </c>
      <c r="H92" s="60">
        <f>Sheet2!AE92</f>
        <v>1.7273557902483694E-2</v>
      </c>
      <c r="I92" s="60">
        <f>Sheet2!AF92</f>
        <v>2.9192454140710422E-2</v>
      </c>
      <c r="J92" s="60">
        <f>VAR($F$2:F92)</f>
        <v>5.4113537711314346E-5</v>
      </c>
      <c r="K92" s="60">
        <f>VAR($G$2:G92)</f>
        <v>1.4751397303987152E-4</v>
      </c>
      <c r="L92" s="60">
        <f>VAR($I$2:I92)</f>
        <v>3.2943410561469237E-4</v>
      </c>
      <c r="M92" s="60">
        <f t="shared" si="5"/>
        <v>4.2267350393722277E-4</v>
      </c>
      <c r="N92" s="60">
        <f t="shared" si="6"/>
        <v>5.3555342009710774E-4</v>
      </c>
      <c r="O92" s="60">
        <f t="shared" si="7"/>
        <v>4.6935197341596899E-4</v>
      </c>
      <c r="P92" s="60">
        <f t="shared" si="8"/>
        <v>6.6692758640873146E-4</v>
      </c>
      <c r="Q92" s="60"/>
      <c r="R92" s="77"/>
      <c r="S92" s="60"/>
      <c r="T92" s="1"/>
      <c r="U92" s="4"/>
      <c r="V92" s="21"/>
      <c r="W92" s="21"/>
      <c r="X92" s="21"/>
      <c r="Y92" s="21"/>
    </row>
    <row r="93" spans="1:25" x14ac:dyDescent="0.4">
      <c r="A93" s="2">
        <v>91</v>
      </c>
      <c r="B93" s="3">
        <v>43356</v>
      </c>
      <c r="C93">
        <v>258000</v>
      </c>
      <c r="D93">
        <v>28850</v>
      </c>
      <c r="E93">
        <v>121000</v>
      </c>
      <c r="F93" s="77">
        <f>Sheet2!M93</f>
        <v>7.3033189189539486E-4</v>
      </c>
      <c r="G93" s="60">
        <f>Sheet2!AD93</f>
        <v>-1.426993582455152E-2</v>
      </c>
      <c r="H93" s="60">
        <f>Sheet2!AE93</f>
        <v>-1.0402320125045886E-2</v>
      </c>
      <c r="I93" s="60">
        <f>Sheet2!AF93</f>
        <v>7.2762433632039217E-3</v>
      </c>
      <c r="J93" s="60">
        <f>VAR($F$2:F93)</f>
        <v>5.3537794458540362E-5</v>
      </c>
      <c r="K93" s="60">
        <f>VAR($G$2:G93)</f>
        <v>1.4791429135571182E-4</v>
      </c>
      <c r="L93" s="60">
        <f>VAR($I$2:I93)</f>
        <v>3.2626846510511122E-4</v>
      </c>
      <c r="M93" s="60">
        <f t="shared" si="5"/>
        <v>3.9731388349261104E-4</v>
      </c>
      <c r="N93" s="60">
        <f t="shared" si="6"/>
        <v>5.0500530090205479E-4</v>
      </c>
      <c r="O93" s="60">
        <f t="shared" si="7"/>
        <v>4.5909340316763826E-4</v>
      </c>
      <c r="P93" s="60">
        <f t="shared" si="8"/>
        <v>6.7804389394965641E-4</v>
      </c>
      <c r="Q93" s="60"/>
      <c r="R93" s="77"/>
      <c r="S93" s="60"/>
      <c r="T93" s="1"/>
      <c r="U93" s="4"/>
      <c r="V93" s="21"/>
      <c r="W93" s="21"/>
      <c r="X93" s="21"/>
      <c r="Y93" s="21"/>
    </row>
    <row r="94" spans="1:25" x14ac:dyDescent="0.4">
      <c r="A94" s="2">
        <v>92</v>
      </c>
      <c r="B94" s="3">
        <v>43357</v>
      </c>
      <c r="C94">
        <v>258500</v>
      </c>
      <c r="D94">
        <v>29150</v>
      </c>
      <c r="E94">
        <v>120000</v>
      </c>
      <c r="F94" s="77">
        <f>Sheet2!M94</f>
        <v>1.7007889915484221E-2</v>
      </c>
      <c r="G94" s="60">
        <f>Sheet2!AD94</f>
        <v>-3.6831284198771044E-3</v>
      </c>
      <c r="H94" s="60">
        <f>Sheet2!AE94</f>
        <v>9.5077910855002959E-3</v>
      </c>
      <c r="I94" s="60">
        <f>Sheet2!AF94</f>
        <v>-2.5570968365643008E-2</v>
      </c>
      <c r="J94" s="60">
        <f>VAR($F$2:F94)</f>
        <v>5.62798960986218E-5</v>
      </c>
      <c r="K94" s="60">
        <f>VAR($G$2:G94)</f>
        <v>1.4639707210295451E-4</v>
      </c>
      <c r="L94" s="60">
        <f>VAR($I$2:I94)</f>
        <v>3.3024525752237968E-4</v>
      </c>
      <c r="M94" s="60">
        <f t="shared" si="5"/>
        <v>3.7350705356339355E-4</v>
      </c>
      <c r="N94" s="60">
        <f t="shared" si="6"/>
        <v>4.8692284695414059E-4</v>
      </c>
      <c r="O94" s="60">
        <f t="shared" si="7"/>
        <v>4.3804029481661605E-4</v>
      </c>
      <c r="P94" s="60">
        <f t="shared" si="8"/>
        <v>6.4053788336151116E-4</v>
      </c>
      <c r="Q94" s="60"/>
      <c r="R94" s="77"/>
      <c r="S94" s="60"/>
      <c r="T94" s="1"/>
      <c r="U94" s="4"/>
      <c r="V94" s="21"/>
      <c r="W94" s="21"/>
      <c r="X94" s="21"/>
      <c r="Y94" s="21"/>
    </row>
    <row r="95" spans="1:25" x14ac:dyDescent="0.4">
      <c r="A95" s="2">
        <v>93</v>
      </c>
      <c r="B95" s="3">
        <v>43360</v>
      </c>
      <c r="C95">
        <v>258000</v>
      </c>
      <c r="D95">
        <v>29700</v>
      </c>
      <c r="E95">
        <v>121500</v>
      </c>
      <c r="F95" s="77">
        <f>Sheet2!M95</f>
        <v>-6.462458277206211E-3</v>
      </c>
      <c r="G95" s="60">
        <f>Sheet2!AD95</f>
        <v>-5.9969843710204539E-4</v>
      </c>
      <c r="H95" s="60">
        <f>Sheet2!AE95</f>
        <v>1.8979282157365066E-2</v>
      </c>
      <c r="I95" s="60">
        <f>Sheet2!AF95</f>
        <v>1.8580399212040667E-2</v>
      </c>
      <c r="J95" s="60">
        <f>VAR($F$2:F95)</f>
        <v>5.6067628726542234E-5</v>
      </c>
      <c r="K95" s="60">
        <f>VAR($G$2:G95)</f>
        <v>1.4482339175474334E-4</v>
      </c>
      <c r="L95" s="60">
        <f>VAR($I$2:I95)</f>
        <v>3.3013520967298515E-4</v>
      </c>
      <c r="M95" s="60">
        <f t="shared" si="5"/>
        <v>3.6845272951222376E-4</v>
      </c>
      <c r="N95" s="60">
        <f t="shared" si="6"/>
        <v>4.5852140223433052E-4</v>
      </c>
      <c r="O95" s="60">
        <f t="shared" si="7"/>
        <v>4.171817626071502E-4</v>
      </c>
      <c r="P95" s="60">
        <f t="shared" si="8"/>
        <v>6.4133807574922339E-4</v>
      </c>
      <c r="Q95" s="60"/>
      <c r="R95" s="77"/>
      <c r="S95" s="60"/>
      <c r="T95" s="1"/>
      <c r="U95" s="4"/>
      <c r="V95" s="21"/>
      <c r="W95" s="21"/>
      <c r="X95" s="21"/>
      <c r="Y95" s="21"/>
    </row>
    <row r="96" spans="1:25" x14ac:dyDescent="0.4">
      <c r="A96" s="2">
        <v>94</v>
      </c>
      <c r="B96" s="3">
        <v>43361</v>
      </c>
      <c r="C96">
        <v>257500</v>
      </c>
      <c r="D96">
        <v>29900</v>
      </c>
      <c r="E96">
        <v>120500</v>
      </c>
      <c r="F96" s="77">
        <f>Sheet2!M96</f>
        <v>3.4334430528248278E-3</v>
      </c>
      <c r="G96" s="60">
        <f>Sheet2!AD96</f>
        <v>-3.5361932778025561E-3</v>
      </c>
      <c r="H96" s="60">
        <f>Sheet2!AE96</f>
        <v>6.5245497267404631E-3</v>
      </c>
      <c r="I96" s="60">
        <f>Sheet2!AF96</f>
        <v>-1.1985538662973999E-2</v>
      </c>
      <c r="J96" s="60">
        <f>VAR($F$2:F96)</f>
        <v>5.5629908820652522E-5</v>
      </c>
      <c r="K96" s="60">
        <f>VAR($G$2:G96)</f>
        <v>1.4336093717576273E-4</v>
      </c>
      <c r="L96" s="60">
        <f>VAR($I$2:I96)</f>
        <v>3.2834036194348938E-4</v>
      </c>
      <c r="M96" s="60">
        <f t="shared" si="5"/>
        <v>3.4885136776056816E-4</v>
      </c>
      <c r="N96" s="60">
        <f t="shared" si="6"/>
        <v>4.3103169639319844E-4</v>
      </c>
      <c r="O96" s="60">
        <f t="shared" si="7"/>
        <v>4.1376364592325373E-4</v>
      </c>
      <c r="P96" s="60">
        <f t="shared" si="8"/>
        <v>6.23571665296998E-4</v>
      </c>
      <c r="Q96" s="60"/>
      <c r="R96" s="77"/>
      <c r="S96" s="60"/>
      <c r="T96" s="1"/>
      <c r="U96" s="4"/>
      <c r="V96" s="21"/>
      <c r="W96" s="21"/>
      <c r="X96" s="21"/>
      <c r="Y96" s="21"/>
    </row>
    <row r="97" spans="1:25" x14ac:dyDescent="0.4">
      <c r="A97" s="2">
        <v>95</v>
      </c>
      <c r="B97" s="3">
        <v>43362</v>
      </c>
      <c r="C97">
        <v>259000</v>
      </c>
      <c r="D97">
        <v>29600</v>
      </c>
      <c r="E97">
        <v>117000</v>
      </c>
      <c r="F97" s="77">
        <f>Sheet2!M97</f>
        <v>2.3129687942276171E-3</v>
      </c>
      <c r="G97" s="60">
        <f>Sheet2!AD97</f>
        <v>4.5440757243949016E-3</v>
      </c>
      <c r="H97" s="60">
        <f>Sheet2!AE97</f>
        <v>-1.0217330908687644E-2</v>
      </c>
      <c r="I97" s="60">
        <f>Sheet2!AF97</f>
        <v>-3.2078296772820189E-2</v>
      </c>
      <c r="J97" s="60">
        <f>VAR($F$2:F97)</f>
        <v>5.5121512910696808E-5</v>
      </c>
      <c r="K97" s="60">
        <f>VAR($G$2:G97)</f>
        <v>1.4215371508928055E-4</v>
      </c>
      <c r="L97" s="60">
        <f>VAR($I$2:I97)</f>
        <v>3.3604358470298065E-4</v>
      </c>
      <c r="M97" s="60">
        <f t="shared" si="5"/>
        <v>3.2862759756675352E-4</v>
      </c>
      <c r="N97" s="60">
        <f t="shared" si="6"/>
        <v>4.0592007438348504E-4</v>
      </c>
      <c r="O97" s="60">
        <f t="shared" si="7"/>
        <v>3.9149201211606099E-4</v>
      </c>
      <c r="P97" s="60">
        <f t="shared" si="8"/>
        <v>5.9477655360167675E-4</v>
      </c>
      <c r="Q97" s="60"/>
      <c r="R97" s="77"/>
      <c r="S97" s="60"/>
      <c r="T97" s="1"/>
      <c r="U97" s="4"/>
      <c r="V97" s="21"/>
      <c r="W97" s="21"/>
      <c r="X97" s="21"/>
      <c r="Y97" s="21"/>
    </row>
    <row r="98" spans="1:25" x14ac:dyDescent="0.4">
      <c r="A98" s="2">
        <v>96</v>
      </c>
      <c r="B98" s="3">
        <v>43363</v>
      </c>
      <c r="C98">
        <v>258000</v>
      </c>
      <c r="D98">
        <v>29700</v>
      </c>
      <c r="E98">
        <v>117500</v>
      </c>
      <c r="F98" s="77">
        <f>Sheet2!M98</f>
        <v>8.5489828540454872E-3</v>
      </c>
      <c r="G98" s="60">
        <f>Sheet2!AD98</f>
        <v>-6.9808413052742709E-3</v>
      </c>
      <c r="H98" s="60">
        <f>Sheet2!AE98</f>
        <v>2.9407547501998643E-3</v>
      </c>
      <c r="I98" s="60">
        <f>Sheet2!AF98</f>
        <v>-4.5633853910006187E-3</v>
      </c>
      <c r="J98" s="60">
        <f>VAR($F$2:F98)</f>
        <v>5.5369386776473762E-5</v>
      </c>
      <c r="K98" s="60">
        <f>VAR($G$2:G98)</f>
        <v>1.4106897908301776E-4</v>
      </c>
      <c r="L98" s="60">
        <f>VAR($I$2:I98)</f>
        <v>3.3278813244029776E-4</v>
      </c>
      <c r="M98" s="60">
        <f t="shared" si="5"/>
        <v>3.0923093119133256E-4</v>
      </c>
      <c r="N98" s="60">
        <f t="shared" si="6"/>
        <v>3.82803787371818E-4</v>
      </c>
      <c r="O98" s="60">
        <f t="shared" si="7"/>
        <v>3.7426612244295475E-4</v>
      </c>
      <c r="P98" s="60">
        <f t="shared" si="8"/>
        <v>6.2083098781628369E-4</v>
      </c>
      <c r="Q98" s="60"/>
      <c r="R98" s="77"/>
      <c r="S98" s="60"/>
      <c r="T98" s="1"/>
      <c r="U98" s="4"/>
      <c r="V98" s="21"/>
      <c r="W98" s="21"/>
      <c r="X98" s="21"/>
      <c r="Y98" s="21"/>
    </row>
    <row r="99" spans="1:25" x14ac:dyDescent="0.4">
      <c r="A99" s="2">
        <v>97</v>
      </c>
      <c r="B99" s="3">
        <v>43364</v>
      </c>
      <c r="C99">
        <v>265000</v>
      </c>
      <c r="D99">
        <v>29200</v>
      </c>
      <c r="E99">
        <v>118500</v>
      </c>
      <c r="F99" s="77">
        <f>Sheet2!M99</f>
        <v>6.3924140209739595E-3</v>
      </c>
      <c r="G99" s="60">
        <f>Sheet2!AD99</f>
        <v>2.4296995038868157E-2</v>
      </c>
      <c r="H99" s="60">
        <f>Sheet2!AE99</f>
        <v>-1.7306962184729133E-2</v>
      </c>
      <c r="I99" s="60">
        <f>Sheet2!AF99</f>
        <v>1.7997083731388286E-3</v>
      </c>
      <c r="J99" s="60">
        <f>VAR($F$2:F99)</f>
        <v>5.5254044559338278E-5</v>
      </c>
      <c r="K99" s="60">
        <f>VAR($G$2:G99)</f>
        <v>1.4606575948779556E-4</v>
      </c>
      <c r="L99" s="60">
        <f>VAR($I$2:I99)</f>
        <v>3.2938147662130515E-4</v>
      </c>
      <c r="M99" s="60">
        <f t="shared" si="5"/>
        <v>2.9506218179017841E-4</v>
      </c>
      <c r="N99" s="60">
        <f t="shared" si="6"/>
        <v>3.6275948884927431E-4</v>
      </c>
      <c r="O99" s="60">
        <f t="shared" si="7"/>
        <v>3.5232903740642683E-4</v>
      </c>
      <c r="P99" s="60">
        <f t="shared" si="8"/>
        <v>5.8483059772091448E-4</v>
      </c>
      <c r="Q99" s="60"/>
      <c r="R99" s="77"/>
      <c r="S99" s="60"/>
      <c r="T99" s="1"/>
      <c r="U99" s="4"/>
      <c r="V99" s="21"/>
      <c r="W99" s="21"/>
      <c r="X99" s="21"/>
      <c r="Y99" s="21"/>
    </row>
    <row r="100" spans="1:25" x14ac:dyDescent="0.4">
      <c r="A100" s="2">
        <v>98</v>
      </c>
      <c r="B100" s="3">
        <v>43370</v>
      </c>
      <c r="C100">
        <v>272500</v>
      </c>
      <c r="D100">
        <v>29950</v>
      </c>
      <c r="E100">
        <v>120500</v>
      </c>
      <c r="F100" s="77">
        <f>Sheet2!M100</f>
        <v>6.3908392018972738E-3</v>
      </c>
      <c r="G100" s="60">
        <f>Sheet2!AD100</f>
        <v>2.5436008803087447E-2</v>
      </c>
      <c r="H100" s="60">
        <f>Sheet2!AE100</f>
        <v>2.5032065073980498E-2</v>
      </c>
      <c r="I100" s="60">
        <f>Sheet2!AF100</f>
        <v>1.0063445852477967E-2</v>
      </c>
      <c r="J100" s="60">
        <f>VAR($F$2:F100)</f>
        <v>5.5131738257768738E-5</v>
      </c>
      <c r="K100" s="60">
        <f>VAR($G$2:G100)</f>
        <v>1.5141733724991348E-4</v>
      </c>
      <c r="L100" s="60">
        <f>VAR($I$2:I100)</f>
        <v>3.2698785887372501E-4</v>
      </c>
      <c r="M100" s="60">
        <f t="shared" si="5"/>
        <v>2.798102283037004E-4</v>
      </c>
      <c r="N100" s="60">
        <f t="shared" si="6"/>
        <v>3.7641455759344488E-4</v>
      </c>
      <c r="O100" s="60">
        <f t="shared" si="7"/>
        <v>3.4916115156585987E-4</v>
      </c>
      <c r="P100" s="60">
        <f t="shared" si="8"/>
        <v>5.499350988713603E-4</v>
      </c>
      <c r="Q100" s="60"/>
      <c r="R100" s="77"/>
      <c r="S100" s="60"/>
      <c r="T100" s="1"/>
      <c r="U100" s="4"/>
      <c r="V100" s="21"/>
      <c r="W100" s="21"/>
      <c r="X100" s="21"/>
      <c r="Y100" s="21"/>
    </row>
    <row r="101" spans="1:25" x14ac:dyDescent="0.4">
      <c r="A101" s="2">
        <v>99</v>
      </c>
      <c r="B101" s="3">
        <v>43371</v>
      </c>
      <c r="C101">
        <v>284000</v>
      </c>
      <c r="D101">
        <v>30150</v>
      </c>
      <c r="E101">
        <v>119000</v>
      </c>
      <c r="F101" s="77">
        <f>Sheet2!M101</f>
        <v>-6.4068010654923574E-3</v>
      </c>
      <c r="G101" s="60">
        <f>Sheet2!AD101</f>
        <v>4.2655540134160612E-2</v>
      </c>
      <c r="H101" s="60">
        <f>Sheet2!AE101</f>
        <v>6.9400816621506337E-3</v>
      </c>
      <c r="I101" s="60">
        <f>Sheet2!AF101</f>
        <v>-6.423942242499564E-3</v>
      </c>
      <c r="J101" s="60">
        <f>VAR($F$2:F101)</f>
        <v>5.4965864905836648E-5</v>
      </c>
      <c r="K101" s="60">
        <f>VAR($G$2:G101)</f>
        <v>1.6836310408870517E-4</v>
      </c>
      <c r="L101" s="60">
        <f>VAR($I$2:I101)</f>
        <v>3.2414732451109974E-4</v>
      </c>
      <c r="M101" s="60">
        <f t="shared" si="5"/>
        <v>2.654721841477488E-4</v>
      </c>
      <c r="N101" s="60">
        <f t="shared" si="6"/>
        <v>3.9264911676768272E-4</v>
      </c>
      <c r="O101" s="60">
        <f t="shared" si="7"/>
        <v>3.6580773938398796E-4</v>
      </c>
      <c r="P101" s="60">
        <f t="shared" si="8"/>
        <v>5.2301536948462393E-4</v>
      </c>
      <c r="Q101" s="60"/>
      <c r="R101" s="77"/>
      <c r="S101" s="60"/>
      <c r="T101" s="1"/>
      <c r="U101" s="4"/>
      <c r="V101" s="21"/>
      <c r="W101" s="21"/>
      <c r="X101" s="21"/>
      <c r="Y101" s="21"/>
    </row>
    <row r="102" spans="1:25" x14ac:dyDescent="0.4">
      <c r="A102" s="2">
        <v>100</v>
      </c>
      <c r="B102" s="3">
        <v>43374</v>
      </c>
      <c r="C102">
        <v>284500</v>
      </c>
      <c r="D102">
        <v>30050</v>
      </c>
      <c r="E102">
        <v>119500</v>
      </c>
      <c r="F102" s="77">
        <f>Sheet2!M102</f>
        <v>-6.4112893955872296E-4</v>
      </c>
      <c r="G102" s="60">
        <f>Sheet2!AD102</f>
        <v>1.3702228729092099E-3</v>
      </c>
      <c r="H102" s="60">
        <f>Sheet2!AE102</f>
        <v>-3.3139666829133693E-3</v>
      </c>
      <c r="I102" s="60">
        <f>Sheet2!AF102</f>
        <v>4.5394245589078196E-3</v>
      </c>
      <c r="J102" s="60">
        <f>VAR($F$2:F102)</f>
        <v>5.4417993775109937E-5</v>
      </c>
      <c r="K102" s="60">
        <f>VAR($G$2:G102)</f>
        <v>1.6669538412124728E-4</v>
      </c>
      <c r="L102" s="60">
        <f>VAR($I$2:I102)</f>
        <v>3.2108313948102401E-4</v>
      </c>
      <c r="M102" s="60">
        <f t="shared" si="5"/>
        <v>2.5200667909245153E-4</v>
      </c>
      <c r="N102" s="60">
        <f t="shared" si="6"/>
        <v>4.7825987600984103E-4</v>
      </c>
      <c r="O102" s="60">
        <f t="shared" si="7"/>
        <v>3.4674915902958788E-4</v>
      </c>
      <c r="P102" s="60">
        <f t="shared" si="8"/>
        <v>4.9411046935164476E-4</v>
      </c>
      <c r="Q102" s="60"/>
      <c r="R102" s="77"/>
      <c r="S102" s="60"/>
      <c r="T102" s="1"/>
      <c r="U102" s="4"/>
      <c r="V102" s="21"/>
      <c r="W102" s="21"/>
      <c r="X102" s="21"/>
      <c r="Y102" s="21"/>
    </row>
    <row r="103" spans="1:25" x14ac:dyDescent="0.4">
      <c r="A103" s="2">
        <v>101</v>
      </c>
      <c r="B103" s="3">
        <v>43375</v>
      </c>
      <c r="C103">
        <v>285000</v>
      </c>
      <c r="D103">
        <v>29500</v>
      </c>
      <c r="E103">
        <v>115500</v>
      </c>
      <c r="F103" s="77">
        <f>Sheet2!M103</f>
        <v>-1.1709665545824414E-2</v>
      </c>
      <c r="G103" s="60">
        <f>Sheet2!AD103</f>
        <v>4.6473941934213085E-3</v>
      </c>
      <c r="H103" s="60">
        <f>Sheet2!AE103</f>
        <v>-1.7933896480816211E-2</v>
      </c>
      <c r="I103" s="60">
        <f>Sheet2!AF103</f>
        <v>-2.2649765464654428E-2</v>
      </c>
      <c r="J103" s="60">
        <f>VAR($F$2:F103)</f>
        <v>5.5173342746833711E-5</v>
      </c>
      <c r="K103" s="60">
        <f>VAR($G$2:G103)</f>
        <v>1.6524632461904158E-4</v>
      </c>
      <c r="L103" s="60">
        <f>VAR($I$2:I103)</f>
        <v>3.2309015902878488E-4</v>
      </c>
      <c r="M103" s="60">
        <f t="shared" si="5"/>
        <v>2.3691094112593281E-4</v>
      </c>
      <c r="N103" s="60">
        <f t="shared" si="6"/>
        <v>4.4967693409253719E-4</v>
      </c>
      <c r="O103" s="60">
        <f t="shared" si="7"/>
        <v>3.2660315199834015E-4</v>
      </c>
      <c r="P103" s="60">
        <f t="shared" si="8"/>
        <v>4.6570022371010702E-4</v>
      </c>
      <c r="Q103" s="60"/>
      <c r="R103" s="77"/>
      <c r="S103" s="60"/>
      <c r="T103" s="1"/>
      <c r="U103" s="4"/>
      <c r="V103" s="21"/>
      <c r="W103" s="21"/>
      <c r="X103" s="21"/>
      <c r="Y103" s="21"/>
    </row>
    <row r="104" spans="1:25" x14ac:dyDescent="0.4">
      <c r="A104" s="2">
        <v>102</v>
      </c>
      <c r="B104" s="3">
        <v>43377</v>
      </c>
      <c r="C104">
        <v>284500</v>
      </c>
      <c r="D104">
        <v>29800</v>
      </c>
      <c r="E104">
        <v>112000</v>
      </c>
      <c r="F104" s="77">
        <f>Sheet2!M104</f>
        <v>-1.5657378589800982E-2</v>
      </c>
      <c r="G104" s="60">
        <f>Sheet2!AD104</f>
        <v>2.3054809302815228E-3</v>
      </c>
      <c r="H104" s="60">
        <f>Sheet2!AE104</f>
        <v>1.0845734886240514E-2</v>
      </c>
      <c r="I104" s="60">
        <f>Sheet2!AF104</f>
        <v>-1.543464871516834E-2</v>
      </c>
      <c r="J104" s="60">
        <f>VAR($F$2:F104)</f>
        <v>5.6912371754660679E-5</v>
      </c>
      <c r="K104" s="60">
        <f>VAR($G$2:G104)</f>
        <v>1.6367097253167535E-4</v>
      </c>
      <c r="L104" s="60">
        <f>VAR($I$2:I104)</f>
        <v>3.2227290060626266E-4</v>
      </c>
      <c r="M104" s="60">
        <f t="shared" si="5"/>
        <v>2.3092326069008086E-4</v>
      </c>
      <c r="N104" s="60">
        <f t="shared" si="6"/>
        <v>4.239922144143277E-4</v>
      </c>
      <c r="O104" s="60">
        <f t="shared" si="7"/>
        <v>3.2630444145751765E-4</v>
      </c>
      <c r="P104" s="60">
        <f t="shared" si="8"/>
        <v>4.6853892282373177E-4</v>
      </c>
      <c r="Q104" s="60"/>
      <c r="R104" s="77"/>
      <c r="S104" s="60"/>
      <c r="T104" s="1"/>
      <c r="U104" s="4"/>
      <c r="V104" s="21"/>
      <c r="W104" s="21"/>
      <c r="X104" s="21"/>
      <c r="Y104" s="21"/>
    </row>
    <row r="105" spans="1:25" x14ac:dyDescent="0.4">
      <c r="A105" s="2">
        <v>103</v>
      </c>
      <c r="B105" s="3">
        <v>43378</v>
      </c>
      <c r="C105">
        <v>283000</v>
      </c>
      <c r="D105">
        <v>30000</v>
      </c>
      <c r="E105">
        <v>109000</v>
      </c>
      <c r="F105" s="77">
        <f>Sheet2!M105</f>
        <v>-1.2241682522884162E-3</v>
      </c>
      <c r="G105" s="60">
        <f>Sheet2!AD105</f>
        <v>-5.5023595296853313E-3</v>
      </c>
      <c r="H105" s="60">
        <f>Sheet2!AE105</f>
        <v>6.7252124408907175E-3</v>
      </c>
      <c r="I105" s="60">
        <f>Sheet2!AF105</f>
        <v>-2.6222404653092495E-2</v>
      </c>
      <c r="J105" s="60">
        <f>VAR($F$2:F105)</f>
        <v>5.6365122800478756E-5</v>
      </c>
      <c r="K105" s="60">
        <f>VAR($G$2:G105)</f>
        <v>1.6239244655522639E-4</v>
      </c>
      <c r="L105" s="60">
        <f>VAR($I$2:I105)</f>
        <v>3.2574221628411417E-4</v>
      </c>
      <c r="M105" s="60">
        <f t="shared" si="5"/>
        <v>2.3177707530693748E-4</v>
      </c>
      <c r="N105" s="60">
        <f t="shared" si="6"/>
        <v>3.9887159608866153E-4</v>
      </c>
      <c r="O105" s="60">
        <f t="shared" si="7"/>
        <v>3.1378397288342349E-4</v>
      </c>
      <c r="P105" s="60">
        <f t="shared" si="8"/>
        <v>4.5472029031194672E-4</v>
      </c>
      <c r="Q105" s="60"/>
      <c r="R105" s="77"/>
      <c r="S105" s="60"/>
      <c r="T105" s="1"/>
      <c r="U105" s="4"/>
      <c r="V105" s="21"/>
      <c r="W105" s="21"/>
      <c r="X105" s="21"/>
      <c r="Y105" s="21"/>
    </row>
    <row r="106" spans="1:25" x14ac:dyDescent="0.4">
      <c r="A106" s="2">
        <v>104</v>
      </c>
      <c r="B106" s="3">
        <v>43381</v>
      </c>
      <c r="C106">
        <v>284000</v>
      </c>
      <c r="D106">
        <v>29900</v>
      </c>
      <c r="E106">
        <v>107500</v>
      </c>
      <c r="F106" s="77">
        <f>Sheet2!M106</f>
        <v>-4.2235523568830867E-3</v>
      </c>
      <c r="G106" s="60">
        <f>Sheet2!AD106</f>
        <v>4.2002312723743006E-3</v>
      </c>
      <c r="H106" s="60">
        <f>Sheet2!AE106</f>
        <v>-3.1590003140845291E-3</v>
      </c>
      <c r="I106" s="60">
        <f>Sheet2!AF106</f>
        <v>-9.9342167050593903E-3</v>
      </c>
      <c r="J106" s="60">
        <f>VAR($F$2:F106)</f>
        <v>5.5955978376924062E-5</v>
      </c>
      <c r="K106" s="60">
        <f>VAR($G$2:G106)</f>
        <v>1.6098909166313265E-4</v>
      </c>
      <c r="L106" s="60">
        <f>VAR($I$2:I106)</f>
        <v>3.2349798148079438E-4</v>
      </c>
      <c r="M106" s="60">
        <f t="shared" si="5"/>
        <v>2.1796036606311589E-4</v>
      </c>
      <c r="N106" s="60">
        <f t="shared" si="6"/>
        <v>3.7675585794697691E-4</v>
      </c>
      <c r="O106" s="60">
        <f t="shared" si="7"/>
        <v>2.9767064345292477E-4</v>
      </c>
      <c r="P106" s="60">
        <f t="shared" si="8"/>
        <v>4.6869394324066153E-4</v>
      </c>
      <c r="Q106" s="60"/>
      <c r="R106" s="77"/>
      <c r="S106" s="60"/>
      <c r="T106" s="1"/>
      <c r="U106" s="4"/>
      <c r="V106" s="21"/>
      <c r="W106" s="21"/>
      <c r="X106" s="21"/>
      <c r="Y106" s="21"/>
    </row>
    <row r="107" spans="1:25" x14ac:dyDescent="0.4">
      <c r="A107" s="2">
        <v>105</v>
      </c>
      <c r="B107" s="3">
        <v>43383</v>
      </c>
      <c r="C107">
        <v>285500</v>
      </c>
      <c r="D107">
        <v>30000</v>
      </c>
      <c r="E107">
        <v>104000</v>
      </c>
      <c r="F107" s="77">
        <f>Sheet2!M107</f>
        <v>-6.6400973399099866E-3</v>
      </c>
      <c r="G107" s="60">
        <f>Sheet2!AD107</f>
        <v>6.6568464529198935E-3</v>
      </c>
      <c r="H107" s="60">
        <f>Sheet2!AE107</f>
        <v>3.6345596868192147E-3</v>
      </c>
      <c r="I107" s="60">
        <f>Sheet2!AF107</f>
        <v>-2.6764735193063598E-2</v>
      </c>
      <c r="J107" s="60">
        <f>VAR($F$2:F107)</f>
        <v>5.5775892498739383E-5</v>
      </c>
      <c r="K107" s="60">
        <f>VAR($G$2:G107)</f>
        <v>1.598535060864202E-4</v>
      </c>
      <c r="L107" s="60">
        <f>VAR($I$2:I107)</f>
        <v>3.2698921088606655E-4</v>
      </c>
      <c r="M107" s="60">
        <f t="shared" si="5"/>
        <v>2.0595304777000888E-4</v>
      </c>
      <c r="N107" s="60">
        <f t="shared" si="6"/>
        <v>3.5520902303464412E-4</v>
      </c>
      <c r="O107" s="60">
        <f t="shared" si="7"/>
        <v>2.8040916182481247E-4</v>
      </c>
      <c r="P107" s="60">
        <f t="shared" si="8"/>
        <v>4.4649362633880668E-4</v>
      </c>
      <c r="Q107" s="60"/>
      <c r="R107" s="77"/>
      <c r="S107" s="60"/>
      <c r="T107" s="1"/>
      <c r="U107" s="4"/>
      <c r="V107" s="21"/>
      <c r="W107" s="21"/>
      <c r="X107" s="21"/>
      <c r="Y107" s="21"/>
    </row>
    <row r="108" spans="1:25" x14ac:dyDescent="0.4">
      <c r="A108" s="2">
        <v>106</v>
      </c>
      <c r="B108" s="3">
        <v>43384</v>
      </c>
      <c r="C108">
        <v>277500</v>
      </c>
      <c r="D108">
        <v>29000</v>
      </c>
      <c r="E108">
        <v>98500</v>
      </c>
      <c r="F108" s="77">
        <f>Sheet2!M108</f>
        <v>-4.4632186091767952E-2</v>
      </c>
      <c r="G108" s="60">
        <f>Sheet2!AD108</f>
        <v>-1.5772744391296126E-2</v>
      </c>
      <c r="H108" s="60">
        <f>Sheet2!AE108</f>
        <v>-3.1785994142192867E-2</v>
      </c>
      <c r="I108" s="60">
        <f>Sheet2!AF108</f>
        <v>-1.0072289229883465E-2</v>
      </c>
      <c r="J108" s="60">
        <f>VAR($F$2:F108)</f>
        <v>7.3384251425397538E-5</v>
      </c>
      <c r="K108" s="60">
        <f>VAR($G$2:G108)</f>
        <v>1.6073753394794309E-4</v>
      </c>
      <c r="L108" s="60">
        <f>VAR($I$2:I108)</f>
        <v>3.2473948088631937E-4</v>
      </c>
      <c r="M108" s="60">
        <f t="shared" si="5"/>
        <v>1.9624131846481712E-4</v>
      </c>
      <c r="N108" s="60">
        <f t="shared" si="6"/>
        <v>3.3655529793443059E-4</v>
      </c>
      <c r="O108" s="60">
        <f t="shared" si="7"/>
        <v>2.6437721356234678E-4</v>
      </c>
      <c r="P108" s="60">
        <f t="shared" si="8"/>
        <v>4.626850717557673E-4</v>
      </c>
      <c r="Q108" s="60"/>
      <c r="R108" s="77"/>
      <c r="S108" s="60"/>
      <c r="T108" s="1"/>
      <c r="U108" s="4"/>
      <c r="V108" s="21"/>
      <c r="W108" s="21"/>
      <c r="X108" s="21"/>
      <c r="Y108" s="21"/>
    </row>
    <row r="109" spans="1:25" x14ac:dyDescent="0.4">
      <c r="A109" s="2">
        <v>107</v>
      </c>
      <c r="B109" s="3">
        <v>43385</v>
      </c>
      <c r="C109">
        <v>272000</v>
      </c>
      <c r="D109">
        <v>28800</v>
      </c>
      <c r="E109">
        <v>101000</v>
      </c>
      <c r="F109" s="77">
        <f>Sheet2!M109</f>
        <v>1.5711586134471271E-2</v>
      </c>
      <c r="G109" s="60">
        <f>Sheet2!AD109</f>
        <v>-2.5253933093796904E-2</v>
      </c>
      <c r="H109" s="60">
        <f>Sheet2!AE109</f>
        <v>-7.6954759868872397E-3</v>
      </c>
      <c r="I109" s="60">
        <f>Sheet2!AF109</f>
        <v>9.0858808723457557E-3</v>
      </c>
      <c r="J109" s="60">
        <f>VAR($F$2:F109)</f>
        <v>7.5282440158366639E-5</v>
      </c>
      <c r="K109" s="60">
        <f>VAR($G$2:G109)</f>
        <v>1.6517622469896674E-4</v>
      </c>
      <c r="L109" s="60">
        <f>VAR($I$2:I109)</f>
        <v>3.2259267528257353E-4</v>
      </c>
      <c r="M109" s="60">
        <f t="shared" si="5"/>
        <v>3.0398876147674043E-4</v>
      </c>
      <c r="N109" s="60">
        <f t="shared" si="6"/>
        <v>3.3128874799635453E-4</v>
      </c>
      <c r="O109" s="60">
        <f t="shared" si="7"/>
        <v>3.0913554616505718E-4</v>
      </c>
      <c r="P109" s="60">
        <f t="shared" si="8"/>
        <v>4.4101102807024686E-4</v>
      </c>
      <c r="Q109" s="60"/>
      <c r="R109" s="77"/>
      <c r="S109" s="60"/>
      <c r="T109" s="1"/>
      <c r="U109" s="4"/>
      <c r="V109" s="21"/>
      <c r="W109" s="21"/>
      <c r="X109" s="21"/>
      <c r="Y109" s="21"/>
    </row>
    <row r="110" spans="1:25" x14ac:dyDescent="0.4">
      <c r="A110" s="2">
        <v>108</v>
      </c>
      <c r="B110" s="3">
        <v>43388</v>
      </c>
      <c r="C110">
        <v>274500</v>
      </c>
      <c r="D110">
        <v>29050</v>
      </c>
      <c r="E110">
        <v>99300</v>
      </c>
      <c r="F110" s="77">
        <f>Sheet2!M110</f>
        <v>-7.342954962719409E-3</v>
      </c>
      <c r="G110" s="60">
        <f>Sheet2!AD110</f>
        <v>1.0746548327428621E-2</v>
      </c>
      <c r="H110" s="60">
        <f>Sheet2!AE110</f>
        <v>8.9724229015932921E-3</v>
      </c>
      <c r="I110" s="60">
        <f>Sheet2!AF110</f>
        <v>-9.9380818855342445E-3</v>
      </c>
      <c r="J110" s="60">
        <f>VAR($F$2:F110)</f>
        <v>7.4973436586940633E-5</v>
      </c>
      <c r="K110" s="60">
        <f>VAR($G$2:G110)</f>
        <v>1.6473778213547895E-4</v>
      </c>
      <c r="L110" s="60">
        <f>VAR($I$2:I110)</f>
        <v>3.2040274568089465E-4</v>
      </c>
      <c r="M110" s="60">
        <f t="shared" si="5"/>
        <v>3.0056067211979061E-4</v>
      </c>
      <c r="N110" s="60">
        <f t="shared" si="6"/>
        <v>3.4967709131893148E-4</v>
      </c>
      <c r="O110" s="60">
        <f t="shared" si="7"/>
        <v>2.9414063443503925E-4</v>
      </c>
      <c r="P110" s="60">
        <f t="shared" si="8"/>
        <v>4.1950356025961957E-4</v>
      </c>
      <c r="Q110" s="60"/>
      <c r="R110" s="77"/>
      <c r="S110" s="60"/>
      <c r="T110" s="1"/>
      <c r="U110" s="4"/>
      <c r="V110" s="21"/>
      <c r="W110" s="21"/>
      <c r="X110" s="21"/>
      <c r="Y110" s="21"/>
    </row>
    <row r="111" spans="1:25" x14ac:dyDescent="0.4">
      <c r="A111" s="2">
        <v>109</v>
      </c>
      <c r="B111" s="3">
        <v>43389</v>
      </c>
      <c r="C111">
        <v>273000</v>
      </c>
      <c r="D111">
        <v>29250</v>
      </c>
      <c r="E111">
        <v>100500</v>
      </c>
      <c r="F111" s="77">
        <f>Sheet2!M111</f>
        <v>-5.5583992775427827E-4</v>
      </c>
      <c r="G111" s="60">
        <f>Sheet2!AD111</f>
        <v>-5.8935344599347012E-3</v>
      </c>
      <c r="H111" s="60">
        <f>Sheet2!AE111</f>
        <v>6.86530037010396E-3</v>
      </c>
      <c r="I111" s="60">
        <f>Sheet2!AF111</f>
        <v>1.2273560193893716E-2</v>
      </c>
      <c r="J111" s="60">
        <f>VAR($F$2:F111)</f>
        <v>7.4286676942849324E-5</v>
      </c>
      <c r="K111" s="60">
        <f>VAR($G$2:G111)</f>
        <v>1.6353597771042813E-4</v>
      </c>
      <c r="L111" s="60">
        <f>VAR($I$2:I111)</f>
        <v>3.1899405054999753E-4</v>
      </c>
      <c r="M111" s="60">
        <f t="shared" si="5"/>
        <v>2.8576217104767467E-4</v>
      </c>
      <c r="N111" s="60">
        <f t="shared" si="6"/>
        <v>3.3562576389702109E-4</v>
      </c>
      <c r="O111" s="60">
        <f t="shared" si="7"/>
        <v>2.8132245873243905E-4</v>
      </c>
      <c r="P111" s="60">
        <f t="shared" si="8"/>
        <v>4.002592749378574E-4</v>
      </c>
      <c r="Q111" s="60"/>
      <c r="R111" s="77"/>
      <c r="S111" s="60"/>
      <c r="T111" s="1"/>
      <c r="U111" s="4"/>
      <c r="V111" s="21"/>
      <c r="W111" s="21"/>
      <c r="X111" s="21"/>
      <c r="Y111" s="21"/>
    </row>
    <row r="112" spans="1:25" x14ac:dyDescent="0.4">
      <c r="A112" s="2">
        <v>110</v>
      </c>
      <c r="B112" s="3">
        <v>43390</v>
      </c>
      <c r="C112">
        <v>280000</v>
      </c>
      <c r="D112">
        <v>29500</v>
      </c>
      <c r="E112">
        <v>100500</v>
      </c>
      <c r="F112" s="77">
        <f>Sheet2!M112</f>
        <v>1.1802650003208211E-2</v>
      </c>
      <c r="G112" s="60">
        <f>Sheet2!AD112</f>
        <v>2.1241190036759807E-2</v>
      </c>
      <c r="H112" s="60">
        <f>Sheet2!AE112</f>
        <v>7.9229025978322775E-3</v>
      </c>
      <c r="I112" s="60">
        <f>Sheet2!AF112</f>
        <v>-1.2075864109105034E-2</v>
      </c>
      <c r="J112" s="60">
        <f>VAR($F$2:F112)</f>
        <v>7.5064052660075504E-5</v>
      </c>
      <c r="K112" s="60">
        <f>VAR($G$2:G112)</f>
        <v>1.6615674971664894E-4</v>
      </c>
      <c r="L112" s="60">
        <f>VAR($I$2:I112)</f>
        <v>3.1728368969179713E-4</v>
      </c>
      <c r="M112" s="60">
        <f t="shared" si="5"/>
        <v>2.6863497826633135E-4</v>
      </c>
      <c r="N112" s="60">
        <f t="shared" si="6"/>
        <v>3.175722429690261E-4</v>
      </c>
      <c r="O112" s="60">
        <f t="shared" si="7"/>
        <v>2.672710521587977E-4</v>
      </c>
      <c r="P112" s="60">
        <f t="shared" si="8"/>
        <v>3.8528213523157385E-4</v>
      </c>
      <c r="Q112" s="60"/>
      <c r="R112" s="77"/>
      <c r="S112" s="60"/>
      <c r="T112" s="1"/>
      <c r="U112" s="4"/>
      <c r="V112" s="21"/>
      <c r="W112" s="21"/>
      <c r="X112" s="21"/>
      <c r="Y112" s="21"/>
    </row>
    <row r="113" spans="1:25" x14ac:dyDescent="0.4">
      <c r="A113" s="2">
        <v>111</v>
      </c>
      <c r="B113" s="3">
        <v>43391</v>
      </c>
      <c r="C113">
        <v>278000</v>
      </c>
      <c r="D113">
        <v>29900</v>
      </c>
      <c r="E113">
        <v>100500</v>
      </c>
      <c r="F113" s="77">
        <f>Sheet2!M113</f>
        <v>-8.7283786144576984E-3</v>
      </c>
      <c r="G113" s="60">
        <f>Sheet2!AD113</f>
        <v>-5.1605530889200571E-3</v>
      </c>
      <c r="H113" s="60">
        <f>Sheet2!AE113</f>
        <v>1.3863908435937993E-2</v>
      </c>
      <c r="I113" s="60">
        <f>Sheet2!AF113</f>
        <v>8.4199084982034354E-3</v>
      </c>
      <c r="J113" s="60">
        <f>VAR($F$2:F113)</f>
        <v>7.4951678728896824E-5</v>
      </c>
      <c r="K113" s="60">
        <f>VAR($G$2:G113)</f>
        <v>1.6490515163374841E-4</v>
      </c>
      <c r="L113" s="60">
        <f>VAR($I$2:I113)</f>
        <v>3.1516599561295325E-4</v>
      </c>
      <c r="M113" s="60">
        <f t="shared" si="5"/>
        <v>2.6087503239624529E-4</v>
      </c>
      <c r="N113" s="60">
        <f t="shared" si="6"/>
        <v>3.2558919764154922E-4</v>
      </c>
      <c r="O113" s="60">
        <f t="shared" si="7"/>
        <v>2.550011321637541E-4</v>
      </c>
      <c r="P113" s="60">
        <f t="shared" si="8"/>
        <v>3.7091479675657366E-4</v>
      </c>
      <c r="Q113" s="60"/>
      <c r="R113" s="77"/>
      <c r="S113" s="60"/>
      <c r="T113" s="1"/>
      <c r="U113" s="4"/>
      <c r="V113" s="21"/>
      <c r="W113" s="21"/>
      <c r="X113" s="21"/>
      <c r="Y113" s="21"/>
    </row>
    <row r="114" spans="1:25" x14ac:dyDescent="0.4">
      <c r="A114" s="2">
        <v>112</v>
      </c>
      <c r="B114" s="3">
        <v>43392</v>
      </c>
      <c r="C114">
        <v>278500</v>
      </c>
      <c r="D114">
        <v>29900</v>
      </c>
      <c r="E114">
        <v>101000</v>
      </c>
      <c r="F114" s="77">
        <f>Sheet2!M114</f>
        <v>4.6267998191367975E-3</v>
      </c>
      <c r="G114" s="60">
        <f>Sheet2!AD114</f>
        <v>-1.5304475625845405E-4</v>
      </c>
      <c r="H114" s="60">
        <f>Sheet2!AE114</f>
        <v>-2.4404910229962025E-4</v>
      </c>
      <c r="I114" s="60">
        <f>Sheet2!AF114</f>
        <v>5.0453002416489534E-5</v>
      </c>
      <c r="J114" s="60">
        <f>VAR($F$2:F114)</f>
        <v>7.4548141377352295E-5</v>
      </c>
      <c r="K114" s="60">
        <f>VAR($G$2:G114)</f>
        <v>1.6343309472921993E-4</v>
      </c>
      <c r="L114" s="60">
        <f>VAR($I$2:I114)</f>
        <v>3.1235583898169775E-4</v>
      </c>
      <c r="M114" s="60">
        <f t="shared" si="5"/>
        <v>2.4979360604670989E-4</v>
      </c>
      <c r="N114" s="60">
        <f t="shared" si="6"/>
        <v>3.0765172427407001E-4</v>
      </c>
      <c r="O114" s="60">
        <f t="shared" si="7"/>
        <v>2.5123354166113322E-4</v>
      </c>
      <c r="P114" s="60">
        <f t="shared" si="8"/>
        <v>3.5291360049826635E-4</v>
      </c>
      <c r="Q114" s="60"/>
      <c r="R114" s="77"/>
      <c r="S114" s="60"/>
      <c r="T114" s="1"/>
      <c r="U114" s="4"/>
      <c r="V114" s="21"/>
      <c r="W114" s="21"/>
      <c r="X114" s="21"/>
      <c r="Y114" s="21"/>
    </row>
    <row r="115" spans="1:25" x14ac:dyDescent="0.4">
      <c r="A115" s="2">
        <v>113</v>
      </c>
      <c r="B115" s="3">
        <v>43395</v>
      </c>
      <c r="C115">
        <v>286000</v>
      </c>
      <c r="D115">
        <v>30250</v>
      </c>
      <c r="E115">
        <v>102500</v>
      </c>
      <c r="F115" s="77">
        <f>Sheet2!M115</f>
        <v>3.2506315351900554E-3</v>
      </c>
      <c r="G115" s="60">
        <f>Sheet2!AD115</f>
        <v>2.5031600824210777E-2</v>
      </c>
      <c r="H115" s="60">
        <f>Sheet2!AE115</f>
        <v>1.1459576266274429E-2</v>
      </c>
      <c r="I115" s="60">
        <f>Sheet2!AF115</f>
        <v>1.120375051667968E-2</v>
      </c>
      <c r="J115" s="60">
        <f>VAR($F$2:F115)</f>
        <v>7.4032624899648763E-5</v>
      </c>
      <c r="K115" s="60">
        <f>VAR($G$2:G115)</f>
        <v>1.6746879430046632E-4</v>
      </c>
      <c r="L115" s="60">
        <f>VAR($I$2:I115)</f>
        <v>3.1081405811954159E-4</v>
      </c>
      <c r="M115" s="60">
        <f t="shared" si="5"/>
        <v>2.3609042627788912E-4</v>
      </c>
      <c r="N115" s="60">
        <f t="shared" si="6"/>
        <v>2.8919402617947086E-4</v>
      </c>
      <c r="O115" s="60">
        <f t="shared" si="7"/>
        <v>2.361631027593252E-4</v>
      </c>
      <c r="P115" s="60">
        <f t="shared" si="8"/>
        <v>3.3173893719869754E-4</v>
      </c>
      <c r="Q115" s="60"/>
      <c r="R115" s="77"/>
      <c r="S115" s="60"/>
      <c r="T115" s="1"/>
      <c r="U115" s="4"/>
      <c r="V115" s="21"/>
      <c r="W115" s="21"/>
      <c r="X115" s="21"/>
      <c r="Y115" s="21"/>
    </row>
    <row r="116" spans="1:25" x14ac:dyDescent="0.4">
      <c r="A116" s="2">
        <v>114</v>
      </c>
      <c r="B116" s="3">
        <v>43396</v>
      </c>
      <c r="C116">
        <v>278000</v>
      </c>
      <c r="D116">
        <v>29800</v>
      </c>
      <c r="E116">
        <v>100500</v>
      </c>
      <c r="F116" s="77">
        <f>Sheet2!M116</f>
        <v>-2.4368132976903493E-2</v>
      </c>
      <c r="G116" s="60">
        <f>Sheet2!AD116</f>
        <v>-2.1727779365173859E-2</v>
      </c>
      <c r="H116" s="60">
        <f>Sheet2!AE116</f>
        <v>-1.3842923212021848E-2</v>
      </c>
      <c r="I116" s="60">
        <f>Sheet2!AF116</f>
        <v>4.3277350976085108E-3</v>
      </c>
      <c r="J116" s="60">
        <f>VAR($F$2:F116)</f>
        <v>7.8226276155644053E-5</v>
      </c>
      <c r="K116" s="60">
        <f>VAR($G$2:G116)</f>
        <v>1.7020069687213727E-4</v>
      </c>
      <c r="L116" s="60">
        <f>VAR($I$2:I116)</f>
        <v>3.0829009197863295E-4</v>
      </c>
      <c r="M116" s="60">
        <f t="shared" si="5"/>
        <v>2.225589970238701E-4</v>
      </c>
      <c r="N116" s="60">
        <f t="shared" si="6"/>
        <v>3.0943724699806038E-4</v>
      </c>
      <c r="O116" s="60">
        <f t="shared" si="7"/>
        <v>2.2987262988591927E-4</v>
      </c>
      <c r="P116" s="60">
        <f t="shared" si="8"/>
        <v>3.1936604250517567E-4</v>
      </c>
      <c r="Q116" s="60"/>
      <c r="R116" s="77"/>
      <c r="S116" s="60"/>
      <c r="T116" s="1"/>
      <c r="U116" s="4"/>
      <c r="V116" s="21"/>
      <c r="W116" s="21"/>
      <c r="X116" s="21"/>
      <c r="Y116" s="21"/>
    </row>
    <row r="117" spans="1:25" x14ac:dyDescent="0.4">
      <c r="A117" s="2">
        <v>115</v>
      </c>
      <c r="B117" s="3">
        <v>43397</v>
      </c>
      <c r="C117">
        <v>281500</v>
      </c>
      <c r="D117">
        <v>29900</v>
      </c>
      <c r="E117">
        <v>99200</v>
      </c>
      <c r="F117" s="77">
        <f>Sheet2!M117</f>
        <v>-3.8481181938534587E-3</v>
      </c>
      <c r="G117" s="60">
        <f>Sheet2!AD117</f>
        <v>1.3072961364525525E-2</v>
      </c>
      <c r="H117" s="60">
        <f>Sheet2!AE117</f>
        <v>3.5120037689119889E-3</v>
      </c>
      <c r="I117" s="60">
        <f>Sheet2!AF117</f>
        <v>-9.4716847170804325E-3</v>
      </c>
      <c r="J117" s="60">
        <f>VAR($F$2:F117)</f>
        <v>7.761728314490711E-5</v>
      </c>
      <c r="K117" s="60">
        <f>VAR($G$2:G117)</f>
        <v>1.7018031909854145E-4</v>
      </c>
      <c r="L117" s="60">
        <f>VAR($I$2:I117)</f>
        <v>3.0631006776307338E-4</v>
      </c>
      <c r="M117" s="60">
        <f t="shared" si="5"/>
        <v>2.44833811489241E-4</v>
      </c>
      <c r="N117" s="60">
        <f t="shared" si="6"/>
        <v>3.1919679594667727E-4</v>
      </c>
      <c r="O117" s="60">
        <f t="shared" si="7"/>
        <v>2.2757786347600011E-4</v>
      </c>
      <c r="P117" s="60">
        <f t="shared" si="8"/>
        <v>3.0132783741936947E-4</v>
      </c>
      <c r="Q117" s="60"/>
      <c r="R117" s="77"/>
      <c r="S117" s="60"/>
      <c r="T117" s="1"/>
      <c r="U117" s="4"/>
      <c r="V117" s="21"/>
      <c r="W117" s="21"/>
      <c r="X117" s="21"/>
      <c r="Y117" s="21"/>
    </row>
    <row r="118" spans="1:25" x14ac:dyDescent="0.4">
      <c r="A118" s="2">
        <v>116</v>
      </c>
      <c r="B118" s="3">
        <v>43398</v>
      </c>
      <c r="C118">
        <v>281500</v>
      </c>
      <c r="D118">
        <v>29850</v>
      </c>
      <c r="E118">
        <v>94200</v>
      </c>
      <c r="F118" s="77">
        <f>Sheet2!M118</f>
        <v>-1.6756012076771281E-2</v>
      </c>
      <c r="G118" s="60">
        <f>Sheet2!AD118</f>
        <v>4.3869975127539592E-3</v>
      </c>
      <c r="H118" s="60">
        <f>Sheet2!AE118</f>
        <v>-8.9340903602547553E-4</v>
      </c>
      <c r="I118" s="60">
        <f>Sheet2!AF118</f>
        <v>-3.5284075850228164E-2</v>
      </c>
      <c r="J118" s="60">
        <f>VAR($F$2:F118)</f>
        <v>7.9070437533884747E-5</v>
      </c>
      <c r="K118" s="60">
        <f>VAR($G$2:G118)</f>
        <v>1.6886502659998104E-4</v>
      </c>
      <c r="L118" s="60">
        <f>VAR($I$2:I118)</f>
        <v>3.139909007568086E-4</v>
      </c>
      <c r="M118" s="60">
        <f t="shared" si="5"/>
        <v>2.3103226361791848E-4</v>
      </c>
      <c r="N118" s="60">
        <f t="shared" si="6"/>
        <v>3.1029912732017924E-4</v>
      </c>
      <c r="O118" s="60">
        <f t="shared" si="7"/>
        <v>2.1466324189581122E-4</v>
      </c>
      <c r="P118" s="60">
        <f t="shared" si="8"/>
        <v>2.8863093585699379E-4</v>
      </c>
      <c r="Q118" s="60"/>
      <c r="R118" s="77"/>
      <c r="S118" s="60"/>
      <c r="T118" s="1"/>
      <c r="U118" s="4"/>
      <c r="V118" s="21"/>
      <c r="W118" s="21"/>
      <c r="X118" s="21"/>
      <c r="Y118" s="21"/>
    </row>
    <row r="119" spans="1:25" x14ac:dyDescent="0.4">
      <c r="A119" s="2">
        <v>117</v>
      </c>
      <c r="B119" s="3">
        <v>43399</v>
      </c>
      <c r="C119">
        <v>281500</v>
      </c>
      <c r="D119">
        <v>29400</v>
      </c>
      <c r="E119">
        <v>90900</v>
      </c>
      <c r="F119" s="77">
        <f>Sheet2!M119</f>
        <v>-1.4733867746493613E-2</v>
      </c>
      <c r="G119" s="60">
        <f>Sheet2!AD119</f>
        <v>3.7877169172998233E-3</v>
      </c>
      <c r="H119" s="60">
        <f>Sheet2!AE119</f>
        <v>-1.4506798840218025E-2</v>
      </c>
      <c r="I119" s="60">
        <f>Sheet2!AF119</f>
        <v>-2.1245095432027856E-2</v>
      </c>
      <c r="J119" s="60">
        <f>VAR($F$2:F119)</f>
        <v>7.9962283587371919E-5</v>
      </c>
      <c r="K119" s="60">
        <f>VAR($G$2:G119)</f>
        <v>1.6753027326461299E-4</v>
      </c>
      <c r="L119" s="60">
        <f>VAR($I$2:I119)</f>
        <v>3.1483906889775856E-4</v>
      </c>
      <c r="M119" s="60">
        <f t="shared" si="5"/>
        <v>2.3401616424385767E-4</v>
      </c>
      <c r="N119" s="60">
        <f t="shared" si="6"/>
        <v>2.9283592451158304E-4</v>
      </c>
      <c r="O119" s="60">
        <f t="shared" si="7"/>
        <v>2.0183133816440165E-4</v>
      </c>
      <c r="P119" s="60">
        <f t="shared" si="8"/>
        <v>3.4601104022185343E-4</v>
      </c>
      <c r="Q119" s="60"/>
      <c r="R119" s="77"/>
      <c r="S119" s="60"/>
      <c r="T119" s="1"/>
      <c r="U119" s="4"/>
      <c r="V119" s="21"/>
      <c r="W119" s="21"/>
      <c r="X119" s="21"/>
      <c r="Y119" s="21"/>
    </row>
    <row r="120" spans="1:25" x14ac:dyDescent="0.4">
      <c r="A120" s="2">
        <v>118</v>
      </c>
      <c r="B120" s="3">
        <v>43402</v>
      </c>
      <c r="C120">
        <v>282500</v>
      </c>
      <c r="D120">
        <v>29350</v>
      </c>
      <c r="E120">
        <v>87600</v>
      </c>
      <c r="F120" s="77">
        <f>Sheet2!M120</f>
        <v>-9.0715748429502033E-3</v>
      </c>
      <c r="G120" s="60">
        <f>Sheet2!AD120</f>
        <v>5.6557486746033067E-3</v>
      </c>
      <c r="H120" s="60">
        <f>Sheet2!AE120</f>
        <v>-1.2899968809613731E-3</v>
      </c>
      <c r="I120" s="60">
        <f>Sheet2!AF120</f>
        <v>-2.8216487853094916E-2</v>
      </c>
      <c r="J120" s="60">
        <f>VAR($F$2:F120)</f>
        <v>7.9798960698906885E-5</v>
      </c>
      <c r="K120" s="60">
        <f>VAR($G$2:G120)</f>
        <v>1.6635706237515607E-4</v>
      </c>
      <c r="L120" s="60">
        <f>VAR($I$2:I120)</f>
        <v>3.1839405065089586E-4</v>
      </c>
      <c r="M120" s="60">
        <f t="shared" si="5"/>
        <v>2.3300040591549609E-4</v>
      </c>
      <c r="N120" s="60">
        <f t="shared" si="6"/>
        <v>2.7612657700762399E-4</v>
      </c>
      <c r="O120" s="60">
        <f t="shared" si="7"/>
        <v>2.0234829062997059E-4</v>
      </c>
      <c r="P120" s="60">
        <f t="shared" si="8"/>
        <v>3.5233162260350049E-4</v>
      </c>
      <c r="Q120" s="60"/>
      <c r="R120" s="77"/>
      <c r="S120" s="60"/>
      <c r="T120" s="1"/>
      <c r="U120" s="4"/>
      <c r="V120" s="21"/>
      <c r="W120" s="21"/>
      <c r="X120" s="21"/>
      <c r="Y120" s="21"/>
    </row>
    <row r="121" spans="1:25" x14ac:dyDescent="0.4">
      <c r="A121" s="2">
        <v>119</v>
      </c>
      <c r="B121" s="3">
        <v>43403</v>
      </c>
      <c r="C121">
        <v>274500</v>
      </c>
      <c r="D121">
        <v>28550</v>
      </c>
      <c r="E121">
        <v>90500</v>
      </c>
      <c r="F121" s="77">
        <f>Sheet2!M121</f>
        <v>9.2155779460920198E-3</v>
      </c>
      <c r="G121" s="60">
        <f>Sheet2!AD121</f>
        <v>-3.2037205594054444E-2</v>
      </c>
      <c r="H121" s="60">
        <f>Sheet2!AE121</f>
        <v>-2.8099471175063385E-2</v>
      </c>
      <c r="I121" s="60">
        <f>Sheet2!AF121</f>
        <v>2.3075618175278523E-2</v>
      </c>
      <c r="J121" s="60">
        <f>VAR($F$2:F121)</f>
        <v>8.0052312210308278E-5</v>
      </c>
      <c r="K121" s="60">
        <f>VAR($G$2:G121)</f>
        <v>1.7366504594648486E-4</v>
      </c>
      <c r="L121" s="60">
        <f>VAR($I$2:I121)</f>
        <v>3.2064235490646598E-4</v>
      </c>
      <c r="M121" s="60">
        <f t="shared" si="5"/>
        <v>2.2395798976844114E-4</v>
      </c>
      <c r="N121" s="60">
        <f t="shared" si="6"/>
        <v>2.6147823197138318E-4</v>
      </c>
      <c r="O121" s="60">
        <f t="shared" si="7"/>
        <v>1.9030723870934574E-4</v>
      </c>
      <c r="P121" s="60">
        <f t="shared" si="8"/>
        <v>3.7896193645312168E-4</v>
      </c>
      <c r="Q121" s="60"/>
      <c r="R121" s="77"/>
      <c r="S121" s="60"/>
      <c r="T121" s="1"/>
      <c r="U121" s="4"/>
      <c r="V121" s="21"/>
      <c r="W121" s="21"/>
      <c r="X121" s="21"/>
      <c r="Y121" s="21"/>
    </row>
    <row r="122" spans="1:25" x14ac:dyDescent="0.4">
      <c r="A122" s="2">
        <v>120</v>
      </c>
      <c r="B122" s="3">
        <v>43404</v>
      </c>
      <c r="C122">
        <v>278500</v>
      </c>
      <c r="D122">
        <v>28600</v>
      </c>
      <c r="E122">
        <v>91600</v>
      </c>
      <c r="F122" s="77">
        <f>Sheet2!M122</f>
        <v>6.3411129548117231E-3</v>
      </c>
      <c r="G122" s="60">
        <f>Sheet2!AD122</f>
        <v>1.2008755922752374E-2</v>
      </c>
      <c r="H122" s="60">
        <f>Sheet2!AE122</f>
        <v>1.4236134999521611E-3</v>
      </c>
      <c r="I122" s="60">
        <f>Sheet2!AF122</f>
        <v>5.4577153280222787E-3</v>
      </c>
      <c r="J122" s="60">
        <f>VAR($F$2:F122)</f>
        <v>7.9858472654267606E-5</v>
      </c>
      <c r="K122" s="60">
        <f>VAR($G$2:G122)</f>
        <v>1.7340658945096512E-4</v>
      </c>
      <c r="L122" s="60">
        <f>VAR($I$2:I122)</f>
        <v>3.1831814259366398E-4</v>
      </c>
      <c r="M122" s="60">
        <f t="shared" si="5"/>
        <v>2.1561612299516453E-4</v>
      </c>
      <c r="N122" s="60">
        <f t="shared" si="6"/>
        <v>3.07372490589643E-4</v>
      </c>
      <c r="O122" s="60">
        <f t="shared" si="7"/>
        <v>2.2626362120587812E-4</v>
      </c>
      <c r="P122" s="60">
        <f t="shared" si="8"/>
        <v>3.8817326951620906E-4</v>
      </c>
      <c r="Q122" s="60"/>
      <c r="R122" s="77"/>
      <c r="S122" s="60"/>
      <c r="T122" s="1"/>
      <c r="U122" s="4"/>
      <c r="V122" s="21"/>
      <c r="W122" s="21"/>
      <c r="X122" s="21"/>
      <c r="Y122" s="21"/>
    </row>
    <row r="123" spans="1:25" x14ac:dyDescent="0.4">
      <c r="A123" s="2">
        <v>121</v>
      </c>
      <c r="B123" s="3">
        <v>43405</v>
      </c>
      <c r="C123">
        <v>272500</v>
      </c>
      <c r="D123">
        <v>28650</v>
      </c>
      <c r="E123">
        <v>93100</v>
      </c>
      <c r="F123" s="77">
        <f>Sheet2!M123</f>
        <v>-3.5321596571755293E-3</v>
      </c>
      <c r="G123" s="60">
        <f>Sheet2!AD123</f>
        <v>-2.1311454932699619E-2</v>
      </c>
      <c r="H123" s="60">
        <f>Sheet2!AE123</f>
        <v>1.8935071554760964E-3</v>
      </c>
      <c r="I123" s="60">
        <f>Sheet2!AF123</f>
        <v>1.9475525123451076E-2</v>
      </c>
      <c r="J123" s="60">
        <f>VAR($F$2:F123)</f>
        <v>7.9244465624019324E-5</v>
      </c>
      <c r="K123" s="60">
        <f>VAR($G$2:G123)</f>
        <v>1.7573638796970293E-4</v>
      </c>
      <c r="L123" s="60">
        <f>VAR($I$2:I123)</f>
        <v>3.1911579529639734E-4</v>
      </c>
      <c r="M123" s="60">
        <f t="shared" si="5"/>
        <v>2.0509173842579552E-4</v>
      </c>
      <c r="N123" s="60">
        <f t="shared" si="6"/>
        <v>2.9758275428299881E-4</v>
      </c>
      <c r="O123" s="60">
        <f t="shared" si="7"/>
        <v>2.1280940445736018E-4</v>
      </c>
      <c r="P123" s="60">
        <f t="shared" si="8"/>
        <v>3.6667007274134022E-4</v>
      </c>
      <c r="Q123" s="60"/>
      <c r="R123" s="77"/>
      <c r="S123" s="60"/>
      <c r="T123" s="1"/>
      <c r="U123" s="4"/>
      <c r="V123" s="21"/>
      <c r="W123" s="21"/>
      <c r="X123" s="21"/>
      <c r="Y123" s="21"/>
    </row>
    <row r="124" spans="1:25" x14ac:dyDescent="0.4">
      <c r="A124" s="2">
        <v>122</v>
      </c>
      <c r="B124" s="3">
        <v>43406</v>
      </c>
      <c r="C124">
        <v>277000</v>
      </c>
      <c r="D124">
        <v>28800</v>
      </c>
      <c r="E124">
        <v>98200</v>
      </c>
      <c r="F124" s="77">
        <f>Sheet2!M124</f>
        <v>3.6385794841640971E-2</v>
      </c>
      <c r="G124" s="60">
        <f>Sheet2!AD124</f>
        <v>5.0168388407569302E-3</v>
      </c>
      <c r="H124" s="60">
        <f>Sheet2!AE124</f>
        <v>3.4565737632162837E-3</v>
      </c>
      <c r="I124" s="60">
        <f>Sheet2!AF124</f>
        <v>1.6715236459458618E-2</v>
      </c>
      <c r="J124" s="60">
        <f>VAR($F$2:F124)</f>
        <v>9.0069903449836977E-5</v>
      </c>
      <c r="K124" s="60">
        <f>VAR($G$2:G124)</f>
        <v>1.7450555871293414E-4</v>
      </c>
      <c r="L124" s="60">
        <f>VAR($I$2:I124)</f>
        <v>3.1899663327974559E-4</v>
      </c>
      <c r="M124" s="60">
        <f t="shared" si="5"/>
        <v>1.9353480323087448E-4</v>
      </c>
      <c r="N124" s="60">
        <f t="shared" si="6"/>
        <v>3.0697847570692807E-4</v>
      </c>
      <c r="O124" s="60">
        <f t="shared" si="7"/>
        <v>2.0025596235078889E-4</v>
      </c>
      <c r="P124" s="60">
        <f t="shared" si="8"/>
        <v>3.674276331069103E-4</v>
      </c>
      <c r="Q124" s="60"/>
      <c r="R124" s="77"/>
      <c r="S124" s="60"/>
      <c r="T124" s="1"/>
      <c r="U124" s="4"/>
      <c r="V124" s="21"/>
      <c r="W124" s="21"/>
      <c r="X124" s="21"/>
      <c r="Y124" s="21"/>
    </row>
    <row r="125" spans="1:25" x14ac:dyDescent="0.4">
      <c r="A125" s="2">
        <v>123</v>
      </c>
      <c r="B125" s="3">
        <v>43409</v>
      </c>
      <c r="C125">
        <v>276000</v>
      </c>
      <c r="D125">
        <v>29200</v>
      </c>
      <c r="E125">
        <v>95500</v>
      </c>
      <c r="F125" s="77">
        <f>Sheet2!M125</f>
        <v>-8.6866671726681978E-3</v>
      </c>
      <c r="G125" s="60">
        <f>Sheet2!AD125</f>
        <v>-1.6210656401031802E-3</v>
      </c>
      <c r="H125" s="60">
        <f>Sheet2!AE125</f>
        <v>1.4187015453642446E-2</v>
      </c>
      <c r="I125" s="60">
        <f>Sheet2!AF125</f>
        <v>-1.9501699190173832E-2</v>
      </c>
      <c r="J125" s="60">
        <f>VAR($F$2:F125)</f>
        <v>8.9829404889199991E-5</v>
      </c>
      <c r="K125" s="60">
        <f>VAR($G$2:G125)</f>
        <v>1.7310749329916604E-4</v>
      </c>
      <c r="L125" s="60">
        <f>VAR($I$2:I125)</f>
        <v>3.1926437139410209E-4</v>
      </c>
      <c r="M125" s="60">
        <f t="shared" si="5"/>
        <v>2.6135827901250125E-4</v>
      </c>
      <c r="N125" s="60">
        <f t="shared" si="6"/>
        <v>2.9006988748176001E-4</v>
      </c>
      <c r="O125" s="60">
        <f t="shared" si="7"/>
        <v>1.8895747874057484E-4</v>
      </c>
      <c r="P125" s="60">
        <f t="shared" si="8"/>
        <v>3.6214592291423253E-4</v>
      </c>
      <c r="Q125" s="60"/>
      <c r="R125" s="77"/>
      <c r="S125" s="60"/>
      <c r="T125" s="1"/>
      <c r="U125" s="4"/>
      <c r="V125" s="21"/>
      <c r="W125" s="21"/>
      <c r="X125" s="21"/>
      <c r="Y125" s="21"/>
    </row>
    <row r="126" spans="1:25" x14ac:dyDescent="0.4">
      <c r="A126" s="2">
        <v>124</v>
      </c>
      <c r="B126" s="3">
        <v>43410</v>
      </c>
      <c r="C126">
        <v>278000</v>
      </c>
      <c r="D126">
        <v>29050</v>
      </c>
      <c r="E126">
        <v>96600</v>
      </c>
      <c r="F126" s="77">
        <f>Sheet2!M126</f>
        <v>6.0296698985342241E-3</v>
      </c>
      <c r="G126" s="60">
        <f>Sheet2!AD126</f>
        <v>4.8545044194772168E-3</v>
      </c>
      <c r="H126" s="60">
        <f>Sheet2!AE126</f>
        <v>-5.4614754378449351E-3</v>
      </c>
      <c r="I126" s="60">
        <f>Sheet2!AF126</f>
        <v>5.1396963299252191E-3</v>
      </c>
      <c r="J126" s="60">
        <f>VAR($F$2:F126)</f>
        <v>8.9493657171800151E-5</v>
      </c>
      <c r="K126" s="60">
        <f>VAR($G$2:G126)</f>
        <v>1.7190254092006995E-4</v>
      </c>
      <c r="L126" s="60">
        <f>VAR($I$2:I126)</f>
        <v>3.1697358720997158E-4</v>
      </c>
      <c r="M126" s="60">
        <f t="shared" si="5"/>
        <v>2.5020427346587388E-4</v>
      </c>
      <c r="N126" s="60">
        <f t="shared" si="6"/>
        <v>2.7282336546142582E-4</v>
      </c>
      <c r="O126" s="60">
        <f t="shared" si="7"/>
        <v>1.8969631446505374E-4</v>
      </c>
      <c r="P126" s="60">
        <f t="shared" si="8"/>
        <v>3.6323614381762021E-4</v>
      </c>
      <c r="Q126" s="60"/>
      <c r="R126" s="77"/>
      <c r="S126" s="60"/>
      <c r="T126" s="1"/>
      <c r="U126" s="4"/>
      <c r="V126" s="21"/>
      <c r="W126" s="21"/>
      <c r="X126" s="21"/>
      <c r="Y126" s="21"/>
    </row>
    <row r="127" spans="1:25" x14ac:dyDescent="0.4">
      <c r="A127" s="2">
        <v>125</v>
      </c>
      <c r="B127" s="3">
        <v>43411</v>
      </c>
      <c r="C127">
        <v>279000</v>
      </c>
      <c r="D127">
        <v>29700</v>
      </c>
      <c r="E127">
        <v>95600</v>
      </c>
      <c r="F127" s="77">
        <f>Sheet2!M127</f>
        <v>-3.6417731882921085E-3</v>
      </c>
      <c r="G127" s="60">
        <f>Sheet2!AD127</f>
        <v>4.0911434144107351E-3</v>
      </c>
      <c r="H127" s="60">
        <f>Sheet2!AE127</f>
        <v>2.2280595044627649E-2</v>
      </c>
      <c r="I127" s="60">
        <f>Sheet2!AF127</f>
        <v>-7.0638833385250049E-3</v>
      </c>
      <c r="J127" s="60">
        <f>VAR($F$2:F127)</f>
        <v>8.8838028664803135E-5</v>
      </c>
      <c r="K127" s="60">
        <f>VAR($G$2:G127)</f>
        <v>1.7065974047514133E-4</v>
      </c>
      <c r="L127" s="60">
        <f>VAR($I$2:I127)</f>
        <v>3.1475217898834456E-4</v>
      </c>
      <c r="M127" s="60">
        <f t="shared" si="5"/>
        <v>2.3737343220303883E-4</v>
      </c>
      <c r="N127" s="60">
        <f t="shared" si="6"/>
        <v>2.5786793632326372E-4</v>
      </c>
      <c r="O127" s="60">
        <f t="shared" si="7"/>
        <v>1.8010419843464152E-4</v>
      </c>
      <c r="P127" s="60">
        <f t="shared" si="8"/>
        <v>3.4302696389039379E-4</v>
      </c>
      <c r="Q127" s="60"/>
      <c r="R127" s="77"/>
      <c r="S127" s="60"/>
      <c r="T127" s="1"/>
      <c r="U127" s="4"/>
      <c r="V127" s="21"/>
      <c r="W127" s="21"/>
      <c r="X127" s="21"/>
      <c r="Y127" s="21"/>
    </row>
    <row r="128" spans="1:25" x14ac:dyDescent="0.4">
      <c r="A128" s="2">
        <v>126</v>
      </c>
      <c r="B128" s="3">
        <v>43412</v>
      </c>
      <c r="C128">
        <v>276500</v>
      </c>
      <c r="D128">
        <v>29550</v>
      </c>
      <c r="E128">
        <v>100000</v>
      </c>
      <c r="F128" s="77">
        <f>Sheet2!M128</f>
        <v>6.610079515153063E-3</v>
      </c>
      <c r="G128" s="60">
        <f>Sheet2!AD128</f>
        <v>-1.1538714004708359E-2</v>
      </c>
      <c r="H128" s="60">
        <f>Sheet2!AE128</f>
        <v>-5.4023542312585816E-3</v>
      </c>
      <c r="I128" s="60">
        <f>Sheet2!AF128</f>
        <v>3.8105155595267004E-2</v>
      </c>
      <c r="J128" s="60">
        <f>VAR($F$2:F128)</f>
        <v>8.8577870464575395E-5</v>
      </c>
      <c r="K128" s="60">
        <f>VAR($G$2:G128)</f>
        <v>1.7036073029387853E-4</v>
      </c>
      <c r="L128" s="60">
        <f>VAR($I$2:I128)</f>
        <v>3.2418462033468622E-4</v>
      </c>
      <c r="M128" s="60">
        <f t="shared" si="5"/>
        <v>2.2392677698815429E-4</v>
      </c>
      <c r="N128" s="60">
        <f t="shared" si="6"/>
        <v>2.4340010741010445E-4</v>
      </c>
      <c r="O128" s="60">
        <f t="shared" si="7"/>
        <v>1.9908344146112421E-4</v>
      </c>
      <c r="P128" s="60">
        <f t="shared" si="8"/>
        <v>3.2543925292618766E-4</v>
      </c>
      <c r="Q128" s="60"/>
      <c r="R128" s="77"/>
      <c r="S128" s="60"/>
      <c r="T128" s="1"/>
      <c r="U128" s="4"/>
      <c r="V128" s="21"/>
      <c r="W128" s="21"/>
      <c r="X128" s="21"/>
      <c r="Y128" s="21"/>
    </row>
    <row r="129" spans="1:25" x14ac:dyDescent="0.4">
      <c r="A129" s="2">
        <v>127</v>
      </c>
      <c r="B129" s="3">
        <v>43413</v>
      </c>
      <c r="C129">
        <v>280000</v>
      </c>
      <c r="D129">
        <v>29600</v>
      </c>
      <c r="E129">
        <v>100500</v>
      </c>
      <c r="F129" s="77">
        <f>Sheet2!M129</f>
        <v>-2.3796825373387266E-3</v>
      </c>
      <c r="G129" s="60">
        <f>Sheet2!AD129</f>
        <v>1.2705225614827264E-2</v>
      </c>
      <c r="H129" s="60">
        <f>Sheet2!AE129</f>
        <v>1.782193276448755E-3</v>
      </c>
      <c r="I129" s="60">
        <f>Sheet2!AF129</f>
        <v>7.0696559526124865E-3</v>
      </c>
      <c r="J129" s="60">
        <f>VAR($F$2:F129)</f>
        <v>8.7898745484876159E-5</v>
      </c>
      <c r="K129" s="60">
        <f>VAR($G$2:G129)</f>
        <v>1.7029082965513913E-4</v>
      </c>
      <c r="L129" s="60">
        <f>VAR($I$2:I129)</f>
        <v>3.2208124164896087E-4</v>
      </c>
      <c r="M129" s="60">
        <f t="shared" si="5"/>
        <v>2.1311275944066379E-4</v>
      </c>
      <c r="N129" s="60">
        <f t="shared" si="6"/>
        <v>2.3678461621844533E-4</v>
      </c>
      <c r="O129" s="60">
        <f t="shared" si="7"/>
        <v>1.888895608478566E-4</v>
      </c>
      <c r="P129" s="60">
        <f t="shared" si="8"/>
        <v>3.9303307072698697E-4</v>
      </c>
      <c r="Q129" s="60"/>
      <c r="R129" s="77"/>
      <c r="S129" s="60"/>
      <c r="T129" s="1"/>
      <c r="U129" s="4"/>
      <c r="V129" s="21"/>
      <c r="W129" s="21"/>
      <c r="X129" s="21"/>
      <c r="Y129" s="21"/>
    </row>
    <row r="130" spans="1:25" x14ac:dyDescent="0.4">
      <c r="A130" s="2">
        <v>128</v>
      </c>
      <c r="B130" s="3">
        <v>43416</v>
      </c>
      <c r="C130">
        <v>287500</v>
      </c>
      <c r="D130">
        <v>29700</v>
      </c>
      <c r="E130">
        <v>101000</v>
      </c>
      <c r="F130" s="77">
        <f>Sheet2!M130</f>
        <v>1.3750623076101229E-3</v>
      </c>
      <c r="G130" s="60">
        <f>Sheet2!AD130</f>
        <v>2.5446948189963826E-2</v>
      </c>
      <c r="H130" s="60">
        <f>Sheet2!AE130</f>
        <v>3.2844002843690537E-3</v>
      </c>
      <c r="I130" s="60">
        <f>Sheet2!AF130</f>
        <v>3.2966066100131182E-3</v>
      </c>
      <c r="J130" s="60">
        <f>VAR($F$2:F130)</f>
        <v>8.72507457794812E-5</v>
      </c>
      <c r="K130" s="60">
        <f>VAR($G$2:G130)</f>
        <v>1.7396151377874013E-4</v>
      </c>
      <c r="L130" s="60">
        <f>VAR($I$2:I130)</f>
        <v>3.1967404578170784E-4</v>
      </c>
      <c r="M130" s="60">
        <f t="shared" si="5"/>
        <v>2.0066576721293483E-4</v>
      </c>
      <c r="N130" s="60">
        <f t="shared" si="6"/>
        <v>2.3226290472075839E-4</v>
      </c>
      <c r="O130" s="60">
        <f t="shared" si="7"/>
        <v>1.7774675996946234E-4</v>
      </c>
      <c r="P130" s="60">
        <f t="shared" si="8"/>
        <v>3.7244988860066631E-4</v>
      </c>
      <c r="Q130" s="60"/>
      <c r="R130" s="77"/>
      <c r="S130" s="60"/>
      <c r="T130" s="1"/>
      <c r="U130" s="4"/>
      <c r="V130" s="21"/>
      <c r="W130" s="21"/>
      <c r="X130" s="21"/>
      <c r="Y130" s="21"/>
    </row>
    <row r="131" spans="1:25" x14ac:dyDescent="0.4">
      <c r="A131" s="2">
        <v>129</v>
      </c>
      <c r="B131" s="3">
        <v>43417</v>
      </c>
      <c r="C131">
        <v>286000</v>
      </c>
      <c r="D131">
        <v>29650</v>
      </c>
      <c r="E131">
        <v>101500</v>
      </c>
      <c r="F131" s="77">
        <f>Sheet2!M131</f>
        <v>-6.4187813600438534E-3</v>
      </c>
      <c r="G131" s="60">
        <f>Sheet2!AD131</f>
        <v>-3.9075828736372838E-3</v>
      </c>
      <c r="H131" s="60">
        <f>Sheet2!AE131</f>
        <v>-1.3998634337804615E-3</v>
      </c>
      <c r="I131" s="60">
        <f>Sheet2!AF131</f>
        <v>1.1052558939178262E-2</v>
      </c>
      <c r="J131" s="60">
        <f>VAR($F$2:F131)</f>
        <v>8.681359843314879E-5</v>
      </c>
      <c r="K131" s="60">
        <f>VAR($G$2:G131)</f>
        <v>1.727455726173951E-4</v>
      </c>
      <c r="L131" s="60">
        <f>VAR($I$2:I131)</f>
        <v>3.1820933150184346E-4</v>
      </c>
      <c r="M131" s="60">
        <f t="shared" si="5"/>
        <v>1.8873926896114732E-4</v>
      </c>
      <c r="N131" s="60">
        <f t="shared" si="6"/>
        <v>2.571799607684751E-4</v>
      </c>
      <c r="O131" s="60">
        <f t="shared" si="7"/>
        <v>1.6772919148497239E-4</v>
      </c>
      <c r="P131" s="60">
        <f t="shared" si="8"/>
        <v>3.5075495219309726E-4</v>
      </c>
      <c r="Q131" s="60"/>
      <c r="R131" s="77"/>
      <c r="S131" s="60"/>
      <c r="T131" s="1"/>
      <c r="U131" s="4"/>
      <c r="V131" s="21"/>
      <c r="W131" s="21"/>
      <c r="X131" s="21"/>
      <c r="Y131" s="21"/>
    </row>
    <row r="132" spans="1:25" x14ac:dyDescent="0.4">
      <c r="A132" s="2">
        <v>130</v>
      </c>
      <c r="B132" s="3">
        <v>43418</v>
      </c>
      <c r="C132">
        <v>285000</v>
      </c>
      <c r="D132">
        <v>29950</v>
      </c>
      <c r="E132">
        <v>103000</v>
      </c>
      <c r="F132" s="77">
        <f>Sheet2!M132</f>
        <v>-2.5541252045509369E-3</v>
      </c>
      <c r="G132" s="60">
        <f>Sheet2!AD132</f>
        <v>-3.3244894953894967E-3</v>
      </c>
      <c r="H132" s="60">
        <f>Sheet2!AE132</f>
        <v>1.0167131078445744E-2</v>
      </c>
      <c r="I132" s="60">
        <f>Sheet2!AF132</f>
        <v>1.6926447302543744E-2</v>
      </c>
      <c r="J132" s="60">
        <f>VAR($F$2:F132)</f>
        <v>8.6167065375899969E-5</v>
      </c>
      <c r="K132" s="60">
        <f>VAR($G$2:G132)</f>
        <v>1.7151224875206156E-4</v>
      </c>
      <c r="L132" s="60">
        <f>VAR($I$2:I132)</f>
        <v>3.1803655967272104E-4</v>
      </c>
      <c r="M132" s="60">
        <f t="shared" ref="M132:M195" si="9">$X$6*M131+(1-$X$6)*F131^2</f>
        <v>1.7988695807236128E-4</v>
      </c>
      <c r="N132" s="60">
        <f t="shared" ref="N132:N195" si="10">$X$6*N131+(1-$X$6)*G131^2</f>
        <v>2.4266531535722718E-4</v>
      </c>
      <c r="O132" s="60">
        <f t="shared" ref="O132:O195" si="11">$X$6*O131+(1-$X$6)*H131^2</f>
        <v>1.5778301705386818E-4</v>
      </c>
      <c r="P132" s="60">
        <f t="shared" ref="P132:P195" si="12">$X$6*P131+(1-$X$6)*I131^2</f>
        <v>3.3703919860775196E-4</v>
      </c>
      <c r="Q132" s="60"/>
      <c r="R132" s="77"/>
      <c r="S132" s="60"/>
      <c r="T132" s="1"/>
      <c r="U132" s="4"/>
      <c r="V132" s="21"/>
      <c r="W132" s="21"/>
      <c r="X132" s="21"/>
      <c r="Y132" s="21"/>
    </row>
    <row r="133" spans="1:25" x14ac:dyDescent="0.4">
      <c r="A133" s="2">
        <v>131</v>
      </c>
      <c r="B133" s="3">
        <v>43419</v>
      </c>
      <c r="C133">
        <v>282000</v>
      </c>
      <c r="D133">
        <v>29900</v>
      </c>
      <c r="E133">
        <v>104000</v>
      </c>
      <c r="F133" s="77">
        <f>Sheet2!M133</f>
        <v>1.0335196279568061E-2</v>
      </c>
      <c r="G133" s="60">
        <f>Sheet2!AD133</f>
        <v>-1.4223834215224249E-2</v>
      </c>
      <c r="H133" s="60">
        <f>Sheet2!AE133</f>
        <v>-2.1883371864075143E-3</v>
      </c>
      <c r="I133" s="60">
        <f>Sheet2!AF133</f>
        <v>-9.4901939441210427E-4</v>
      </c>
      <c r="J133" s="60">
        <f>VAR($F$2:F133)</f>
        <v>8.6465223146233513E-5</v>
      </c>
      <c r="K133" s="60">
        <f>VAR($G$2:G133)</f>
        <v>1.7177590034020583E-4</v>
      </c>
      <c r="L133" s="60">
        <f>VAR($I$2:I133)</f>
        <v>3.1561299174258893E-4</v>
      </c>
      <c r="M133" s="60">
        <f t="shared" si="9"/>
        <v>1.6948515392165093E-4</v>
      </c>
      <c r="N133" s="60">
        <f t="shared" si="10"/>
        <v>2.2876853026009084E-4</v>
      </c>
      <c r="O133" s="60">
        <f t="shared" si="11"/>
        <v>1.5451826929261392E-4</v>
      </c>
      <c r="P133" s="60">
        <f t="shared" si="12"/>
        <v>3.340071237884343E-4</v>
      </c>
      <c r="Q133" s="60"/>
      <c r="R133" s="77"/>
      <c r="S133" s="60"/>
      <c r="T133" s="1"/>
      <c r="U133" s="4"/>
      <c r="V133" s="21"/>
      <c r="W133" s="21"/>
      <c r="X133" s="21"/>
      <c r="Y133" s="21"/>
    </row>
    <row r="134" spans="1:25" x14ac:dyDescent="0.4">
      <c r="A134" s="2">
        <v>132</v>
      </c>
      <c r="B134" s="3">
        <v>43420</v>
      </c>
      <c r="C134">
        <v>286000</v>
      </c>
      <c r="D134">
        <v>29950</v>
      </c>
      <c r="E134">
        <v>102500</v>
      </c>
      <c r="F134" s="77">
        <f>Sheet2!M134</f>
        <v>8.9593634967976622E-4</v>
      </c>
      <c r="G134" s="60">
        <f>Sheet2!AD134</f>
        <v>1.3240424275277241E-2</v>
      </c>
      <c r="H134" s="60">
        <f>Sheet2!AE134</f>
        <v>1.6055110883752511E-3</v>
      </c>
      <c r="I134" s="60">
        <f>Sheet2!AF134</f>
        <v>-1.5715980095177773E-2</v>
      </c>
      <c r="J134" s="60">
        <f>VAR($F$2:F134)</f>
        <v>8.583213592479723E-5</v>
      </c>
      <c r="K134" s="60">
        <f>VAR($G$2:G134)</f>
        <v>1.7177756064804263E-4</v>
      </c>
      <c r="L134" s="60">
        <f>VAR($I$2:I134)</f>
        <v>3.1502958795394886E-4</v>
      </c>
      <c r="M134" s="60">
        <f t="shared" si="9"/>
        <v>1.6572502161458372E-4</v>
      </c>
      <c r="N134" s="60">
        <f t="shared" si="10"/>
        <v>2.2718146603141644E-4</v>
      </c>
      <c r="O134" s="60">
        <f t="shared" si="11"/>
        <v>1.4553450231354192E-4</v>
      </c>
      <c r="P134" s="60">
        <f t="shared" si="12"/>
        <v>3.1402073462978645E-4</v>
      </c>
      <c r="Q134" s="60"/>
      <c r="R134" s="77"/>
      <c r="S134" s="60"/>
      <c r="T134" s="1"/>
      <c r="U134" s="4"/>
      <c r="V134" s="21"/>
      <c r="W134" s="21"/>
      <c r="X134" s="21"/>
      <c r="Y134" s="21"/>
    </row>
    <row r="135" spans="1:25" x14ac:dyDescent="0.4">
      <c r="A135" s="2">
        <v>133</v>
      </c>
      <c r="B135" s="3">
        <v>43423</v>
      </c>
      <c r="C135">
        <v>279500</v>
      </c>
      <c r="D135">
        <v>29600</v>
      </c>
      <c r="E135">
        <v>107000</v>
      </c>
      <c r="F135" s="77">
        <f>Sheet2!M135</f>
        <v>2.9175717333966601E-3</v>
      </c>
      <c r="G135" s="60">
        <f>Sheet2!AD135</f>
        <v>-2.4432963595739991E-2</v>
      </c>
      <c r="H135" s="60">
        <f>Sheet2!AE135</f>
        <v>-1.1917136796547193E-2</v>
      </c>
      <c r="I135" s="60">
        <f>Sheet2!AF135</f>
        <v>3.9759992532344648E-2</v>
      </c>
      <c r="J135" s="60">
        <f>VAR($F$2:F135)</f>
        <v>8.5289913842780097E-5</v>
      </c>
      <c r="K135" s="60">
        <f>VAR($G$2:G135)</f>
        <v>1.7500509230730779E-4</v>
      </c>
      <c r="L135" s="60">
        <f>VAR($I$2:I135)</f>
        <v>3.2465344967078113E-4</v>
      </c>
      <c r="M135" s="60">
        <f t="shared" si="9"/>
        <v>1.5582968243426935E-4</v>
      </c>
      <c r="N135" s="60">
        <f t="shared" si="10"/>
        <v>2.2406910816889249E-4</v>
      </c>
      <c r="O135" s="60">
        <f t="shared" si="11"/>
        <v>1.3695709212602314E-4</v>
      </c>
      <c r="P135" s="60">
        <f t="shared" si="12"/>
        <v>3.0999901237312074E-4</v>
      </c>
      <c r="Q135" s="60"/>
      <c r="R135" s="77"/>
      <c r="S135" s="60"/>
      <c r="T135" s="1"/>
      <c r="U135" s="4"/>
      <c r="V135" s="21"/>
      <c r="W135" s="21"/>
      <c r="X135" s="21"/>
      <c r="Y135" s="21"/>
    </row>
    <row r="136" spans="1:25" x14ac:dyDescent="0.4">
      <c r="A136" s="2">
        <v>134</v>
      </c>
      <c r="B136" s="3">
        <v>43424</v>
      </c>
      <c r="C136">
        <v>287500</v>
      </c>
      <c r="D136">
        <v>30350</v>
      </c>
      <c r="E136">
        <v>107000</v>
      </c>
      <c r="F136" s="77">
        <f>Sheet2!M136</f>
        <v>-9.5850093722389899E-3</v>
      </c>
      <c r="G136" s="60">
        <f>Sheet2!AD136</f>
        <v>3.048237423444157E-2</v>
      </c>
      <c r="H136" s="60">
        <f>Sheet2!AE136</f>
        <v>2.5458881933950003E-2</v>
      </c>
      <c r="I136" s="60">
        <f>Sheet2!AF136</f>
        <v>9.275068244306196E-3</v>
      </c>
      <c r="J136" s="60">
        <f>VAR($F$2:F136)</f>
        <v>8.5228725924882466E-5</v>
      </c>
      <c r="K136" s="60">
        <f>VAR($G$2:G136)</f>
        <v>1.8058570681220868E-4</v>
      </c>
      <c r="L136" s="60">
        <f>VAR($I$2:I136)</f>
        <v>3.2287177963571771E-4</v>
      </c>
      <c r="M136" s="60">
        <f t="shared" si="9"/>
        <v>1.469906349773841E-4</v>
      </c>
      <c r="N136" s="60">
        <f t="shared" si="10"/>
        <v>2.4644314428300427E-4</v>
      </c>
      <c r="O136" s="60">
        <f t="shared" si="11"/>
        <v>1.3726075556411889E-4</v>
      </c>
      <c r="P136" s="60">
        <f t="shared" si="12"/>
        <v>3.8625049200105972E-4</v>
      </c>
      <c r="Q136" s="60"/>
      <c r="R136" s="77"/>
      <c r="S136" s="60"/>
      <c r="T136" s="1"/>
      <c r="U136" s="4"/>
      <c r="V136" s="21"/>
      <c r="W136" s="21"/>
      <c r="X136" s="21"/>
      <c r="Y136" s="21"/>
    </row>
    <row r="137" spans="1:25" x14ac:dyDescent="0.4">
      <c r="A137" s="2">
        <v>135</v>
      </c>
      <c r="B137" s="3">
        <v>43425</v>
      </c>
      <c r="C137">
        <v>281500</v>
      </c>
      <c r="D137">
        <v>30550</v>
      </c>
      <c r="E137">
        <v>107500</v>
      </c>
      <c r="F137" s="77">
        <f>Sheet2!M137</f>
        <v>-4.3803347383545811E-3</v>
      </c>
      <c r="G137" s="60">
        <f>Sheet2!AD137</f>
        <v>-2.0371058039365626E-2</v>
      </c>
      <c r="H137" s="60">
        <f>Sheet2!AE137</f>
        <v>6.7555792617348094E-3</v>
      </c>
      <c r="I137" s="60">
        <f>Sheet2!AF137</f>
        <v>8.7413442159666836E-3</v>
      </c>
      <c r="J137" s="60">
        <f>VAR($F$2:F137)</f>
        <v>8.4689696072584583E-5</v>
      </c>
      <c r="K137" s="60">
        <f>VAR($G$2:G137)</f>
        <v>1.8236481766604665E-4</v>
      </c>
      <c r="L137" s="60">
        <f>VAR($I$2:I137)</f>
        <v>3.21036761566249E-4</v>
      </c>
      <c r="M137" s="60">
        <f t="shared" si="9"/>
        <v>1.436835411586956E-4</v>
      </c>
      <c r="N137" s="60">
        <f t="shared" si="10"/>
        <v>2.8740706396413688E-4</v>
      </c>
      <c r="O137" s="60">
        <f t="shared" si="11"/>
        <v>1.6791439038988014E-4</v>
      </c>
      <c r="P137" s="60">
        <f t="shared" si="12"/>
        <v>3.6823707593718839E-4</v>
      </c>
      <c r="Q137" s="60"/>
      <c r="R137" s="77"/>
      <c r="S137" s="60"/>
      <c r="T137" s="1"/>
      <c r="U137" s="4"/>
      <c r="V137" s="21"/>
      <c r="W137" s="21"/>
      <c r="X137" s="21"/>
      <c r="Y137" s="21"/>
    </row>
    <row r="138" spans="1:25" x14ac:dyDescent="0.4">
      <c r="A138" s="2">
        <v>136</v>
      </c>
      <c r="B138" s="3">
        <v>43426</v>
      </c>
      <c r="C138">
        <v>283500</v>
      </c>
      <c r="D138">
        <v>30550</v>
      </c>
      <c r="E138">
        <v>106500</v>
      </c>
      <c r="F138" s="77">
        <f>Sheet2!M138</f>
        <v>-1.4119576201316398E-3</v>
      </c>
      <c r="G138" s="60">
        <f>Sheet2!AD138</f>
        <v>6.9193250437197982E-3</v>
      </c>
      <c r="H138" s="60">
        <f>Sheet2!AE138</f>
        <v>4.5219786657716359E-5</v>
      </c>
      <c r="I138" s="60">
        <f>Sheet2!AF138</f>
        <v>-8.2298111106094349E-3</v>
      </c>
      <c r="J138" s="60">
        <f>VAR($F$2:F138)</f>
        <v>8.4069173329096123E-5</v>
      </c>
      <c r="K138" s="60">
        <f>VAR($G$2:G138)</f>
        <v>1.8136673623011016E-4</v>
      </c>
      <c r="L138" s="60">
        <f>VAR($I$2:I138)</f>
        <v>3.1918323288672955E-4</v>
      </c>
      <c r="M138" s="60">
        <f t="shared" si="9"/>
        <v>1.36213768634376E-4</v>
      </c>
      <c r="N138" s="60">
        <f t="shared" si="10"/>
        <v>2.9506144046488082E-4</v>
      </c>
      <c r="O138" s="60">
        <f t="shared" si="11"/>
        <v>1.6057779803618221E-4</v>
      </c>
      <c r="P138" s="60">
        <f t="shared" si="12"/>
        <v>3.5072751730307793E-4</v>
      </c>
      <c r="Q138" s="60"/>
      <c r="R138" s="77"/>
      <c r="S138" s="60"/>
      <c r="T138" s="1"/>
      <c r="U138" s="4"/>
      <c r="V138" s="21"/>
      <c r="W138" s="21"/>
      <c r="X138" s="21"/>
      <c r="Y138" s="21"/>
    </row>
    <row r="139" spans="1:25" x14ac:dyDescent="0.4">
      <c r="A139" s="2">
        <v>137</v>
      </c>
      <c r="B139" s="3">
        <v>43427</v>
      </c>
      <c r="C139">
        <v>280500</v>
      </c>
      <c r="D139">
        <v>30200</v>
      </c>
      <c r="E139">
        <v>108000</v>
      </c>
      <c r="F139" s="77">
        <f>Sheet2!M139</f>
        <v>-4.86399400350024E-3</v>
      </c>
      <c r="G139" s="60">
        <f>Sheet2!AD139</f>
        <v>-9.77570682880919E-3</v>
      </c>
      <c r="H139" s="60">
        <f>Sheet2!AE139</f>
        <v>-1.1312181814585069E-2</v>
      </c>
      <c r="I139" s="60">
        <f>Sheet2!AF139</f>
        <v>1.8548401807335017E-2</v>
      </c>
      <c r="J139" s="60">
        <f>VAR($F$2:F139)</f>
        <v>8.3571268029530838E-5</v>
      </c>
      <c r="K139" s="60">
        <f>VAR($G$2:G139)</f>
        <v>1.8075191757683024E-4</v>
      </c>
      <c r="L139" s="60">
        <f>VAR($I$2:I139)</f>
        <v>3.193347203494775E-4</v>
      </c>
      <c r="M139" s="60">
        <f t="shared" si="9"/>
        <v>1.2816055997557629E-4</v>
      </c>
      <c r="N139" s="60">
        <f t="shared" si="10"/>
        <v>2.8023037758062683E-4</v>
      </c>
      <c r="O139" s="60">
        <f t="shared" si="11"/>
        <v>1.509432528437576E-4</v>
      </c>
      <c r="P139" s="60">
        <f t="shared" si="12"/>
        <v>3.3374765371987187E-4</v>
      </c>
      <c r="Q139" s="60"/>
      <c r="R139" s="77"/>
      <c r="S139" s="60"/>
      <c r="T139" s="1"/>
      <c r="U139" s="4"/>
      <c r="V139" s="21"/>
      <c r="W139" s="21"/>
      <c r="X139" s="21"/>
      <c r="Y139" s="21"/>
    </row>
    <row r="140" spans="1:25" x14ac:dyDescent="0.4">
      <c r="A140" s="2">
        <v>138</v>
      </c>
      <c r="B140" s="3">
        <v>43430</v>
      </c>
      <c r="C140">
        <v>279000</v>
      </c>
      <c r="D140">
        <v>29650</v>
      </c>
      <c r="E140">
        <v>112500</v>
      </c>
      <c r="F140" s="77">
        <f>Sheet2!M140</f>
        <v>1.3398658743529064E-2</v>
      </c>
      <c r="G140" s="60">
        <f>Sheet2!AD140</f>
        <v>-9.9115525831071673E-3</v>
      </c>
      <c r="H140" s="60">
        <f>Sheet2!AE140</f>
        <v>-1.9044038105088638E-2</v>
      </c>
      <c r="I140" s="60">
        <f>Sheet2!AF140</f>
        <v>2.7152862346989635E-2</v>
      </c>
      <c r="J140" s="60">
        <f>VAR($F$2:F140)</f>
        <v>8.4435828068629522E-5</v>
      </c>
      <c r="K140" s="60">
        <f>VAR($G$2:G140)</f>
        <v>1.8015520856325319E-4</v>
      </c>
      <c r="L140" s="60">
        <f>VAR($I$2:I140)</f>
        <v>3.2225556535362234E-4</v>
      </c>
      <c r="M140" s="60">
        <f t="shared" si="9"/>
        <v>1.2189043263700688E-4</v>
      </c>
      <c r="N140" s="60">
        <f t="shared" si="10"/>
        <v>2.6915042156595885E-4</v>
      </c>
      <c r="O140" s="60">
        <f t="shared" si="11"/>
        <v>1.4956458511750589E-4</v>
      </c>
      <c r="P140" s="60">
        <f t="shared" si="12"/>
        <v>3.3436538707306049E-4</v>
      </c>
      <c r="Q140" s="60"/>
      <c r="R140" s="77"/>
      <c r="S140" s="60"/>
      <c r="T140" s="1"/>
      <c r="U140" s="4"/>
      <c r="V140" s="21"/>
      <c r="W140" s="21"/>
      <c r="X140" s="21"/>
      <c r="Y140" s="21"/>
    </row>
    <row r="141" spans="1:25" x14ac:dyDescent="0.4">
      <c r="A141" s="2">
        <v>139</v>
      </c>
      <c r="B141" s="3">
        <v>43431</v>
      </c>
      <c r="C141">
        <v>276500</v>
      </c>
      <c r="D141">
        <v>29700</v>
      </c>
      <c r="E141">
        <v>110500</v>
      </c>
      <c r="F141" s="77">
        <f>Sheet2!M141</f>
        <v>8.9431836286892191E-3</v>
      </c>
      <c r="G141" s="60">
        <f>Sheet2!AD141</f>
        <v>-1.2230150318863271E-2</v>
      </c>
      <c r="H141" s="60">
        <f>Sheet2!AE141</f>
        <v>1.234107609424653E-3</v>
      </c>
      <c r="I141" s="60">
        <f>Sheet2!AF141</f>
        <v>-2.7159008714741043E-2</v>
      </c>
      <c r="J141" s="60">
        <f>VAR($F$2:F141)</f>
        <v>8.4505558108560172E-5</v>
      </c>
      <c r="K141" s="60">
        <f>VAR($G$2:G141)</f>
        <v>1.7992276467648248E-4</v>
      </c>
      <c r="L141" s="60">
        <f>VAR($I$2:I141)</f>
        <v>3.2535115795357446E-4</v>
      </c>
      <c r="M141" s="60">
        <f t="shared" si="9"/>
        <v>1.2534845004631934E-4</v>
      </c>
      <c r="N141" s="60">
        <f t="shared" si="10"/>
        <v>2.5889572874846319E-4</v>
      </c>
      <c r="O141" s="60">
        <f t="shared" si="11"/>
        <v>1.6235123325133963E-4</v>
      </c>
      <c r="P141" s="60">
        <f t="shared" si="12"/>
        <v>3.5854013986675096E-4</v>
      </c>
      <c r="Q141" s="60"/>
      <c r="R141" s="77"/>
      <c r="S141" s="60"/>
      <c r="T141" s="1"/>
      <c r="U141" s="4"/>
      <c r="V141" s="21"/>
      <c r="W141" s="21"/>
      <c r="X141" s="21"/>
      <c r="Y141" s="21"/>
    </row>
    <row r="142" spans="1:25" x14ac:dyDescent="0.4">
      <c r="A142" s="2">
        <v>140</v>
      </c>
      <c r="B142" s="3">
        <v>43432</v>
      </c>
      <c r="C142">
        <v>280500</v>
      </c>
      <c r="D142">
        <v>30300</v>
      </c>
      <c r="E142">
        <v>112000</v>
      </c>
      <c r="F142" s="77">
        <f>Sheet2!M142</f>
        <v>5.5135706181247638E-3</v>
      </c>
      <c r="G142" s="60">
        <f>Sheet2!AD142</f>
        <v>1.2150111093566307E-2</v>
      </c>
      <c r="H142" s="60">
        <f>Sheet2!AE142</f>
        <v>1.9714139461082421E-2</v>
      </c>
      <c r="I142" s="60">
        <f>Sheet2!AF142</f>
        <v>7.6857659669316344E-3</v>
      </c>
      <c r="J142" s="60">
        <f>VAR($F$2:F142)</f>
        <v>8.4177892138837337E-5</v>
      </c>
      <c r="K142" s="60">
        <f>VAR($G$2:G142)</f>
        <v>1.7970441195101208E-4</v>
      </c>
      <c r="L142" s="60">
        <f>VAR($I$2:I142)</f>
        <v>3.2342726522868775E-4</v>
      </c>
      <c r="M142" s="60">
        <f t="shared" si="9"/>
        <v>1.2262637504852747E-4</v>
      </c>
      <c r="N142" s="60">
        <f t="shared" si="10"/>
        <v>2.5233657963287488E-4</v>
      </c>
      <c r="O142" s="60">
        <f t="shared" si="11"/>
        <v>1.5270154055175764E-4</v>
      </c>
      <c r="P142" s="60">
        <f t="shared" si="12"/>
        <v>3.8128443673678873E-4</v>
      </c>
      <c r="Q142" s="60"/>
      <c r="R142" s="77"/>
      <c r="S142" s="60"/>
      <c r="T142" s="1"/>
      <c r="U142" s="4"/>
      <c r="V142" s="21"/>
      <c r="W142" s="21"/>
      <c r="X142" s="21"/>
      <c r="Y142" s="21"/>
    </row>
    <row r="143" spans="1:25" x14ac:dyDescent="0.4">
      <c r="A143" s="2">
        <v>141</v>
      </c>
      <c r="B143" s="3">
        <v>43433</v>
      </c>
      <c r="C143">
        <v>277500</v>
      </c>
      <c r="D143">
        <v>29950</v>
      </c>
      <c r="E143">
        <v>112000</v>
      </c>
      <c r="F143" s="77">
        <f>Sheet2!M143</f>
        <v>3.0840092978549299E-3</v>
      </c>
      <c r="G143" s="60">
        <f>Sheet2!AD143</f>
        <v>-1.2245562411202952E-2</v>
      </c>
      <c r="H143" s="60">
        <f>Sheet2!AE143</f>
        <v>-1.1788534220279442E-2</v>
      </c>
      <c r="I143" s="60">
        <f>Sheet2!AF143</f>
        <v>-3.3721951079335017E-3</v>
      </c>
      <c r="J143" s="60">
        <f>VAR($F$2:F143)</f>
        <v>8.3680650325886402E-5</v>
      </c>
      <c r="K143" s="60">
        <f>VAR($G$2:G143)</f>
        <v>1.7948118808260602E-4</v>
      </c>
      <c r="L143" s="60">
        <f>VAR($I$2:I143)</f>
        <v>3.2122476396860626E-4</v>
      </c>
      <c r="M143" s="60">
        <f t="shared" si="9"/>
        <v>1.1709276020327874E-4</v>
      </c>
      <c r="N143" s="60">
        <f t="shared" si="10"/>
        <v>2.4605389683006256E-4</v>
      </c>
      <c r="O143" s="60">
        <f t="shared" si="11"/>
        <v>1.6685828580011261E-4</v>
      </c>
      <c r="P143" s="60">
        <f t="shared" si="12"/>
        <v>3.6195163044248804E-4</v>
      </c>
      <c r="Q143" s="60"/>
      <c r="R143" s="77"/>
      <c r="S143" s="60"/>
      <c r="T143" s="1"/>
      <c r="U143" s="4"/>
      <c r="V143" s="21"/>
      <c r="W143" s="21"/>
      <c r="X143" s="21"/>
      <c r="Y143" s="21"/>
    </row>
    <row r="144" spans="1:25" x14ac:dyDescent="0.4">
      <c r="A144" s="2">
        <v>142</v>
      </c>
      <c r="B144" s="3">
        <v>43434</v>
      </c>
      <c r="C144">
        <v>272500</v>
      </c>
      <c r="D144">
        <v>30500</v>
      </c>
      <c r="E144">
        <v>112500</v>
      </c>
      <c r="F144" s="77">
        <f>Sheet2!M144</f>
        <v>-9.8114555326564712E-3</v>
      </c>
      <c r="G144" s="60">
        <f>Sheet2!AD144</f>
        <v>-1.5853403141869442E-2</v>
      </c>
      <c r="H144" s="60">
        <f>Sheet2!AE144</f>
        <v>1.8644932046719565E-2</v>
      </c>
      <c r="I144" s="60">
        <f>Sheet2!AF144</f>
        <v>1.3955475899345446E-2</v>
      </c>
      <c r="J144" s="60">
        <f>VAR($F$2:F144)</f>
        <v>8.3677861795887005E-5</v>
      </c>
      <c r="K144" s="60">
        <f>VAR($G$2:G144)</f>
        <v>1.799497066848856E-4</v>
      </c>
      <c r="L144" s="60">
        <f>VAR($I$2:I144)</f>
        <v>3.2028515816135572E-4</v>
      </c>
      <c r="M144" s="60">
        <f t="shared" si="9"/>
        <v>1.1063786139203735E-4</v>
      </c>
      <c r="N144" s="60">
        <f t="shared" si="10"/>
        <v>2.402878909462588E-4</v>
      </c>
      <c r="O144" s="60">
        <f t="shared" si="11"/>
        <v>1.6518496099586781E-4</v>
      </c>
      <c r="P144" s="60">
        <f t="shared" si="12"/>
        <v>3.4091683460669699E-4</v>
      </c>
      <c r="Q144" s="60"/>
      <c r="R144" s="77"/>
      <c r="S144" s="60"/>
      <c r="T144" s="1"/>
      <c r="U144" s="4"/>
      <c r="V144" s="21"/>
      <c r="W144" s="21"/>
      <c r="X144" s="21"/>
      <c r="Y144" s="21"/>
    </row>
    <row r="145" spans="1:25" x14ac:dyDescent="0.4">
      <c r="A145" s="2">
        <v>143</v>
      </c>
      <c r="B145" s="3">
        <v>43437</v>
      </c>
      <c r="C145">
        <v>270500</v>
      </c>
      <c r="D145">
        <v>30350</v>
      </c>
      <c r="E145">
        <v>113500</v>
      </c>
      <c r="F145" s="77">
        <f>Sheet2!M145</f>
        <v>1.8134248072074227E-2</v>
      </c>
      <c r="G145" s="60">
        <f>Sheet2!AD145</f>
        <v>-1.3319559598033721E-2</v>
      </c>
      <c r="H145" s="60">
        <f>Sheet2!AE145</f>
        <v>-5.821249734739159E-3</v>
      </c>
      <c r="I145" s="60">
        <f>Sheet2!AF145</f>
        <v>-9.5469742413057789E-3</v>
      </c>
      <c r="J145" s="60">
        <f>VAR($F$2:F145)</f>
        <v>8.556064469270352E-5</v>
      </c>
      <c r="K145" s="60">
        <f>VAR($G$2:G145)</f>
        <v>1.7988231664018979E-4</v>
      </c>
      <c r="L145" s="60">
        <f>VAR($I$2:I145)</f>
        <v>3.1871867805347384E-4</v>
      </c>
      <c r="M145" s="60">
        <f t="shared" si="9"/>
        <v>1.0977546928867282E-4</v>
      </c>
      <c r="N145" s="60">
        <f t="shared" si="10"/>
        <v>2.4095044096020143E-4</v>
      </c>
      <c r="O145" s="60">
        <f t="shared" si="11"/>
        <v>1.7613187279772317E-4</v>
      </c>
      <c r="P145" s="60">
        <f t="shared" si="12"/>
        <v>3.3214714298492786E-4</v>
      </c>
      <c r="Q145" s="60"/>
      <c r="R145" s="77"/>
      <c r="S145" s="60"/>
      <c r="T145" s="1"/>
      <c r="U145" s="4"/>
      <c r="V145" s="21"/>
      <c r="W145" s="21"/>
      <c r="X145" s="21"/>
      <c r="Y145" s="21"/>
    </row>
    <row r="146" spans="1:25" x14ac:dyDescent="0.4">
      <c r="A146" s="2">
        <v>144</v>
      </c>
      <c r="B146" s="3">
        <v>43438</v>
      </c>
      <c r="C146">
        <v>272000</v>
      </c>
      <c r="D146">
        <v>30050</v>
      </c>
      <c r="E146">
        <v>113500</v>
      </c>
      <c r="F146" s="77">
        <f>Sheet2!M146</f>
        <v>-1.0028403096351534E-2</v>
      </c>
      <c r="G146" s="60">
        <f>Sheet2!AD146</f>
        <v>7.9231783056444311E-3</v>
      </c>
      <c r="H146" s="60">
        <f>Sheet2!AE146</f>
        <v>-9.4758912954233821E-3</v>
      </c>
      <c r="I146" s="60">
        <f>Sheet2!AF146</f>
        <v>9.7177005699510439E-3</v>
      </c>
      <c r="J146" s="60">
        <f>VAR($F$2:F146)</f>
        <v>8.5581302779852493E-5</v>
      </c>
      <c r="K146" s="60">
        <f>VAR($G$2:G146)</f>
        <v>1.791011353609127E-4</v>
      </c>
      <c r="L146" s="60">
        <f>VAR($I$2:I146)</f>
        <v>3.1712601872355898E-4</v>
      </c>
      <c r="M146" s="60">
        <f t="shared" si="9"/>
        <v>1.2291999831972412E-4</v>
      </c>
      <c r="N146" s="60">
        <f t="shared" si="10"/>
        <v>2.3713805457572368E-4</v>
      </c>
      <c r="O146" s="60">
        <f t="shared" si="11"/>
        <v>1.6759717733831183E-4</v>
      </c>
      <c r="P146" s="60">
        <f t="shared" si="12"/>
        <v>3.1768699743568154E-4</v>
      </c>
      <c r="Q146" s="60"/>
      <c r="R146" s="77"/>
      <c r="S146" s="60"/>
      <c r="T146" s="1"/>
      <c r="U146" s="4"/>
      <c r="V146" s="21"/>
      <c r="W146" s="21"/>
      <c r="X146" s="21"/>
      <c r="Y146" s="21"/>
    </row>
    <row r="147" spans="1:25" x14ac:dyDescent="0.4">
      <c r="A147" s="2">
        <v>145</v>
      </c>
      <c r="B147" s="3">
        <v>43439</v>
      </c>
      <c r="C147">
        <v>274500</v>
      </c>
      <c r="D147">
        <v>30100</v>
      </c>
      <c r="E147">
        <v>114500</v>
      </c>
      <c r="F147" s="77">
        <f>Sheet2!M147</f>
        <v>-6.1172746291502647E-3</v>
      </c>
      <c r="G147" s="60">
        <f>Sheet2!AD147</f>
        <v>1.0383306975592532E-2</v>
      </c>
      <c r="H147" s="60">
        <f>Sheet2!AE147</f>
        <v>1.9331249128477471E-3</v>
      </c>
      <c r="I147" s="60">
        <f>Sheet2!AF147</f>
        <v>1.4585274389777384E-2</v>
      </c>
      <c r="J147" s="60">
        <f>VAR($F$2:F147)</f>
        <v>8.5195702124143683E-5</v>
      </c>
      <c r="K147" s="60">
        <f>VAR($G$2:G147)</f>
        <v>1.7864151607071134E-4</v>
      </c>
      <c r="L147" s="60">
        <f>VAR($I$2:I147)</f>
        <v>3.163373644723995E-4</v>
      </c>
      <c r="M147" s="60">
        <f t="shared" si="9"/>
        <v>1.2157893054031545E-4</v>
      </c>
      <c r="N147" s="60">
        <f t="shared" si="10"/>
        <v>2.266763765689623E-4</v>
      </c>
      <c r="O147" s="60">
        <f t="shared" si="11"/>
        <v>1.6292889764857394E-4</v>
      </c>
      <c r="P147" s="60">
        <f t="shared" si="12"/>
        <v>3.0429179985157423E-4</v>
      </c>
      <c r="Q147" s="60"/>
      <c r="R147" s="77"/>
      <c r="S147" s="60"/>
      <c r="T147" s="1"/>
      <c r="U147" s="4"/>
      <c r="V147" s="21"/>
      <c r="W147" s="21"/>
      <c r="X147" s="21"/>
      <c r="Y147" s="21"/>
    </row>
    <row r="148" spans="1:25" x14ac:dyDescent="0.4">
      <c r="A148" s="2">
        <v>146</v>
      </c>
      <c r="B148" s="3">
        <v>43440</v>
      </c>
      <c r="C148">
        <v>276000</v>
      </c>
      <c r="D148">
        <v>30400</v>
      </c>
      <c r="E148">
        <v>116000</v>
      </c>
      <c r="F148" s="77">
        <f>Sheet2!M148</f>
        <v>-1.5511796197188073E-2</v>
      </c>
      <c r="G148" s="60">
        <f>Sheet2!AD148</f>
        <v>9.4678677532991362E-3</v>
      </c>
      <c r="H148" s="60">
        <f>Sheet2!AE148</f>
        <v>1.063806768227272E-2</v>
      </c>
      <c r="I148" s="60">
        <f>Sheet2!AF148</f>
        <v>2.820704566603497E-2</v>
      </c>
      <c r="J148" s="60">
        <f>VAR($F$2:F148)</f>
        <v>8.6106828549088217E-5</v>
      </c>
      <c r="K148" s="60">
        <f>VAR($G$2:G148)</f>
        <v>1.7805178822496707E-4</v>
      </c>
      <c r="L148" s="60">
        <f>VAR($I$2:I148)</f>
        <v>3.1943288780596755E-4</v>
      </c>
      <c r="M148" s="60">
        <f t="shared" si="9"/>
        <v>1.1652945764120325E-4</v>
      </c>
      <c r="N148" s="60">
        <f t="shared" si="10"/>
        <v>2.1954457779978787E-4</v>
      </c>
      <c r="O148" s="60">
        <f t="shared" si="11"/>
        <v>1.5337738210537984E-4</v>
      </c>
      <c r="P148" s="60">
        <f t="shared" si="12"/>
        <v>2.9879810560198551E-4</v>
      </c>
      <c r="Q148" s="60"/>
      <c r="R148" s="77"/>
      <c r="S148" s="60"/>
      <c r="T148" s="1"/>
      <c r="U148" s="4"/>
      <c r="V148" s="21"/>
      <c r="W148" s="21"/>
      <c r="X148" s="21"/>
      <c r="Y148" s="21"/>
    </row>
    <row r="149" spans="1:25" x14ac:dyDescent="0.4">
      <c r="A149" s="2">
        <v>147</v>
      </c>
      <c r="B149" s="3">
        <v>43441</v>
      </c>
      <c r="C149">
        <v>271500</v>
      </c>
      <c r="D149">
        <v>30300</v>
      </c>
      <c r="E149">
        <v>114500</v>
      </c>
      <c r="F149" s="77">
        <f>Sheet2!M149</f>
        <v>4.5995441941534283E-3</v>
      </c>
      <c r="G149" s="60">
        <f>Sheet2!AD149</f>
        <v>-1.8380639327381501E-2</v>
      </c>
      <c r="H149" s="60">
        <f>Sheet2!AE149</f>
        <v>-3.5376393987143085E-3</v>
      </c>
      <c r="I149" s="60">
        <f>Sheet2!AF149</f>
        <v>-1.7900495630328764E-2</v>
      </c>
      <c r="J149" s="60">
        <f>VAR($F$2:F149)</f>
        <v>8.5717321736095142E-5</v>
      </c>
      <c r="K149" s="60">
        <f>VAR($G$2:G149)</f>
        <v>1.7909379786568808E-4</v>
      </c>
      <c r="L149" s="60">
        <f>VAR($I$2:I149)</f>
        <v>3.1956838882297219E-4</v>
      </c>
      <c r="M149" s="60">
        <f t="shared" si="9"/>
        <v>1.2397463945851696E-4</v>
      </c>
      <c r="N149" s="60">
        <f t="shared" si="10"/>
        <v>2.1175033431943829E-4</v>
      </c>
      <c r="O149" s="60">
        <f t="shared" si="11"/>
        <v>1.5096484821981398E-4</v>
      </c>
      <c r="P149" s="60">
        <f t="shared" si="12"/>
        <v>3.2860846477821335E-4</v>
      </c>
      <c r="Q149" s="60"/>
      <c r="R149" s="77"/>
      <c r="S149" s="60"/>
      <c r="T149" s="1"/>
      <c r="U149" s="4"/>
      <c r="V149" s="21"/>
      <c r="W149" s="21"/>
      <c r="X149" s="21"/>
      <c r="Y149" s="21"/>
    </row>
    <row r="150" spans="1:25" x14ac:dyDescent="0.4">
      <c r="A150" s="2">
        <v>148</v>
      </c>
      <c r="B150" s="3">
        <v>43444</v>
      </c>
      <c r="C150">
        <v>272000</v>
      </c>
      <c r="D150">
        <v>30900</v>
      </c>
      <c r="E150">
        <v>111000</v>
      </c>
      <c r="F150" s="77">
        <f>Sheet2!M150</f>
        <v>-1.0490580433349229E-2</v>
      </c>
      <c r="G150" s="60">
        <f>Sheet2!AD150</f>
        <v>4.370107614207413E-3</v>
      </c>
      <c r="H150" s="60">
        <f>Sheet2!AE150</f>
        <v>2.0088575861304931E-2</v>
      </c>
      <c r="I150" s="60">
        <f>Sheet2!AF150</f>
        <v>-2.0865537428816288E-2</v>
      </c>
      <c r="J150" s="60">
        <f>VAR($F$2:F150)</f>
        <v>8.5774472641429327E-5</v>
      </c>
      <c r="K150" s="60">
        <f>VAR($G$2:G150)</f>
        <v>1.7802650255755353E-4</v>
      </c>
      <c r="L150" s="60">
        <f>VAR($I$2:I150)</f>
        <v>3.204609646052003E-4</v>
      </c>
      <c r="M150" s="60">
        <f t="shared" si="9"/>
        <v>1.1780550949864416E-4</v>
      </c>
      <c r="N150" s="60">
        <f t="shared" si="10"/>
        <v>2.19316188385269E-4</v>
      </c>
      <c r="O150" s="60">
        <f t="shared" si="11"/>
        <v>1.4265785087754529E-4</v>
      </c>
      <c r="P150" s="60">
        <f t="shared" si="12"/>
        <v>3.2811762152020569E-4</v>
      </c>
      <c r="Q150" s="60"/>
      <c r="R150" s="77"/>
      <c r="S150" s="60"/>
      <c r="T150" s="1"/>
      <c r="U150" s="4"/>
      <c r="V150" s="21"/>
      <c r="W150" s="21"/>
      <c r="X150" s="21"/>
      <c r="Y150" s="21"/>
    </row>
    <row r="151" spans="1:25" x14ac:dyDescent="0.4">
      <c r="A151" s="2">
        <v>149</v>
      </c>
      <c r="B151" s="3">
        <v>43445</v>
      </c>
      <c r="C151">
        <v>274500</v>
      </c>
      <c r="D151">
        <v>31150</v>
      </c>
      <c r="E151">
        <v>107000</v>
      </c>
      <c r="F151" s="77">
        <f>Sheet2!M151</f>
        <v>-1.9994578474979924E-3</v>
      </c>
      <c r="G151" s="60">
        <f>Sheet2!AD151</f>
        <v>9.1629550670120213E-3</v>
      </c>
      <c r="H151" s="60">
        <f>Sheet2!AE151</f>
        <v>8.1314235844264626E-3</v>
      </c>
      <c r="I151" s="60">
        <f>Sheet2!AF151</f>
        <v>-3.4998824174486971E-2</v>
      </c>
      <c r="J151" s="60">
        <f>VAR($F$2:F151)</f>
        <v>8.520809827726812E-5</v>
      </c>
      <c r="K151" s="60">
        <f>VAR($G$2:G151)</f>
        <v>1.7741757853822533E-4</v>
      </c>
      <c r="L151" s="60">
        <f>VAR($I$2:I151)</f>
        <v>3.2662425114550378E-4</v>
      </c>
      <c r="M151" s="60">
        <f t="shared" si="9"/>
        <v>1.173403155984397E-4</v>
      </c>
      <c r="N151" s="60">
        <f t="shared" si="10"/>
        <v>2.0730308751573805E-4</v>
      </c>
      <c r="O151" s="60">
        <f t="shared" si="11"/>
        <v>1.5831143263301677E-4</v>
      </c>
      <c r="P151" s="60">
        <f t="shared" si="12"/>
        <v>3.3455280336059339E-4</v>
      </c>
      <c r="Q151" s="60"/>
      <c r="R151" s="77"/>
      <c r="S151" s="60"/>
      <c r="T151" s="1"/>
      <c r="U151" s="4"/>
      <c r="V151" s="21"/>
      <c r="W151" s="21"/>
      <c r="X151" s="21"/>
      <c r="Y151" s="21"/>
    </row>
    <row r="152" spans="1:25" x14ac:dyDescent="0.4">
      <c r="A152" s="2">
        <v>150</v>
      </c>
      <c r="B152" s="3">
        <v>43446</v>
      </c>
      <c r="C152">
        <v>271500</v>
      </c>
      <c r="D152">
        <v>30800</v>
      </c>
      <c r="E152">
        <v>110000</v>
      </c>
      <c r="F152" s="77">
        <f>Sheet2!M152</f>
        <v>1.4670767485036677E-2</v>
      </c>
      <c r="G152" s="60">
        <f>Sheet2!AD152</f>
        <v>-1.5915731843953524E-2</v>
      </c>
      <c r="H152" s="60">
        <f>Sheet2!AE152</f>
        <v>-1.2024731044406508E-2</v>
      </c>
      <c r="I152" s="60">
        <f>Sheet2!AF152</f>
        <v>1.2712474888799547E-2</v>
      </c>
      <c r="J152" s="60">
        <f>VAR($F$2:F152)</f>
        <v>8.6230575251022875E-5</v>
      </c>
      <c r="K152" s="60">
        <f>VAR($G$2:G152)</f>
        <v>1.7788105875404865E-4</v>
      </c>
      <c r="L152" s="60">
        <f>VAR($I$2:I152)</f>
        <v>3.2550355406602471E-4</v>
      </c>
      <c r="M152" s="60">
        <f t="shared" si="9"/>
        <v>1.1053976656356858E-4</v>
      </c>
      <c r="N152" s="60">
        <f t="shared" si="10"/>
        <v>1.9990248699839865E-4</v>
      </c>
      <c r="O152" s="60">
        <f t="shared" si="11"/>
        <v>1.5277994964559778E-4</v>
      </c>
      <c r="P152" s="60">
        <f t="shared" si="12"/>
        <v>3.8797469677475706E-4</v>
      </c>
      <c r="Q152" s="60"/>
      <c r="R152" s="77"/>
      <c r="S152" s="60"/>
      <c r="T152" s="1"/>
      <c r="U152" s="4"/>
      <c r="V152" s="21"/>
      <c r="W152" s="21"/>
      <c r="X152" s="21"/>
      <c r="Y152" s="21"/>
    </row>
    <row r="153" spans="1:25" x14ac:dyDescent="0.4">
      <c r="A153" s="2">
        <v>151</v>
      </c>
      <c r="B153" s="3">
        <v>43447</v>
      </c>
      <c r="C153">
        <v>273500</v>
      </c>
      <c r="D153">
        <v>30350</v>
      </c>
      <c r="E153">
        <v>111500</v>
      </c>
      <c r="F153" s="77">
        <f>Sheet2!M153</f>
        <v>3.9861284736276122E-3</v>
      </c>
      <c r="G153" s="60">
        <f>Sheet2!AD153</f>
        <v>5.5793607502516605E-3</v>
      </c>
      <c r="H153" s="60">
        <f>Sheet2!AE153</f>
        <v>-1.4931532102507035E-2</v>
      </c>
      <c r="I153" s="60">
        <f>Sheet2!AF153</f>
        <v>9.2714599487246051E-3</v>
      </c>
      <c r="J153" s="60">
        <f>VAR($F$2:F153)</f>
        <v>8.5805469398780502E-5</v>
      </c>
      <c r="K153" s="60">
        <f>VAR($G$2:G153)</f>
        <v>1.7692687226510801E-4</v>
      </c>
      <c r="L153" s="60">
        <f>VAR($I$2:I153)</f>
        <v>3.2389362468225477E-4</v>
      </c>
      <c r="M153" s="60">
        <f t="shared" si="9"/>
        <v>1.1682126568575504E-4</v>
      </c>
      <c r="N153" s="60">
        <f t="shared" si="10"/>
        <v>2.031069689862129E-4</v>
      </c>
      <c r="O153" s="60">
        <f t="shared" si="11"/>
        <v>1.5228880206828073E-4</v>
      </c>
      <c r="P153" s="60">
        <f t="shared" si="12"/>
        <v>3.7439263603617314E-4</v>
      </c>
      <c r="Q153" s="60"/>
      <c r="R153" s="77"/>
      <c r="S153" s="60"/>
      <c r="T153" s="1"/>
      <c r="U153" s="4"/>
      <c r="V153" s="21"/>
      <c r="W153" s="21"/>
      <c r="X153" s="21"/>
      <c r="Y153" s="21"/>
    </row>
    <row r="154" spans="1:25" x14ac:dyDescent="0.4">
      <c r="A154" s="2">
        <v>152</v>
      </c>
      <c r="B154" s="3">
        <v>43448</v>
      </c>
      <c r="C154">
        <v>277000</v>
      </c>
      <c r="D154">
        <v>30700</v>
      </c>
      <c r="E154">
        <v>110000</v>
      </c>
      <c r="F154" s="77">
        <f>Sheet2!M154</f>
        <v>-1.3940314419530057E-2</v>
      </c>
      <c r="G154" s="60">
        <f>Sheet2!AD154</f>
        <v>1.626842460204965E-2</v>
      </c>
      <c r="H154" s="60">
        <f>Sheet2!AE154</f>
        <v>1.2111490906554463E-2</v>
      </c>
      <c r="I154" s="60">
        <f>Sheet2!AF154</f>
        <v>7.8669226856573418E-5</v>
      </c>
      <c r="J154" s="60">
        <f>VAR($F$2:F154)</f>
        <v>8.6387955454999079E-5</v>
      </c>
      <c r="K154" s="60">
        <f>VAR($G$2:G154)</f>
        <v>1.775387538804211E-4</v>
      </c>
      <c r="L154" s="60">
        <f>VAR($I$2:I154)</f>
        <v>3.2176288303614514E-4</v>
      </c>
      <c r="M154" s="60">
        <f t="shared" si="9"/>
        <v>1.1076534295710561E-4</v>
      </c>
      <c r="N154" s="60">
        <f t="shared" si="10"/>
        <v>1.9278830682992705E-4</v>
      </c>
      <c r="O154" s="60">
        <f t="shared" si="11"/>
        <v>1.565285129998758E-4</v>
      </c>
      <c r="P154" s="60">
        <f t="shared" si="12"/>
        <v>3.5708667604885102E-4</v>
      </c>
      <c r="Q154" s="60"/>
      <c r="R154" s="77"/>
      <c r="S154" s="60"/>
      <c r="T154" s="1"/>
      <c r="U154" s="4"/>
      <c r="V154" s="21"/>
      <c r="W154" s="21"/>
      <c r="X154" s="21"/>
      <c r="Y154" s="21"/>
    </row>
    <row r="155" spans="1:25" x14ac:dyDescent="0.4">
      <c r="A155" s="2">
        <v>153</v>
      </c>
      <c r="B155" s="3">
        <v>43451</v>
      </c>
      <c r="C155">
        <v>271000</v>
      </c>
      <c r="D155">
        <v>31100</v>
      </c>
      <c r="E155">
        <v>110500</v>
      </c>
      <c r="F155" s="77">
        <f>Sheet2!M155</f>
        <v>3.4239160311626982E-3</v>
      </c>
      <c r="G155" s="60">
        <f>Sheet2!AD155</f>
        <v>-2.3492190349359409E-2</v>
      </c>
      <c r="H155" s="60">
        <f>Sheet2!AE155</f>
        <v>1.2758736094703113E-2</v>
      </c>
      <c r="I155" s="60">
        <f>Sheet2!AF155</f>
        <v>8.2363701411191726E-4</v>
      </c>
      <c r="J155" s="60">
        <f>VAR($F$2:F155)</f>
        <v>8.5938066760660764E-5</v>
      </c>
      <c r="K155" s="60">
        <f>VAR($G$2:G155)</f>
        <v>1.7992932455223505E-4</v>
      </c>
      <c r="L155" s="60">
        <f>VAR($I$2:I155)</f>
        <v>3.1966220227292114E-4</v>
      </c>
      <c r="M155" s="60">
        <f t="shared" si="9"/>
        <v>1.1577936434660075E-4</v>
      </c>
      <c r="N155" s="60">
        <f t="shared" si="10"/>
        <v>1.9710070676208589E-4</v>
      </c>
      <c r="O155" s="60">
        <f t="shared" si="11"/>
        <v>1.5593809493865633E-4</v>
      </c>
      <c r="P155" s="60">
        <f t="shared" si="12"/>
        <v>3.3566184681675524E-4</v>
      </c>
      <c r="Q155" s="60"/>
      <c r="R155" s="77"/>
      <c r="S155" s="60"/>
      <c r="T155" s="1"/>
      <c r="U155" s="4"/>
      <c r="V155" s="21"/>
      <c r="W155" s="21"/>
      <c r="X155" s="21"/>
      <c r="Y155" s="21"/>
    </row>
    <row r="156" spans="1:25" x14ac:dyDescent="0.4">
      <c r="A156" s="2">
        <v>154</v>
      </c>
      <c r="B156" s="3">
        <v>43452</v>
      </c>
      <c r="C156">
        <v>272000</v>
      </c>
      <c r="D156">
        <v>30300</v>
      </c>
      <c r="E156">
        <v>108500</v>
      </c>
      <c r="F156" s="77">
        <f>Sheet2!M156</f>
        <v>-3.8363791644320938E-3</v>
      </c>
      <c r="G156" s="60">
        <f>Sheet2!AD156</f>
        <v>4.2413939251355875E-3</v>
      </c>
      <c r="H156" s="60">
        <f>Sheet2!AE156</f>
        <v>-2.5898752109864035E-2</v>
      </c>
      <c r="I156" s="60">
        <f>Sheet2!AF156</f>
        <v>-1.4729038357157276E-2</v>
      </c>
      <c r="J156" s="60">
        <f>VAR($F$2:F156)</f>
        <v>8.5441391160462959E-5</v>
      </c>
      <c r="K156" s="60">
        <f>VAR($G$2:G156)</f>
        <v>1.788916365517122E-4</v>
      </c>
      <c r="L156" s="60">
        <f>VAR($I$2:I156)</f>
        <v>3.1902952226510684E-4</v>
      </c>
      <c r="M156" s="60">
        <f t="shared" si="9"/>
        <v>1.0953599454511187E-4</v>
      </c>
      <c r="N156" s="60">
        <f t="shared" si="10"/>
        <v>2.1838764480099288E-4</v>
      </c>
      <c r="O156" s="60">
        <f t="shared" si="11"/>
        <v>1.5634893004639374E-4</v>
      </c>
      <c r="P156" s="60">
        <f t="shared" si="12"/>
        <v>3.1556283868361081E-4</v>
      </c>
      <c r="Q156" s="60"/>
      <c r="R156" s="77"/>
      <c r="S156" s="60"/>
      <c r="T156" s="1"/>
      <c r="U156" s="4"/>
      <c r="V156" s="21"/>
      <c r="W156" s="21"/>
      <c r="X156" s="21"/>
      <c r="Y156" s="21"/>
    </row>
    <row r="157" spans="1:25" x14ac:dyDescent="0.4">
      <c r="A157" s="2">
        <v>155</v>
      </c>
      <c r="B157" s="3">
        <v>43453</v>
      </c>
      <c r="C157">
        <v>281500</v>
      </c>
      <c r="D157">
        <v>30850</v>
      </c>
      <c r="E157">
        <v>108000</v>
      </c>
      <c r="F157" s="77">
        <f>Sheet2!M157</f>
        <v>8.491114431326257E-3</v>
      </c>
      <c r="G157" s="60">
        <f>Sheet2!AD157</f>
        <v>3.1235166582104006E-2</v>
      </c>
      <c r="H157" s="60">
        <f>Sheet2!AE157</f>
        <v>1.7559880123982418E-2</v>
      </c>
      <c r="I157" s="60">
        <f>Sheet2!AF157</f>
        <v>-1.3388960983049751E-2</v>
      </c>
      <c r="J157" s="60">
        <f>VAR($F$2:F157)</f>
        <v>8.5440216699253331E-5</v>
      </c>
      <c r="K157" s="60">
        <f>VAR($G$2:G157)</f>
        <v>1.8408411210177217E-4</v>
      </c>
      <c r="L157" s="60">
        <f>VAR($I$2:I157)</f>
        <v>3.181428480636828E-4</v>
      </c>
      <c r="M157" s="60">
        <f t="shared" si="9"/>
        <v>1.0384690317800249E-4</v>
      </c>
      <c r="N157" s="60">
        <f t="shared" si="10"/>
        <v>2.0636375145862391E-4</v>
      </c>
      <c r="O157" s="60">
        <f t="shared" si="11"/>
        <v>1.8721271589450136E-4</v>
      </c>
      <c r="P157" s="60">
        <f t="shared" si="12"/>
        <v>3.0964574261819078E-4</v>
      </c>
      <c r="Q157" s="60"/>
      <c r="R157" s="77"/>
      <c r="S157" s="60"/>
      <c r="T157" s="1"/>
      <c r="U157" s="4"/>
      <c r="V157" s="21"/>
      <c r="W157" s="21"/>
      <c r="X157" s="21"/>
      <c r="Y157" s="21"/>
    </row>
    <row r="158" spans="1:25" x14ac:dyDescent="0.4">
      <c r="A158" s="2">
        <v>156</v>
      </c>
      <c r="B158" s="3">
        <v>43454</v>
      </c>
      <c r="C158">
        <v>278500</v>
      </c>
      <c r="D158">
        <v>30550</v>
      </c>
      <c r="E158">
        <v>103000</v>
      </c>
      <c r="F158" s="77">
        <f>Sheet2!M158</f>
        <v>-8.9055243690818117E-3</v>
      </c>
      <c r="G158" s="60">
        <f>Sheet2!AD158</f>
        <v>-8.6539530906878277E-3</v>
      </c>
      <c r="H158" s="60">
        <f>Sheet2!AE158</f>
        <v>-9.3678877030996411E-3</v>
      </c>
      <c r="I158" s="60">
        <f>Sheet2!AF158</f>
        <v>-3.8805488837550736E-2</v>
      </c>
      <c r="J158" s="60">
        <f>VAR($F$2:F158)</f>
        <v>8.5320039200953657E-5</v>
      </c>
      <c r="K158" s="60">
        <f>VAR($G$2:G158)</f>
        <v>1.8337795665181322E-4</v>
      </c>
      <c r="L158" s="60">
        <f>VAR($I$2:I158)</f>
        <v>3.2571648845622819E-4</v>
      </c>
      <c r="M158" s="60">
        <f t="shared" si="9"/>
        <v>1.0194203044447497E-4</v>
      </c>
      <c r="N158" s="60">
        <f t="shared" si="10"/>
        <v>2.5252006425581372E-4</v>
      </c>
      <c r="O158" s="60">
        <f t="shared" si="11"/>
        <v>1.9448091633894924E-4</v>
      </c>
      <c r="P158" s="60">
        <f t="shared" si="12"/>
        <v>3.0182285463343703E-4</v>
      </c>
      <c r="Q158" s="60"/>
      <c r="R158" s="77"/>
      <c r="S158" s="60"/>
      <c r="T158" s="1"/>
      <c r="U158" s="4"/>
      <c r="V158" s="21"/>
      <c r="W158" s="21"/>
      <c r="X158" s="21"/>
      <c r="Y158" s="21"/>
    </row>
    <row r="159" spans="1:25" x14ac:dyDescent="0.4">
      <c r="A159" s="2">
        <v>157</v>
      </c>
      <c r="B159" s="3">
        <v>43455</v>
      </c>
      <c r="C159">
        <v>277500</v>
      </c>
      <c r="D159">
        <v>30600</v>
      </c>
      <c r="E159">
        <v>104500</v>
      </c>
      <c r="F159" s="77">
        <f>Sheet2!M159</f>
        <v>1.4345492765645243E-3</v>
      </c>
      <c r="G159" s="60">
        <f>Sheet2!AD159</f>
        <v>-4.6010645554340852E-3</v>
      </c>
      <c r="H159" s="60">
        <f>Sheet2!AE159</f>
        <v>1.5441895984220975E-3</v>
      </c>
      <c r="I159" s="60">
        <f>Sheet2!AF159</f>
        <v>1.2732515625553539E-2</v>
      </c>
      <c r="J159" s="60">
        <f>VAR($F$2:F159)</f>
        <v>8.4807220511235739E-5</v>
      </c>
      <c r="K159" s="60">
        <f>VAR($G$2:G159)</f>
        <v>1.8233911235593901E-4</v>
      </c>
      <c r="L159" s="60">
        <f>VAR($I$2:I159)</f>
        <v>3.2470105157859935E-4</v>
      </c>
      <c r="M159" s="60">
        <f t="shared" si="9"/>
        <v>1.0058401047510507E-4</v>
      </c>
      <c r="N159" s="60">
        <f t="shared" si="10"/>
        <v>2.4186231464621441E-4</v>
      </c>
      <c r="O159" s="60">
        <f t="shared" si="11"/>
        <v>1.8807750055968543E-4</v>
      </c>
      <c r="P159" s="60">
        <f t="shared" si="12"/>
        <v>3.7406544119070732E-4</v>
      </c>
      <c r="Q159" s="60"/>
      <c r="R159" s="77"/>
      <c r="S159" s="60"/>
      <c r="T159" s="1"/>
      <c r="U159" s="4"/>
      <c r="V159" s="21"/>
      <c r="W159" s="21"/>
      <c r="X159" s="21"/>
      <c r="Y159" s="21"/>
    </row>
    <row r="160" spans="1:25" x14ac:dyDescent="0.4">
      <c r="A160" s="2">
        <v>158</v>
      </c>
      <c r="B160" s="3">
        <v>43458</v>
      </c>
      <c r="C160">
        <v>282500</v>
      </c>
      <c r="D160">
        <v>30550</v>
      </c>
      <c r="E160">
        <v>101000</v>
      </c>
      <c r="F160" s="77">
        <f>Sheet2!M160</f>
        <v>-1.8130964162607569E-3</v>
      </c>
      <c r="G160" s="60">
        <f>Sheet2!AD160</f>
        <v>1.781614793304586E-2</v>
      </c>
      <c r="H160" s="60">
        <f>Sheet2!AE160</f>
        <v>-1.5708881815330842E-3</v>
      </c>
      <c r="I160" s="60">
        <f>Sheet2!AF160</f>
        <v>-3.2550053297890749E-2</v>
      </c>
      <c r="J160" s="60">
        <f>VAR($F$2:F160)</f>
        <v>8.4277559216095014E-5</v>
      </c>
      <c r="K160" s="60">
        <f>VAR($G$2:G160)</f>
        <v>1.8320658356990593E-4</v>
      </c>
      <c r="L160" s="60">
        <f>VAR($I$2:I160)</f>
        <v>3.2925965458123572E-4</v>
      </c>
      <c r="M160" s="60">
        <f t="shared" si="9"/>
        <v>9.467244574421227E-5</v>
      </c>
      <c r="N160" s="60">
        <f t="shared" si="10"/>
        <v>2.2862076347003786E-4</v>
      </c>
      <c r="O160" s="60">
        <f t="shared" si="11"/>
        <v>1.769359218170568E-4</v>
      </c>
      <c r="P160" s="60">
        <f t="shared" si="12"/>
        <v>3.6134853196856278E-4</v>
      </c>
      <c r="Q160" s="60"/>
      <c r="R160" s="77"/>
      <c r="S160" s="60"/>
      <c r="T160" s="1"/>
      <c r="U160" s="4"/>
      <c r="V160" s="21"/>
      <c r="W160" s="21"/>
      <c r="X160" s="21"/>
      <c r="Y160" s="21"/>
    </row>
    <row r="161" spans="1:25" x14ac:dyDescent="0.4">
      <c r="A161" s="2">
        <v>159</v>
      </c>
      <c r="B161" s="3">
        <v>43460</v>
      </c>
      <c r="C161">
        <v>278500</v>
      </c>
      <c r="D161">
        <v>30200</v>
      </c>
      <c r="E161">
        <v>98500</v>
      </c>
      <c r="F161" s="77">
        <f>Sheet2!M161</f>
        <v>-1.2717499953604976E-2</v>
      </c>
      <c r="G161" s="60">
        <f>Sheet2!AD161</f>
        <v>-1.1070342968684614E-2</v>
      </c>
      <c r="H161" s="60">
        <f>Sheet2!AE161</f>
        <v>-1.093598274326058E-2</v>
      </c>
      <c r="I161" s="60">
        <f>Sheet2!AF161</f>
        <v>-1.2661788969902138E-2</v>
      </c>
      <c r="J161" s="60">
        <f>VAR($F$2:F161)</f>
        <v>8.4641479416939529E-5</v>
      </c>
      <c r="K161" s="60">
        <f>VAR($G$2:G161)</f>
        <v>1.8282038861821708E-4</v>
      </c>
      <c r="L161" s="60">
        <f>VAR($I$2:I161)</f>
        <v>3.2813990894323087E-4</v>
      </c>
      <c r="M161" s="60">
        <f t="shared" si="9"/>
        <v>8.9189338116438984E-5</v>
      </c>
      <c r="N161" s="60">
        <f t="shared" si="10"/>
        <v>2.3394842529216606E-4</v>
      </c>
      <c r="O161" s="60">
        <f t="shared" si="11"/>
        <v>1.664678278887662E-4</v>
      </c>
      <c r="P161" s="60">
        <f t="shared" si="12"/>
        <v>4.0323797823218078E-4</v>
      </c>
      <c r="Q161" s="60"/>
      <c r="R161" s="77"/>
      <c r="S161" s="60"/>
      <c r="T161" s="1"/>
      <c r="U161" s="4"/>
      <c r="V161" s="21"/>
      <c r="W161" s="21"/>
      <c r="X161" s="21"/>
      <c r="Y161" s="21"/>
    </row>
    <row r="162" spans="1:25" x14ac:dyDescent="0.4">
      <c r="A162" s="2">
        <v>160</v>
      </c>
      <c r="B162" s="3">
        <v>43461</v>
      </c>
      <c r="C162">
        <v>268000</v>
      </c>
      <c r="D162">
        <v>29600</v>
      </c>
      <c r="E162">
        <v>101500</v>
      </c>
      <c r="F162" s="77">
        <f>Sheet2!M162</f>
        <v>-1.0813154020234777E-3</v>
      </c>
      <c r="G162" s="60">
        <f>Sheet2!AD162</f>
        <v>-3.8689418185493464E-2</v>
      </c>
      <c r="H162" s="60">
        <f>Sheet2!AE162</f>
        <v>-2.0038181705757521E-2</v>
      </c>
      <c r="I162" s="60">
        <f>Sheet2!AF162</f>
        <v>3.0788227174197533E-2</v>
      </c>
      <c r="J162" s="60">
        <f>VAR($F$2:F162)</f>
        <v>8.4112854603848677E-5</v>
      </c>
      <c r="K162" s="60">
        <f>VAR($G$2:G162)</f>
        <v>1.9094219933146929E-4</v>
      </c>
      <c r="L162" s="60">
        <f>VAR($I$2:I162)</f>
        <v>3.3213189239540697E-4</v>
      </c>
      <c r="M162" s="60">
        <f t="shared" si="9"/>
        <v>9.3542066133649209E-5</v>
      </c>
      <c r="N162" s="60">
        <f t="shared" si="10"/>
        <v>2.2726466938129437E-4</v>
      </c>
      <c r="O162" s="60">
        <f t="shared" si="11"/>
        <v>1.6365550132909382E-4</v>
      </c>
      <c r="P162" s="60">
        <f t="shared" si="12"/>
        <v>3.8866295353335E-4</v>
      </c>
      <c r="Q162" s="60"/>
      <c r="R162" s="77"/>
      <c r="S162" s="60"/>
      <c r="T162" s="1"/>
      <c r="U162" s="4"/>
      <c r="V162" s="21"/>
      <c r="W162" s="21"/>
      <c r="X162" s="21"/>
      <c r="Y162" s="21"/>
    </row>
    <row r="163" spans="1:25" x14ac:dyDescent="0.4">
      <c r="A163" s="2">
        <v>161</v>
      </c>
      <c r="B163" s="3">
        <v>43462</v>
      </c>
      <c r="C163">
        <v>269000</v>
      </c>
      <c r="D163">
        <v>29800</v>
      </c>
      <c r="E163">
        <v>103000</v>
      </c>
      <c r="F163" s="77">
        <f>Sheet2!M163</f>
        <v>5.8875473859915702E-3</v>
      </c>
      <c r="G163" s="60">
        <f>Sheet2!AD163</f>
        <v>1.4007748173171099E-3</v>
      </c>
      <c r="H163" s="60">
        <f>Sheet2!AE163</f>
        <v>6.4295906801797543E-3</v>
      </c>
      <c r="I163" s="60">
        <f>Sheet2!AF163</f>
        <v>8.4992708048092815E-3</v>
      </c>
      <c r="J163" s="60">
        <f>VAR($F$2:F163)</f>
        <v>8.3869304773426636E-5</v>
      </c>
      <c r="K163" s="60">
        <f>VAR($G$2:G163)</f>
        <v>1.8977425534290755E-4</v>
      </c>
      <c r="L163" s="60">
        <f>VAR($I$2:I163)</f>
        <v>3.3053711372770249E-4</v>
      </c>
      <c r="M163" s="60">
        <f t="shared" si="9"/>
        <v>8.7999696745549448E-5</v>
      </c>
      <c r="N163" s="60">
        <f t="shared" si="10"/>
        <v>3.0344105399033629E-4</v>
      </c>
      <c r="O163" s="60">
        <f t="shared" si="11"/>
        <v>1.7792789481372551E-4</v>
      </c>
      <c r="P163" s="60">
        <f t="shared" si="12"/>
        <v>4.2221807227314876E-4</v>
      </c>
      <c r="Q163" s="60"/>
      <c r="R163" s="77"/>
      <c r="S163" s="60"/>
      <c r="T163" s="1"/>
      <c r="U163" s="4"/>
      <c r="V163" s="21"/>
      <c r="W163" s="21"/>
      <c r="X163" s="21"/>
      <c r="Y163" s="21"/>
    </row>
    <row r="164" spans="1:25" x14ac:dyDescent="0.4">
      <c r="A164" s="2">
        <v>162</v>
      </c>
      <c r="B164" s="3">
        <v>43467</v>
      </c>
      <c r="C164">
        <v>264500</v>
      </c>
      <c r="D164">
        <v>30400</v>
      </c>
      <c r="E164">
        <v>102000</v>
      </c>
      <c r="F164" s="77">
        <f>Sheet2!M164</f>
        <v>-1.3926582781322205E-2</v>
      </c>
      <c r="G164" s="60">
        <f>Sheet2!AD164</f>
        <v>-1.33216575207886E-2</v>
      </c>
      <c r="H164" s="60">
        <f>Sheet2!AE164</f>
        <v>2.057891094604351E-2</v>
      </c>
      <c r="I164" s="60">
        <f>Sheet2!AF164</f>
        <v>3.8530113310960446E-3</v>
      </c>
      <c r="J164" s="60">
        <f>VAR($F$2:F164)</f>
        <v>8.4409886932996879E-5</v>
      </c>
      <c r="K164" s="60">
        <f>VAR($G$2:G164)</f>
        <v>1.8964342155429004E-4</v>
      </c>
      <c r="L164" s="60">
        <f>VAR($I$2:I164)</f>
        <v>3.2859534513178453E-4</v>
      </c>
      <c r="M164" s="60">
        <f t="shared" si="9"/>
        <v>8.4799507794154245E-5</v>
      </c>
      <c r="N164" s="60">
        <f t="shared" si="10"/>
        <v>2.853523209562459E-4</v>
      </c>
      <c r="O164" s="60">
        <f t="shared" si="11"/>
        <v>1.6973259930378124E-4</v>
      </c>
      <c r="P164" s="60">
        <f t="shared" si="12"/>
        <v>4.0121924418956882E-4</v>
      </c>
      <c r="Q164" s="60"/>
      <c r="R164" s="77"/>
      <c r="S164" s="60"/>
      <c r="T164" s="1"/>
      <c r="U164" s="4"/>
      <c r="V164" s="21"/>
      <c r="W164" s="21"/>
      <c r="X164" s="21"/>
      <c r="Y164" s="21"/>
    </row>
    <row r="165" spans="1:25" x14ac:dyDescent="0.4">
      <c r="A165" s="2">
        <v>163</v>
      </c>
      <c r="B165" s="3">
        <v>43468</v>
      </c>
      <c r="C165">
        <v>269500</v>
      </c>
      <c r="D165">
        <v>30500</v>
      </c>
      <c r="E165">
        <v>102500</v>
      </c>
      <c r="F165" s="77">
        <f>Sheet2!M165</f>
        <v>-9.0811359969223838E-3</v>
      </c>
      <c r="G165" s="60">
        <f>Sheet2!AD165</f>
        <v>2.0839618252220665E-2</v>
      </c>
      <c r="H165" s="60">
        <f>Sheet2!AE165</f>
        <v>3.6966643896792885E-3</v>
      </c>
      <c r="I165" s="60">
        <f>Sheet2!AF165</f>
        <v>1.3662045417683209E-2</v>
      </c>
      <c r="J165" s="60">
        <f>VAR($F$2:F165)</f>
        <v>8.4302832726991346E-5</v>
      </c>
      <c r="K165" s="60">
        <f>VAR($G$2:G165)</f>
        <v>1.9122494283854434E-4</v>
      </c>
      <c r="L165" s="60">
        <f>VAR($I$2:I165)</f>
        <v>3.2773947799206332E-4</v>
      </c>
      <c r="M165" s="60">
        <f t="shared" si="9"/>
        <v>9.1348519804406204E-5</v>
      </c>
      <c r="N165" s="60">
        <f t="shared" si="10"/>
        <v>2.7887917524494214E-4</v>
      </c>
      <c r="O165" s="60">
        <f t="shared" si="11"/>
        <v>1.8495813788906574E-4</v>
      </c>
      <c r="P165" s="60">
        <f t="shared" si="12"/>
        <v>3.7803683131724789E-4</v>
      </c>
      <c r="Q165" s="60"/>
      <c r="R165" s="77"/>
      <c r="S165" s="60"/>
      <c r="T165" s="1"/>
      <c r="U165" s="4"/>
      <c r="V165" s="21"/>
      <c r="W165" s="21"/>
      <c r="X165" s="21"/>
      <c r="Y165" s="21"/>
    </row>
    <row r="166" spans="1:25" x14ac:dyDescent="0.4">
      <c r="A166" s="2">
        <v>164</v>
      </c>
      <c r="B166" s="3">
        <v>43469</v>
      </c>
      <c r="C166">
        <v>272000</v>
      </c>
      <c r="D166">
        <v>30600</v>
      </c>
      <c r="E166">
        <v>103500</v>
      </c>
      <c r="F166" s="77">
        <f>Sheet2!M166</f>
        <v>8.745455798247757E-3</v>
      </c>
      <c r="G166" s="60">
        <f>Sheet2!AD166</f>
        <v>6.0630849017168573E-3</v>
      </c>
      <c r="H166" s="60">
        <f>Sheet2!AE166</f>
        <v>2.8319841588166799E-3</v>
      </c>
      <c r="I166" s="60">
        <f>Sheet2!AF166</f>
        <v>6.8489438986533112E-4</v>
      </c>
      <c r="J166" s="60">
        <f>VAR($F$2:F166)</f>
        <v>8.4355355283419154E-5</v>
      </c>
      <c r="K166" s="60">
        <f>VAR($G$2:G166)</f>
        <v>1.9030035789981855E-4</v>
      </c>
      <c r="L166" s="60">
        <f>VAR($I$2:I166)</f>
        <v>3.2574431240520917E-4</v>
      </c>
      <c r="M166" s="60">
        <f t="shared" si="9"/>
        <v>9.0815630475817797E-5</v>
      </c>
      <c r="N166" s="60">
        <f t="shared" si="10"/>
        <v>2.8820380606414296E-4</v>
      </c>
      <c r="O166" s="60">
        <f t="shared" si="11"/>
        <v>1.7468056927231714E-4</v>
      </c>
      <c r="P166" s="60">
        <f t="shared" si="12"/>
        <v>3.6655371053790335E-4</v>
      </c>
      <c r="Q166" s="60"/>
      <c r="R166" s="77"/>
      <c r="S166" s="60"/>
      <c r="T166" s="1"/>
      <c r="U166" s="4"/>
      <c r="V166" s="21"/>
      <c r="W166" s="21"/>
      <c r="X166" s="21"/>
      <c r="Y166" s="21"/>
    </row>
    <row r="167" spans="1:25" x14ac:dyDescent="0.4">
      <c r="A167" s="2">
        <v>165</v>
      </c>
      <c r="B167" s="3">
        <v>43472</v>
      </c>
      <c r="C167">
        <v>274500</v>
      </c>
      <c r="D167">
        <v>30450</v>
      </c>
      <c r="E167">
        <v>103000</v>
      </c>
      <c r="F167" s="77">
        <f>Sheet2!M167</f>
        <v>1.4659718215459446E-2</v>
      </c>
      <c r="G167" s="60">
        <f>Sheet2!AD167</f>
        <v>4.2258589352964582E-3</v>
      </c>
      <c r="H167" s="60">
        <f>Sheet2!AE167</f>
        <v>-5.6386613101868707E-3</v>
      </c>
      <c r="I167" s="60">
        <f>Sheet2!AF167</f>
        <v>-1.97706506217958E-2</v>
      </c>
      <c r="J167" s="60">
        <f>VAR($F$2:F167)</f>
        <v>8.529594700744817E-5</v>
      </c>
      <c r="K167" s="60">
        <f>VAR($G$2:G167)</f>
        <v>1.892655638289817E-4</v>
      </c>
      <c r="L167" s="60">
        <f>VAR($I$2:I167)</f>
        <v>3.2611468347515523E-4</v>
      </c>
      <c r="M167" s="60">
        <f t="shared" si="9"/>
        <v>8.9955672474415036E-5</v>
      </c>
      <c r="N167" s="60">
        <f t="shared" si="10"/>
        <v>2.7311723761182E-4</v>
      </c>
      <c r="O167" s="60">
        <f t="shared" si="11"/>
        <v>1.6468094317252541E-4</v>
      </c>
      <c r="P167" s="60">
        <f t="shared" si="12"/>
        <v>3.4458863272514528E-4</v>
      </c>
      <c r="Q167" s="60"/>
      <c r="R167" s="77"/>
      <c r="S167" s="60"/>
      <c r="T167" s="1"/>
      <c r="U167" s="4"/>
      <c r="V167" s="21"/>
      <c r="W167" s="21"/>
      <c r="X167" s="21"/>
      <c r="Y167" s="21"/>
    </row>
    <row r="168" spans="1:25" x14ac:dyDescent="0.4">
      <c r="A168" s="2">
        <v>166</v>
      </c>
      <c r="B168" s="3">
        <v>43473</v>
      </c>
      <c r="C168">
        <v>270000</v>
      </c>
      <c r="D168">
        <v>30200</v>
      </c>
      <c r="E168">
        <v>99900</v>
      </c>
      <c r="F168" s="77">
        <f>Sheet2!M168</f>
        <v>-6.8764422932224558E-3</v>
      </c>
      <c r="G168" s="60">
        <f>Sheet2!AD168</f>
        <v>-1.5070203488027852E-2</v>
      </c>
      <c r="H168" s="60">
        <f>Sheet2!AE168</f>
        <v>-7.9370899449043922E-3</v>
      </c>
      <c r="I168" s="60">
        <f>Sheet2!AF168</f>
        <v>-2.3988150241561746E-2</v>
      </c>
      <c r="J168" s="60">
        <f>VAR($F$2:F168)</f>
        <v>8.5005321414351735E-5</v>
      </c>
      <c r="K168" s="60">
        <f>VAR($G$2:G168)</f>
        <v>1.894524583652436E-4</v>
      </c>
      <c r="L168" s="60">
        <f>VAR($I$2:I168)</f>
        <v>3.2754963965381804E-4</v>
      </c>
      <c r="M168" s="60">
        <f t="shared" si="9"/>
        <v>9.7452772415350554E-5</v>
      </c>
      <c r="N168" s="60">
        <f t="shared" si="10"/>
        <v>2.578016763795723E-4</v>
      </c>
      <c r="O168" s="60">
        <f t="shared" si="11"/>
        <v>1.5670775666443379E-4</v>
      </c>
      <c r="P168" s="60">
        <f t="shared" si="12"/>
        <v>3.4736603232218344E-4</v>
      </c>
      <c r="Q168" s="60"/>
      <c r="R168" s="77"/>
      <c r="S168" s="60"/>
      <c r="T168" s="1"/>
      <c r="U168" s="4"/>
      <c r="V168" s="21"/>
      <c r="W168" s="21"/>
      <c r="X168" s="21"/>
      <c r="Y168" s="21"/>
    </row>
    <row r="169" spans="1:25" x14ac:dyDescent="0.4">
      <c r="A169" s="2">
        <v>167</v>
      </c>
      <c r="B169" s="3">
        <v>43474</v>
      </c>
      <c r="C169">
        <v>270000</v>
      </c>
      <c r="D169">
        <v>29700</v>
      </c>
      <c r="E169">
        <v>102000</v>
      </c>
      <c r="F169" s="77">
        <f>Sheet2!M169</f>
        <v>2.3147768836234102E-2</v>
      </c>
      <c r="G169" s="60">
        <f>Sheet2!AD169</f>
        <v>-7.4388455926853152E-3</v>
      </c>
      <c r="H169" s="60">
        <f>Sheet2!AE169</f>
        <v>-1.782612014475337E-2</v>
      </c>
      <c r="I169" s="60">
        <f>Sheet2!AF169</f>
        <v>-2.5983734035683811E-3</v>
      </c>
      <c r="J169" s="60">
        <f>VAR($F$2:F169)</f>
        <v>8.7912153536737694E-5</v>
      </c>
      <c r="K169" s="60">
        <f>VAR($G$2:G169)</f>
        <v>1.8862370291821261E-4</v>
      </c>
      <c r="L169" s="60">
        <f>VAR($I$2:I169)</f>
        <v>3.2561959837895427E-4</v>
      </c>
      <c r="M169" s="60">
        <f t="shared" si="9"/>
        <v>9.4442733587150635E-5</v>
      </c>
      <c r="N169" s="60">
        <f t="shared" si="10"/>
        <v>2.5596023778703199E-4</v>
      </c>
      <c r="O169" s="60">
        <f t="shared" si="11"/>
        <v>1.5108513507217791E-4</v>
      </c>
      <c r="P169" s="60">
        <f t="shared" si="12"/>
        <v>3.6104995150355678E-4</v>
      </c>
      <c r="Q169" s="60"/>
      <c r="R169" s="77"/>
      <c r="S169" s="60"/>
      <c r="T169" s="1"/>
      <c r="U169" s="4"/>
      <c r="V169" s="21"/>
      <c r="W169" s="21"/>
      <c r="X169" s="21"/>
      <c r="Y169" s="21"/>
    </row>
    <row r="170" spans="1:25" x14ac:dyDescent="0.4">
      <c r="A170" s="2">
        <v>168</v>
      </c>
      <c r="B170" s="3">
        <v>43475</v>
      </c>
      <c r="C170">
        <v>269000</v>
      </c>
      <c r="D170">
        <v>29400</v>
      </c>
      <c r="E170">
        <v>101000</v>
      </c>
      <c r="F170" s="77">
        <f>Sheet2!M170</f>
        <v>3.026507904123364E-4</v>
      </c>
      <c r="G170" s="60">
        <f>Sheet2!AD170</f>
        <v>-4.3790695102723879E-3</v>
      </c>
      <c r="H170" s="60">
        <f>Sheet2!AE170</f>
        <v>-1.0189284943169154E-2</v>
      </c>
      <c r="I170" s="60">
        <f>Sheet2!AF170</f>
        <v>-1.0447909209673825E-2</v>
      </c>
      <c r="J170" s="60">
        <f>VAR($F$2:F170)</f>
        <v>8.7394408105866562E-5</v>
      </c>
      <c r="K170" s="60">
        <f>VAR($G$2:G170)</f>
        <v>1.8759866522686733E-4</v>
      </c>
      <c r="L170" s="60">
        <f>VAR($I$2:I170)</f>
        <v>3.2428861552762431E-4</v>
      </c>
      <c r="M170" s="60">
        <f t="shared" si="9"/>
        <v>1.2092532169766545E-4</v>
      </c>
      <c r="N170" s="60">
        <f t="shared" si="10"/>
        <v>2.4392280894491888E-4</v>
      </c>
      <c r="O170" s="60">
        <f t="shared" si="11"/>
        <v>1.6108626053275816E-4</v>
      </c>
      <c r="P170" s="60">
        <f t="shared" si="12"/>
        <v>3.3979204707400561E-4</v>
      </c>
      <c r="Q170" s="60"/>
      <c r="R170" s="77"/>
      <c r="S170" s="60"/>
      <c r="T170" s="1"/>
      <c r="U170" s="4"/>
      <c r="V170" s="21"/>
      <c r="W170" s="21"/>
      <c r="X170" s="21"/>
      <c r="Y170" s="21"/>
    </row>
    <row r="171" spans="1:25" x14ac:dyDescent="0.4">
      <c r="A171" s="2">
        <v>169</v>
      </c>
      <c r="B171" s="3">
        <v>43476</v>
      </c>
      <c r="C171">
        <v>267000</v>
      </c>
      <c r="D171">
        <v>29300</v>
      </c>
      <c r="E171">
        <v>102000</v>
      </c>
      <c r="F171" s="77">
        <f>Sheet2!M171</f>
        <v>6.423205948741976E-3</v>
      </c>
      <c r="G171" s="60">
        <f>Sheet2!AD171</f>
        <v>-9.9450926910885293E-3</v>
      </c>
      <c r="H171" s="60">
        <f>Sheet2!AE171</f>
        <v>-3.7372589685326831E-3</v>
      </c>
      <c r="I171" s="60">
        <f>Sheet2!AF171</f>
        <v>3.1466387735005728E-3</v>
      </c>
      <c r="J171" s="60">
        <f>VAR($F$2:F171)</f>
        <v>8.71723541214593E-5</v>
      </c>
      <c r="K171" s="60">
        <f>VAR($G$2:G171)</f>
        <v>1.8703139286897354E-4</v>
      </c>
      <c r="L171" s="60">
        <f>VAR($I$2:I171)</f>
        <v>3.2244280891183469E-4</v>
      </c>
      <c r="M171" s="60">
        <f t="shared" si="9"/>
        <v>1.1367529824586175E-4</v>
      </c>
      <c r="N171" s="60">
        <f t="shared" si="10"/>
        <v>2.3043801539477155E-4</v>
      </c>
      <c r="O171" s="60">
        <f t="shared" si="11"/>
        <v>1.5765037655997828E-4</v>
      </c>
      <c r="P171" s="60">
        <f t="shared" si="12"/>
        <v>3.2595405266078051E-4</v>
      </c>
      <c r="Q171" s="60"/>
      <c r="R171" s="77"/>
      <c r="S171" s="60"/>
      <c r="T171" s="1"/>
      <c r="U171" s="4"/>
      <c r="V171" s="21"/>
      <c r="W171" s="21"/>
      <c r="X171" s="21"/>
      <c r="Y171" s="21"/>
    </row>
    <row r="172" spans="1:25" x14ac:dyDescent="0.4">
      <c r="A172" s="2">
        <v>170</v>
      </c>
      <c r="B172" s="3">
        <v>43479</v>
      </c>
      <c r="C172">
        <v>267500</v>
      </c>
      <c r="D172">
        <v>29200</v>
      </c>
      <c r="E172">
        <v>100000</v>
      </c>
      <c r="F172" s="77">
        <f>Sheet2!M172</f>
        <v>-7.5524203434335574E-3</v>
      </c>
      <c r="G172" s="60">
        <f>Sheet2!AD172</f>
        <v>3.5303385525299849E-3</v>
      </c>
      <c r="H172" s="60">
        <f>Sheet2!AE172</f>
        <v>-3.0794461810951857E-3</v>
      </c>
      <c r="I172" s="60">
        <f>Sheet2!AF172</f>
        <v>-1.2556657706125112E-2</v>
      </c>
      <c r="J172" s="60">
        <f>VAR($F$2:F172)</f>
        <v>8.6940808017423794E-5</v>
      </c>
      <c r="K172" s="60">
        <f>VAR($G$2:G172)</f>
        <v>1.8602134930579894E-4</v>
      </c>
      <c r="L172" s="60">
        <f>VAR($I$2:I172)</f>
        <v>3.2141646368615353E-4</v>
      </c>
      <c r="M172" s="60">
        <f t="shared" si="9"/>
        <v>1.093302348307073E-4</v>
      </c>
      <c r="N172" s="60">
        <f t="shared" si="10"/>
        <v>2.225460265891458E-4</v>
      </c>
      <c r="O172" s="60">
        <f t="shared" si="11"/>
        <v>1.4902938024225225E-4</v>
      </c>
      <c r="P172" s="60">
        <f t="shared" si="12"/>
        <v>3.0699088963538748E-4</v>
      </c>
      <c r="Q172" s="60"/>
      <c r="R172" s="77"/>
      <c r="S172" s="60"/>
      <c r="T172" s="1"/>
      <c r="U172" s="4"/>
      <c r="V172" s="21"/>
      <c r="W172" s="21"/>
      <c r="X172" s="21"/>
      <c r="Y172" s="21"/>
    </row>
    <row r="173" spans="1:25" x14ac:dyDescent="0.4">
      <c r="A173" s="2">
        <v>171</v>
      </c>
      <c r="B173" s="3">
        <v>43480</v>
      </c>
      <c r="C173">
        <v>271500</v>
      </c>
      <c r="D173">
        <v>29300</v>
      </c>
      <c r="E173">
        <v>99900</v>
      </c>
      <c r="F173" s="77">
        <f>Sheet2!M173</f>
        <v>1.8961498224756471E-2</v>
      </c>
      <c r="G173" s="60">
        <f>Sheet2!AD173</f>
        <v>8.6443662598003485E-3</v>
      </c>
      <c r="H173" s="60">
        <f>Sheet2!AE173</f>
        <v>2.4880961398705921E-3</v>
      </c>
      <c r="I173" s="60">
        <f>Sheet2!AF173</f>
        <v>-2.0222919445433894E-2</v>
      </c>
      <c r="J173" s="60">
        <f>VAR($F$2:F173)</f>
        <v>8.8670367947281777E-5</v>
      </c>
      <c r="K173" s="60">
        <f>VAR($G$2:G173)</f>
        <v>1.8540623199593011E-4</v>
      </c>
      <c r="L173" s="60">
        <f>VAR($I$2:I173)</f>
        <v>3.2181491577905141E-4</v>
      </c>
      <c r="M173" s="60">
        <f t="shared" si="9"/>
        <v>1.061927639234994E-4</v>
      </c>
      <c r="N173" s="60">
        <f t="shared" si="10"/>
        <v>2.0994106241152582E-4</v>
      </c>
      <c r="O173" s="60">
        <f t="shared" si="11"/>
        <v>1.4065659675465282E-4</v>
      </c>
      <c r="P173" s="60">
        <f t="shared" si="12"/>
        <v>2.980316154221917E-4</v>
      </c>
      <c r="Q173" s="60"/>
      <c r="R173" s="77"/>
      <c r="S173" s="60"/>
      <c r="T173" s="1"/>
      <c r="U173" s="4"/>
      <c r="V173" s="21"/>
      <c r="W173" s="21"/>
      <c r="X173" s="21"/>
      <c r="Y173" s="21"/>
    </row>
    <row r="174" spans="1:25" x14ac:dyDescent="0.4">
      <c r="A174" s="2">
        <v>172</v>
      </c>
      <c r="B174" s="3">
        <v>43481</v>
      </c>
      <c r="C174">
        <v>275000</v>
      </c>
      <c r="D174">
        <v>29250</v>
      </c>
      <c r="E174">
        <v>100000</v>
      </c>
      <c r="F174" s="77">
        <f>Sheet2!M174</f>
        <v>5.2954248160440656E-3</v>
      </c>
      <c r="G174" s="60">
        <f>Sheet2!AD174</f>
        <v>1.0660814849332768E-2</v>
      </c>
      <c r="H174" s="60">
        <f>Sheet2!AE174</f>
        <v>-1.9840199586072106E-3</v>
      </c>
      <c r="I174" s="60">
        <f>Sheet2!AF174</f>
        <v>-4.5793128360225501E-3</v>
      </c>
      <c r="J174" s="60">
        <f>VAR($F$2:F174)</f>
        <v>8.8351956509595685E-5</v>
      </c>
      <c r="K174" s="60">
        <f>VAR($G$2:G174)</f>
        <v>1.85025318808016E-4</v>
      </c>
      <c r="L174" s="60">
        <f>VAR($I$2:I174)</f>
        <v>3.2003805663017974E-4</v>
      </c>
      <c r="M174" s="60">
        <f t="shared" si="9"/>
        <v>1.2139350298373602E-4</v>
      </c>
      <c r="N174" s="60">
        <f t="shared" si="10"/>
        <v>2.0182810274884874E-4</v>
      </c>
      <c r="O174" s="60">
        <f t="shared" si="11"/>
        <v>1.3258863829344796E-4</v>
      </c>
      <c r="P174" s="60">
        <f t="shared" si="12"/>
        <v>3.0468770675065072E-4</v>
      </c>
      <c r="Q174" s="60"/>
      <c r="R174" s="77"/>
      <c r="S174" s="60"/>
      <c r="T174" s="1"/>
      <c r="U174" s="4"/>
      <c r="V174" s="21"/>
      <c r="W174" s="21"/>
      <c r="X174" s="21"/>
      <c r="Y174" s="21"/>
    </row>
    <row r="175" spans="1:25" x14ac:dyDescent="0.4">
      <c r="A175" s="2">
        <v>173</v>
      </c>
      <c r="B175" s="3">
        <v>43482</v>
      </c>
      <c r="C175">
        <v>271500</v>
      </c>
      <c r="D175">
        <v>29200</v>
      </c>
      <c r="E175">
        <v>98500</v>
      </c>
      <c r="F175" s="77">
        <f>Sheet2!M175</f>
        <v>2.8845445853356495E-3</v>
      </c>
      <c r="G175" s="60">
        <f>Sheet2!AD175</f>
        <v>-1.4242615772293486E-2</v>
      </c>
      <c r="H175" s="60">
        <f>Sheet2!AE175</f>
        <v>-1.8714559004811956E-3</v>
      </c>
      <c r="I175" s="60">
        <f>Sheet2!AF175</f>
        <v>-1.8286710727510445E-2</v>
      </c>
      <c r="J175" s="60">
        <f>VAR($F$2:F175)</f>
        <v>8.7907491000897815E-5</v>
      </c>
      <c r="K175" s="60">
        <f>VAR($G$2:G175)</f>
        <v>1.8507995010243346E-4</v>
      </c>
      <c r="L175" s="60">
        <f>VAR($I$2:I175)</f>
        <v>3.1999272820650368E-4</v>
      </c>
      <c r="M175" s="60">
        <f t="shared" si="9"/>
        <v>1.1579238424365437E-4</v>
      </c>
      <c r="N175" s="60">
        <f t="shared" si="10"/>
        <v>1.9653759497902305E-4</v>
      </c>
      <c r="O175" s="60">
        <f t="shared" si="11"/>
        <v>1.2486950010761019E-4</v>
      </c>
      <c r="P175" s="60">
        <f t="shared" si="12"/>
        <v>2.8766465070862135E-4</v>
      </c>
      <c r="Q175" s="60"/>
      <c r="R175" s="77"/>
      <c r="S175" s="60"/>
      <c r="T175" s="1"/>
      <c r="U175" s="4"/>
      <c r="V175" s="21"/>
      <c r="W175" s="21"/>
      <c r="X175" s="21"/>
      <c r="Y175" s="21"/>
    </row>
    <row r="176" spans="1:25" x14ac:dyDescent="0.4">
      <c r="A176" s="2">
        <v>174</v>
      </c>
      <c r="B176" s="3">
        <v>43483</v>
      </c>
      <c r="C176">
        <v>270500</v>
      </c>
      <c r="D176">
        <v>29300</v>
      </c>
      <c r="E176">
        <v>99600</v>
      </c>
      <c r="F176" s="77">
        <f>Sheet2!M176</f>
        <v>7.8201832987078116E-3</v>
      </c>
      <c r="G176" s="60">
        <f>Sheet2!AD176</f>
        <v>-6.5864193348228409E-3</v>
      </c>
      <c r="H176" s="60">
        <f>Sheet2!AE176</f>
        <v>3.0217880164849168E-3</v>
      </c>
      <c r="I176" s="60">
        <f>Sheet2!AF176</f>
        <v>3.0053802912483486E-3</v>
      </c>
      <c r="J176" s="60">
        <f>VAR($F$2:F176)</f>
        <v>8.7796983846339586E-5</v>
      </c>
      <c r="K176" s="60">
        <f>VAR($G$2:G176)</f>
        <v>1.8423942629683363E-4</v>
      </c>
      <c r="L176" s="60">
        <f>VAR($I$2:I176)</f>
        <v>3.1823081673299153E-4</v>
      </c>
      <c r="M176" s="60">
        <f t="shared" si="9"/>
        <v>1.0934407703692246E-4</v>
      </c>
      <c r="N176" s="60">
        <f t="shared" si="10"/>
        <v>1.9691646552251265E-4</v>
      </c>
      <c r="O176" s="60">
        <f t="shared" si="11"/>
        <v>1.1758747093240033E-4</v>
      </c>
      <c r="P176" s="60">
        <f t="shared" si="12"/>
        <v>2.9046899902000279E-4</v>
      </c>
      <c r="Q176" s="60"/>
      <c r="R176" s="77"/>
      <c r="S176" s="60"/>
      <c r="T176" s="1"/>
      <c r="U176" s="4"/>
      <c r="V176" s="21"/>
      <c r="W176" s="21"/>
      <c r="X176" s="21"/>
      <c r="Y176" s="21"/>
    </row>
    <row r="177" spans="1:25" x14ac:dyDescent="0.4">
      <c r="A177" s="2">
        <v>175</v>
      </c>
      <c r="B177" s="3">
        <v>43486</v>
      </c>
      <c r="C177">
        <v>270000</v>
      </c>
      <c r="D177">
        <v>29000</v>
      </c>
      <c r="E177">
        <v>98800</v>
      </c>
      <c r="F177" s="77">
        <f>Sheet2!M177</f>
        <v>9.289736594911643E-4</v>
      </c>
      <c r="G177" s="60">
        <f>Sheet2!AD177</f>
        <v>-2.7042457974779822E-3</v>
      </c>
      <c r="H177" s="60">
        <f>Sheet2!AE177</f>
        <v>-1.0358601668010638E-2</v>
      </c>
      <c r="I177" s="60">
        <f>Sheet2!AF177</f>
        <v>-9.2854199469354325E-3</v>
      </c>
      <c r="J177" s="60">
        <f>VAR($F$2:F177)</f>
        <v>8.7305987971131302E-5</v>
      </c>
      <c r="K177" s="60">
        <f>VAR($G$2:G177)</f>
        <v>1.8321750933641691E-4</v>
      </c>
      <c r="L177" s="60">
        <f>VAR($I$2:I177)</f>
        <v>3.1683629737560621E-4</v>
      </c>
      <c r="M177" s="60">
        <f t="shared" si="9"/>
        <v>1.0645274842423042E-4</v>
      </c>
      <c r="N177" s="60">
        <f t="shared" si="10"/>
        <v>1.8770433277040958E-4</v>
      </c>
      <c r="O177" s="60">
        <f t="shared" si="11"/>
        <v>1.1108009484545063E-4</v>
      </c>
      <c r="P177" s="60">
        <f t="shared" si="12"/>
        <v>2.7358279772050404E-4</v>
      </c>
      <c r="Q177" s="60"/>
      <c r="R177" s="77"/>
      <c r="S177" s="60"/>
      <c r="T177" s="1"/>
      <c r="U177" s="4"/>
      <c r="V177" s="21"/>
      <c r="W177" s="21"/>
      <c r="X177" s="21"/>
      <c r="Y177" s="21"/>
    </row>
    <row r="178" spans="1:25" x14ac:dyDescent="0.4">
      <c r="A178" s="2">
        <v>176</v>
      </c>
      <c r="B178" s="3">
        <v>43487</v>
      </c>
      <c r="C178">
        <v>269000</v>
      </c>
      <c r="D178">
        <v>29100</v>
      </c>
      <c r="E178">
        <v>102000</v>
      </c>
      <c r="F178" s="77">
        <f>Sheet2!M178</f>
        <v>-4.2282253508846134E-3</v>
      </c>
      <c r="G178" s="60">
        <f>Sheet2!AD178</f>
        <v>-3.0363037584763561E-3</v>
      </c>
      <c r="H178" s="60">
        <f>Sheet2!AE178</f>
        <v>3.6224689884168729E-3</v>
      </c>
      <c r="I178" s="60">
        <f>Sheet2!AF178</f>
        <v>3.5802691456322977E-2</v>
      </c>
      <c r="J178" s="60">
        <f>VAR($F$2:F178)</f>
        <v>8.6891196734430903E-5</v>
      </c>
      <c r="K178" s="60">
        <f>VAR($G$2:G178)</f>
        <v>1.8221617847659114E-4</v>
      </c>
      <c r="L178" s="60">
        <f>VAR($I$2:I178)</f>
        <v>3.2256262145402391E-4</v>
      </c>
      <c r="M178" s="60">
        <f t="shared" si="9"/>
        <v>1.001173630423783E-4</v>
      </c>
      <c r="N178" s="60">
        <f t="shared" si="10"/>
        <v>1.7688084952417564E-4</v>
      </c>
      <c r="O178" s="60">
        <f t="shared" si="11"/>
        <v>1.1085332686571436E-4</v>
      </c>
      <c r="P178" s="60">
        <f t="shared" si="12"/>
        <v>2.623409712727306E-4</v>
      </c>
      <c r="Q178" s="60"/>
      <c r="R178" s="77"/>
      <c r="S178" s="60"/>
      <c r="T178" s="1"/>
      <c r="U178" s="4"/>
      <c r="V178" s="21"/>
      <c r="W178" s="21"/>
      <c r="X178" s="21"/>
      <c r="Y178" s="21"/>
    </row>
    <row r="179" spans="1:25" x14ac:dyDescent="0.4">
      <c r="A179" s="2">
        <v>177</v>
      </c>
      <c r="B179" s="3">
        <v>43488</v>
      </c>
      <c r="C179">
        <v>270500</v>
      </c>
      <c r="D179">
        <v>29400</v>
      </c>
      <c r="E179">
        <v>102500</v>
      </c>
      <c r="F179" s="77">
        <f>Sheet2!M179</f>
        <v>4.7355032564794933E-3</v>
      </c>
      <c r="G179" s="60">
        <f>Sheet2!AD179</f>
        <v>3.5785130138417335E-3</v>
      </c>
      <c r="H179" s="60">
        <f>Sheet2!AE179</f>
        <v>1.0007243946891706E-2</v>
      </c>
      <c r="I179" s="60">
        <f>Sheet2!AF179</f>
        <v>-1.3086781664314005E-4</v>
      </c>
      <c r="J179" s="60">
        <f>VAR($F$2:F179)</f>
        <v>8.6551760110936343E-5</v>
      </c>
      <c r="K179" s="60">
        <f>VAR($G$2:G179)</f>
        <v>1.8127568627299086E-4</v>
      </c>
      <c r="L179" s="60">
        <f>VAR($I$2:I179)</f>
        <v>3.2074095978517313E-4</v>
      </c>
      <c r="M179" s="60">
        <f t="shared" si="9"/>
        <v>9.5182994636907394E-5</v>
      </c>
      <c r="N179" s="60">
        <f t="shared" si="10"/>
        <v>1.6682114698354935E-4</v>
      </c>
      <c r="O179" s="60">
        <f t="shared" si="11"/>
        <v>1.0498946414809402E-4</v>
      </c>
      <c r="P179" s="60">
        <f t="shared" si="12"/>
        <v>3.2351047592736658E-4</v>
      </c>
      <c r="Q179" s="60"/>
      <c r="R179" s="77"/>
      <c r="S179" s="60"/>
      <c r="T179" s="1"/>
      <c r="U179" s="4"/>
      <c r="V179" s="21"/>
      <c r="W179" s="21"/>
      <c r="X179" s="21"/>
      <c r="Y179" s="21"/>
    </row>
    <row r="180" spans="1:25" x14ac:dyDescent="0.4">
      <c r="A180" s="2">
        <v>178</v>
      </c>
      <c r="B180" s="3">
        <v>43489</v>
      </c>
      <c r="C180">
        <v>272000</v>
      </c>
      <c r="D180">
        <v>29200</v>
      </c>
      <c r="E180">
        <v>102000</v>
      </c>
      <c r="F180" s="77">
        <f>Sheet2!M180</f>
        <v>1.0445952146276773E-2</v>
      </c>
      <c r="G180" s="60">
        <f>Sheet2!AD180</f>
        <v>1.8554196310413204E-3</v>
      </c>
      <c r="H180" s="60">
        <f>Sheet2!AE180</f>
        <v>-7.3487635255711971E-3</v>
      </c>
      <c r="I180" s="60">
        <f>Sheet2!AF180</f>
        <v>-1.5611481276384601E-2</v>
      </c>
      <c r="J180" s="60">
        <f>VAR($F$2:F180)</f>
        <v>8.6726071417454913E-5</v>
      </c>
      <c r="K180" s="60">
        <f>VAR($G$2:G180)</f>
        <v>1.8028517114407626E-4</v>
      </c>
      <c r="L180" s="60">
        <f>VAR($I$2:I180)</f>
        <v>3.2021675096664489E-4</v>
      </c>
      <c r="M180" s="60">
        <f t="shared" si="9"/>
        <v>9.0817514424220623E-5</v>
      </c>
      <c r="N180" s="60">
        <f t="shared" si="10"/>
        <v>1.5758022348795044E-4</v>
      </c>
      <c r="O180" s="60">
        <f t="shared" si="11"/>
        <v>1.0469879218396442E-4</v>
      </c>
      <c r="P180" s="60">
        <f t="shared" si="12"/>
        <v>3.0410087495485051E-4</v>
      </c>
      <c r="Q180" s="60"/>
      <c r="R180" s="77"/>
      <c r="S180" s="60"/>
      <c r="T180" s="1"/>
      <c r="U180" s="4"/>
      <c r="V180" s="21"/>
      <c r="W180" s="21"/>
      <c r="X180" s="21"/>
      <c r="Y180" s="21"/>
    </row>
    <row r="181" spans="1:25" x14ac:dyDescent="0.4">
      <c r="A181" s="2">
        <v>179</v>
      </c>
      <c r="B181" s="3">
        <v>43490</v>
      </c>
      <c r="C181">
        <v>274500</v>
      </c>
      <c r="D181">
        <v>29250</v>
      </c>
      <c r="E181">
        <v>102500</v>
      </c>
      <c r="F181" s="77">
        <f>Sheet2!M181</f>
        <v>1.861852259575594E-2</v>
      </c>
      <c r="G181" s="60">
        <f>Sheet2!AD181</f>
        <v>3.0526317769834013E-3</v>
      </c>
      <c r="H181" s="60">
        <f>Sheet2!AE181</f>
        <v>7.9658303204325706E-4</v>
      </c>
      <c r="I181" s="60">
        <f>Sheet2!AF181</f>
        <v>-1.3990047148546701E-2</v>
      </c>
      <c r="J181" s="60">
        <f>VAR($F$2:F181)</f>
        <v>8.8244091738673113E-5</v>
      </c>
      <c r="K181" s="60">
        <f>VAR($G$2:G181)</f>
        <v>1.7934293274078506E-4</v>
      </c>
      <c r="L181" s="60">
        <f>VAR($I$2:I181)</f>
        <v>3.1942795215254588E-4</v>
      </c>
      <c r="M181" s="60">
        <f t="shared" si="9"/>
        <v>9.191553853330564E-5</v>
      </c>
      <c r="N181" s="60">
        <f t="shared" si="10"/>
        <v>1.4833196499910864E-4</v>
      </c>
      <c r="O181" s="60">
        <f t="shared" si="11"/>
        <v>1.0165712417421248E-4</v>
      </c>
      <c r="P181" s="60">
        <f t="shared" si="12"/>
        <v>3.0047792331613389E-4</v>
      </c>
      <c r="Q181" s="60"/>
      <c r="R181" s="77"/>
      <c r="S181" s="60"/>
      <c r="T181" s="1"/>
      <c r="U181" s="4"/>
      <c r="V181" s="21"/>
      <c r="W181" s="21"/>
      <c r="X181" s="21"/>
      <c r="Y181" s="21"/>
    </row>
    <row r="182" spans="1:25" x14ac:dyDescent="0.4">
      <c r="A182" s="2">
        <v>180</v>
      </c>
      <c r="B182" s="3">
        <v>43493</v>
      </c>
      <c r="C182">
        <v>271500</v>
      </c>
      <c r="D182">
        <v>29300</v>
      </c>
      <c r="E182">
        <v>102000</v>
      </c>
      <c r="F182" s="77">
        <f>Sheet2!M182</f>
        <v>3.8440823664959384E-4</v>
      </c>
      <c r="G182" s="60">
        <f>Sheet2!AD182</f>
        <v>-1.1681841241263702E-2</v>
      </c>
      <c r="H182" s="60">
        <f>Sheet2!AE182</f>
        <v>1.6671125163460925E-3</v>
      </c>
      <c r="I182" s="60">
        <f>Sheet2!AF182</f>
        <v>-5.5672151126948269E-3</v>
      </c>
      <c r="J182" s="60">
        <f>VAR($F$2:F182)</f>
        <v>8.775615269884759E-5</v>
      </c>
      <c r="K182" s="60">
        <f>VAR($G$2:G182)</f>
        <v>1.7905636519865916E-4</v>
      </c>
      <c r="L182" s="60">
        <f>VAR($I$2:I182)</f>
        <v>3.1778708134959491E-4</v>
      </c>
      <c r="M182" s="60">
        <f t="shared" si="9"/>
        <v>1.0719956924022778E-4</v>
      </c>
      <c r="N182" s="60">
        <f t="shared" si="10"/>
        <v>1.3999116074511306E-4</v>
      </c>
      <c r="O182" s="60">
        <f t="shared" si="11"/>
        <v>9.5595769395376073E-5</v>
      </c>
      <c r="P182" s="60">
        <f t="shared" si="12"/>
        <v>2.9419253307027941E-4</v>
      </c>
      <c r="Q182" s="60"/>
      <c r="R182" s="77"/>
      <c r="S182" s="60"/>
      <c r="T182" s="1"/>
      <c r="U182" s="4"/>
      <c r="V182" s="21"/>
      <c r="W182" s="21"/>
      <c r="X182" s="21"/>
      <c r="Y182" s="21"/>
    </row>
    <row r="183" spans="1:25" x14ac:dyDescent="0.4">
      <c r="A183" s="2">
        <v>181</v>
      </c>
      <c r="B183" s="3">
        <v>43494</v>
      </c>
      <c r="C183">
        <v>270000</v>
      </c>
      <c r="D183">
        <v>29100</v>
      </c>
      <c r="E183">
        <v>102000</v>
      </c>
      <c r="F183" s="77">
        <f>Sheet2!M183</f>
        <v>5.3081595165882615E-3</v>
      </c>
      <c r="G183" s="60">
        <f>Sheet2!AD183</f>
        <v>-7.6920978615030149E-3</v>
      </c>
      <c r="H183" s="60">
        <f>Sheet2!AE183</f>
        <v>-7.1260294773474418E-3</v>
      </c>
      <c r="I183" s="60">
        <f>Sheet2!AF183</f>
        <v>-5.5925260020431898E-3</v>
      </c>
      <c r="J183" s="60">
        <f>VAR($F$2:F183)</f>
        <v>8.7441547523167963E-5</v>
      </c>
      <c r="K183" s="60">
        <f>VAR($G$2:G183)</f>
        <v>1.7835847317433816E-4</v>
      </c>
      <c r="L183" s="60">
        <f>VAR($I$2:I183)</f>
        <v>3.1616424466130306E-4</v>
      </c>
      <c r="M183" s="60">
        <f t="shared" si="9"/>
        <v>1.0077646126735835E-4</v>
      </c>
      <c r="N183" s="60">
        <f t="shared" si="10"/>
        <v>1.3977961598757164E-4</v>
      </c>
      <c r="O183" s="60">
        <f t="shared" si="11"/>
        <v>9.0026779080182984E-5</v>
      </c>
      <c r="P183" s="60">
        <f t="shared" si="12"/>
        <v>2.7840061413272367E-4</v>
      </c>
      <c r="Q183" s="60"/>
      <c r="R183" s="77"/>
      <c r="S183" s="60"/>
      <c r="T183" s="1"/>
      <c r="U183" s="4"/>
      <c r="V183" s="21"/>
      <c r="W183" s="21"/>
      <c r="X183" s="21"/>
      <c r="Y183" s="21"/>
    </row>
    <row r="184" spans="1:25" x14ac:dyDescent="0.4">
      <c r="A184" s="2">
        <v>182</v>
      </c>
      <c r="B184" s="3">
        <v>43495</v>
      </c>
      <c r="C184">
        <v>273000</v>
      </c>
      <c r="D184">
        <v>28900</v>
      </c>
      <c r="E184">
        <v>99900</v>
      </c>
      <c r="F184" s="77">
        <f>Sheet2!M184</f>
        <v>1.3201320510971006E-2</v>
      </c>
      <c r="G184" s="60">
        <f>Sheet2!AD184</f>
        <v>6.5587096986971412E-3</v>
      </c>
      <c r="H184" s="60">
        <f>Sheet2!AE184</f>
        <v>-7.5513653202561766E-3</v>
      </c>
      <c r="I184" s="60">
        <f>Sheet2!AF184</f>
        <v>-3.4275260440914182E-2</v>
      </c>
      <c r="J184" s="60">
        <f>VAR($F$2:F184)</f>
        <v>8.7946524103247524E-5</v>
      </c>
      <c r="K184" s="60">
        <f>VAR($G$2:G184)</f>
        <v>1.7764690701770695E-4</v>
      </c>
      <c r="L184" s="60">
        <f>VAR($I$2:I184)</f>
        <v>3.2058660240084463E-4</v>
      </c>
      <c r="M184" s="60">
        <f t="shared" si="9"/>
        <v>9.6420467038529637E-5</v>
      </c>
      <c r="N184" s="60">
        <f t="shared" si="10"/>
        <v>1.3494294119897369E-4</v>
      </c>
      <c r="O184" s="60">
        <f t="shared" si="11"/>
        <v>8.7671990102093487E-5</v>
      </c>
      <c r="P184" s="60">
        <f t="shared" si="12"/>
        <v>2.6357315810977204E-4</v>
      </c>
      <c r="Q184" s="60"/>
      <c r="R184" s="77"/>
      <c r="S184" s="60"/>
      <c r="T184" s="1"/>
      <c r="U184" s="4"/>
      <c r="V184" s="21"/>
      <c r="W184" s="21"/>
      <c r="X184" s="21"/>
      <c r="Y184" s="21"/>
    </row>
    <row r="185" spans="1:25" x14ac:dyDescent="0.4">
      <c r="A185" s="2">
        <v>183</v>
      </c>
      <c r="B185" s="3">
        <v>43496</v>
      </c>
      <c r="C185">
        <v>273000</v>
      </c>
      <c r="D185">
        <v>28600</v>
      </c>
      <c r="E185">
        <v>99300</v>
      </c>
      <c r="F185" s="77">
        <f>Sheet2!M185</f>
        <v>-2.0592536538730109E-3</v>
      </c>
      <c r="G185" s="60">
        <f>Sheet2!AD185</f>
        <v>3.1481436554450337E-5</v>
      </c>
      <c r="H185" s="60">
        <f>Sheet2!AE185</f>
        <v>-1.0358650695929955E-2</v>
      </c>
      <c r="I185" s="60">
        <f>Sheet2!AF185</f>
        <v>-4.2618788027964719E-3</v>
      </c>
      <c r="J185" s="60">
        <f>VAR($F$2:F185)</f>
        <v>8.7485668157143742E-5</v>
      </c>
      <c r="K185" s="60">
        <f>VAR($G$2:G185)</f>
        <v>1.7667722628895494E-4</v>
      </c>
      <c r="L185" s="60">
        <f>VAR($I$2:I185)</f>
        <v>3.1889673645509384E-4</v>
      </c>
      <c r="M185" s="60">
        <f t="shared" si="9"/>
        <v>1.0109173081022089E-4</v>
      </c>
      <c r="N185" s="60">
        <f t="shared" si="10"/>
        <v>1.2942736510174229E-4</v>
      </c>
      <c r="O185" s="60">
        <f t="shared" si="11"/>
        <v>8.583305778796593E-5</v>
      </c>
      <c r="P185" s="60">
        <f t="shared" si="12"/>
        <v>3.1824637732073558E-4</v>
      </c>
      <c r="Q185" s="60"/>
      <c r="R185" s="77"/>
      <c r="S185" s="60"/>
      <c r="T185" s="1"/>
      <c r="U185" s="4"/>
      <c r="V185" s="21"/>
      <c r="W185" s="21"/>
      <c r="X185" s="21"/>
      <c r="Y185" s="21"/>
    </row>
    <row r="186" spans="1:25" x14ac:dyDescent="0.4">
      <c r="A186" s="2">
        <v>184</v>
      </c>
      <c r="B186" s="3">
        <v>43497</v>
      </c>
      <c r="C186">
        <v>284000</v>
      </c>
      <c r="D186">
        <v>28600</v>
      </c>
      <c r="E186">
        <v>99600</v>
      </c>
      <c r="F186" s="77">
        <f>Sheet2!M186</f>
        <v>1.4107545298471999E-4</v>
      </c>
      <c r="G186" s="60">
        <f>Sheet2!AD186</f>
        <v>3.8881837161851882E-2</v>
      </c>
      <c r="H186" s="60">
        <f>Sheet2!AE186</f>
        <v>-2.917368850541108E-5</v>
      </c>
      <c r="I186" s="60">
        <f>Sheet2!AF186</f>
        <v>2.5822786520142268E-3</v>
      </c>
      <c r="J186" s="60">
        <f>VAR($F$2:F186)</f>
        <v>8.7010707153323659E-5</v>
      </c>
      <c r="K186" s="60">
        <f>VAR($G$2:G186)</f>
        <v>1.8406184566983858E-4</v>
      </c>
      <c r="L186" s="60">
        <f>VAR($I$2:I186)</f>
        <v>3.1722927679265882E-4</v>
      </c>
      <c r="M186" s="60">
        <f t="shared" si="9"/>
        <v>9.5280658498267005E-5</v>
      </c>
      <c r="N186" s="60">
        <f t="shared" si="10"/>
        <v>1.216617826604886E-4</v>
      </c>
      <c r="O186" s="60">
        <f t="shared" si="11"/>
        <v>8.7121172975105385E-5</v>
      </c>
      <c r="P186" s="60">
        <f t="shared" si="12"/>
        <v>3.0024141133727498E-4</v>
      </c>
      <c r="Q186" s="60"/>
      <c r="R186" s="77"/>
      <c r="S186" s="60"/>
      <c r="T186" s="1"/>
      <c r="U186" s="4"/>
      <c r="V186" s="21"/>
      <c r="W186" s="21"/>
      <c r="X186" s="21"/>
      <c r="Y186" s="21"/>
    </row>
    <row r="187" spans="1:25" x14ac:dyDescent="0.4">
      <c r="A187" s="2">
        <v>185</v>
      </c>
      <c r="B187" s="3">
        <v>43503</v>
      </c>
      <c r="C187">
        <v>282000</v>
      </c>
      <c r="D187">
        <v>28650</v>
      </c>
      <c r="E187">
        <v>99000</v>
      </c>
      <c r="F187" s="77">
        <f>Sheet2!M187</f>
        <v>9.3131428341333526E-7</v>
      </c>
      <c r="G187" s="60">
        <f>Sheet2!AD187</f>
        <v>-7.6462400659612186E-3</v>
      </c>
      <c r="H187" s="60">
        <f>Sheet2!AE187</f>
        <v>1.7242648386290502E-3</v>
      </c>
      <c r="I187" s="60">
        <f>Sheet2!AF187</f>
        <v>-6.3367258610615854E-3</v>
      </c>
      <c r="J187" s="60">
        <f>VAR($F$2:F187)</f>
        <v>8.6540523139061836E-5</v>
      </c>
      <c r="K187" s="60">
        <f>VAR($G$2:G187)</f>
        <v>1.8336526467444274E-4</v>
      </c>
      <c r="L187" s="60">
        <f>VAR($I$2:I187)</f>
        <v>3.156743428661034E-4</v>
      </c>
      <c r="M187" s="60">
        <f t="shared" si="9"/>
        <v>8.9565013125377074E-5</v>
      </c>
      <c r="N187" s="60">
        <f t="shared" si="10"/>
        <v>2.0506991136570531E-4</v>
      </c>
      <c r="O187" s="60">
        <f t="shared" si="11"/>
        <v>8.1893953662845128E-5</v>
      </c>
      <c r="P187" s="60">
        <f t="shared" si="12"/>
        <v>2.8262701643923737E-4</v>
      </c>
      <c r="Q187" s="60"/>
      <c r="R187" s="77"/>
      <c r="S187" s="60"/>
      <c r="T187" s="1"/>
      <c r="U187" s="4"/>
      <c r="V187" s="21"/>
      <c r="W187" s="21"/>
      <c r="X187" s="21"/>
      <c r="Y187" s="21"/>
    </row>
    <row r="188" spans="1:25" x14ac:dyDescent="0.4">
      <c r="A188" s="2">
        <v>186</v>
      </c>
      <c r="B188" s="3">
        <v>43504</v>
      </c>
      <c r="C188">
        <v>285500</v>
      </c>
      <c r="D188">
        <v>28750</v>
      </c>
      <c r="E188">
        <v>98200</v>
      </c>
      <c r="F188" s="77">
        <f>Sheet2!M188</f>
        <v>-1.4179440676120385E-2</v>
      </c>
      <c r="G188" s="60">
        <f>Sheet2!AD188</f>
        <v>1.5958365643973581E-2</v>
      </c>
      <c r="H188" s="60">
        <f>Sheet2!AE188</f>
        <v>4.1411325405358223E-3</v>
      </c>
      <c r="I188" s="60">
        <f>Sheet2!AF188</f>
        <v>5.7479751879355671E-3</v>
      </c>
      <c r="J188" s="60">
        <f>VAR($F$2:F188)</f>
        <v>8.7126004630577096E-5</v>
      </c>
      <c r="K188" s="60">
        <f>VAR($G$2:G188)</f>
        <v>1.8378204042592651E-4</v>
      </c>
      <c r="L188" s="60">
        <f>VAR($I$2:I188)</f>
        <v>3.142144950027874E-4</v>
      </c>
      <c r="M188" s="60">
        <f t="shared" si="9"/>
        <v>8.4191112389895222E-5</v>
      </c>
      <c r="N188" s="60">
        <f t="shared" si="10"/>
        <v>1.962736159125416E-4</v>
      </c>
      <c r="O188" s="60">
        <f t="shared" si="11"/>
        <v>7.7158701797098363E-5</v>
      </c>
      <c r="P188" s="60">
        <f t="shared" si="12"/>
        <v>2.6807864113117792E-4</v>
      </c>
      <c r="Q188" s="60"/>
      <c r="R188" s="77"/>
      <c r="S188" s="60"/>
      <c r="T188" s="1"/>
      <c r="U188" s="4"/>
      <c r="V188" s="21"/>
      <c r="W188" s="21"/>
      <c r="X188" s="21"/>
      <c r="Y188" s="21"/>
    </row>
    <row r="189" spans="1:25" x14ac:dyDescent="0.4">
      <c r="A189" s="2">
        <v>187</v>
      </c>
      <c r="B189" s="3">
        <v>43507</v>
      </c>
      <c r="C189">
        <v>285500</v>
      </c>
      <c r="D189">
        <v>28700</v>
      </c>
      <c r="E189">
        <v>95600</v>
      </c>
      <c r="F189" s="77">
        <f>Sheet2!M189</f>
        <v>2.6556165621657813E-3</v>
      </c>
      <c r="G189" s="60">
        <f>Sheet2!AD189</f>
        <v>-1.3658126083116338E-3</v>
      </c>
      <c r="H189" s="60">
        <f>Sheet2!AE189</f>
        <v>-1.8902698519557937E-3</v>
      </c>
      <c r="I189" s="60">
        <f>Sheet2!AF189</f>
        <v>-2.9777933313985771E-2</v>
      </c>
      <c r="J189" s="60">
        <f>VAR($F$2:F189)</f>
        <v>8.6704593077427055E-5</v>
      </c>
      <c r="K189" s="60">
        <f>VAR($G$2:G189)</f>
        <v>1.8280710711756766E-4</v>
      </c>
      <c r="L189" s="60">
        <f>VAR($I$2:I189)</f>
        <v>3.1697671902776323E-4</v>
      </c>
      <c r="M189" s="60">
        <f t="shared" si="9"/>
        <v>9.1203037919758548E-5</v>
      </c>
      <c r="N189" s="60">
        <f t="shared" si="10"/>
        <v>1.9977736499939447E-4</v>
      </c>
      <c r="O189" s="60">
        <f t="shared" si="11"/>
        <v>7.3558118412369526E-5</v>
      </c>
      <c r="P189" s="60">
        <f t="shared" si="12"/>
        <v>2.5397627578897461E-4</v>
      </c>
      <c r="Q189" s="60"/>
      <c r="R189" s="77"/>
      <c r="S189" s="60"/>
      <c r="T189" s="1"/>
      <c r="U189" s="4"/>
      <c r="V189" s="21"/>
      <c r="W189" s="21"/>
      <c r="X189" s="21"/>
      <c r="Y189" s="21"/>
    </row>
    <row r="190" spans="1:25" x14ac:dyDescent="0.4">
      <c r="A190" s="2">
        <v>188</v>
      </c>
      <c r="B190" s="3">
        <v>43508</v>
      </c>
      <c r="C190">
        <v>286000</v>
      </c>
      <c r="D190">
        <v>28450</v>
      </c>
      <c r="E190">
        <v>96000</v>
      </c>
      <c r="F190" s="77">
        <f>Sheet2!M190</f>
        <v>6.1113962079562276E-3</v>
      </c>
      <c r="G190" s="60">
        <f>Sheet2!AD190</f>
        <v>-6.4018215447955739E-4</v>
      </c>
      <c r="H190" s="60">
        <f>Sheet2!AE190</f>
        <v>-9.0641265129060844E-3</v>
      </c>
      <c r="I190" s="60">
        <f>Sheet2!AF190</f>
        <v>-2.2190119598758011E-3</v>
      </c>
      <c r="J190" s="60">
        <f>VAR($F$2:F190)</f>
        <v>8.6455596986768937E-5</v>
      </c>
      <c r="K190" s="60">
        <f>VAR($G$2:G190)</f>
        <v>1.8183596514112805E-4</v>
      </c>
      <c r="L190" s="60">
        <f>VAR($I$2:I190)</f>
        <v>3.1529812827886799E-4</v>
      </c>
      <c r="M190" s="60">
        <f t="shared" si="9"/>
        <v>8.6153993604087977E-5</v>
      </c>
      <c r="N190" s="60">
        <f t="shared" si="10"/>
        <v>1.8790264974429219E-4</v>
      </c>
      <c r="O190" s="60">
        <f t="shared" si="11"/>
        <v>6.9359018514420124E-5</v>
      </c>
      <c r="P190" s="60">
        <f t="shared" si="12"/>
        <v>2.9194121798876722E-4</v>
      </c>
      <c r="Q190" s="60"/>
      <c r="R190" s="77"/>
      <c r="S190" s="60"/>
      <c r="T190" s="1"/>
      <c r="U190" s="4"/>
      <c r="V190" s="21"/>
      <c r="W190" s="21"/>
      <c r="X190" s="21"/>
      <c r="Y190" s="21"/>
    </row>
    <row r="191" spans="1:25" x14ac:dyDescent="0.4">
      <c r="A191" s="2">
        <v>189</v>
      </c>
      <c r="B191" s="3">
        <v>43509</v>
      </c>
      <c r="C191">
        <v>290000</v>
      </c>
      <c r="D191">
        <v>28400</v>
      </c>
      <c r="E191">
        <v>98100</v>
      </c>
      <c r="F191" s="77">
        <f>Sheet2!M191</f>
        <v>4.9927404028599198E-3</v>
      </c>
      <c r="G191" s="60">
        <f>Sheet2!AD191</f>
        <v>1.1830671956031056E-2</v>
      </c>
      <c r="H191" s="60">
        <f>Sheet2!AE191</f>
        <v>-2.0205938133243911E-3</v>
      </c>
      <c r="I191" s="60">
        <f>Sheet2!AF191</f>
        <v>1.6361526575497602E-2</v>
      </c>
      <c r="J191" s="60">
        <f>VAR($F$2:F191)</f>
        <v>8.6139422890340757E-5</v>
      </c>
      <c r="K191" s="60">
        <f>VAR($G$2:G191)</f>
        <v>1.8163050676524181E-4</v>
      </c>
      <c r="L191" s="60">
        <f>VAR($I$2:I191)</f>
        <v>3.1522331362216974E-4</v>
      </c>
      <c r="M191" s="60">
        <f t="shared" si="9"/>
        <v>8.3225703804480004E-5</v>
      </c>
      <c r="N191" s="60">
        <f t="shared" si="10"/>
        <v>1.7665308075108947E-4</v>
      </c>
      <c r="O191" s="60">
        <f t="shared" si="11"/>
        <v>7.0126980770072943E-5</v>
      </c>
      <c r="P191" s="60">
        <f t="shared" si="12"/>
        <v>2.7472018575412546E-4</v>
      </c>
      <c r="Q191" s="60"/>
      <c r="R191" s="77"/>
      <c r="S191" s="60"/>
      <c r="T191" s="1"/>
      <c r="U191" s="4"/>
      <c r="V191" s="21"/>
      <c r="W191" s="21"/>
      <c r="X191" s="21"/>
      <c r="Y191" s="21"/>
    </row>
    <row r="192" spans="1:25" x14ac:dyDescent="0.4">
      <c r="A192" s="2">
        <v>190</v>
      </c>
      <c r="B192" s="3">
        <v>43510</v>
      </c>
      <c r="C192">
        <v>301000</v>
      </c>
      <c r="D192">
        <v>28550</v>
      </c>
      <c r="E192">
        <v>100500</v>
      </c>
      <c r="F192" s="77">
        <f>Sheet2!M192</f>
        <v>1.3425818158154711E-2</v>
      </c>
      <c r="G192" s="60">
        <f>Sheet2!AD192</f>
        <v>3.2671683390697578E-2</v>
      </c>
      <c r="H192" s="60">
        <f>Sheet2!AE192</f>
        <v>4.602250775095666E-3</v>
      </c>
      <c r="I192" s="60">
        <f>Sheet2!AF192</f>
        <v>1.0474115978237898E-2</v>
      </c>
      <c r="J192" s="60">
        <f>VAR($F$2:F192)</f>
        <v>8.6652518604864696E-5</v>
      </c>
      <c r="K192" s="60">
        <f>VAR($G$2:G192)</f>
        <v>1.8629622184312595E-4</v>
      </c>
      <c r="L192" s="60">
        <f>VAR($I$2:I192)</f>
        <v>3.1424714400677745E-4</v>
      </c>
      <c r="M192" s="60">
        <f t="shared" si="9"/>
        <v>7.9727808980032192E-5</v>
      </c>
      <c r="N192" s="60">
        <f t="shared" si="10"/>
        <v>1.7445178384189726E-4</v>
      </c>
      <c r="O192" s="60">
        <f t="shared" si="11"/>
        <v>6.6164329885375254E-5</v>
      </c>
      <c r="P192" s="60">
        <f t="shared" si="12"/>
        <v>2.7429894772172078E-4</v>
      </c>
      <c r="Q192" s="60"/>
      <c r="R192" s="77"/>
      <c r="S192" s="60"/>
      <c r="T192" s="1"/>
      <c r="U192" s="4"/>
      <c r="V192" s="21"/>
      <c r="W192" s="21"/>
      <c r="X192" s="21"/>
      <c r="Y192" s="21"/>
    </row>
    <row r="193" spans="1:25" x14ac:dyDescent="0.4">
      <c r="A193" s="2">
        <v>191</v>
      </c>
      <c r="B193" s="3">
        <v>43511</v>
      </c>
      <c r="C193">
        <v>289500</v>
      </c>
      <c r="D193">
        <v>28550</v>
      </c>
      <c r="E193">
        <v>101500</v>
      </c>
      <c r="F193" s="77">
        <f>Sheet2!M193</f>
        <v>-1.5924073533577762E-2</v>
      </c>
      <c r="G193" s="60">
        <f>Sheet2!AD193</f>
        <v>-3.481452266647618E-2</v>
      </c>
      <c r="H193" s="60">
        <f>Sheet2!AE193</f>
        <v>7.4037995643118511E-4</v>
      </c>
      <c r="I193" s="60">
        <f>Sheet2!AF193</f>
        <v>2.5504317907853284E-2</v>
      </c>
      <c r="J193" s="60">
        <f>VAR($F$2:F193)</f>
        <v>8.7504730744380826E-5</v>
      </c>
      <c r="K193" s="60">
        <f>VAR($G$2:G193)</f>
        <v>1.9166095208716938E-4</v>
      </c>
      <c r="L193" s="60">
        <f>VAR($I$2:I193)</f>
        <v>3.1622944516768869E-4</v>
      </c>
      <c r="M193" s="60">
        <f t="shared" si="9"/>
        <v>8.5759296034180463E-5</v>
      </c>
      <c r="N193" s="60">
        <f t="shared" si="10"/>
        <v>2.2803101054630251E-4</v>
      </c>
      <c r="O193" s="60">
        <f t="shared" si="11"/>
        <v>6.3465312824064846E-5</v>
      </c>
      <c r="P193" s="60">
        <f t="shared" si="12"/>
        <v>2.6442343718995228E-4</v>
      </c>
      <c r="Q193" s="60"/>
      <c r="R193" s="77"/>
      <c r="S193" s="60"/>
      <c r="T193" s="1"/>
      <c r="U193" s="4"/>
      <c r="V193" s="21"/>
      <c r="W193" s="21"/>
      <c r="X193" s="21"/>
      <c r="Y193" s="21"/>
    </row>
    <row r="194" spans="1:25" x14ac:dyDescent="0.4">
      <c r="A194" s="2">
        <v>192</v>
      </c>
      <c r="B194" s="3">
        <v>43514</v>
      </c>
      <c r="C194">
        <v>293000</v>
      </c>
      <c r="D194">
        <v>28500</v>
      </c>
      <c r="E194">
        <v>102000</v>
      </c>
      <c r="F194" s="77">
        <f>Sheet2!M194</f>
        <v>7.2292077063374543E-3</v>
      </c>
      <c r="G194" s="60">
        <f>Sheet2!AD194</f>
        <v>9.2960746699806366E-3</v>
      </c>
      <c r="H194" s="60">
        <f>Sheet2!AE194</f>
        <v>-2.1215586145842016E-3</v>
      </c>
      <c r="I194" s="60">
        <f>Sheet2!AF194</f>
        <v>-2.5962605534336526E-3</v>
      </c>
      <c r="J194" s="60">
        <f>VAR($F$2:F194)</f>
        <v>8.7332804685211486E-5</v>
      </c>
      <c r="K194" s="60">
        <f>VAR($G$2:G194)</f>
        <v>1.911207845150779E-4</v>
      </c>
      <c r="L194" s="60">
        <f>VAR($I$2:I194)</f>
        <v>3.1460008973035244E-4</v>
      </c>
      <c r="M194" s="60">
        <f t="shared" si="9"/>
        <v>9.5828305346297161E-5</v>
      </c>
      <c r="N194" s="60">
        <f t="shared" si="10"/>
        <v>2.8707220922319945E-4</v>
      </c>
      <c r="O194" s="60">
        <f t="shared" si="11"/>
        <v>5.9690283803414058E-5</v>
      </c>
      <c r="P194" s="60">
        <f t="shared" si="12"/>
        <v>2.8758624487524589E-4</v>
      </c>
      <c r="Q194" s="60"/>
      <c r="R194" s="77"/>
      <c r="S194" s="60"/>
      <c r="T194" s="1"/>
      <c r="U194" s="4"/>
      <c r="V194" s="21"/>
      <c r="W194" s="21"/>
      <c r="X194" s="21"/>
      <c r="Y194" s="21"/>
    </row>
    <row r="195" spans="1:25" x14ac:dyDescent="0.4">
      <c r="A195" s="2">
        <v>193</v>
      </c>
      <c r="B195" s="3">
        <v>43515</v>
      </c>
      <c r="C195">
        <v>291500</v>
      </c>
      <c r="D195">
        <v>28400</v>
      </c>
      <c r="E195">
        <v>100000</v>
      </c>
      <c r="F195" s="77">
        <f>Sheet2!M195</f>
        <v>-2.9778368810120764E-3</v>
      </c>
      <c r="G195" s="60">
        <f>Sheet2!AD195</f>
        <v>-4.8288914179336565E-3</v>
      </c>
      <c r="H195" s="60">
        <f>Sheet2!AE195</f>
        <v>-3.3947134868351565E-3</v>
      </c>
      <c r="I195" s="60">
        <f>Sheet2!AF195</f>
        <v>-1.7123385665301458E-2</v>
      </c>
      <c r="J195" s="60">
        <f>VAR($F$2:F195)</f>
        <v>8.6921999254244389E-5</v>
      </c>
      <c r="K195" s="60">
        <f>VAR($G$2:G195)</f>
        <v>1.9024786300887543E-4</v>
      </c>
      <c r="L195" s="60">
        <f>VAR($I$2:I195)</f>
        <v>3.1435041864287403E-4</v>
      </c>
      <c r="M195" s="60">
        <f t="shared" si="9"/>
        <v>9.3214293669201457E-5</v>
      </c>
      <c r="N195" s="60">
        <f t="shared" si="10"/>
        <v>2.7503289692599884E-4</v>
      </c>
      <c r="O195" s="60">
        <f t="shared" si="11"/>
        <v>5.6378927432516196E-5</v>
      </c>
      <c r="P195" s="60">
        <f t="shared" si="12"/>
        <v>2.7073550431441003E-4</v>
      </c>
      <c r="Q195" s="60"/>
      <c r="R195" s="77"/>
      <c r="S195" s="60"/>
      <c r="T195" s="1"/>
      <c r="U195" s="4"/>
      <c r="V195" s="21"/>
      <c r="W195" s="21"/>
      <c r="X195" s="21"/>
      <c r="Y195" s="21"/>
    </row>
    <row r="196" spans="1:25" x14ac:dyDescent="0.4">
      <c r="A196" s="2">
        <v>194</v>
      </c>
      <c r="B196" s="3">
        <v>43516</v>
      </c>
      <c r="C196">
        <v>291000</v>
      </c>
      <c r="D196">
        <v>28350</v>
      </c>
      <c r="E196">
        <v>99700</v>
      </c>
      <c r="F196" s="77">
        <f>Sheet2!M196</f>
        <v>1.2665986012105959E-2</v>
      </c>
      <c r="G196" s="60">
        <f>Sheet2!AD196</f>
        <v>-6.0492139303456359E-3</v>
      </c>
      <c r="H196" s="60">
        <f>Sheet2!AE196</f>
        <v>-2.391257632167122E-3</v>
      </c>
      <c r="I196" s="60">
        <f>Sheet2!AF196</f>
        <v>-1.5942226612323949E-2</v>
      </c>
      <c r="J196" s="60">
        <f>VAR($F$2:F196)</f>
        <v>8.7316038758664642E-5</v>
      </c>
      <c r="K196" s="60">
        <f>VAR($G$2:G196)</f>
        <v>1.8944978928542313E-4</v>
      </c>
      <c r="L196" s="60">
        <f>VAR($I$2:I196)</f>
        <v>3.1389916726953603E-4</v>
      </c>
      <c r="M196" s="60">
        <f t="shared" ref="M196:M246" si="13">$X$6*M195+(1-$X$6)*F195^2</f>
        <v>8.8153486798444309E-5</v>
      </c>
      <c r="N196" s="60">
        <f t="shared" ref="N196:N246" si="14">$X$6*N195+(1-$X$6)*G195^2</f>
        <v>2.5993001465001049E-4</v>
      </c>
      <c r="O196" s="60">
        <f t="shared" ref="O196:O246" si="15">$X$6*O195+(1-$X$6)*H195^2</f>
        <v>5.3687636566027249E-5</v>
      </c>
      <c r="P196" s="60">
        <f t="shared" ref="P196:P245" si="16">$X$6*P195+(1-$X$6)*I195^2</f>
        <v>2.7208399425410451E-4</v>
      </c>
      <c r="Q196" s="60"/>
      <c r="R196" s="77"/>
      <c r="S196" s="60"/>
      <c r="T196" s="1"/>
      <c r="U196" s="4"/>
      <c r="V196" s="21"/>
      <c r="W196" s="21"/>
      <c r="X196" s="21"/>
      <c r="Y196" s="21"/>
    </row>
    <row r="197" spans="1:25" x14ac:dyDescent="0.4">
      <c r="A197" s="2">
        <v>195</v>
      </c>
      <c r="B197" s="3">
        <v>43517</v>
      </c>
      <c r="C197">
        <v>301500</v>
      </c>
      <c r="D197">
        <v>28300</v>
      </c>
      <c r="E197">
        <v>98900</v>
      </c>
      <c r="F197" s="77">
        <f>Sheet2!M197</f>
        <v>5.2559498695201382E-4</v>
      </c>
      <c r="G197" s="60">
        <f>Sheet2!AD197</f>
        <v>3.4712187371261242E-2</v>
      </c>
      <c r="H197" s="60">
        <f>Sheet2!AE197</f>
        <v>-1.812818488810008E-3</v>
      </c>
      <c r="I197" s="60">
        <f>Sheet2!AF197</f>
        <v>-8.8746124611636858E-3</v>
      </c>
      <c r="J197" s="60">
        <f>VAR($F$2:F197)</f>
        <v>8.6870151803427115E-5</v>
      </c>
      <c r="K197" s="60">
        <f>VAR($G$2:G197)</f>
        <v>1.9466593655212202E-4</v>
      </c>
      <c r="L197" s="60">
        <f>VAR($I$2:I197)</f>
        <v>3.1261220248935746E-4</v>
      </c>
      <c r="M197" s="60">
        <f t="shared" si="13"/>
        <v>9.248990969006949E-5</v>
      </c>
      <c r="N197" s="60">
        <f t="shared" si="14"/>
        <v>2.4652979312151513E-4</v>
      </c>
      <c r="O197" s="60">
        <f t="shared" si="15"/>
        <v>5.0809465155869464E-5</v>
      </c>
      <c r="P197" s="60">
        <f t="shared" si="16"/>
        <v>2.7100822996037961E-4</v>
      </c>
      <c r="Q197" s="60"/>
      <c r="R197" s="77"/>
      <c r="S197" s="60"/>
      <c r="T197" s="1"/>
      <c r="U197" s="4"/>
      <c r="V197" s="21"/>
      <c r="W197" s="21"/>
      <c r="X197" s="21"/>
      <c r="Y197" s="21"/>
    </row>
    <row r="198" spans="1:25" x14ac:dyDescent="0.4">
      <c r="A198" s="2">
        <v>196</v>
      </c>
      <c r="B198" s="3">
        <v>43518</v>
      </c>
      <c r="C198">
        <v>302000</v>
      </c>
      <c r="D198">
        <v>28450</v>
      </c>
      <c r="E198">
        <v>99300</v>
      </c>
      <c r="F198" s="77">
        <f>Sheet2!M198</f>
        <v>1.6344718524885756E-3</v>
      </c>
      <c r="G198" s="60">
        <f>Sheet2!AD198</f>
        <v>5.9381398589271437E-4</v>
      </c>
      <c r="H198" s="60">
        <f>Sheet2!AE198</f>
        <v>5.1856454786788405E-3</v>
      </c>
      <c r="I198" s="60">
        <f>Sheet2!AF198</f>
        <v>2.1111856051540582E-3</v>
      </c>
      <c r="J198" s="60">
        <f>VAR($F$2:F198)</f>
        <v>8.6441849851891193E-5</v>
      </c>
      <c r="K198" s="60">
        <f>VAR($G$2:G198)</f>
        <v>1.9367416365892904E-4</v>
      </c>
      <c r="L198" s="60">
        <f>VAR($I$2:I198)</f>
        <v>3.1106516310181088E-4</v>
      </c>
      <c r="M198" s="60">
        <f t="shared" si="13"/>
        <v>8.6957090114083866E-5</v>
      </c>
      <c r="N198" s="60">
        <f t="shared" si="14"/>
        <v>3.0403416266007715E-4</v>
      </c>
      <c r="O198" s="60">
        <f t="shared" si="15"/>
        <v>4.7958075898919579E-5</v>
      </c>
      <c r="P198" s="60">
        <f t="shared" si="16"/>
        <v>2.5947326094290734E-4</v>
      </c>
      <c r="Q198" s="60"/>
      <c r="R198" s="77"/>
      <c r="S198" s="60"/>
      <c r="T198" s="1"/>
      <c r="U198" s="4"/>
      <c r="V198" s="21"/>
      <c r="W198" s="21"/>
      <c r="X198" s="21"/>
      <c r="Y198" s="21"/>
    </row>
    <row r="199" spans="1:25" x14ac:dyDescent="0.4">
      <c r="A199" s="2">
        <v>197</v>
      </c>
      <c r="B199" s="3">
        <v>43521</v>
      </c>
      <c r="C199">
        <v>307000</v>
      </c>
      <c r="D199">
        <v>28400</v>
      </c>
      <c r="E199">
        <v>98300</v>
      </c>
      <c r="F199" s="77">
        <f>Sheet2!M199</f>
        <v>1.3909804350466974E-3</v>
      </c>
      <c r="G199" s="60">
        <f>Sheet2!AD199</f>
        <v>1.5429703854406139E-2</v>
      </c>
      <c r="H199" s="60">
        <f>Sheet2!AE199</f>
        <v>-1.8480621104602734E-3</v>
      </c>
      <c r="I199" s="60">
        <f>Sheet2!AF199</f>
        <v>-1.1803617422850859E-2</v>
      </c>
      <c r="J199" s="60">
        <f>VAR($F$2:F199)</f>
        <v>8.6013851443825145E-5</v>
      </c>
      <c r="K199" s="60">
        <f>VAR($G$2:G199)</f>
        <v>1.9388295603627858E-4</v>
      </c>
      <c r="L199" s="60">
        <f>VAR($I$2:I199)</f>
        <v>3.1008157365581364E-4</v>
      </c>
      <c r="M199" s="60">
        <f t="shared" si="13"/>
        <v>8.1899954601433474E-5</v>
      </c>
      <c r="N199" s="60">
        <f t="shared" si="14"/>
        <v>2.8581326980346299E-4</v>
      </c>
      <c r="O199" s="60">
        <f t="shared" si="15"/>
        <v>4.6694046486816943E-5</v>
      </c>
      <c r="P199" s="60">
        <f t="shared" si="16"/>
        <v>2.4417229156589748E-4</v>
      </c>
      <c r="Q199" s="60"/>
      <c r="R199" s="77"/>
      <c r="S199" s="60"/>
      <c r="T199" s="1"/>
      <c r="U199" s="4"/>
      <c r="V199" s="21"/>
      <c r="W199" s="21"/>
      <c r="X199" s="21"/>
      <c r="Y199" s="21"/>
    </row>
    <row r="200" spans="1:25" x14ac:dyDescent="0.4">
      <c r="A200" s="2">
        <v>198</v>
      </c>
      <c r="B200" s="3">
        <v>43522</v>
      </c>
      <c r="C200">
        <v>299500</v>
      </c>
      <c r="D200">
        <v>28300</v>
      </c>
      <c r="E200">
        <v>103500</v>
      </c>
      <c r="F200" s="77">
        <f>Sheet2!M200</f>
        <v>-3.3573038560052474E-3</v>
      </c>
      <c r="G200" s="60">
        <f>Sheet2!AD200</f>
        <v>-2.4317159784149424E-2</v>
      </c>
      <c r="H200" s="60">
        <f>Sheet2!AE200</f>
        <v>-3.3889346495798362E-3</v>
      </c>
      <c r="I200" s="60">
        <f>Sheet2!AF200</f>
        <v>5.4605642535118827E-2</v>
      </c>
      <c r="J200" s="60">
        <f>VAR($F$2:F200)</f>
        <v>8.563395736572352E-5</v>
      </c>
      <c r="K200" s="60">
        <f>VAR($G$2:G200)</f>
        <v>1.9591078507860088E-4</v>
      </c>
      <c r="L200" s="60">
        <f>VAR($I$2:I200)</f>
        <v>3.2405345450638818E-4</v>
      </c>
      <c r="M200" s="60">
        <f t="shared" si="13"/>
        <v>7.7102046919588421E-5</v>
      </c>
      <c r="N200" s="60">
        <f t="shared" si="14"/>
        <v>2.8294901927733575E-4</v>
      </c>
      <c r="O200" s="60">
        <f t="shared" si="15"/>
        <v>4.4097323711455056E-5</v>
      </c>
      <c r="P200" s="60">
        <f t="shared" si="16"/>
        <v>2.3788147712784533E-4</v>
      </c>
      <c r="Q200" s="60"/>
      <c r="R200" s="77"/>
      <c r="S200" s="60"/>
      <c r="T200" s="1"/>
      <c r="U200" s="4"/>
      <c r="V200" s="21"/>
      <c r="W200" s="21"/>
      <c r="X200" s="21"/>
      <c r="Y200" s="21"/>
    </row>
    <row r="201" spans="1:25" x14ac:dyDescent="0.4">
      <c r="A201" s="2">
        <v>199</v>
      </c>
      <c r="B201" s="3">
        <v>43523</v>
      </c>
      <c r="C201">
        <v>300500</v>
      </c>
      <c r="D201">
        <v>28650</v>
      </c>
      <c r="E201">
        <v>105000</v>
      </c>
      <c r="F201" s="77">
        <f>Sheet2!M201</f>
        <v>3.508352063099354E-3</v>
      </c>
      <c r="G201" s="60">
        <f>Sheet2!AD201</f>
        <v>1.7148080032262166E-3</v>
      </c>
      <c r="H201" s="60">
        <f>Sheet2!AE201</f>
        <v>1.210116535480542E-2</v>
      </c>
      <c r="I201" s="60">
        <f>Sheet2!AF201</f>
        <v>1.0592928262964086E-2</v>
      </c>
      <c r="J201" s="60">
        <f>VAR($F$2:F201)</f>
        <v>8.5268018101585603E-5</v>
      </c>
      <c r="K201" s="60">
        <f>VAR($G$2:G201)</f>
        <v>1.9494063451221526E-4</v>
      </c>
      <c r="L201" s="60">
        <f>VAR($I$2:I201)</f>
        <v>3.2306508716571186E-4</v>
      </c>
      <c r="M201" s="60">
        <f t="shared" si="13"/>
        <v>7.3152213455305969E-5</v>
      </c>
      <c r="N201" s="60">
        <f t="shared" si="14"/>
        <v>3.0145153371876688E-4</v>
      </c>
      <c r="O201" s="60">
        <f t="shared" si="15"/>
        <v>4.2140576972315119E-5</v>
      </c>
      <c r="P201" s="60">
        <f t="shared" si="16"/>
        <v>4.0251516030056546E-4</v>
      </c>
      <c r="Q201" s="60"/>
      <c r="R201" s="77"/>
      <c r="S201" s="60"/>
      <c r="T201" s="1"/>
      <c r="U201" s="4"/>
      <c r="V201" s="21"/>
      <c r="W201" s="21"/>
      <c r="X201" s="21"/>
      <c r="Y201" s="21"/>
    </row>
    <row r="202" spans="1:25" x14ac:dyDescent="0.4">
      <c r="A202" s="2">
        <v>200</v>
      </c>
      <c r="B202" s="3">
        <v>43524</v>
      </c>
      <c r="C202">
        <v>301500</v>
      </c>
      <c r="D202">
        <v>28450</v>
      </c>
      <c r="E202">
        <v>103500</v>
      </c>
      <c r="F202" s="77">
        <f>Sheet2!M202</f>
        <v>-1.6835207020734815E-2</v>
      </c>
      <c r="G202" s="60">
        <f>Sheet2!AD202</f>
        <v>7.7327298361486536E-3</v>
      </c>
      <c r="H202" s="60">
        <f>Sheet2!AE202</f>
        <v>-6.2212574658696762E-3</v>
      </c>
      <c r="I202" s="60">
        <f>Sheet2!AF202</f>
        <v>2.1240783560939943E-3</v>
      </c>
      <c r="J202" s="60">
        <f>VAR($F$2:F202)</f>
        <v>8.624136854470867E-5</v>
      </c>
      <c r="K202" s="60">
        <f>VAR($G$2:G202)</f>
        <v>1.9426106993331626E-4</v>
      </c>
      <c r="L202" s="60">
        <f>VAR($I$2:I202)</f>
        <v>3.2148845138309359E-4</v>
      </c>
      <c r="M202" s="60">
        <f t="shared" si="13"/>
        <v>6.9501592699906811E-5</v>
      </c>
      <c r="N202" s="60">
        <f t="shared" si="14"/>
        <v>2.835408756849166E-4</v>
      </c>
      <c r="O202" s="60">
        <f t="shared" si="15"/>
        <v>4.8398434530636794E-5</v>
      </c>
      <c r="P202" s="60">
        <f t="shared" si="16"/>
        <v>3.850968584335897E-4</v>
      </c>
      <c r="Q202" s="60"/>
      <c r="R202" s="77"/>
      <c r="S202" s="60"/>
      <c r="T202" s="1"/>
      <c r="U202" s="4"/>
      <c r="V202" s="21"/>
      <c r="W202" s="21"/>
      <c r="X202" s="21"/>
      <c r="Y202" s="21"/>
    </row>
    <row r="203" spans="1:25" x14ac:dyDescent="0.4">
      <c r="A203" s="2">
        <v>201</v>
      </c>
      <c r="B203" s="3">
        <v>43528</v>
      </c>
      <c r="C203">
        <v>298000</v>
      </c>
      <c r="D203">
        <v>28300</v>
      </c>
      <c r="E203">
        <v>108500</v>
      </c>
      <c r="F203" s="77">
        <f>Sheet2!M203</f>
        <v>-4.064895011577755E-3</v>
      </c>
      <c r="G203" s="60">
        <f>Sheet2!AD203</f>
        <v>-1.1050658433654536E-2</v>
      </c>
      <c r="H203" s="60">
        <f>Sheet2!AE203</f>
        <v>-5.1140549845455109E-3</v>
      </c>
      <c r="I203" s="60">
        <f>Sheet2!AF203</f>
        <v>5.0942993333534609E-2</v>
      </c>
      <c r="J203" s="60">
        <f>VAR($F$2:F203)</f>
        <v>8.5888353724339643E-5</v>
      </c>
      <c r="K203" s="60">
        <f>VAR($G$2:G203)</f>
        <v>1.9390670054717041E-4</v>
      </c>
      <c r="L203" s="60">
        <f>VAR($I$2:I203)</f>
        <v>3.330667781759445E-4</v>
      </c>
      <c r="M203" s="60">
        <f t="shared" si="13"/>
        <v>8.2336948863772337E-5</v>
      </c>
      <c r="N203" s="60">
        <f t="shared" si="14"/>
        <v>2.7011612978695342E-4</v>
      </c>
      <c r="O203" s="60">
        <f t="shared" si="15"/>
        <v>4.7816771126196932E-5</v>
      </c>
      <c r="P203" s="60">
        <f t="shared" si="16"/>
        <v>3.6226174945934388E-4</v>
      </c>
      <c r="Q203" s="60"/>
      <c r="R203" s="77"/>
      <c r="S203" s="60"/>
      <c r="T203" s="1"/>
      <c r="U203" s="4"/>
      <c r="V203" s="21"/>
      <c r="W203" s="21"/>
      <c r="X203" s="21"/>
      <c r="Y203" s="21"/>
    </row>
    <row r="204" spans="1:25" x14ac:dyDescent="0.4">
      <c r="A204" s="2">
        <v>202</v>
      </c>
      <c r="B204" s="3">
        <v>43529</v>
      </c>
      <c r="C204">
        <v>301000</v>
      </c>
      <c r="D204">
        <v>28150</v>
      </c>
      <c r="E204">
        <v>106500</v>
      </c>
      <c r="F204" s="77">
        <f>Sheet2!M204</f>
        <v>-6.8275707114525798E-3</v>
      </c>
      <c r="G204" s="60">
        <f>Sheet2!AD204</f>
        <v>1.1461393175391946E-2</v>
      </c>
      <c r="H204" s="60">
        <f>Sheet2!AE204</f>
        <v>-5.0098112824963634E-3</v>
      </c>
      <c r="I204" s="60">
        <f>Sheet2!AF204</f>
        <v>-1.2082823156653183E-2</v>
      </c>
      <c r="J204" s="60">
        <f>VAR($F$2:F204)</f>
        <v>8.5681837588988139E-5</v>
      </c>
      <c r="K204" s="60">
        <f>VAR($G$2:G204)</f>
        <v>1.9359231233551956E-4</v>
      </c>
      <c r="L204" s="60">
        <f>VAR($I$2:I204)</f>
        <v>3.3209083111766048E-4</v>
      </c>
      <c r="M204" s="60">
        <f t="shared" si="13"/>
        <v>7.8388134219254969E-5</v>
      </c>
      <c r="N204" s="60">
        <f t="shared" si="14"/>
        <v>2.6123618510877421E-4</v>
      </c>
      <c r="O204" s="60">
        <f t="shared" si="15"/>
        <v>4.65169783617224E-5</v>
      </c>
      <c r="P204" s="60">
        <f t="shared" si="16"/>
        <v>4.9623735867861639E-4</v>
      </c>
      <c r="Q204" s="60"/>
      <c r="R204" s="77"/>
      <c r="S204" s="60"/>
      <c r="T204" s="1"/>
      <c r="U204" s="4"/>
      <c r="V204" s="21"/>
      <c r="W204" s="21"/>
      <c r="X204" s="21"/>
      <c r="Y204" s="21"/>
    </row>
    <row r="205" spans="1:25" x14ac:dyDescent="0.4">
      <c r="A205" s="2">
        <v>203</v>
      </c>
      <c r="B205" s="3">
        <v>43530</v>
      </c>
      <c r="C205">
        <v>299500</v>
      </c>
      <c r="D205">
        <v>28000</v>
      </c>
      <c r="E205">
        <v>105500</v>
      </c>
      <c r="F205" s="77">
        <f>Sheet2!M205</f>
        <v>-1.6507890926941602E-3</v>
      </c>
      <c r="G205" s="60">
        <f>Sheet2!AD205</f>
        <v>-5.0854178903271723E-3</v>
      </c>
      <c r="H205" s="60">
        <f>Sheet2!AE205</f>
        <v>-5.2861841055836245E-3</v>
      </c>
      <c r="I205" s="60">
        <f>Sheet2!AF205</f>
        <v>-8.0795595760617452E-3</v>
      </c>
      <c r="J205" s="60">
        <f>VAR($F$2:F205)</f>
        <v>8.5270109165269572E-5</v>
      </c>
      <c r="K205" s="60">
        <f>VAR($G$2:G205)</f>
        <v>1.9276895471334181E-4</v>
      </c>
      <c r="L205" s="60">
        <f>VAR($I$2:I205)</f>
        <v>3.3074004532717202E-4</v>
      </c>
      <c r="M205" s="60">
        <f t="shared" si="13"/>
        <v>7.6481789475292772E-5</v>
      </c>
      <c r="N205" s="60">
        <f t="shared" si="14"/>
        <v>2.5344382601350299E-4</v>
      </c>
      <c r="O205" s="60">
        <f t="shared" si="15"/>
        <v>4.5231852205192727E-5</v>
      </c>
      <c r="P205" s="60">
        <f t="shared" si="16"/>
        <v>4.7522279408399666E-4</v>
      </c>
      <c r="Q205" s="60"/>
      <c r="R205" s="77"/>
      <c r="S205" s="60"/>
      <c r="T205" s="1"/>
      <c r="U205" s="4"/>
      <c r="V205" s="21"/>
      <c r="W205" s="21"/>
      <c r="X205" s="21"/>
      <c r="Y205" s="21"/>
    </row>
    <row r="206" spans="1:25" x14ac:dyDescent="0.4">
      <c r="A206" s="2">
        <v>204</v>
      </c>
      <c r="B206" s="3">
        <v>43531</v>
      </c>
      <c r="C206">
        <v>293000</v>
      </c>
      <c r="D206">
        <v>27900</v>
      </c>
      <c r="E206">
        <v>104500</v>
      </c>
      <c r="F206" s="77">
        <f>Sheet2!M206</f>
        <v>-3.0171004008587008E-3</v>
      </c>
      <c r="G206" s="60">
        <f>Sheet2!AD206</f>
        <v>-2.1626460633850042E-2</v>
      </c>
      <c r="H206" s="60">
        <f>Sheet2!AE206</f>
        <v>-3.4557119240006397E-3</v>
      </c>
      <c r="I206" s="60">
        <f>Sheet2!AF206</f>
        <v>-6.805443784091654E-3</v>
      </c>
      <c r="J206" s="60">
        <f>VAR($F$2:F206)</f>
        <v>8.4890697038662109E-5</v>
      </c>
      <c r="K206" s="60">
        <f>VAR($G$2:G206)</f>
        <v>1.9411499248581969E-4</v>
      </c>
      <c r="L206" s="60">
        <f>VAR($I$2:I206)</f>
        <v>3.2931331519256337E-4</v>
      </c>
      <c r="M206" s="60">
        <f t="shared" si="13"/>
        <v>7.2056388384488689E-5</v>
      </c>
      <c r="N206" s="60">
        <f t="shared" si="14"/>
        <v>2.3978888495984838E-4</v>
      </c>
      <c r="O206" s="60">
        <f t="shared" si="15"/>
        <v>4.4194565616768656E-5</v>
      </c>
      <c r="P206" s="60">
        <f t="shared" si="16"/>
        <v>4.5062618341554472E-4</v>
      </c>
      <c r="Q206" s="60"/>
      <c r="R206" s="77"/>
      <c r="S206" s="60"/>
      <c r="T206" s="1"/>
      <c r="U206" s="4"/>
      <c r="V206" s="21"/>
      <c r="W206" s="21"/>
      <c r="X206" s="21"/>
      <c r="Y206" s="21"/>
    </row>
    <row r="207" spans="1:25" x14ac:dyDescent="0.4">
      <c r="A207" s="2">
        <v>205</v>
      </c>
      <c r="B207" s="3">
        <v>43532</v>
      </c>
      <c r="C207">
        <v>287500</v>
      </c>
      <c r="D207">
        <v>27750</v>
      </c>
      <c r="E207">
        <v>107500</v>
      </c>
      <c r="F207" s="77">
        <f>Sheet2!M207</f>
        <v>-1.4065691725068745E-2</v>
      </c>
      <c r="G207" s="60">
        <f>Sheet2!AD207</f>
        <v>-1.5360051814742596E-2</v>
      </c>
      <c r="H207" s="60">
        <f>Sheet2!AE207</f>
        <v>-4.7394889854226706E-3</v>
      </c>
      <c r="I207" s="60">
        <f>Sheet2!AF207</f>
        <v>4.2051832504313422E-2</v>
      </c>
      <c r="J207" s="60">
        <f>VAR($F$2:F207)</f>
        <v>8.5407383209920045E-5</v>
      </c>
      <c r="K207" s="60">
        <f>VAR($G$2:G207)</f>
        <v>1.9430434896291319E-4</v>
      </c>
      <c r="L207" s="60">
        <f>VAR($I$2:I207)</f>
        <v>3.3650521471027551E-4</v>
      </c>
      <c r="M207" s="60">
        <f t="shared" si="13"/>
        <v>6.8279178771151069E-5</v>
      </c>
      <c r="N207" s="60">
        <f t="shared" si="14"/>
        <v>2.534637798351054E-4</v>
      </c>
      <c r="O207" s="60">
        <f t="shared" si="15"/>
        <v>4.2259408373863347E-5</v>
      </c>
      <c r="P207" s="60">
        <f t="shared" si="16"/>
        <v>4.2636745631651792E-4</v>
      </c>
      <c r="Q207" s="60"/>
      <c r="R207" s="77"/>
      <c r="S207" s="60"/>
      <c r="T207" s="1"/>
      <c r="U207" s="4"/>
      <c r="V207" s="21"/>
      <c r="W207" s="21"/>
      <c r="X207" s="21"/>
      <c r="Y207" s="21"/>
    </row>
    <row r="208" spans="1:25" x14ac:dyDescent="0.4">
      <c r="A208" s="2">
        <v>206</v>
      </c>
      <c r="B208" s="3">
        <v>43535</v>
      </c>
      <c r="C208">
        <v>291000</v>
      </c>
      <c r="D208">
        <v>27650</v>
      </c>
      <c r="E208">
        <v>106000</v>
      </c>
      <c r="F208" s="77">
        <f>Sheet2!M208</f>
        <v>1.291067047969695E-3</v>
      </c>
      <c r="G208" s="60">
        <f>Sheet2!AD208</f>
        <v>1.1138990803885702E-2</v>
      </c>
      <c r="H208" s="60">
        <f>Sheet2!AE208</f>
        <v>-3.6943728728509794E-3</v>
      </c>
      <c r="I208" s="60">
        <f>Sheet2!AF208</f>
        <v>-1.5634085165309435E-2</v>
      </c>
      <c r="J208" s="60">
        <f>VAR($F$2:F208)</f>
        <v>8.5004796564705094E-5</v>
      </c>
      <c r="K208" s="60">
        <f>VAR($G$2:G208)</f>
        <v>1.9397514704272219E-4</v>
      </c>
      <c r="L208" s="60">
        <f>VAR($I$2:I208)</f>
        <v>3.360054766050155E-4</v>
      </c>
      <c r="M208" s="60">
        <f t="shared" si="13"/>
        <v>7.6053049067162048E-5</v>
      </c>
      <c r="N208" s="60">
        <f t="shared" si="14"/>
        <v>2.524118245500937E-4</v>
      </c>
      <c r="O208" s="60">
        <f t="shared" si="15"/>
        <v>4.1071609222008114E-5</v>
      </c>
      <c r="P208" s="60">
        <f t="shared" si="16"/>
        <v>5.0688680595577674E-4</v>
      </c>
      <c r="Q208" s="60"/>
      <c r="R208" s="77"/>
      <c r="S208" s="60"/>
      <c r="T208" s="1"/>
      <c r="U208" s="4"/>
      <c r="V208" s="21"/>
      <c r="W208" s="21"/>
      <c r="X208" s="21"/>
      <c r="Y208" s="21"/>
    </row>
    <row r="209" spans="1:25" x14ac:dyDescent="0.4">
      <c r="A209" s="2">
        <v>207</v>
      </c>
      <c r="B209" s="3">
        <v>43536</v>
      </c>
      <c r="C209">
        <v>293500</v>
      </c>
      <c r="D209">
        <v>27700</v>
      </c>
      <c r="E209">
        <v>103500</v>
      </c>
      <c r="F209" s="77">
        <f>Sheet2!M209</f>
        <v>1.0151084564097758E-2</v>
      </c>
      <c r="G209" s="60">
        <f>Sheet2!AD209</f>
        <v>4.9672103689255877E-3</v>
      </c>
      <c r="H209" s="60">
        <f>Sheet2!AE209</f>
        <v>1.2980115328178497E-3</v>
      </c>
      <c r="I209" s="60">
        <f>Sheet2!AF209</f>
        <v>-3.4294616155107899E-2</v>
      </c>
      <c r="J209" s="60">
        <f>VAR($F$2:F209)</f>
        <v>8.5117077344494326E-5</v>
      </c>
      <c r="K209" s="60">
        <f>VAR($G$2:G209)</f>
        <v>1.9316056762002732E-4</v>
      </c>
      <c r="L209" s="60">
        <f>VAR($I$2:I209)</f>
        <v>3.3990933563062757E-4</v>
      </c>
      <c r="M209" s="60">
        <f t="shared" si="13"/>
        <v>7.1589877370473523E-5</v>
      </c>
      <c r="N209" s="60">
        <f t="shared" si="14"/>
        <v>2.4471174204483107E-4</v>
      </c>
      <c r="O209" s="60">
        <f t="shared" si="15"/>
        <v>3.942621612410706E-5</v>
      </c>
      <c r="P209" s="60">
        <f t="shared" si="16"/>
        <v>4.9113907473579907E-4</v>
      </c>
      <c r="Q209" s="60"/>
      <c r="R209" s="77"/>
      <c r="S209" s="60"/>
      <c r="T209" s="1"/>
      <c r="U209" s="4"/>
      <c r="V209" s="21"/>
      <c r="W209" s="21"/>
      <c r="X209" s="21"/>
      <c r="Y209" s="21"/>
    </row>
    <row r="210" spans="1:25" x14ac:dyDescent="0.4">
      <c r="A210" s="2">
        <v>208</v>
      </c>
      <c r="B210" s="3">
        <v>43537</v>
      </c>
      <c r="C210">
        <v>294500</v>
      </c>
      <c r="D210">
        <v>27650</v>
      </c>
      <c r="E210">
        <v>104000</v>
      </c>
      <c r="F210" s="77">
        <f>Sheet2!M210</f>
        <v>-5.7576314849434205E-3</v>
      </c>
      <c r="G210" s="60">
        <f>Sheet2!AD210</f>
        <v>4.5288926764593031E-3</v>
      </c>
      <c r="H210" s="60">
        <f>Sheet2!AE210</f>
        <v>-1.5532987312680074E-3</v>
      </c>
      <c r="I210" s="60">
        <f>Sheet2!AF210</f>
        <v>1.0273549190132101E-2</v>
      </c>
      <c r="J210" s="60">
        <f>VAR($F$2:F210)</f>
        <v>8.4854158408021154E-5</v>
      </c>
      <c r="K210" s="60">
        <f>VAR($G$2:G210)</f>
        <v>1.9233250273737961E-4</v>
      </c>
      <c r="L210" s="60">
        <f>VAR($I$2:I210)</f>
        <v>3.3883582500994952E-4</v>
      </c>
      <c r="M210" s="60">
        <f t="shared" si="13"/>
        <v>7.3477155797892926E-5</v>
      </c>
      <c r="N210" s="60">
        <f t="shared" si="14"/>
        <v>2.3150942825309089E-4</v>
      </c>
      <c r="O210" s="60">
        <f t="shared" si="15"/>
        <v>3.716173319302032E-5</v>
      </c>
      <c r="P210" s="60">
        <f t="shared" si="16"/>
        <v>5.322379720852224E-4</v>
      </c>
      <c r="Q210" s="60"/>
      <c r="R210" s="77"/>
      <c r="S210" s="60"/>
      <c r="T210" s="1"/>
      <c r="U210" s="4"/>
      <c r="V210" s="21"/>
      <c r="W210" s="21"/>
      <c r="X210" s="21"/>
      <c r="Y210" s="21"/>
    </row>
    <row r="211" spans="1:25" x14ac:dyDescent="0.4">
      <c r="A211" s="2">
        <v>209</v>
      </c>
      <c r="B211" s="3">
        <v>43538</v>
      </c>
      <c r="C211">
        <v>296000</v>
      </c>
      <c r="D211">
        <v>27700</v>
      </c>
      <c r="E211">
        <v>106500</v>
      </c>
      <c r="F211" s="77">
        <f>Sheet2!M211</f>
        <v>2.8070777421133736E-3</v>
      </c>
      <c r="G211" s="60">
        <f>Sheet2!AD211</f>
        <v>3.6697517459808727E-3</v>
      </c>
      <c r="H211" s="60">
        <f>Sheet2!AE211</f>
        <v>1.6498045490559521E-3</v>
      </c>
      <c r="I211" s="60">
        <f>Sheet2!AF211</f>
        <v>2.0658346907320869E-2</v>
      </c>
      <c r="J211" s="60">
        <f>VAR($F$2:F211)</f>
        <v>8.4492792518935572E-5</v>
      </c>
      <c r="K211" s="60">
        <f>VAR($G$2:G211)</f>
        <v>1.914775857636841E-4</v>
      </c>
      <c r="L211" s="60">
        <f>VAR($I$2:I211)</f>
        <v>3.3934631285559893E-4</v>
      </c>
      <c r="M211" s="60">
        <f t="shared" si="13"/>
        <v>7.1057545669004049E-5</v>
      </c>
      <c r="N211" s="60">
        <f t="shared" si="14"/>
        <v>2.1884951469039864E-4</v>
      </c>
      <c r="O211" s="60">
        <f t="shared" si="15"/>
        <v>3.5076793418352632E-5</v>
      </c>
      <c r="P211" s="60">
        <f t="shared" si="16"/>
        <v>5.0663644253783285E-4</v>
      </c>
      <c r="Q211" s="60"/>
      <c r="R211" s="77"/>
      <c r="S211" s="60"/>
      <c r="T211" s="1"/>
      <c r="U211" s="4"/>
      <c r="V211" s="21"/>
      <c r="W211" s="21"/>
      <c r="X211" s="21"/>
      <c r="Y211" s="21"/>
    </row>
    <row r="212" spans="1:25" x14ac:dyDescent="0.4">
      <c r="A212" s="2">
        <v>210</v>
      </c>
      <c r="B212" s="3">
        <v>43539</v>
      </c>
      <c r="C212">
        <v>303500</v>
      </c>
      <c r="D212">
        <v>27950</v>
      </c>
      <c r="E212">
        <v>107500</v>
      </c>
      <c r="F212" s="77">
        <f>Sheet2!M212</f>
        <v>1.2099109230281997E-2</v>
      </c>
      <c r="G212" s="60">
        <f>Sheet2!AD212</f>
        <v>2.0857679879046402E-2</v>
      </c>
      <c r="H212" s="60">
        <f>Sheet2!AE212</f>
        <v>8.3827983316380437E-3</v>
      </c>
      <c r="I212" s="60">
        <f>Sheet2!AF212</f>
        <v>-3.0259518363080062E-3</v>
      </c>
      <c r="J212" s="60">
        <f>VAR($F$2:F212)</f>
        <v>8.4812018996537118E-5</v>
      </c>
      <c r="K212" s="60">
        <f>VAR($G$2:G212)</f>
        <v>1.9263090243302E-4</v>
      </c>
      <c r="L212" s="60">
        <f>VAR($I$2:I212)</f>
        <v>3.3776308693739417E-4</v>
      </c>
      <c r="M212" s="60">
        <f t="shared" si="13"/>
        <v>6.7266874055879909E-5</v>
      </c>
      <c r="N212" s="60">
        <f t="shared" si="14"/>
        <v>2.0652656848160248E-4</v>
      </c>
      <c r="O212" s="60">
        <f t="shared" si="15"/>
        <v>3.3135497116256614E-5</v>
      </c>
      <c r="P212" s="60">
        <f t="shared" si="16"/>
        <v>5.0184429380215566E-4</v>
      </c>
      <c r="Q212" s="60"/>
      <c r="R212" s="77"/>
      <c r="S212" s="60"/>
      <c r="T212" s="1"/>
      <c r="U212" s="4"/>
      <c r="V212" s="21"/>
      <c r="W212" s="21"/>
      <c r="X212" s="21"/>
      <c r="Y212" s="21"/>
    </row>
    <row r="213" spans="1:25" x14ac:dyDescent="0.4">
      <c r="A213" s="2">
        <v>211</v>
      </c>
      <c r="B213" s="3">
        <v>43542</v>
      </c>
      <c r="C213">
        <v>308000</v>
      </c>
      <c r="D213">
        <v>28200</v>
      </c>
      <c r="E213">
        <v>107500</v>
      </c>
      <c r="F213" s="77">
        <f>Sheet2!M213</f>
        <v>7.0528379734391563E-4</v>
      </c>
      <c r="G213" s="60">
        <f>Sheet2!AD213</f>
        <v>1.3930358460140383E-2</v>
      </c>
      <c r="H213" s="60">
        <f>Sheet2!AE213</f>
        <v>8.8485779155010012E-3</v>
      </c>
      <c r="I213" s="60">
        <f>Sheet2!AF213</f>
        <v>-9.9755436968380733E-4</v>
      </c>
      <c r="J213" s="60">
        <f>VAR($F$2:F213)</f>
        <v>8.441377526913015E-5</v>
      </c>
      <c r="K213" s="60">
        <f>VAR($G$2:G213)</f>
        <v>1.926225366042048E-4</v>
      </c>
      <c r="L213" s="60">
        <f>VAR($I$2:I213)</f>
        <v>3.3616393511935635E-4</v>
      </c>
      <c r="M213" s="60">
        <f t="shared" si="13"/>
        <v>7.2014168262504819E-5</v>
      </c>
      <c r="N213" s="60">
        <f t="shared" si="14"/>
        <v>2.2023754296891297E-4</v>
      </c>
      <c r="O213" s="60">
        <f t="shared" si="15"/>
        <v>3.5363645761416034E-5</v>
      </c>
      <c r="P213" s="60">
        <f t="shared" si="16"/>
        <v>4.7228301924496564E-4</v>
      </c>
      <c r="Q213" s="60"/>
      <c r="R213" s="77"/>
      <c r="S213" s="60"/>
      <c r="T213" s="1"/>
      <c r="U213" s="4"/>
      <c r="V213" s="21"/>
      <c r="W213" s="21"/>
      <c r="X213" s="21"/>
      <c r="Y213" s="21"/>
    </row>
    <row r="214" spans="1:25" x14ac:dyDescent="0.4">
      <c r="A214" s="2">
        <v>212</v>
      </c>
      <c r="B214" s="3">
        <v>43543</v>
      </c>
      <c r="C214">
        <v>308500</v>
      </c>
      <c r="D214">
        <v>28250</v>
      </c>
      <c r="E214">
        <v>102500</v>
      </c>
      <c r="F214" s="77">
        <f>Sheet2!M214</f>
        <v>9.7888915382564204E-5</v>
      </c>
      <c r="G214" s="60">
        <f>Sheet2!AD214</f>
        <v>1.014253274945053E-3</v>
      </c>
      <c r="H214" s="60">
        <f>Sheet2!AE214</f>
        <v>1.744374683761569E-3</v>
      </c>
      <c r="I214" s="60">
        <f>Sheet2!AF214</f>
        <v>-4.801925149925558E-2</v>
      </c>
      <c r="J214" s="60">
        <f>VAR($F$2:F214)</f>
        <v>8.4015952541067725E-5</v>
      </c>
      <c r="K214" s="60">
        <f>VAR($G$2:G214)</f>
        <v>1.9171746625459255E-4</v>
      </c>
      <c r="L214" s="60">
        <f>VAR($I$2:I214)</f>
        <v>3.4521793764550631E-4</v>
      </c>
      <c r="M214" s="60">
        <f t="shared" si="13"/>
        <v>6.7723163680842279E-5</v>
      </c>
      <c r="N214" s="60">
        <f t="shared" si="14"/>
        <v>2.1866658360045847E-4</v>
      </c>
      <c r="O214" s="60">
        <f t="shared" si="15"/>
        <v>3.7939666883332591E-5</v>
      </c>
      <c r="P214" s="60">
        <f t="shared" si="16"/>
        <v>4.4400574497349617E-4</v>
      </c>
      <c r="Q214" s="60"/>
      <c r="R214" s="77"/>
      <c r="S214" s="60"/>
      <c r="T214" s="1"/>
      <c r="U214" s="4"/>
      <c r="V214" s="21"/>
      <c r="W214" s="21"/>
      <c r="X214" s="21"/>
      <c r="Y214" s="21"/>
    </row>
    <row r="215" spans="1:25" x14ac:dyDescent="0.4">
      <c r="A215" s="2">
        <v>213</v>
      </c>
      <c r="B215" s="3">
        <v>43544</v>
      </c>
      <c r="C215">
        <v>308500</v>
      </c>
      <c r="D215">
        <v>28150</v>
      </c>
      <c r="E215">
        <v>102000</v>
      </c>
      <c r="F215" s="77">
        <f>Sheet2!M215</f>
        <v>8.4823027857597105E-4</v>
      </c>
      <c r="G215" s="60">
        <f>Sheet2!AD215</f>
        <v>-8.3017748473140354E-4</v>
      </c>
      <c r="H215" s="60">
        <f>Sheet2!AE215</f>
        <v>-3.6091508643672503E-3</v>
      </c>
      <c r="I215" s="60">
        <f>Sheet2!AF215</f>
        <v>-6.0302406765187829E-3</v>
      </c>
      <c r="J215" s="60">
        <f>VAR($F$2:F215)</f>
        <v>8.3626413331396645E-5</v>
      </c>
      <c r="K215" s="60">
        <f>VAR($G$2:G215)</f>
        <v>1.9082188870766441E-4</v>
      </c>
      <c r="L215" s="60">
        <f>VAR($I$2:I215)</f>
        <v>3.437330876640482E-4</v>
      </c>
      <c r="M215" s="60">
        <f t="shared" si="13"/>
        <v>6.3660348794377018E-5</v>
      </c>
      <c r="N215" s="60">
        <f t="shared" si="14"/>
        <v>2.0560831116677515E-4</v>
      </c>
      <c r="O215" s="60">
        <f t="shared" si="15"/>
        <v>3.584585745257353E-5</v>
      </c>
      <c r="P215" s="60">
        <f t="shared" si="16"/>
        <v>5.5571631114801202E-4</v>
      </c>
      <c r="Q215" s="60"/>
      <c r="R215" s="77"/>
      <c r="S215" s="60"/>
      <c r="T215" s="1"/>
      <c r="U215" s="4"/>
      <c r="V215" s="21"/>
      <c r="W215" s="21"/>
      <c r="X215" s="21"/>
      <c r="Y215" s="21"/>
    </row>
    <row r="216" spans="1:25" x14ac:dyDescent="0.4">
      <c r="A216" s="2">
        <v>214</v>
      </c>
      <c r="B216" s="3">
        <v>43545</v>
      </c>
      <c r="C216">
        <v>297000</v>
      </c>
      <c r="D216">
        <v>27950</v>
      </c>
      <c r="E216">
        <v>102500</v>
      </c>
      <c r="F216" s="77">
        <f>Sheet2!M216</f>
        <v>9.2407550462294367E-3</v>
      </c>
      <c r="G216" s="60">
        <f>Sheet2!AD216</f>
        <v>-4.1307081959158838E-2</v>
      </c>
      <c r="H216" s="60">
        <f>Sheet2!AE216</f>
        <v>-7.5952220223953829E-3</v>
      </c>
      <c r="I216" s="60">
        <f>Sheet2!AF216</f>
        <v>-4.6283831599285554E-3</v>
      </c>
      <c r="J216" s="60">
        <f>VAR($F$2:F216)</f>
        <v>8.3647657784293228E-5</v>
      </c>
      <c r="K216" s="60">
        <f>VAR($G$2:G216)</f>
        <v>1.9792296372496431E-4</v>
      </c>
      <c r="L216" s="60">
        <f>VAR($I$2:I216)</f>
        <v>3.422000025110206E-4</v>
      </c>
      <c r="M216" s="60">
        <f t="shared" si="13"/>
        <v>5.9883897543043979E-5</v>
      </c>
      <c r="N216" s="60">
        <f t="shared" si="14"/>
        <v>1.9331316417613793E-4</v>
      </c>
      <c r="O216" s="60">
        <f t="shared" si="15"/>
        <v>3.4476664203124894E-5</v>
      </c>
      <c r="P216" s="60">
        <f t="shared" si="16"/>
        <v>5.245551606361358E-4</v>
      </c>
      <c r="Q216" s="60"/>
      <c r="R216" s="77"/>
      <c r="S216" s="60"/>
      <c r="T216" s="1"/>
      <c r="U216" s="4"/>
      <c r="V216" s="21"/>
      <c r="W216" s="21"/>
      <c r="X216" s="21"/>
      <c r="Y216" s="21"/>
    </row>
    <row r="217" spans="1:25" x14ac:dyDescent="0.4">
      <c r="A217" s="2">
        <v>215</v>
      </c>
      <c r="B217" s="3">
        <v>43546</v>
      </c>
      <c r="C217">
        <v>300500</v>
      </c>
      <c r="D217">
        <v>27950</v>
      </c>
      <c r="E217">
        <v>104000</v>
      </c>
      <c r="F217" s="77">
        <f>Sheet2!M217</f>
        <v>3.1433960684158382E-3</v>
      </c>
      <c r="G217" s="60">
        <f>Sheet2!AD217</f>
        <v>1.0205244735920369E-2</v>
      </c>
      <c r="H217" s="60">
        <f>Sheet2!AE217</f>
        <v>-1.729910147440815E-4</v>
      </c>
      <c r="I217" s="60">
        <f>Sheet2!AF217</f>
        <v>1.1096620663748093E-2</v>
      </c>
      <c r="J217" s="60">
        <f>VAR($F$2:F217)</f>
        <v>8.3308127654964327E-5</v>
      </c>
      <c r="K217" s="60">
        <f>VAR($G$2:G217)</f>
        <v>1.9748888801375718E-4</v>
      </c>
      <c r="L217" s="60">
        <f>VAR($I$2:I217)</f>
        <v>3.4125058588158584E-4</v>
      </c>
      <c r="M217" s="60">
        <f t="shared" si="13"/>
        <v>6.1414356919926237E-5</v>
      </c>
      <c r="N217" s="60">
        <f t="shared" si="14"/>
        <v>2.8409087552440967E-4</v>
      </c>
      <c r="O217" s="60">
        <f t="shared" si="15"/>
        <v>3.586930820510619E-5</v>
      </c>
      <c r="P217" s="60">
        <f t="shared" si="16"/>
        <v>4.9436716683847425E-4</v>
      </c>
      <c r="Q217" s="60"/>
      <c r="R217" s="77"/>
      <c r="S217" s="60"/>
      <c r="T217" s="1"/>
      <c r="U217" s="4"/>
      <c r="V217" s="21"/>
      <c r="W217" s="21"/>
      <c r="X217" s="21"/>
      <c r="Y217" s="21"/>
    </row>
    <row r="218" spans="1:25" x14ac:dyDescent="0.4">
      <c r="A218" s="2">
        <v>216</v>
      </c>
      <c r="B218" s="3">
        <v>43549</v>
      </c>
      <c r="C218">
        <v>302000</v>
      </c>
      <c r="D218">
        <v>27850</v>
      </c>
      <c r="E218">
        <v>102000</v>
      </c>
      <c r="F218" s="77">
        <f>Sheet2!M218</f>
        <v>-1.9774497829318585E-2</v>
      </c>
      <c r="G218" s="60">
        <f>Sheet2!AD218</f>
        <v>1.0260816217871088E-2</v>
      </c>
      <c r="H218" s="60">
        <f>Sheet2!AE218</f>
        <v>-2.6594100362905305E-3</v>
      </c>
      <c r="I218" s="60">
        <f>Sheet2!AF218</f>
        <v>2.8973391172110174E-5</v>
      </c>
      <c r="J218" s="60">
        <f>VAR($F$2:F218)</f>
        <v>8.4704022932024044E-5</v>
      </c>
      <c r="K218" s="60">
        <f>VAR($G$2:G218)</f>
        <v>1.9705960872577543E-4</v>
      </c>
      <c r="L218" s="60">
        <f>VAR($I$2:I218)</f>
        <v>3.3967270318403103E-4</v>
      </c>
      <c r="M218" s="60">
        <f t="shared" si="13"/>
        <v>5.8322351835306591E-5</v>
      </c>
      <c r="N218" s="60">
        <f t="shared" si="14"/>
        <v>2.7329424420014691E-4</v>
      </c>
      <c r="O218" s="60">
        <f t="shared" si="15"/>
        <v>3.3718945266270746E-5</v>
      </c>
      <c r="P218" s="60">
        <f t="shared" si="16"/>
        <v>4.7209323623747303E-4</v>
      </c>
      <c r="Q218" s="60"/>
      <c r="R218" s="77"/>
      <c r="S218" s="60"/>
      <c r="T218" s="1"/>
      <c r="U218" s="4"/>
      <c r="V218" s="21"/>
      <c r="W218" s="21"/>
      <c r="X218" s="21"/>
      <c r="Y218" s="21"/>
    </row>
    <row r="219" spans="1:25" x14ac:dyDescent="0.4">
      <c r="A219" s="2">
        <v>217</v>
      </c>
      <c r="B219" s="3">
        <v>43550</v>
      </c>
      <c r="C219">
        <v>307000</v>
      </c>
      <c r="D219">
        <v>27600</v>
      </c>
      <c r="E219">
        <v>104000</v>
      </c>
      <c r="F219" s="77">
        <f>Sheet2!M219</f>
        <v>1.031413385022311E-3</v>
      </c>
      <c r="G219" s="60">
        <f>Sheet2!AD219</f>
        <v>1.5536264772248594E-2</v>
      </c>
      <c r="H219" s="60">
        <f>Sheet2!AE219</f>
        <v>-9.0890163549838861E-3</v>
      </c>
      <c r="I219" s="60">
        <f>Sheet2!AF219</f>
        <v>1.8094961931500758E-2</v>
      </c>
      <c r="J219" s="60">
        <f>VAR($F$2:F219)</f>
        <v>8.4320670279069857E-5</v>
      </c>
      <c r="K219" s="60">
        <f>VAR($G$2:G219)</f>
        <v>1.972517579933724E-4</v>
      </c>
      <c r="L219" s="60">
        <f>VAR($I$2:I219)</f>
        <v>3.3971467286484405E-4</v>
      </c>
      <c r="M219" s="60">
        <f t="shared" si="13"/>
        <v>7.8284856589291737E-5</v>
      </c>
      <c r="N219" s="60">
        <f t="shared" si="14"/>
        <v>2.6321365051555363E-4</v>
      </c>
      <c r="O219" s="60">
        <f t="shared" si="15"/>
        <v>3.2120156254761867E-5</v>
      </c>
      <c r="P219" s="60">
        <f t="shared" si="16"/>
        <v>4.4376769243066838E-4</v>
      </c>
      <c r="Q219" s="60"/>
      <c r="R219" s="77"/>
      <c r="S219" s="60"/>
      <c r="T219" s="1"/>
      <c r="U219" s="4"/>
      <c r="V219" s="21"/>
      <c r="W219" s="21"/>
      <c r="X219" s="21"/>
      <c r="Y219" s="21"/>
    </row>
    <row r="220" spans="1:25" x14ac:dyDescent="0.4">
      <c r="A220" s="2">
        <v>218</v>
      </c>
      <c r="B220" s="3">
        <v>43551</v>
      </c>
      <c r="C220">
        <v>309000</v>
      </c>
      <c r="D220">
        <v>27700</v>
      </c>
      <c r="E220">
        <v>102500</v>
      </c>
      <c r="F220" s="77">
        <f>Sheet2!M220</f>
        <v>-6.624811410705717E-4</v>
      </c>
      <c r="G220" s="60">
        <f>Sheet2!AD220</f>
        <v>6.1110646945619542E-3</v>
      </c>
      <c r="H220" s="60">
        <f>Sheet2!AE220</f>
        <v>3.6259587935770065E-3</v>
      </c>
      <c r="I220" s="60">
        <f>Sheet2!AF220</f>
        <v>-1.4160238728659605E-2</v>
      </c>
      <c r="J220" s="60">
        <f>VAR($F$2:F220)</f>
        <v>8.3934866650156316E-5</v>
      </c>
      <c r="K220" s="60">
        <f>VAR($G$2:G220)</f>
        <v>1.9651082697149289E-4</v>
      </c>
      <c r="L220" s="60">
        <f>VAR($I$2:I220)</f>
        <v>3.3900370276876798E-4</v>
      </c>
      <c r="M220" s="60">
        <f t="shared" si="13"/>
        <v>7.3651594008182421E-5</v>
      </c>
      <c r="N220" s="60">
        <f t="shared" si="14"/>
        <v>2.6190336286902515E-4</v>
      </c>
      <c r="O220" s="60">
        <f t="shared" si="15"/>
        <v>3.5149559977546028E-5</v>
      </c>
      <c r="P220" s="60">
        <f t="shared" si="16"/>
        <v>4.3678728972297597E-4</v>
      </c>
      <c r="Q220" s="60"/>
      <c r="R220" s="77"/>
      <c r="S220" s="60"/>
      <c r="T220" s="1"/>
      <c r="U220" s="4"/>
      <c r="V220" s="21"/>
      <c r="W220" s="21"/>
      <c r="X220" s="21"/>
      <c r="Y220" s="21"/>
    </row>
    <row r="221" spans="1:25" x14ac:dyDescent="0.4">
      <c r="A221" s="2">
        <v>219</v>
      </c>
      <c r="B221" s="3">
        <v>43552</v>
      </c>
      <c r="C221">
        <v>308000</v>
      </c>
      <c r="D221">
        <v>27800</v>
      </c>
      <c r="E221">
        <v>102500</v>
      </c>
      <c r="F221" s="77">
        <f>Sheet2!M221</f>
        <v>-7.4749399913774843E-3</v>
      </c>
      <c r="G221" s="60">
        <f>Sheet2!AD221</f>
        <v>-1.6050253041908495E-3</v>
      </c>
      <c r="H221" s="60">
        <f>Sheet2!AE221</f>
        <v>3.9392566029294801E-3</v>
      </c>
      <c r="I221" s="60">
        <f>Sheet2!AF221</f>
        <v>7.1686222877422245E-3</v>
      </c>
      <c r="J221" s="60">
        <f>VAR($F$2:F221)</f>
        <v>8.3792212805745546E-5</v>
      </c>
      <c r="K221" s="60">
        <f>VAR($G$2:G221)</f>
        <v>1.9562747585286813E-4</v>
      </c>
      <c r="L221" s="60">
        <f>VAR($I$2:I221)</f>
        <v>3.3773006657705562E-4</v>
      </c>
      <c r="M221" s="60">
        <f t="shared" si="13"/>
        <v>6.9258831243427911E-5</v>
      </c>
      <c r="N221" s="60">
        <f t="shared" si="14"/>
        <v>2.4842986779895091E-4</v>
      </c>
      <c r="O221" s="60">
        <f t="shared" si="15"/>
        <v>3.3829441009256373E-5</v>
      </c>
      <c r="P221" s="60">
        <f t="shared" si="16"/>
        <v>4.2261079399075533E-4</v>
      </c>
      <c r="Q221" s="60"/>
      <c r="R221" s="77"/>
      <c r="S221" s="60"/>
      <c r="T221" s="1"/>
      <c r="U221" s="4"/>
      <c r="V221" s="21"/>
      <c r="W221" s="21"/>
      <c r="X221" s="21"/>
      <c r="Y221" s="21"/>
    </row>
    <row r="222" spans="1:25" x14ac:dyDescent="0.4">
      <c r="A222" s="2">
        <v>220</v>
      </c>
      <c r="B222" s="3">
        <v>43553</v>
      </c>
      <c r="C222">
        <v>301000</v>
      </c>
      <c r="D222">
        <v>27400</v>
      </c>
      <c r="E222">
        <v>103500</v>
      </c>
      <c r="F222" s="77">
        <f>Sheet2!M222</f>
        <v>5.5674426883386289E-3</v>
      </c>
      <c r="G222" s="60">
        <f>Sheet2!AD222</f>
        <v>-2.5218276602322558E-2</v>
      </c>
      <c r="H222" s="60">
        <f>Sheet2!AE222</f>
        <v>-1.4782115131006116E-2</v>
      </c>
      <c r="I222" s="60">
        <f>Sheet2!AF222</f>
        <v>3.8574501958465596E-3</v>
      </c>
      <c r="J222" s="60">
        <f>VAR($F$2:F222)</f>
        <v>8.3563548873151735E-5</v>
      </c>
      <c r="K222" s="60">
        <f>VAR($G$2:G222)</f>
        <v>1.9764781667241268E-4</v>
      </c>
      <c r="L222" s="60">
        <f>VAR($I$2:I222)</f>
        <v>3.3628341600214706E-4</v>
      </c>
      <c r="M222" s="60">
        <f t="shared" si="13"/>
        <v>6.8455785041303903E-5</v>
      </c>
      <c r="N222" s="60">
        <f t="shared" si="14"/>
        <v>2.3367864210463942E-4</v>
      </c>
      <c r="O222" s="60">
        <f t="shared" si="15"/>
        <v>3.2730739103724397E-5</v>
      </c>
      <c r="P222" s="60">
        <f t="shared" si="16"/>
        <v>4.0033749508156885E-4</v>
      </c>
      <c r="Q222" s="60"/>
      <c r="R222" s="77"/>
      <c r="S222" s="60"/>
      <c r="T222" s="1"/>
      <c r="U222" s="4"/>
      <c r="V222" s="21"/>
      <c r="W222" s="21"/>
      <c r="X222" s="21"/>
      <c r="Y222" s="21"/>
    </row>
    <row r="223" spans="1:25" x14ac:dyDescent="0.4">
      <c r="A223" s="2">
        <v>221</v>
      </c>
      <c r="B223" s="3">
        <v>43556</v>
      </c>
      <c r="C223">
        <v>309000</v>
      </c>
      <c r="D223">
        <v>27250</v>
      </c>
      <c r="E223">
        <v>103000</v>
      </c>
      <c r="F223" s="77">
        <f>Sheet2!M223</f>
        <v>1.4284243656618815E-2</v>
      </c>
      <c r="G223" s="60">
        <f>Sheet2!AD223</f>
        <v>2.1418951681226959E-2</v>
      </c>
      <c r="H223" s="60">
        <f>Sheet2!AE223</f>
        <v>-6.1961527896868557E-3</v>
      </c>
      <c r="I223" s="60">
        <f>Sheet2!AF223</f>
        <v>-1.9395820830208771E-2</v>
      </c>
      <c r="J223" s="60">
        <f>VAR($F$2:F223)</f>
        <v>8.4131253744828478E-5</v>
      </c>
      <c r="K223" s="60">
        <f>VAR($G$2:G223)</f>
        <v>1.9881526434019302E-4</v>
      </c>
      <c r="L223" s="60">
        <f>VAR($I$2:I223)</f>
        <v>3.3636251512039593E-4</v>
      </c>
      <c r="M223" s="60">
        <f t="shared" si="13"/>
        <v>6.6208223024101791E-5</v>
      </c>
      <c r="N223" s="60">
        <f t="shared" si="14"/>
        <v>2.5781561206583605E-4</v>
      </c>
      <c r="O223" s="60">
        <f t="shared" si="15"/>
        <v>4.3877550422280142E-5</v>
      </c>
      <c r="P223" s="60">
        <f t="shared" si="16"/>
        <v>3.7721004069748087E-4</v>
      </c>
      <c r="Q223" s="60"/>
      <c r="R223" s="77"/>
      <c r="S223" s="60"/>
      <c r="T223" s="1"/>
      <c r="U223" s="4"/>
      <c r="V223" s="21"/>
      <c r="W223" s="21"/>
      <c r="X223" s="21"/>
      <c r="Y223" s="21"/>
    </row>
    <row r="224" spans="1:25" x14ac:dyDescent="0.4">
      <c r="A224" s="2">
        <v>222</v>
      </c>
      <c r="B224" s="3">
        <v>43557</v>
      </c>
      <c r="C224">
        <v>296500</v>
      </c>
      <c r="D224">
        <v>27300</v>
      </c>
      <c r="E224">
        <v>103500</v>
      </c>
      <c r="F224" s="77">
        <f>Sheet2!M224</f>
        <v>5.4727836534661798E-3</v>
      </c>
      <c r="G224" s="60">
        <f>Sheet2!AD224</f>
        <v>-4.3494763784236806E-2</v>
      </c>
      <c r="H224" s="60">
        <f>Sheet2!AE224</f>
        <v>1.5486076154845442E-3</v>
      </c>
      <c r="I224" s="60">
        <f>Sheet2!AF224</f>
        <v>-9.1424296953880515E-4</v>
      </c>
      <c r="J224" s="60">
        <f>VAR($F$2:F224)</f>
        <v>8.3893600019440361E-5</v>
      </c>
      <c r="K224" s="60">
        <f>VAR($G$2:G224)</f>
        <v>2.0645036331359454E-4</v>
      </c>
      <c r="L224" s="60">
        <f>VAR($I$2:I224)</f>
        <v>3.3484773196412195E-4</v>
      </c>
      <c r="M224" s="60">
        <f t="shared" si="13"/>
        <v>7.4478106653154977E-5</v>
      </c>
      <c r="N224" s="60">
        <f t="shared" si="14"/>
        <v>2.6987296480925001E-4</v>
      </c>
      <c r="O224" s="60">
        <f t="shared" si="15"/>
        <v>4.3548435960531981E-5</v>
      </c>
      <c r="P224" s="60">
        <f t="shared" si="16"/>
        <v>3.7714931019628567E-4</v>
      </c>
      <c r="Q224" s="60"/>
      <c r="R224" s="77"/>
      <c r="S224" s="60"/>
      <c r="T224" s="1"/>
      <c r="U224" s="4"/>
      <c r="V224" s="21"/>
      <c r="W224" s="21"/>
      <c r="X224" s="21"/>
      <c r="Y224" s="21"/>
    </row>
    <row r="225" spans="1:25" x14ac:dyDescent="0.4">
      <c r="A225" s="2">
        <v>223</v>
      </c>
      <c r="B225" s="3">
        <v>43558</v>
      </c>
      <c r="C225">
        <v>291500</v>
      </c>
      <c r="D225">
        <v>27100</v>
      </c>
      <c r="E225">
        <v>102500</v>
      </c>
      <c r="F225" s="77">
        <f>Sheet2!M225</f>
        <v>1.4344536817544915E-2</v>
      </c>
      <c r="G225" s="60">
        <f>Sheet2!AD225</f>
        <v>-2.1837141533485031E-2</v>
      </c>
      <c r="H225" s="60">
        <f>Sheet2!AE225</f>
        <v>-8.0625229764647172E-3</v>
      </c>
      <c r="I225" s="60">
        <f>Sheet2!AF225</f>
        <v>-2.4322200106515909E-2</v>
      </c>
      <c r="J225" s="60">
        <f>VAR($F$2:F225)</f>
        <v>8.4450874160422047E-5</v>
      </c>
      <c r="K225" s="60">
        <f>VAR($G$2:G225)</f>
        <v>2.0763890872211183E-4</v>
      </c>
      <c r="L225" s="60">
        <f>VAR($I$2:I225)</f>
        <v>3.3585188019889675E-4</v>
      </c>
      <c r="M225" s="60">
        <f t="shared" si="13"/>
        <v>7.180650190902447E-5</v>
      </c>
      <c r="N225" s="60">
        <f t="shared" si="14"/>
        <v>3.6718825551948855E-4</v>
      </c>
      <c r="O225" s="60">
        <f t="shared" si="15"/>
        <v>4.1079420935704259E-5</v>
      </c>
      <c r="P225" s="60">
        <f t="shared" si="16"/>
        <v>3.5457050199694956E-4</v>
      </c>
      <c r="Q225" s="60"/>
      <c r="R225" s="77"/>
      <c r="S225" s="60"/>
      <c r="T225" s="1"/>
      <c r="U225" s="4"/>
      <c r="V225" s="21"/>
      <c r="W225" s="21"/>
      <c r="X225" s="21"/>
      <c r="Y225" s="21"/>
    </row>
    <row r="226" spans="1:25" x14ac:dyDescent="0.4">
      <c r="A226" s="2">
        <v>224</v>
      </c>
      <c r="B226" s="3">
        <v>43559</v>
      </c>
      <c r="C226">
        <v>290000</v>
      </c>
      <c r="D226">
        <v>27400</v>
      </c>
      <c r="E226">
        <v>102500</v>
      </c>
      <c r="F226" s="77">
        <f>Sheet2!M226</f>
        <v>2.239785208922737E-3</v>
      </c>
      <c r="G226" s="60">
        <f>Sheet2!AD226</f>
        <v>-6.4016600699769791E-3</v>
      </c>
      <c r="H226" s="60">
        <f>Sheet2!AE226</f>
        <v>1.0879579310411567E-2</v>
      </c>
      <c r="I226" s="60">
        <f>Sheet2!AF226</f>
        <v>-2.5294207258707339E-3</v>
      </c>
      <c r="J226" s="60">
        <f>VAR($F$2:F226)</f>
        <v>8.4097187921829063E-5</v>
      </c>
      <c r="K226" s="60">
        <f>VAR($G$2:G226)</f>
        <v>2.0688444854213565E-4</v>
      </c>
      <c r="L226" s="60">
        <f>VAR($I$2:I226)</f>
        <v>3.3436682604335715E-4</v>
      </c>
      <c r="M226" s="60">
        <f t="shared" si="13"/>
        <v>7.9844055985077105E-5</v>
      </c>
      <c r="N226" s="60">
        <f t="shared" si="14"/>
        <v>3.7376860520952666E-4</v>
      </c>
      <c r="O226" s="60">
        <f t="shared" si="15"/>
        <v>4.2514912284323293E-5</v>
      </c>
      <c r="P226" s="60">
        <f t="shared" si="16"/>
        <v>3.6879043695841674E-4</v>
      </c>
      <c r="Q226" s="60"/>
      <c r="R226" s="77"/>
      <c r="S226" s="60"/>
      <c r="T226" s="1"/>
      <c r="U226" s="4"/>
      <c r="V226" s="21"/>
      <c r="W226" s="21"/>
      <c r="X226" s="21"/>
      <c r="Y226" s="21"/>
    </row>
    <row r="227" spans="1:25" x14ac:dyDescent="0.4">
      <c r="A227" s="2">
        <v>225</v>
      </c>
      <c r="B227" s="3">
        <v>43560</v>
      </c>
      <c r="C227">
        <v>293000</v>
      </c>
      <c r="D227">
        <v>27600</v>
      </c>
      <c r="E227">
        <v>102500</v>
      </c>
      <c r="F227" s="77">
        <f>Sheet2!M227</f>
        <v>2.3413837948903829E-3</v>
      </c>
      <c r="G227" s="60">
        <f>Sheet2!AD227</f>
        <v>9.0189991250837053E-3</v>
      </c>
      <c r="H227" s="60">
        <f>Sheet2!AE227</f>
        <v>7.138186350103261E-3</v>
      </c>
      <c r="I227" s="60">
        <f>Sheet2!AF227</f>
        <v>-2.6308448461130683E-3</v>
      </c>
      <c r="J227" s="60">
        <f>VAR($F$2:F227)</f>
        <v>8.3748536372546176E-5</v>
      </c>
      <c r="K227" s="60">
        <f>VAR($G$2:G227)</f>
        <v>2.0634097442514515E-4</v>
      </c>
      <c r="L227" s="60">
        <f>VAR($I$2:I227)</f>
        <v>3.3289649400262164E-4</v>
      </c>
      <c r="M227" s="60">
        <f t="shared" si="13"/>
        <v>7.5354410892899021E-5</v>
      </c>
      <c r="N227" s="60">
        <f t="shared" si="14"/>
        <v>3.5380136399604728E-4</v>
      </c>
      <c r="O227" s="60">
        <f t="shared" si="15"/>
        <v>4.7065932305556023E-5</v>
      </c>
      <c r="P227" s="60">
        <f t="shared" si="16"/>
        <v>3.4704688889341959E-4</v>
      </c>
      <c r="Q227" s="60"/>
      <c r="R227" s="77"/>
      <c r="S227" s="60"/>
      <c r="T227" s="1"/>
      <c r="U227" s="4"/>
      <c r="V227" s="21"/>
      <c r="W227" s="21"/>
      <c r="X227" s="21"/>
      <c r="Y227" s="21"/>
    </row>
    <row r="228" spans="1:25" x14ac:dyDescent="0.4">
      <c r="A228" s="2">
        <v>226</v>
      </c>
      <c r="B228" s="3">
        <v>43563</v>
      </c>
      <c r="C228">
        <v>292000</v>
      </c>
      <c r="D228">
        <v>27450</v>
      </c>
      <c r="E228">
        <v>102000</v>
      </c>
      <c r="F228" s="77">
        <f>Sheet2!M228</f>
        <v>-5.5608935557523197E-4</v>
      </c>
      <c r="G228" s="60">
        <f>Sheet2!AD228</f>
        <v>-3.8328015239245138E-3</v>
      </c>
      <c r="H228" s="60">
        <f>Sheet2!AE228</f>
        <v>-5.4453828293007898E-3</v>
      </c>
      <c r="I228" s="60">
        <f>Sheet2!AF228</f>
        <v>-4.6283325487995654E-3</v>
      </c>
      <c r="J228" s="60">
        <f>VAR($F$2:F228)</f>
        <v>8.3379184802371569E-5</v>
      </c>
      <c r="K228" s="60">
        <f>VAR($G$2:G228)</f>
        <v>2.0548743138563334E-4</v>
      </c>
      <c r="L228" s="60">
        <f>VAR($I$2:I228)</f>
        <v>3.3148966144385821E-4</v>
      </c>
      <c r="M228" s="60">
        <f t="shared" si="13"/>
        <v>7.1162070923823584E-5</v>
      </c>
      <c r="N228" s="60">
        <f t="shared" si="14"/>
        <v>3.3745382286938004E-4</v>
      </c>
      <c r="O228" s="60">
        <f t="shared" si="15"/>
        <v>4.7299198629350695E-5</v>
      </c>
      <c r="P228" s="60">
        <f t="shared" si="16"/>
        <v>3.2663935623607356E-4</v>
      </c>
      <c r="Q228" s="60"/>
      <c r="R228" s="77"/>
      <c r="S228" s="60"/>
      <c r="T228" s="1"/>
      <c r="U228" s="4"/>
      <c r="V228" s="21"/>
      <c r="W228" s="21"/>
      <c r="X228" s="21"/>
      <c r="Y228" s="21"/>
    </row>
    <row r="229" spans="1:25" x14ac:dyDescent="0.4">
      <c r="A229" s="2">
        <v>227</v>
      </c>
      <c r="B229" s="3">
        <v>43564</v>
      </c>
      <c r="C229">
        <v>292000</v>
      </c>
      <c r="D229">
        <v>27200</v>
      </c>
      <c r="E229">
        <v>100500</v>
      </c>
      <c r="F229" s="77">
        <f>Sheet2!M229</f>
        <v>1.6425732246208584E-3</v>
      </c>
      <c r="G229" s="60">
        <f>Sheet2!AD229</f>
        <v>-1.0655881359756731E-3</v>
      </c>
      <c r="H229" s="60">
        <f>Sheet2!AE229</f>
        <v>-9.2502931704278937E-3</v>
      </c>
      <c r="I229" s="60">
        <f>Sheet2!AF229</f>
        <v>-1.6748320062852623E-2</v>
      </c>
      <c r="J229" s="60">
        <f>VAR($F$2:F229)</f>
        <v>8.3024185942535725E-5</v>
      </c>
      <c r="K229" s="60">
        <f>VAR($G$2:G229)</f>
        <v>2.0458568075746694E-4</v>
      </c>
      <c r="L229" s="60">
        <f>VAR($I$2:I229)</f>
        <v>3.3114911605720007E-4</v>
      </c>
      <c r="M229" s="60">
        <f t="shared" si="13"/>
        <v>6.6910900790677219E-5</v>
      </c>
      <c r="N229" s="60">
        <f t="shared" si="14"/>
        <v>3.1808801554852515E-4</v>
      </c>
      <c r="O229" s="60">
        <f t="shared" si="15"/>
        <v>4.624037836104828E-5</v>
      </c>
      <c r="P229" s="60">
        <f t="shared" si="16"/>
        <v>3.0832628259284576E-4</v>
      </c>
      <c r="Q229" s="60"/>
      <c r="R229" s="77"/>
      <c r="S229" s="60"/>
      <c r="T229" s="1"/>
      <c r="U229" s="4"/>
      <c r="V229" s="21"/>
      <c r="W229" s="21"/>
      <c r="X229" s="21"/>
      <c r="Y229" s="21"/>
    </row>
    <row r="230" spans="1:25" x14ac:dyDescent="0.4">
      <c r="A230" s="2">
        <v>228</v>
      </c>
      <c r="B230" s="3">
        <v>43565</v>
      </c>
      <c r="C230">
        <v>293500</v>
      </c>
      <c r="D230">
        <v>27700</v>
      </c>
      <c r="E230">
        <v>102500</v>
      </c>
      <c r="F230" s="77">
        <f>Sheet2!M230</f>
        <v>4.7023333488604106E-3</v>
      </c>
      <c r="G230" s="60">
        <f>Sheet2!AD230</f>
        <v>3.1514615284174399E-3</v>
      </c>
      <c r="H230" s="60">
        <f>Sheet2!AE230</f>
        <v>1.7967772577771726E-2</v>
      </c>
      <c r="I230" s="60">
        <f>Sheet2!AF230</f>
        <v>1.4717330916544324E-2</v>
      </c>
      <c r="J230" s="60">
        <f>VAR($F$2:F230)</f>
        <v>8.2757650067544534E-5</v>
      </c>
      <c r="K230" s="60">
        <f>VAR($G$2:G230)</f>
        <v>2.037368029305075E-4</v>
      </c>
      <c r="L230" s="60">
        <f>VAR($I$2:I230)</f>
        <v>3.3075362513726529E-4</v>
      </c>
      <c r="M230" s="60">
        <f t="shared" si="13"/>
        <v>6.3058129551131058E-5</v>
      </c>
      <c r="N230" s="60">
        <f t="shared" si="14"/>
        <v>2.9907086330014553E-4</v>
      </c>
      <c r="O230" s="60">
        <f t="shared" si="15"/>
        <v>4.8600031083717281E-5</v>
      </c>
      <c r="P230" s="60">
        <f t="shared" si="16"/>
        <v>3.0665707913294011E-4</v>
      </c>
      <c r="Q230" s="60"/>
      <c r="R230" s="77"/>
      <c r="S230" s="60"/>
      <c r="T230" s="1"/>
      <c r="U230" s="4"/>
      <c r="V230" s="21"/>
      <c r="W230" s="21"/>
      <c r="X230" s="21"/>
      <c r="Y230" s="21"/>
    </row>
    <row r="231" spans="1:25" x14ac:dyDescent="0.4">
      <c r="A231" s="2">
        <v>229</v>
      </c>
      <c r="B231" s="3">
        <v>43566</v>
      </c>
      <c r="C231">
        <v>296000</v>
      </c>
      <c r="D231">
        <v>27400</v>
      </c>
      <c r="E231">
        <v>102500</v>
      </c>
      <c r="F231" s="77">
        <f>Sheet2!M231</f>
        <v>-1.247181600391447E-3</v>
      </c>
      <c r="G231" s="60">
        <f>Sheet2!AD231</f>
        <v>8.2726316613358879E-3</v>
      </c>
      <c r="H231" s="60">
        <f>Sheet2!AE231</f>
        <v>-1.0852073122515482E-2</v>
      </c>
      <c r="I231" s="60">
        <f>Sheet2!AF231</f>
        <v>9.5155824229654093E-4</v>
      </c>
      <c r="J231" s="60">
        <f>VAR($F$2:F231)</f>
        <v>8.240297418912332E-5</v>
      </c>
      <c r="K231" s="60">
        <f>VAR($G$2:G231)</f>
        <v>2.0315659816318046E-4</v>
      </c>
      <c r="L231" s="60">
        <f>VAR($I$2:I231)</f>
        <v>3.2932220471233834E-4</v>
      </c>
      <c r="M231" s="60">
        <f t="shared" si="13"/>
        <v>6.0601358113491475E-5</v>
      </c>
      <c r="N231" s="60">
        <f t="shared" si="14"/>
        <v>2.8172251408804246E-4</v>
      </c>
      <c r="O231" s="60">
        <f t="shared" si="15"/>
        <v>6.5054480303085787E-5</v>
      </c>
      <c r="P231" s="60">
        <f t="shared" si="16"/>
        <v>3.0125364414338796E-4</v>
      </c>
      <c r="Q231" s="60"/>
      <c r="R231" s="77"/>
      <c r="S231" s="60"/>
      <c r="T231" s="1"/>
      <c r="U231" s="4"/>
      <c r="V231" s="21"/>
      <c r="W231" s="21"/>
      <c r="X231" s="21"/>
      <c r="Y231" s="21"/>
    </row>
    <row r="232" spans="1:25" x14ac:dyDescent="0.4">
      <c r="A232" s="2">
        <v>230</v>
      </c>
      <c r="B232" s="3">
        <v>43567</v>
      </c>
      <c r="C232">
        <v>299500</v>
      </c>
      <c r="D232">
        <v>27450</v>
      </c>
      <c r="E232">
        <v>102500</v>
      </c>
      <c r="F232" s="77">
        <f>Sheet2!M232</f>
        <v>3.7907386868920347E-3</v>
      </c>
      <c r="G232" s="60">
        <f>Sheet2!AD232</f>
        <v>1.0052747008101413E-2</v>
      </c>
      <c r="H232" s="60">
        <f>Sheet2!AE232</f>
        <v>1.6191545052746351E-3</v>
      </c>
      <c r="I232" s="60">
        <f>Sheet2!AF232</f>
        <v>-4.0777108968571485E-3</v>
      </c>
      <c r="J232" s="60">
        <f>VAR($F$2:F232)</f>
        <v>8.2107241188404377E-5</v>
      </c>
      <c r="K232" s="60">
        <f>VAR($G$2:G232)</f>
        <v>2.0272195322541467E-4</v>
      </c>
      <c r="L232" s="60">
        <f>VAR($I$2:I232)</f>
        <v>3.2793788484510977E-4</v>
      </c>
      <c r="M232" s="60">
        <f t="shared" si="13"/>
        <v>5.7058604343343281E-5</v>
      </c>
      <c r="N232" s="60">
        <f t="shared" si="14"/>
        <v>2.6892534931900817E-4</v>
      </c>
      <c r="O232" s="60">
        <f t="shared" si="15"/>
        <v>6.8217260948286011E-5</v>
      </c>
      <c r="P232" s="60">
        <f t="shared" si="16"/>
        <v>2.8323275328009364E-4</v>
      </c>
      <c r="Q232" s="60"/>
      <c r="R232" s="77"/>
      <c r="S232" s="60"/>
      <c r="T232" s="1"/>
      <c r="U232" s="4"/>
      <c r="V232" s="21"/>
      <c r="W232" s="21"/>
      <c r="X232" s="21"/>
      <c r="Y232" s="21"/>
    </row>
    <row r="233" spans="1:25" x14ac:dyDescent="0.4">
      <c r="A233" s="2">
        <v>231</v>
      </c>
      <c r="B233" s="3">
        <v>43570</v>
      </c>
      <c r="C233">
        <v>301000</v>
      </c>
      <c r="D233">
        <v>27500</v>
      </c>
      <c r="E233">
        <v>110500</v>
      </c>
      <c r="F233" s="77">
        <f>Sheet2!M233</f>
        <v>3.9872470245086401E-3</v>
      </c>
      <c r="G233" s="60">
        <f>Sheet2!AD233</f>
        <v>3.2353939629991384E-3</v>
      </c>
      <c r="H233" s="60">
        <f>Sheet2!AE233</f>
        <v>1.6064235076149506E-3</v>
      </c>
      <c r="I233" s="60">
        <f>Sheet2!AF233</f>
        <v>7.0878840590213571E-2</v>
      </c>
      <c r="J233" s="60">
        <f>VAR($F$2:F233)</f>
        <v>8.1820109293421128E-5</v>
      </c>
      <c r="K233" s="60">
        <f>VAR($G$2:G233)</f>
        <v>2.0189184496417295E-4</v>
      </c>
      <c r="L233" s="60">
        <f>VAR($I$2:I233)</f>
        <v>3.4865121349912187E-4</v>
      </c>
      <c r="M233" s="60">
        <f t="shared" si="13"/>
        <v>5.4497270070280677E-5</v>
      </c>
      <c r="N233" s="60">
        <f t="shared" si="14"/>
        <v>2.5885329170440122E-4</v>
      </c>
      <c r="O233" s="60">
        <f t="shared" si="15"/>
        <v>6.428152497010591E-5</v>
      </c>
      <c r="P233" s="60">
        <f t="shared" si="16"/>
        <v>2.6723645165278886E-4</v>
      </c>
      <c r="Q233" s="60"/>
      <c r="R233" s="77"/>
      <c r="S233" s="60"/>
      <c r="T233" s="1"/>
      <c r="U233" s="4"/>
      <c r="V233" s="21"/>
      <c r="W233" s="21"/>
      <c r="X233" s="21"/>
      <c r="Y233" s="21"/>
    </row>
    <row r="234" spans="1:25" x14ac:dyDescent="0.4">
      <c r="A234" s="2">
        <v>232</v>
      </c>
      <c r="B234" s="3">
        <v>43571</v>
      </c>
      <c r="C234">
        <v>298500</v>
      </c>
      <c r="D234">
        <v>27300</v>
      </c>
      <c r="E234">
        <v>117500</v>
      </c>
      <c r="F234" s="77">
        <f>Sheet2!M234</f>
        <v>4.7667901078973151E-3</v>
      </c>
      <c r="G234" s="60">
        <f>Sheet2!AD234</f>
        <v>-1.0331809725895952E-2</v>
      </c>
      <c r="H234" s="60">
        <f>Sheet2!AE234</f>
        <v>-7.5500574063758373E-3</v>
      </c>
      <c r="I234" s="60">
        <f>Sheet2!AF234</f>
        <v>5.6370726390129744E-2</v>
      </c>
      <c r="J234" s="60">
        <f>VAR($F$2:F234)</f>
        <v>8.1564000183393062E-5</v>
      </c>
      <c r="K234" s="60">
        <f>VAR($G$2:G234)</f>
        <v>2.0147365253311104E-4</v>
      </c>
      <c r="L234" s="60">
        <f>VAR($I$2:I234)</f>
        <v>3.6101486939766453E-4</v>
      </c>
      <c r="M234" s="60">
        <f t="shared" si="13"/>
        <v>5.2181322196131016E-5</v>
      </c>
      <c r="N234" s="60">
        <f t="shared" si="14"/>
        <v>2.439501606478858E-4</v>
      </c>
      <c r="O234" s="60">
        <f t="shared" si="15"/>
        <v>6.0579469261048629E-5</v>
      </c>
      <c r="P234" s="60">
        <f t="shared" si="16"/>
        <v>5.5263086715839622E-4</v>
      </c>
      <c r="Q234" s="60"/>
      <c r="R234" s="77"/>
      <c r="S234" s="60"/>
      <c r="T234" s="1"/>
      <c r="U234" s="4"/>
      <c r="V234" s="21"/>
      <c r="W234" s="21"/>
      <c r="X234" s="21"/>
      <c r="Y234" s="21"/>
    </row>
    <row r="235" spans="1:25" x14ac:dyDescent="0.4">
      <c r="A235" s="2">
        <v>233</v>
      </c>
      <c r="B235" s="3">
        <v>43572</v>
      </c>
      <c r="C235">
        <v>297000</v>
      </c>
      <c r="D235">
        <v>27300</v>
      </c>
      <c r="E235">
        <v>117500</v>
      </c>
      <c r="F235" s="77">
        <f>Sheet2!M235</f>
        <v>-5.0744330603872876E-4</v>
      </c>
      <c r="G235" s="60">
        <f>Sheet2!AD235</f>
        <v>-5.4662054978594178E-3</v>
      </c>
      <c r="H235" s="60">
        <f>Sheet2!AE235</f>
        <v>1.8916925398375286E-6</v>
      </c>
      <c r="I235" s="60">
        <f>Sheet2!AF235</f>
        <v>2.1309023115530549E-4</v>
      </c>
      <c r="J235" s="60">
        <f>VAR($F$2:F235)</f>
        <v>8.1215238677597327E-5</v>
      </c>
      <c r="K235" s="60">
        <f>VAR($G$2:G235)</f>
        <v>2.0073141711001013E-4</v>
      </c>
      <c r="L235" s="60">
        <f>VAR($I$2:I235)</f>
        <v>3.59466274052471E-4</v>
      </c>
      <c r="M235" s="60">
        <f t="shared" si="13"/>
        <v>5.0413780140328016E-5</v>
      </c>
      <c r="N235" s="60">
        <f t="shared" si="14"/>
        <v>2.3571792854173973E-4</v>
      </c>
      <c r="O235" s="60">
        <f t="shared" si="15"/>
        <v>6.0364903115759951E-5</v>
      </c>
      <c r="P235" s="60">
        <f t="shared" si="16"/>
        <v>7.101325427539448E-4</v>
      </c>
      <c r="Q235" s="60"/>
      <c r="R235" s="77"/>
      <c r="S235" s="60"/>
      <c r="T235" s="1"/>
      <c r="U235" s="4"/>
      <c r="V235" s="21"/>
      <c r="W235" s="21"/>
      <c r="X235" s="21"/>
      <c r="Y235" s="21"/>
    </row>
    <row r="236" spans="1:25" x14ac:dyDescent="0.4">
      <c r="A236" s="2">
        <v>234</v>
      </c>
      <c r="B236" s="3">
        <v>43573</v>
      </c>
      <c r="C236">
        <v>299500</v>
      </c>
      <c r="D236">
        <v>27350</v>
      </c>
      <c r="E236">
        <v>116500</v>
      </c>
      <c r="F236" s="77">
        <f>Sheet2!M236</f>
        <v>-1.5165043484296356E-2</v>
      </c>
      <c r="G236" s="60">
        <f>Sheet2!AD236</f>
        <v>1.2297778464352347E-2</v>
      </c>
      <c r="H236" s="60">
        <f>Sheet2!AE236</f>
        <v>2.5338475345951885E-3</v>
      </c>
      <c r="I236" s="60">
        <f>Sheet2!AF236</f>
        <v>6.298459708535268E-3</v>
      </c>
      <c r="J236" s="60">
        <f>VAR($F$2:F236)</f>
        <v>8.1852153240594898E-5</v>
      </c>
      <c r="K236" s="60">
        <f>VAR($G$2:G236)</f>
        <v>2.0053146022547033E-4</v>
      </c>
      <c r="L236" s="60">
        <f>VAR($I$2:I236)</f>
        <v>3.5811114331317522E-4</v>
      </c>
      <c r="M236" s="60">
        <f t="shared" si="13"/>
        <v>4.7404403254438944E-5</v>
      </c>
      <c r="N236" s="60">
        <f t="shared" si="14"/>
        <v>2.2336761698192505E-4</v>
      </c>
      <c r="O236" s="60">
        <f t="shared" si="15"/>
        <v>5.6743009143524386E-5</v>
      </c>
      <c r="P236" s="60">
        <f t="shared" si="16"/>
        <v>6.6752731463550494E-4</v>
      </c>
      <c r="Q236" s="60"/>
      <c r="R236" s="77"/>
      <c r="S236" s="60"/>
      <c r="T236" s="1"/>
      <c r="U236" s="4"/>
      <c r="V236" s="21"/>
      <c r="W236" s="21"/>
      <c r="X236" s="21"/>
      <c r="Y236" s="21"/>
    </row>
    <row r="237" spans="1:25" x14ac:dyDescent="0.4">
      <c r="A237" s="2">
        <v>235</v>
      </c>
      <c r="B237" s="3">
        <v>43574</v>
      </c>
      <c r="C237">
        <v>298500</v>
      </c>
      <c r="D237">
        <v>27600</v>
      </c>
      <c r="E237">
        <v>117000</v>
      </c>
      <c r="F237" s="77">
        <f>Sheet2!M237</f>
        <v>7.3580092240385078E-4</v>
      </c>
      <c r="G237" s="60">
        <f>Sheet2!AD237</f>
        <v>-4.1413427602451864E-3</v>
      </c>
      <c r="H237" s="60">
        <f>Sheet2!AE237</f>
        <v>9.0415815946626021E-3</v>
      </c>
      <c r="I237" s="60">
        <f>Sheet2!AF237</f>
        <v>3.2546427014546403E-3</v>
      </c>
      <c r="J237" s="60">
        <f>VAR($F$2:F237)</f>
        <v>8.1506287652946969E-5</v>
      </c>
      <c r="K237" s="60">
        <f>VAR($G$2:G237)</f>
        <v>1.9974791978272179E-4</v>
      </c>
      <c r="L237" s="60">
        <f>VAR($I$2:I237)</f>
        <v>3.5663773587089962E-4</v>
      </c>
      <c r="M237" s="60">
        <f t="shared" si="13"/>
        <v>5.8358851692008578E-5</v>
      </c>
      <c r="N237" s="60">
        <f t="shared" si="14"/>
        <v>2.1903968127250683E-4</v>
      </c>
      <c r="O237" s="60">
        <f t="shared" si="15"/>
        <v>5.3723651594627369E-5</v>
      </c>
      <c r="P237" s="60">
        <f t="shared" si="16"/>
        <v>6.2985591143937712E-4</v>
      </c>
      <c r="Q237" s="60"/>
      <c r="R237" s="77"/>
      <c r="S237" s="60"/>
      <c r="T237" s="1"/>
      <c r="U237" s="4"/>
      <c r="V237" s="21"/>
      <c r="W237" s="21"/>
      <c r="X237" s="21"/>
      <c r="Y237" s="21"/>
    </row>
    <row r="238" spans="1:25" x14ac:dyDescent="0.4">
      <c r="A238" s="2">
        <v>236</v>
      </c>
      <c r="B238" s="3">
        <v>43577</v>
      </c>
      <c r="C238">
        <v>296000</v>
      </c>
      <c r="D238">
        <v>27500</v>
      </c>
      <c r="E238">
        <v>118000</v>
      </c>
      <c r="F238" s="77">
        <f>Sheet2!M238</f>
        <v>4.2096210072024485E-4</v>
      </c>
      <c r="G238" s="60">
        <f>Sheet2!AD238</f>
        <v>-9.1140312394909617E-3</v>
      </c>
      <c r="H238" s="60">
        <f>Sheet2!AE238</f>
        <v>-3.6723488845836331E-3</v>
      </c>
      <c r="I238" s="60">
        <f>Sheet2!AF238</f>
        <v>7.7969687558582272E-3</v>
      </c>
      <c r="J238" s="60">
        <f>VAR($F$2:F238)</f>
        <v>8.1161742663389693E-5</v>
      </c>
      <c r="K238" s="60">
        <f>VAR($G$2:G238)</f>
        <v>1.9924434555729234E-4</v>
      </c>
      <c r="L238" s="60">
        <f>VAR($I$2:I238)</f>
        <v>3.553951795839503E-4</v>
      </c>
      <c r="M238" s="60">
        <f t="shared" si="13"/>
        <v>5.4889804770332686E-5</v>
      </c>
      <c r="N238" s="60">
        <f t="shared" si="14"/>
        <v>2.0692634358762652E-4</v>
      </c>
      <c r="O238" s="60">
        <f t="shared" si="15"/>
        <v>5.5405244362926225E-5</v>
      </c>
      <c r="P238" s="60">
        <f t="shared" si="16"/>
        <v>5.9270011869986237E-4</v>
      </c>
      <c r="Q238" s="60"/>
      <c r="R238" s="77"/>
      <c r="S238" s="60"/>
      <c r="T238" s="1"/>
      <c r="U238" s="4"/>
      <c r="V238" s="21"/>
      <c r="W238" s="21"/>
      <c r="X238" s="21"/>
      <c r="Y238" s="21"/>
    </row>
    <row r="239" spans="1:25" x14ac:dyDescent="0.4">
      <c r="A239" s="2">
        <v>237</v>
      </c>
      <c r="B239" s="3">
        <v>43578</v>
      </c>
      <c r="C239">
        <v>301000</v>
      </c>
      <c r="D239">
        <v>27550</v>
      </c>
      <c r="E239">
        <v>116500</v>
      </c>
      <c r="F239" s="77">
        <f>Sheet2!M239</f>
        <v>2.5875781262973585E-3</v>
      </c>
      <c r="G239" s="60">
        <f>Sheet2!AD239</f>
        <v>1.5405161616757973E-2</v>
      </c>
      <c r="H239" s="60">
        <f>Sheet2!AE239</f>
        <v>1.6701647331001906E-3</v>
      </c>
      <c r="I239" s="60">
        <f>Sheet2!AF239</f>
        <v>-1.5669967870988549E-2</v>
      </c>
      <c r="J239" s="60">
        <f>VAR($F$2:F239)</f>
        <v>8.0847817539945186E-5</v>
      </c>
      <c r="K239" s="60">
        <f>VAR($G$2:G239)</f>
        <v>1.994187800217001E-4</v>
      </c>
      <c r="L239" s="60">
        <f>VAR($I$2:I239)</f>
        <v>3.5490790261769132E-4</v>
      </c>
      <c r="M239" s="60">
        <f t="shared" si="13"/>
        <v>5.1607049029527287E-5</v>
      </c>
      <c r="N239" s="60">
        <f t="shared" si="14"/>
        <v>1.9949469689843394E-4</v>
      </c>
      <c r="O239" s="60">
        <f t="shared" si="15"/>
        <v>5.2890098480956812E-5</v>
      </c>
      <c r="P239" s="60">
        <f t="shared" si="16"/>
        <v>5.6078567488466037E-4</v>
      </c>
      <c r="Q239" s="60"/>
      <c r="R239" s="77"/>
      <c r="S239" s="60"/>
      <c r="T239" s="1"/>
      <c r="U239" s="4"/>
      <c r="V239" s="21"/>
      <c r="W239" s="21"/>
      <c r="X239" s="21"/>
      <c r="Y239" s="21"/>
    </row>
    <row r="240" spans="1:25" x14ac:dyDescent="0.4">
      <c r="A240" s="2">
        <v>238</v>
      </c>
      <c r="B240" s="3">
        <v>43579</v>
      </c>
      <c r="C240">
        <v>304500</v>
      </c>
      <c r="D240">
        <v>27550</v>
      </c>
      <c r="E240">
        <v>118000</v>
      </c>
      <c r="F240" s="77">
        <f>Sheet2!M240</f>
        <v>-9.2255552911323056E-3</v>
      </c>
      <c r="G240" s="60">
        <f>Sheet2!AD240</f>
        <v>1.3716101554775104E-2</v>
      </c>
      <c r="H240" s="60">
        <f>Sheet2!AE240</f>
        <v>4.1950716941502249E-4</v>
      </c>
      <c r="I240" s="60">
        <f>Sheet2!AF240</f>
        <v>2.1709582879898402E-2</v>
      </c>
      <c r="J240" s="60">
        <f>VAR($F$2:F240)</f>
        <v>8.0863674572516825E-5</v>
      </c>
      <c r="K240" s="60">
        <f>VAR($G$2:G240)</f>
        <v>1.9937645159646616E-4</v>
      </c>
      <c r="L240" s="60">
        <f>VAR($I$2:I240)</f>
        <v>3.5542766116046227E-4</v>
      </c>
      <c r="M240" s="60">
        <f t="shared" si="13"/>
        <v>4.8912359721337206E-5</v>
      </c>
      <c r="N240" s="60">
        <f t="shared" si="14"/>
        <v>2.0176415535083387E-4</v>
      </c>
      <c r="O240" s="60">
        <f t="shared" si="15"/>
        <v>4.9884059586240895E-5</v>
      </c>
      <c r="P240" s="60">
        <f t="shared" si="16"/>
        <v>5.4187140797624955E-4</v>
      </c>
      <c r="Q240" s="60"/>
      <c r="R240" s="77"/>
      <c r="S240" s="60"/>
      <c r="T240" s="1"/>
      <c r="U240" s="4"/>
      <c r="V240" s="21"/>
      <c r="W240" s="21"/>
      <c r="X240" s="21"/>
      <c r="Y240" s="21"/>
    </row>
    <row r="241" spans="1:25" x14ac:dyDescent="0.4">
      <c r="A241" s="2">
        <v>239</v>
      </c>
      <c r="B241" s="3">
        <v>43580</v>
      </c>
      <c r="C241">
        <v>304000</v>
      </c>
      <c r="D241">
        <v>27500</v>
      </c>
      <c r="E241">
        <v>116000</v>
      </c>
      <c r="F241" s="77">
        <f>Sheet2!M241</f>
        <v>-2.5804098576311671E-3</v>
      </c>
      <c r="G241" s="60">
        <f>Sheet2!AD241</f>
        <v>-1.4574549954046684E-3</v>
      </c>
      <c r="H241" s="60">
        <f>Sheet2!AE241</f>
        <v>-1.7153398767874221E-3</v>
      </c>
      <c r="I241" s="60">
        <f>Sheet2!AF241</f>
        <v>-1.4811936287640092E-2</v>
      </c>
      <c r="J241" s="60">
        <f>VAR($F$2:F241)</f>
        <v>8.0552100324915134E-5</v>
      </c>
      <c r="K241" s="60">
        <f>VAR($G$2:G241)</f>
        <v>1.9855090594830569E-4</v>
      </c>
      <c r="L241" s="60">
        <f>VAR($I$2:I241)</f>
        <v>3.5483968715147376E-4</v>
      </c>
      <c r="M241" s="60">
        <f t="shared" si="13"/>
        <v>5.1084270363841335E-5</v>
      </c>
      <c r="N241" s="60">
        <f t="shared" si="14"/>
        <v>2.0094619254143809E-4</v>
      </c>
      <c r="O241" s="60">
        <f t="shared" si="15"/>
        <v>4.6901575186977871E-5</v>
      </c>
      <c r="P241" s="60">
        <f t="shared" si="16"/>
        <v>5.3763748282682528E-4</v>
      </c>
      <c r="Q241" s="60"/>
      <c r="R241" s="77"/>
      <c r="S241" s="60"/>
      <c r="T241" s="1"/>
      <c r="U241" s="4"/>
      <c r="V241" s="21"/>
      <c r="W241" s="21"/>
      <c r="X241" s="21"/>
      <c r="Y241" s="21"/>
    </row>
    <row r="242" spans="1:25" x14ac:dyDescent="0.4">
      <c r="A242" s="2">
        <v>240</v>
      </c>
      <c r="B242" s="3">
        <v>43581</v>
      </c>
      <c r="C242">
        <v>300000</v>
      </c>
      <c r="D242">
        <v>27450</v>
      </c>
      <c r="E242">
        <v>115000</v>
      </c>
      <c r="F242" s="77">
        <f>Sheet2!M242</f>
        <v>-4.7911865790584793E-3</v>
      </c>
      <c r="G242" s="60">
        <f>Sheet2!AD242</f>
        <v>-1.2404112506533452E-2</v>
      </c>
      <c r="H242" s="60">
        <f>Sheet2!AE242</f>
        <v>-1.6127449200162172E-3</v>
      </c>
      <c r="I242" s="60">
        <f>Sheet2!AF242</f>
        <v>-4.1685853095979339E-3</v>
      </c>
      <c r="J242" s="60">
        <f>VAR($F$2:F242)</f>
        <v>8.0309489316209994E-5</v>
      </c>
      <c r="K242" s="60">
        <f>VAR($G$2:G242)</f>
        <v>1.983598467508436E-4</v>
      </c>
      <c r="L242" s="60">
        <f>VAR($I$2:I242)</f>
        <v>3.5342710162199637E-4</v>
      </c>
      <c r="M242" s="60">
        <f t="shared" si="13"/>
        <v>4.8418725044012462E-5</v>
      </c>
      <c r="N242" s="60">
        <f t="shared" si="14"/>
        <v>1.890168714927696E-4</v>
      </c>
      <c r="O242" s="60">
        <f t="shared" si="15"/>
        <v>4.4264024129333021E-5</v>
      </c>
      <c r="P242" s="60">
        <f t="shared" si="16"/>
        <v>5.1854284125256228E-4</v>
      </c>
      <c r="Q242" s="60"/>
      <c r="R242" s="77"/>
      <c r="S242" s="60"/>
      <c r="T242" s="1"/>
      <c r="U242" s="4"/>
      <c r="V242" s="21"/>
      <c r="W242" s="21"/>
      <c r="X242" s="21"/>
      <c r="Y242" s="21"/>
    </row>
    <row r="243" spans="1:25" x14ac:dyDescent="0.4">
      <c r="A243" s="2">
        <v>241</v>
      </c>
      <c r="B243" s="3">
        <v>43584</v>
      </c>
      <c r="C243">
        <v>303000</v>
      </c>
      <c r="D243">
        <v>27500</v>
      </c>
      <c r="E243">
        <v>119500</v>
      </c>
      <c r="F243" s="77">
        <f>Sheet2!M243</f>
        <v>1.9677259808826373E-2</v>
      </c>
      <c r="G243" s="60">
        <f>Sheet2!AD243</f>
        <v>3.5400017146907095E-3</v>
      </c>
      <c r="H243" s="60">
        <f>Sheet2!AE243</f>
        <v>8.5483965754465721E-4</v>
      </c>
      <c r="I243" s="60">
        <f>Sheet2!AF243</f>
        <v>1.8447291422650114E-2</v>
      </c>
      <c r="J243" s="60">
        <f>VAR($F$2:F243)</f>
        <v>8.1588618374890727E-5</v>
      </c>
      <c r="K243" s="60">
        <f>VAR($G$2:G243)</f>
        <v>1.9759070990048398E-4</v>
      </c>
      <c r="L243" s="60">
        <f>VAR($I$2:I243)</f>
        <v>3.5339738996746677E-4</v>
      </c>
      <c r="M243" s="60">
        <f t="shared" si="13"/>
        <v>4.6890929671492716E-5</v>
      </c>
      <c r="N243" s="60">
        <f t="shared" si="14"/>
        <v>1.869075796276878E-4</v>
      </c>
      <c r="O243" s="60">
        <f t="shared" si="15"/>
        <v>4.1764239452195324E-5</v>
      </c>
      <c r="P243" s="60">
        <f t="shared" si="16"/>
        <v>4.8847289698641233E-4</v>
      </c>
      <c r="Q243" s="60"/>
      <c r="R243" s="77"/>
      <c r="S243" s="60"/>
      <c r="T243" s="1"/>
      <c r="U243" s="4"/>
      <c r="V243" s="21"/>
      <c r="W243" s="21"/>
      <c r="X243" s="21"/>
      <c r="Y243" s="21"/>
    </row>
    <row r="244" spans="1:25" x14ac:dyDescent="0.4">
      <c r="A244" s="2">
        <v>242</v>
      </c>
      <c r="B244" s="3">
        <v>43585</v>
      </c>
      <c r="C244">
        <v>304000</v>
      </c>
      <c r="D244">
        <v>27350</v>
      </c>
      <c r="E244">
        <v>120000</v>
      </c>
      <c r="F244" s="77">
        <f>Sheet2!M244</f>
        <v>-6.0508799796568803E-3</v>
      </c>
      <c r="G244" s="60">
        <f>Sheet2!AD244</f>
        <v>4.5093315694271184E-3</v>
      </c>
      <c r="H244" s="60">
        <f>Sheet2!AE244</f>
        <v>-5.2020421054305597E-3</v>
      </c>
      <c r="I244" s="60">
        <f>Sheet2!AF244</f>
        <v>9.9223790912336442E-3</v>
      </c>
      <c r="J244" s="60">
        <f>VAR($F$2:F244)</f>
        <v>8.1402426124420503E-5</v>
      </c>
      <c r="K244" s="60">
        <f>VAR($G$2:G244)</f>
        <v>1.9686005748474262E-4</v>
      </c>
      <c r="L244" s="60">
        <f>VAR($I$2:I244)</f>
        <v>3.5235229170068303E-4</v>
      </c>
      <c r="M244" s="60">
        <f t="shared" si="13"/>
        <v>6.7309147106246389E-5</v>
      </c>
      <c r="N244" s="60">
        <f t="shared" si="14"/>
        <v>1.7644502157842731E-4</v>
      </c>
      <c r="O244" s="60">
        <f t="shared" si="15"/>
        <v>3.9302230135470269E-5</v>
      </c>
      <c r="P244" s="60">
        <f t="shared" si="16"/>
        <v>4.7958267681715841E-4</v>
      </c>
      <c r="Q244" s="60"/>
      <c r="R244" s="77"/>
      <c r="S244" s="60"/>
      <c r="T244" s="1"/>
      <c r="U244" s="4"/>
      <c r="V244" s="21"/>
      <c r="W244" s="21"/>
      <c r="X244" s="21"/>
      <c r="Y244" s="21"/>
    </row>
    <row r="245" spans="1:25" x14ac:dyDescent="0.4">
      <c r="A245" s="2">
        <v>243</v>
      </c>
      <c r="B245" s="3">
        <v>43587</v>
      </c>
      <c r="C245">
        <v>307500</v>
      </c>
      <c r="D245">
        <v>27500</v>
      </c>
      <c r="E245">
        <v>123000</v>
      </c>
      <c r="F245" s="77">
        <f>Sheet2!M245</f>
        <v>4.6937856543130827E-3</v>
      </c>
      <c r="G245" s="60">
        <f>Sheet2!AD245</f>
        <v>9.4775435547855176E-3</v>
      </c>
      <c r="H245" s="60">
        <f>Sheet2!AE245</f>
        <v>5.2222179430975405E-3</v>
      </c>
      <c r="I245" s="60">
        <f>Sheet2!AF245</f>
        <v>1.9713405443976355E-2</v>
      </c>
      <c r="J245" s="60">
        <f>VAR($F$2:F245)</f>
        <v>8.1158474942373608E-5</v>
      </c>
      <c r="K245" s="60">
        <f>VAR($G$2:G245)</f>
        <v>1.9642110036435827E-4</v>
      </c>
      <c r="L245" s="60">
        <f>VAR($I$2:I245)</f>
        <v>3.5250811604218234E-4</v>
      </c>
      <c r="M245" s="60">
        <f t="shared" si="13"/>
        <v>6.5467387191564348E-5</v>
      </c>
      <c r="N245" s="60">
        <f t="shared" si="14"/>
        <v>1.6707836455590359E-4</v>
      </c>
      <c r="O245" s="60">
        <f t="shared" si="15"/>
        <v>3.8567770851342392E-5</v>
      </c>
      <c r="P245" s="60">
        <f t="shared" si="16"/>
        <v>4.5671493261793795E-4</v>
      </c>
      <c r="Q245" s="60"/>
      <c r="R245" s="77"/>
      <c r="S245" s="60"/>
      <c r="T245" s="1"/>
      <c r="U245" s="4"/>
      <c r="V245" s="21"/>
      <c r="W245" s="21"/>
      <c r="X245" s="21"/>
      <c r="Y245" s="21"/>
    </row>
    <row r="246" spans="1:25" x14ac:dyDescent="0.4">
      <c r="A246" s="2"/>
      <c r="B246" s="3"/>
      <c r="F246" s="80"/>
      <c r="G246" s="60"/>
      <c r="H246" s="60"/>
      <c r="I246" s="60"/>
      <c r="J246" s="60"/>
      <c r="K246" s="60"/>
      <c r="L246" s="60"/>
      <c r="M246" s="60">
        <f t="shared" si="13"/>
        <v>6.2861241386188605E-5</v>
      </c>
      <c r="N246" s="60">
        <f t="shared" si="14"/>
        <v>1.6244309259252077E-4</v>
      </c>
      <c r="O246" s="60">
        <f t="shared" si="15"/>
        <v>3.7889998214974441E-5</v>
      </c>
      <c r="P246" s="60">
        <f>$X$6*P245+(1-$X$6)*I245^2</f>
        <v>4.5262913791277746E-4</v>
      </c>
      <c r="Q246" s="60"/>
      <c r="S246" s="60"/>
      <c r="T246" s="1"/>
      <c r="U246" s="4"/>
      <c r="V246" s="21"/>
      <c r="W246" s="21"/>
      <c r="X246" s="21"/>
      <c r="Y246" s="21"/>
    </row>
    <row r="247" spans="1:25" x14ac:dyDescent="0.4">
      <c r="A247" s="2"/>
      <c r="B247" s="3"/>
      <c r="F247" s="80"/>
      <c r="G247" s="60"/>
      <c r="J247" s="60"/>
      <c r="K247" s="60"/>
      <c r="L247" s="60"/>
      <c r="M247" s="60"/>
      <c r="N247" s="60"/>
      <c r="O247" s="60"/>
      <c r="P247" s="60"/>
      <c r="Q247" s="60"/>
      <c r="R247" s="80"/>
      <c r="S247" s="60"/>
      <c r="T247" s="1"/>
      <c r="U247" s="4"/>
      <c r="V247" s="21"/>
      <c r="W247" s="21"/>
      <c r="X247" s="21"/>
      <c r="Y247" s="21"/>
    </row>
    <row r="248" spans="1:25" x14ac:dyDescent="0.4">
      <c r="A248" s="2"/>
      <c r="B248" s="3"/>
      <c r="F248" s="80"/>
      <c r="G248" s="60"/>
      <c r="J248" s="60"/>
      <c r="K248" s="60"/>
      <c r="L248" s="60"/>
      <c r="M248" s="60"/>
      <c r="N248" s="60"/>
      <c r="O248" s="60"/>
      <c r="P248" s="60"/>
      <c r="Q248" s="60"/>
      <c r="R248" s="80"/>
      <c r="S248" s="60"/>
      <c r="T248" s="1"/>
      <c r="U248" s="4"/>
      <c r="V248" s="21"/>
      <c r="W248" s="21"/>
      <c r="X248" s="21"/>
      <c r="Y248" s="21"/>
    </row>
    <row r="249" spans="1:25" x14ac:dyDescent="0.4">
      <c r="A249" s="2"/>
      <c r="B249" s="3"/>
      <c r="F249" s="80"/>
      <c r="G249" s="60"/>
      <c r="J249" s="60"/>
      <c r="K249" s="60"/>
      <c r="L249" s="60"/>
      <c r="M249" s="60"/>
      <c r="N249" s="60"/>
      <c r="O249" s="60"/>
      <c r="P249" s="60"/>
      <c r="Q249" s="60"/>
      <c r="R249" s="80"/>
      <c r="S249" s="60"/>
      <c r="T249" s="1"/>
      <c r="U249" s="4"/>
      <c r="V249" s="21"/>
      <c r="W249" s="21"/>
      <c r="X249" s="21"/>
      <c r="Y249" s="21"/>
    </row>
    <row r="250" spans="1:25" x14ac:dyDescent="0.4">
      <c r="A250" s="2"/>
      <c r="B250" s="3"/>
      <c r="F250" s="80"/>
      <c r="G250" s="60"/>
      <c r="J250" s="60"/>
      <c r="K250" s="60"/>
      <c r="L250" s="60"/>
      <c r="M250" s="60"/>
      <c r="N250" s="60"/>
      <c r="O250" s="60"/>
      <c r="P250" s="60"/>
      <c r="Q250" s="60"/>
      <c r="R250" s="80"/>
      <c r="S250" s="60"/>
      <c r="T250" s="1"/>
      <c r="U250" s="4"/>
      <c r="V250" s="21"/>
      <c r="W250" s="21"/>
      <c r="X250" s="21"/>
      <c r="Y250" s="21"/>
    </row>
    <row r="251" spans="1:25" x14ac:dyDescent="0.4">
      <c r="A251" s="2"/>
      <c r="B251" s="3"/>
      <c r="F251" s="80"/>
      <c r="G251" s="60"/>
      <c r="J251" s="60"/>
      <c r="K251" s="60"/>
      <c r="L251" s="60"/>
      <c r="M251" s="60"/>
      <c r="N251" s="60"/>
      <c r="O251" s="60"/>
      <c r="P251" s="60"/>
      <c r="Q251" s="60"/>
      <c r="R251" s="80"/>
      <c r="S251" s="60"/>
      <c r="T251" s="1"/>
      <c r="U251" s="4"/>
      <c r="V251" s="21"/>
      <c r="W251" s="21"/>
      <c r="X251" s="21"/>
      <c r="Y251" s="21"/>
    </row>
    <row r="252" spans="1:25" x14ac:dyDescent="0.4">
      <c r="F252" s="80"/>
      <c r="R252" s="80"/>
      <c r="U252" s="4"/>
      <c r="V252" s="21"/>
      <c r="W252" s="21"/>
      <c r="X252" s="21"/>
      <c r="Y252" s="21"/>
    </row>
    <row r="253" spans="1:25" x14ac:dyDescent="0.4">
      <c r="F253" s="80"/>
      <c r="R253" s="80"/>
      <c r="U253" s="4"/>
      <c r="V253" s="21"/>
      <c r="W253" s="21"/>
      <c r="X253" s="21"/>
      <c r="Y253" s="21"/>
    </row>
    <row r="254" spans="1:25" x14ac:dyDescent="0.4">
      <c r="R254" s="80"/>
      <c r="U254" s="4"/>
      <c r="V254" s="21"/>
      <c r="W254" s="21"/>
      <c r="X254" s="21"/>
      <c r="Y254" s="21"/>
    </row>
    <row r="255" spans="1:25" x14ac:dyDescent="0.4">
      <c r="U255" s="4"/>
      <c r="V255" s="21"/>
      <c r="W255" s="21"/>
      <c r="X255" s="21"/>
      <c r="Y255" s="21"/>
    </row>
    <row r="256" spans="1:25" x14ac:dyDescent="0.4">
      <c r="U256" s="4"/>
      <c r="V256" s="21"/>
      <c r="W256" s="21"/>
      <c r="X256" s="21"/>
      <c r="Y256" s="21"/>
    </row>
    <row r="257" spans="21:21" x14ac:dyDescent="0.4">
      <c r="U257" s="4"/>
    </row>
    <row r="258" spans="21:21" x14ac:dyDescent="0.4">
      <c r="U258" s="4"/>
    </row>
  </sheetData>
  <mergeCells count="10">
    <mergeCell ref="U61:U62"/>
    <mergeCell ref="V62:X62"/>
    <mergeCell ref="U63:U64"/>
    <mergeCell ref="V64:X64"/>
    <mergeCell ref="U55:U56"/>
    <mergeCell ref="V56:X56"/>
    <mergeCell ref="U57:U58"/>
    <mergeCell ref="V58:X58"/>
    <mergeCell ref="U59:U60"/>
    <mergeCell ref="V60:X6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(비)체계적위험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정혜선</dc:creator>
  <cp:lastModifiedBy>정혜선♥</cp:lastModifiedBy>
  <dcterms:created xsi:type="dcterms:W3CDTF">2019-05-13T07:16:30Z</dcterms:created>
  <dcterms:modified xsi:type="dcterms:W3CDTF">2019-06-04T04:16:56Z</dcterms:modified>
</cp:coreProperties>
</file>