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tian Nice Iroy\Documents\"/>
    </mc:Choice>
  </mc:AlternateContent>
  <xr:revisionPtr revIDLastSave="0" documentId="13_ncr:1_{4475BCDE-E981-4BE6-959C-7DADEF35A871}" xr6:coauthVersionLast="45" xr6:coauthVersionMax="45" xr10:uidLastSave="{00000000-0000-0000-0000-000000000000}"/>
  <bookViews>
    <workbookView xWindow="-108" yWindow="-108" windowWidth="23256" windowHeight="12576" xr2:uid="{92EFAA7C-287D-4BBB-8B83-FCC8BF9CF1D8}"/>
  </bookViews>
  <sheets>
    <sheet name="LOAN_CALCULATO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2" i="1" l="1"/>
  <c r="C17" i="1"/>
  <c r="C20" i="1"/>
  <c r="C19" i="1"/>
  <c r="B12" i="1"/>
  <c r="B14" i="1" s="1"/>
  <c r="B8" i="1"/>
  <c r="C24" i="1" l="1"/>
  <c r="B40" i="1" s="1"/>
  <c r="B44" i="1" l="1"/>
  <c r="B46" i="1" s="1"/>
  <c r="B61" i="1" s="1"/>
  <c r="B42" i="1"/>
  <c r="B26" i="1"/>
  <c r="B48" i="1" l="1"/>
  <c r="B51" i="1" s="1"/>
  <c r="B58" i="1" s="1"/>
  <c r="B53" i="1"/>
  <c r="B54" i="1" l="1"/>
  <c r="B56" i="1"/>
  <c r="B62" i="1"/>
</calcChain>
</file>

<file path=xl/sharedStrings.xml><?xml version="1.0" encoding="utf-8"?>
<sst xmlns="http://schemas.openxmlformats.org/spreadsheetml/2006/main" count="47" uniqueCount="41">
  <si>
    <t>CREDIT WORTHINESS COMPUTER</t>
  </si>
  <si>
    <t>CAPACITY TO PAY</t>
  </si>
  <si>
    <t>MONTHLY TAKE HOME PAY</t>
  </si>
  <si>
    <t>Number of dependents</t>
  </si>
  <si>
    <t>TOTAL DEPENDENT FACTORS (PHP 1,000 / DEPENDENT)</t>
  </si>
  <si>
    <t>MONTHLY MORTGAGE /  RENT</t>
  </si>
  <si>
    <t>PERSONAL EXPENSES (LOAD PERSONAL LOANS, OTHERS, FOOD)</t>
  </si>
  <si>
    <t>CAR /  MOTORCYCLE LOAN</t>
  </si>
  <si>
    <t>NET MONTHLY DISPENSABLE INCOME</t>
  </si>
  <si>
    <t>CREDIT HISTORY</t>
  </si>
  <si>
    <t>1- FIRST TIME LOANERS</t>
  </si>
  <si>
    <t>2- CREDIT HISTORY</t>
  </si>
  <si>
    <t xml:space="preserve">     PAST DUE INSTANCES / MONTHS</t>
  </si>
  <si>
    <t xml:space="preserve">    LOAN INSTANCES (RECYCLER)</t>
  </si>
  <si>
    <t xml:space="preserve">   PREVIOUS LOAN REQUEST</t>
  </si>
  <si>
    <t xml:space="preserve">   CURRENT LOAN REQUEST</t>
  </si>
  <si>
    <t>TOTAL MONTHLY PAYMENT CONSIDERATION</t>
  </si>
  <si>
    <t>TOTAL LOAN FACTOR</t>
  </si>
  <si>
    <t>LOAN FACTOR PERCENTAGE</t>
  </si>
  <si>
    <t>RISK FACTOR</t>
  </si>
  <si>
    <t>PERCENTAGE</t>
  </si>
  <si>
    <t>HIGH RISK</t>
  </si>
  <si>
    <t>MID RISK</t>
  </si>
  <si>
    <t>LOW RISK</t>
  </si>
  <si>
    <t>RISK CLASSIFICATION</t>
  </si>
  <si>
    <t>BORROWING RATE</t>
  </si>
  <si>
    <t>MAXIMUM MONTHS</t>
  </si>
  <si>
    <t>TOTAL INTEREST RATE</t>
  </si>
  <si>
    <t>NET LOAN PROCEEDS</t>
  </si>
  <si>
    <t>NET MONTHLY PAYMENT (70%)</t>
  </si>
  <si>
    <t>MONTHLY LOAN PAYMENT</t>
  </si>
  <si>
    <t>VERY HIGH RISK -  LOAN DENIED</t>
  </si>
  <si>
    <t>CREDIT IP FEE</t>
  </si>
  <si>
    <t>TOTAL IP FEE</t>
  </si>
  <si>
    <t>AMOUNT REQUESTED</t>
  </si>
  <si>
    <t>MAXIMUM LOAN AMOUNT</t>
  </si>
  <si>
    <t>LOAN AMOUNT FOR COMPUTATION</t>
  </si>
  <si>
    <t>TOTAL INTEREST PAID</t>
  </si>
  <si>
    <t>DESIRED MONTHS OF PAYMENTS</t>
  </si>
  <si>
    <t>TERMS OF PAYMENT</t>
  </si>
  <si>
    <t>MAXIMUM MONTH TERMS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</si>
</sst>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9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43" fontId="0" fillId="0" borderId="0" xfId="1" applyFont="1"/>
    <xf numFmtId="43" fontId="2" fillId="0" borderId="0" xfId="1" applyFont="1"/>
    <xf numFmtId="9" fontId="0" fillId="0" borderId="0" xfId="1" applyNumberFormat="1" applyFont="1"/>
    <xf numFmtId="43" fontId="0" fillId="0" borderId="1" xfId="1" applyFont="1" applyBorder="1"/>
    <xf numFmtId="0" fontId="0" fillId="0" borderId="1" xfId="2" applyNumberFormat="1" applyFont="1" applyBorder="1"/>
    <xf numFmtId="9" fontId="0" fillId="0" borderId="1" xfId="0" applyNumberFormat="1" applyBorder="1" applyAlignment="1">
      <alignment horizontal="center"/>
    </xf>
    <xf numFmtId="0" fontId="2" fillId="0" borderId="1" xfId="0" applyFont="1" applyBorder="1"/>
    <xf numFmtId="43" fontId="2" fillId="0" borderId="1" xfId="1" applyFont="1" applyBorder="1"/>
    <xf numFmtId="0" fontId="2" fillId="0" borderId="1" xfId="0" applyFont="1" applyBorder="1" applyAlignment="1">
      <alignment horizontal="center"/>
    </xf>
    <xf numFmtId="0" fontId="7" fillId="0" borderId="0" xfId="0" applyFont="1"/>
    <xf numFmtId="0" fontId="6" fillId="0" borderId="0" xfId="0" applyFont="1"/>
    <xf numFmtId="0" fontId="9" fillId="0" borderId="0" xfId="0" applyFont="1"/>
    <xf numFmtId="43" fontId="0" fillId="2" borderId="0" xfId="1" applyFont="1" applyFill="1" applyProtection="1">
      <protection locked="0"/>
    </xf>
    <xf numFmtId="169" fontId="0" fillId="2" borderId="0" xfId="1" applyNumberFormat="1" applyFont="1" applyFill="1" applyProtection="1">
      <protection locked="0"/>
    </xf>
    <xf numFmtId="43" fontId="6" fillId="2" borderId="0" xfId="1" applyFont="1" applyFill="1" applyProtection="1">
      <protection locked="0"/>
    </xf>
    <xf numFmtId="43" fontId="0" fillId="0" borderId="0" xfId="1" applyFont="1" applyProtection="1">
      <protection hidden="1"/>
    </xf>
    <xf numFmtId="43" fontId="2" fillId="0" borderId="0" xfId="1" applyFont="1" applyProtection="1">
      <protection hidden="1"/>
    </xf>
    <xf numFmtId="0" fontId="0" fillId="0" borderId="0" xfId="0" applyNumberFormat="1" applyProtection="1">
      <protection hidden="1"/>
    </xf>
    <xf numFmtId="0" fontId="0" fillId="0" borderId="0" xfId="0" applyProtection="1">
      <protection hidden="1"/>
    </xf>
    <xf numFmtId="43" fontId="0" fillId="0" borderId="0" xfId="0" applyNumberFormat="1" applyProtection="1">
      <protection hidden="1"/>
    </xf>
    <xf numFmtId="0" fontId="0" fillId="0" borderId="0" xfId="2" applyNumberFormat="1" applyFont="1" applyProtection="1">
      <protection hidden="1"/>
    </xf>
    <xf numFmtId="10" fontId="2" fillId="0" borderId="0" xfId="2" applyNumberFormat="1" applyFont="1" applyProtection="1">
      <protection hidden="1"/>
    </xf>
    <xf numFmtId="43" fontId="6" fillId="0" borderId="0" xfId="1" applyFont="1" applyProtection="1">
      <protection hidden="1"/>
    </xf>
    <xf numFmtId="10" fontId="3" fillId="0" borderId="0" xfId="2" applyNumberFormat="1" applyFont="1" applyProtection="1">
      <protection hidden="1"/>
    </xf>
    <xf numFmtId="43" fontId="3" fillId="0" borderId="0" xfId="1" applyNumberFormat="1" applyFont="1" applyProtection="1">
      <protection hidden="1"/>
    </xf>
    <xf numFmtId="43" fontId="5" fillId="0" borderId="0" xfId="1" applyFont="1" applyProtection="1">
      <protection hidden="1"/>
    </xf>
    <xf numFmtId="43" fontId="8" fillId="0" borderId="0" xfId="1" applyFont="1" applyProtection="1">
      <protection hidden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1682E-22DC-4D92-AB70-35D960DFB9F8}">
  <dimension ref="A1:D62"/>
  <sheetViews>
    <sheetView tabSelected="1" workbookViewId="0">
      <selection activeCell="B4" sqref="B4"/>
    </sheetView>
  </sheetViews>
  <sheetFormatPr defaultRowHeight="14.4" x14ac:dyDescent="0.3"/>
  <cols>
    <col min="1" max="1" width="47.33203125" bestFit="1" customWidth="1"/>
    <col min="2" max="2" width="28.88671875" style="4" bestFit="1" customWidth="1"/>
    <col min="3" max="3" width="11.88671875" bestFit="1" customWidth="1"/>
    <col min="4" max="4" width="18.109375" bestFit="1" customWidth="1"/>
  </cols>
  <sheetData>
    <row r="1" spans="1:2" ht="28.2" customHeight="1" x14ac:dyDescent="0.35">
      <c r="A1" s="15" t="s">
        <v>0</v>
      </c>
    </row>
    <row r="3" spans="1:2" x14ac:dyDescent="0.3">
      <c r="A3" s="1" t="s">
        <v>1</v>
      </c>
    </row>
    <row r="5" spans="1:2" x14ac:dyDescent="0.3">
      <c r="A5" t="s">
        <v>2</v>
      </c>
      <c r="B5" s="16"/>
    </row>
    <row r="6" spans="1:2" x14ac:dyDescent="0.3">
      <c r="A6" s="3" t="s">
        <v>6</v>
      </c>
      <c r="B6" s="16"/>
    </row>
    <row r="7" spans="1:2" x14ac:dyDescent="0.3">
      <c r="A7" s="3" t="s">
        <v>3</v>
      </c>
      <c r="B7" s="17"/>
    </row>
    <row r="8" spans="1:2" x14ac:dyDescent="0.3">
      <c r="A8" s="3" t="s">
        <v>4</v>
      </c>
      <c r="B8" s="19">
        <f>B7*1000</f>
        <v>0</v>
      </c>
    </row>
    <row r="9" spans="1:2" x14ac:dyDescent="0.3">
      <c r="A9" s="3" t="s">
        <v>7</v>
      </c>
      <c r="B9" s="16"/>
    </row>
    <row r="10" spans="1:2" x14ac:dyDescent="0.3">
      <c r="A10" s="3" t="s">
        <v>5</v>
      </c>
      <c r="B10" s="16"/>
    </row>
    <row r="12" spans="1:2" x14ac:dyDescent="0.3">
      <c r="A12" t="s">
        <v>8</v>
      </c>
      <c r="B12" s="20">
        <f>B5-(B6+B7+B9+B10)</f>
        <v>0</v>
      </c>
    </row>
    <row r="14" spans="1:2" x14ac:dyDescent="0.3">
      <c r="A14" t="s">
        <v>29</v>
      </c>
      <c r="B14" s="19">
        <f>B12*0.7</f>
        <v>0</v>
      </c>
    </row>
    <row r="16" spans="1:2" x14ac:dyDescent="0.3">
      <c r="A16" s="1" t="s">
        <v>9</v>
      </c>
      <c r="B16" s="6"/>
    </row>
    <row r="17" spans="1:4" x14ac:dyDescent="0.3">
      <c r="A17" t="s">
        <v>10</v>
      </c>
      <c r="B17" s="16"/>
      <c r="C17" s="21">
        <f>IF(B17="YES",40,0)</f>
        <v>0</v>
      </c>
    </row>
    <row r="18" spans="1:4" x14ac:dyDescent="0.3">
      <c r="A18" t="s">
        <v>11</v>
      </c>
      <c r="C18" s="22"/>
    </row>
    <row r="19" spans="1:4" x14ac:dyDescent="0.3">
      <c r="A19" s="3" t="s">
        <v>12</v>
      </c>
      <c r="B19" s="16"/>
      <c r="C19" s="23">
        <f>B19*25</f>
        <v>0</v>
      </c>
    </row>
    <row r="20" spans="1:4" x14ac:dyDescent="0.3">
      <c r="A20" s="3" t="s">
        <v>13</v>
      </c>
      <c r="B20" s="16"/>
      <c r="C20" s="21">
        <f>IF(B20="YES",20,0)</f>
        <v>0</v>
      </c>
    </row>
    <row r="21" spans="1:4" x14ac:dyDescent="0.3">
      <c r="A21" s="3" t="s">
        <v>14</v>
      </c>
      <c r="B21" s="16"/>
      <c r="C21" s="22"/>
    </row>
    <row r="22" spans="1:4" x14ac:dyDescent="0.3">
      <c r="A22" s="3" t="s">
        <v>15</v>
      </c>
      <c r="B22" s="16"/>
      <c r="C22" s="22">
        <f>IF(ISERROR((B22/B21-1)*100),0,(B22/B21-1)*100)</f>
        <v>0</v>
      </c>
    </row>
    <row r="23" spans="1:4" x14ac:dyDescent="0.3">
      <c r="C23" s="22"/>
    </row>
    <row r="24" spans="1:4" x14ac:dyDescent="0.3">
      <c r="A24" s="3" t="s">
        <v>17</v>
      </c>
      <c r="C24" s="24">
        <f>IF(INT(SUM(C17:C22))&gt;100,100,INT(SUM(C17:C22)))</f>
        <v>0</v>
      </c>
    </row>
    <row r="26" spans="1:4" ht="22.2" customHeight="1" x14ac:dyDescent="0.3">
      <c r="A26" s="1" t="s">
        <v>16</v>
      </c>
      <c r="B26" s="4">
        <f>B14-((B14*C24)/100)</f>
        <v>0</v>
      </c>
    </row>
    <row r="28" spans="1:4" x14ac:dyDescent="0.3">
      <c r="A28" s="10" t="s">
        <v>18</v>
      </c>
      <c r="B28" s="11" t="s">
        <v>19</v>
      </c>
      <c r="C28" s="12" t="s">
        <v>20</v>
      </c>
      <c r="D28" s="1" t="s">
        <v>26</v>
      </c>
    </row>
    <row r="29" spans="1:4" x14ac:dyDescent="0.3">
      <c r="A29" s="8">
        <v>100</v>
      </c>
      <c r="B29" s="7" t="s">
        <v>31</v>
      </c>
      <c r="C29" s="9">
        <v>0.15</v>
      </c>
    </row>
    <row r="30" spans="1:4" x14ac:dyDescent="0.3">
      <c r="A30" s="8">
        <v>95</v>
      </c>
      <c r="B30" s="7" t="s">
        <v>31</v>
      </c>
      <c r="C30" s="9">
        <v>0.13</v>
      </c>
    </row>
    <row r="31" spans="1:4" x14ac:dyDescent="0.3">
      <c r="A31" s="8">
        <v>85</v>
      </c>
      <c r="B31" s="7" t="s">
        <v>31</v>
      </c>
      <c r="C31" s="9">
        <v>0.1</v>
      </c>
    </row>
    <row r="32" spans="1:4" x14ac:dyDescent="0.3">
      <c r="A32" s="8">
        <v>75</v>
      </c>
      <c r="B32" s="7" t="s">
        <v>21</v>
      </c>
      <c r="C32" s="9">
        <v>0.08</v>
      </c>
      <c r="D32">
        <v>8</v>
      </c>
    </row>
    <row r="33" spans="1:4" x14ac:dyDescent="0.3">
      <c r="A33" s="8">
        <v>65</v>
      </c>
      <c r="B33" s="7" t="s">
        <v>22</v>
      </c>
      <c r="C33" s="9">
        <v>7.0000000000000007E-2</v>
      </c>
      <c r="D33">
        <v>12</v>
      </c>
    </row>
    <row r="34" spans="1:4" x14ac:dyDescent="0.3">
      <c r="A34" s="8">
        <v>55</v>
      </c>
      <c r="B34" s="7" t="s">
        <v>22</v>
      </c>
      <c r="C34" s="9">
        <v>7.0000000000000007E-2</v>
      </c>
      <c r="D34">
        <v>12</v>
      </c>
    </row>
    <row r="35" spans="1:4" x14ac:dyDescent="0.3">
      <c r="A35" s="8">
        <v>45</v>
      </c>
      <c r="B35" s="7" t="s">
        <v>23</v>
      </c>
      <c r="C35" s="9">
        <v>0.03</v>
      </c>
      <c r="D35">
        <v>12</v>
      </c>
    </row>
    <row r="36" spans="1:4" x14ac:dyDescent="0.3">
      <c r="A36" s="8">
        <v>35</v>
      </c>
      <c r="B36" s="7" t="s">
        <v>23</v>
      </c>
      <c r="C36" s="9">
        <v>0.03</v>
      </c>
      <c r="D36">
        <v>12</v>
      </c>
    </row>
    <row r="37" spans="1:4" x14ac:dyDescent="0.3">
      <c r="A37" s="8">
        <v>25</v>
      </c>
      <c r="B37" s="7" t="s">
        <v>23</v>
      </c>
      <c r="C37" s="9">
        <v>0.03</v>
      </c>
      <c r="D37">
        <v>12</v>
      </c>
    </row>
    <row r="38" spans="1:4" x14ac:dyDescent="0.3">
      <c r="A38" s="8">
        <v>0</v>
      </c>
      <c r="B38" s="7" t="s">
        <v>23</v>
      </c>
      <c r="C38" s="9">
        <v>0.03</v>
      </c>
      <c r="D38">
        <v>12</v>
      </c>
    </row>
    <row r="40" spans="1:4" x14ac:dyDescent="0.3">
      <c r="A40" s="1" t="s">
        <v>24</v>
      </c>
      <c r="B40" s="5" t="str">
        <f>IF(C24&gt;75,"VERY HIGH RISK - LOAN DENIED",IF(C24&gt;65,"HIGH RISK",IF(C24&gt;55,"MID RISK","LOW RISK")))</f>
        <v>LOW RISK</v>
      </c>
    </row>
    <row r="42" spans="1:4" x14ac:dyDescent="0.3">
      <c r="A42" s="1" t="s">
        <v>25</v>
      </c>
      <c r="B42" s="25">
        <f>VLOOKUP(B40,B29:C38,2,FALSE)</f>
        <v>0.03</v>
      </c>
    </row>
    <row r="43" spans="1:4" x14ac:dyDescent="0.3">
      <c r="B43" s="19"/>
    </row>
    <row r="44" spans="1:4" x14ac:dyDescent="0.3">
      <c r="A44" t="s">
        <v>40</v>
      </c>
      <c r="B44" s="19">
        <f>VLOOKUP(B40,B29:D38,3,FALSE)</f>
        <v>12</v>
      </c>
    </row>
    <row r="45" spans="1:4" x14ac:dyDescent="0.3">
      <c r="A45" t="s">
        <v>38</v>
      </c>
      <c r="B45" s="16"/>
    </row>
    <row r="46" spans="1:4" x14ac:dyDescent="0.3">
      <c r="A46" s="1" t="s">
        <v>39</v>
      </c>
      <c r="B46" s="19">
        <f>IF(B45="",B44,B45)</f>
        <v>12</v>
      </c>
    </row>
    <row r="47" spans="1:4" x14ac:dyDescent="0.3">
      <c r="B47" s="19"/>
    </row>
    <row r="48" spans="1:4" x14ac:dyDescent="0.3">
      <c r="A48" s="14" t="s">
        <v>35</v>
      </c>
      <c r="B48" s="26">
        <f>B26*B46</f>
        <v>0</v>
      </c>
    </row>
    <row r="49" spans="1:2" x14ac:dyDescent="0.3">
      <c r="A49" s="14" t="s">
        <v>34</v>
      </c>
      <c r="B49" s="18"/>
    </row>
    <row r="51" spans="1:2" x14ac:dyDescent="0.3">
      <c r="A51" s="1" t="s">
        <v>36</v>
      </c>
      <c r="B51" s="20">
        <f>IF(B49="",B48,B49)</f>
        <v>0</v>
      </c>
    </row>
    <row r="52" spans="1:2" x14ac:dyDescent="0.3">
      <c r="B52" s="19"/>
    </row>
    <row r="53" spans="1:2" x14ac:dyDescent="0.3">
      <c r="A53" s="2" t="s">
        <v>27</v>
      </c>
      <c r="B53" s="27">
        <f>(B46*B42)</f>
        <v>0.36</v>
      </c>
    </row>
    <row r="54" spans="1:2" x14ac:dyDescent="0.3">
      <c r="A54" s="2" t="s">
        <v>37</v>
      </c>
      <c r="B54" s="28">
        <f>B51*B53</f>
        <v>0</v>
      </c>
    </row>
    <row r="55" spans="1:2" x14ac:dyDescent="0.3">
      <c r="B55" s="19"/>
    </row>
    <row r="56" spans="1:2" ht="19.2" customHeight="1" x14ac:dyDescent="0.45">
      <c r="A56" s="1" t="s">
        <v>28</v>
      </c>
      <c r="B56" s="29">
        <f>B51-(B51*B53)</f>
        <v>0</v>
      </c>
    </row>
    <row r="57" spans="1:2" x14ac:dyDescent="0.3">
      <c r="B57" s="19"/>
    </row>
    <row r="58" spans="1:2" x14ac:dyDescent="0.3">
      <c r="A58" s="1" t="s">
        <v>30</v>
      </c>
      <c r="B58" s="20">
        <f>IF(B51/B46&gt;B26,"MORE THAN EXPECTED MONTHLY PAYMENT- MODIFY LOAN AMOUNT OR MONTHLY TERMS",B51/B46)</f>
        <v>0</v>
      </c>
    </row>
    <row r="59" spans="1:2" x14ac:dyDescent="0.3">
      <c r="B59" s="19"/>
    </row>
    <row r="60" spans="1:2" x14ac:dyDescent="0.3">
      <c r="B60" s="19"/>
    </row>
    <row r="61" spans="1:2" x14ac:dyDescent="0.3">
      <c r="A61" s="13" t="s">
        <v>32</v>
      </c>
      <c r="B61" s="30">
        <f>B46*0.005</f>
        <v>0.06</v>
      </c>
    </row>
    <row r="62" spans="1:2" x14ac:dyDescent="0.3">
      <c r="A62" s="13" t="s">
        <v>33</v>
      </c>
      <c r="B62" s="30">
        <f>B51*B61</f>
        <v>0</v>
      </c>
    </row>
  </sheetData>
  <sheetProtection algorithmName="SHA-512" hashValue="Cbaa6ELmdFyP7fYqmoqhG4X+bsp4f3lO2mJIZv+my0xDS/0mD5Uqp9YmY5FU8cS7SL99eAjYZQ+1BBWrolmSJw==" saltValue="zyePhpUxBG9aCKggT3eIXA==" spinCount="100000"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LOAN_CALCULATOR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Kristian Nice Iroy</dc:creator>
  <cp:lastModifiedBy>Kristian Nice Iroy</cp:lastModifiedBy>
  <dcterms:created xsi:type="dcterms:W3CDTF">2020-02-24T06:24:34Z</dcterms:created>
  <dcterms:modified xsi:type="dcterms:W3CDTF">2020-02-24T08:09:16Z</dcterms:modified>
</cp:coreProperties>
</file>