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December 2012_TS_BOQ" sheetId="1" r:id="rId1"/>
  </sheets>
  <calcPr calcId="124519"/>
</workbook>
</file>

<file path=xl/calcChain.xml><?xml version="1.0" encoding="utf-8"?>
<calcChain xmlns="http://schemas.openxmlformats.org/spreadsheetml/2006/main">
  <c r="G38" i="1"/>
  <c r="G37"/>
  <c r="G36"/>
  <c r="F36"/>
  <c r="E36"/>
  <c r="G32"/>
  <c r="G31"/>
  <c r="G30"/>
  <c r="G29"/>
  <c r="G28"/>
  <c r="G24"/>
  <c r="G23"/>
  <c r="G22"/>
  <c r="G21"/>
  <c r="G20"/>
  <c r="G19"/>
  <c r="G18"/>
  <c r="F17"/>
  <c r="G17" s="1"/>
  <c r="G16"/>
  <c r="G15"/>
  <c r="G14"/>
  <c r="G13"/>
  <c r="G12"/>
  <c r="G11"/>
  <c r="G10"/>
  <c r="G9"/>
  <c r="G39" l="1"/>
  <c r="G25"/>
  <c r="G26" s="1"/>
  <c r="G33"/>
  <c r="G43" s="1"/>
  <c r="G40"/>
  <c r="G34" l="1"/>
  <c r="G45"/>
  <c r="G46" s="1"/>
</calcChain>
</file>

<file path=xl/sharedStrings.xml><?xml version="1.0" encoding="utf-8"?>
<sst xmlns="http://schemas.openxmlformats.org/spreadsheetml/2006/main" count="92" uniqueCount="67">
  <si>
    <r>
      <rPr>
        <b/>
        <sz val="16"/>
        <rFont val="Helvetica Neue"/>
      </rPr>
      <t>BILL OF QUANTITY</t>
    </r>
    <r>
      <rPr>
        <sz val="11"/>
        <rFont val="Helvetica Neue"/>
      </rPr>
      <t xml:space="preserve">
CONSTRUCTION OF TRANSITIONAL SHELTER
</t>
    </r>
  </si>
  <si>
    <r>
      <rPr>
        <b/>
        <sz val="13"/>
        <rFont val="Helvetica Neue"/>
      </rPr>
      <t>SHELTER WORKING GROUP</t>
    </r>
    <r>
      <rPr>
        <sz val="13"/>
        <rFont val="Helvetica Neue"/>
      </rPr>
      <t xml:space="preserve">
</t>
    </r>
    <r>
      <rPr>
        <sz val="11"/>
        <rFont val="Helvetica Neue"/>
      </rPr>
      <t>TRANSITIONAL SHELTER PROJECT</t>
    </r>
    <r>
      <rPr>
        <sz val="13"/>
        <rFont val="Helvetica Neue"/>
      </rPr>
      <t xml:space="preserve">
</t>
    </r>
    <r>
      <rPr>
        <b/>
        <sz val="18"/>
        <rFont val="Helvetica Neue"/>
      </rPr>
      <t>2013</t>
    </r>
  </si>
  <si>
    <t>DOLLO ADO CAMPS _ ETHIOPIA</t>
  </si>
  <si>
    <t>ETB/USD RATE</t>
  </si>
  <si>
    <t>No.</t>
  </si>
  <si>
    <t>Description</t>
  </si>
  <si>
    <t>Detail</t>
  </si>
  <si>
    <t>Unit</t>
  </si>
  <si>
    <t>QTTY</t>
  </si>
  <si>
    <t>Unit Price</t>
  </si>
  <si>
    <t>Total item price</t>
  </si>
  <si>
    <t>I- Transitional shelter structure in soft soil conditions</t>
  </si>
  <si>
    <t>Nails #9</t>
  </si>
  <si>
    <t>9 cm (for structure)</t>
  </si>
  <si>
    <t>Kg</t>
  </si>
  <si>
    <t>Nails #8</t>
  </si>
  <si>
    <t>8 cm for structure</t>
  </si>
  <si>
    <t>Nails #6</t>
  </si>
  <si>
    <t>6 cm (doors and windows)</t>
  </si>
  <si>
    <t>CGI Nails</t>
  </si>
  <si>
    <t>Roofing nails</t>
  </si>
  <si>
    <t>Nails #4</t>
  </si>
  <si>
    <t>4 cm (Bamboo)</t>
  </si>
  <si>
    <t>Metal straps</t>
  </si>
  <si>
    <t>2 cm wide</t>
  </si>
  <si>
    <t>LM</t>
  </si>
  <si>
    <t>Hinges</t>
  </si>
  <si>
    <t>T Hinges</t>
  </si>
  <si>
    <t>Pcs</t>
  </si>
  <si>
    <t>Lock system</t>
  </si>
  <si>
    <t>Small sixe for windows</t>
  </si>
  <si>
    <t>Large for doors</t>
  </si>
  <si>
    <t>Padlock</t>
  </si>
  <si>
    <t>Equivalent 646</t>
  </si>
  <si>
    <t>CGI</t>
  </si>
  <si>
    <t>2.0 x 0.9</t>
  </si>
  <si>
    <t>Eucalyptus poles</t>
  </si>
  <si>
    <t>8 cm diameter, straight +dry</t>
  </si>
  <si>
    <t>Bamboo</t>
  </si>
  <si>
    <t>6-7 cm diameter</t>
  </si>
  <si>
    <t>Engine Oil</t>
  </si>
  <si>
    <t>Treatment of poles</t>
  </si>
  <si>
    <t>L</t>
  </si>
  <si>
    <t>Labour</t>
  </si>
  <si>
    <t>Prefabrication &amp; Construction</t>
  </si>
  <si>
    <t>LS</t>
  </si>
  <si>
    <t>Transportation</t>
  </si>
  <si>
    <t>Workshop/Camp transportation cost</t>
  </si>
  <si>
    <t>(I) Total</t>
  </si>
  <si>
    <t>II- Additional cost for hard soil conditions (foundation stabilization)</t>
  </si>
  <si>
    <t>Cement</t>
  </si>
  <si>
    <t>50kg bag</t>
  </si>
  <si>
    <t>Bg</t>
  </si>
  <si>
    <t>Sand</t>
  </si>
  <si>
    <t>Aggregate</t>
  </si>
  <si>
    <t>Gravel</t>
  </si>
  <si>
    <t>Water</t>
  </si>
  <si>
    <t>Additional Labor</t>
  </si>
  <si>
    <t>Digging in hard soil/Concrete</t>
  </si>
  <si>
    <t>(II) Total</t>
  </si>
  <si>
    <t>III- Additional cost for improved walling option / Bamboo wattle walling</t>
  </si>
  <si>
    <t>Improved walling</t>
  </si>
  <si>
    <t>(III) Total</t>
  </si>
  <si>
    <t>IV - Contingency &amp; Inflation (5% of (I+II+III))</t>
  </si>
  <si>
    <t>(IV) Total</t>
  </si>
  <si>
    <t>(I+II+III+IV) GRAND TOTAL</t>
  </si>
  <si>
    <t>The above mentioned bill of quantity does not include (to be included on another budget line):
- The rental of vehicle for transportation of the materials from the workshop to the site.
- The support labor cost, including guards, clearners, warehouse clerks, etc.
- The community mobilization and outreach workers cost.
- Considerations to exchange rate fluactuations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</si>
</sst>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_-[$ETB-45E]* #,##0_-;\-[$ETB-45E]* #,##0_-;_-[$ETB-45E]* &quot;-&quot;??_-;_-@_-"/>
    <numFmt numFmtId="168" formatCode="_(&quot;$&quot;* #,##0_);_(&quot;$&quot;* \(#,##0\);_(&quot;$&quot;* &quot;-&quot;??_);_(@_)"/>
  </numFmts>
  <fonts count="19">
    <font>
      <sz val="11"/>
      <color indexed="8"/>
      <name val="Helvetica Neue"/>
    </font>
    <font>
      <sz val="11"/>
      <color indexed="8"/>
      <name val="Helvetica Neue"/>
    </font>
    <font>
      <sz val="11"/>
      <name val="Helvetica Neue"/>
    </font>
    <font>
      <sz val="13"/>
      <name val="Helvetica Neue"/>
    </font>
    <font>
      <b/>
      <sz val="16"/>
      <name val="Helvetica Neue"/>
    </font>
    <font>
      <b/>
      <sz val="13"/>
      <name val="Helvetica Neue"/>
    </font>
    <font>
      <b/>
      <sz val="18"/>
      <name val="Helvetica Neue"/>
    </font>
    <font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0"/>
      <color theme="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1"/>
      <name val="Helvetica Neue"/>
    </font>
    <font>
      <b/>
      <sz val="12"/>
      <name val="Helvetica Neue"/>
    </font>
    <font>
      <i/>
      <sz val="10"/>
      <name val="Helvetica Neue"/>
    </font>
    <font>
      <i/>
      <sz val="11"/>
      <name val="Helvetica Neue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/>
    </xf>
    <xf numFmtId="43" fontId="1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>
      <alignment vertical="top"/>
    </xf>
    <xf numFmtId="0" fontId="2" fillId="0" borderId="0" xfId="0" applyFont="1" applyAlignment="1"/>
    <xf numFmtId="0" fontId="7" fillId="0" borderId="0" xfId="0" applyFont="1" applyAlignment="1"/>
    <xf numFmtId="0" fontId="9" fillId="3" borderId="14" xfId="0" applyFont="1" applyFill="1" applyBorder="1" applyAlignment="1">
      <alignment horizontal="center" vertical="center"/>
    </xf>
    <xf numFmtId="0" fontId="10" fillId="4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/>
    <xf numFmtId="0" fontId="12" fillId="0" borderId="16" xfId="0" applyNumberFormat="1" applyFont="1" applyFill="1" applyBorder="1" applyAlignment="1">
      <alignment vertical="top" wrapText="1"/>
    </xf>
    <xf numFmtId="164" fontId="12" fillId="0" borderId="16" xfId="1" applyNumberFormat="1" applyFont="1" applyFill="1" applyBorder="1" applyAlignment="1">
      <alignment horizontal="center"/>
    </xf>
    <xf numFmtId="43" fontId="12" fillId="0" borderId="16" xfId="1" applyNumberFormat="1" applyFont="1" applyFill="1" applyBorder="1" applyAlignment="1">
      <alignment horizontal="center"/>
    </xf>
    <xf numFmtId="165" fontId="14" fillId="0" borderId="16" xfId="1" applyNumberFormat="1" applyFont="1" applyBorder="1" applyAlignment="1"/>
    <xf numFmtId="0" fontId="12" fillId="0" borderId="17" xfId="0" applyNumberFormat="1" applyFont="1" applyFill="1" applyBorder="1" applyAlignment="1"/>
    <xf numFmtId="0" fontId="12" fillId="0" borderId="17" xfId="0" applyNumberFormat="1" applyFont="1" applyFill="1" applyBorder="1" applyAlignment="1">
      <alignment wrapText="1"/>
    </xf>
    <xf numFmtId="0" fontId="12" fillId="0" borderId="17" xfId="0" applyNumberFormat="1" applyFont="1" applyFill="1" applyBorder="1" applyAlignment="1">
      <alignment vertical="top" wrapText="1"/>
    </xf>
    <xf numFmtId="164" fontId="12" fillId="0" borderId="17" xfId="1" applyNumberFormat="1" applyFont="1" applyFill="1" applyBorder="1" applyAlignment="1">
      <alignment horizontal="center"/>
    </xf>
    <xf numFmtId="43" fontId="12" fillId="0" borderId="17" xfId="1" applyNumberFormat="1" applyFont="1" applyFill="1" applyBorder="1" applyAlignment="1">
      <alignment horizontal="center"/>
    </xf>
    <xf numFmtId="165" fontId="14" fillId="0" borderId="17" xfId="1" applyNumberFormat="1" applyFont="1" applyBorder="1" applyAlignment="1"/>
    <xf numFmtId="166" fontId="12" fillId="0" borderId="17" xfId="1" applyNumberFormat="1" applyFont="1" applyFill="1" applyBorder="1" applyAlignment="1">
      <alignment horizontal="center"/>
    </xf>
    <xf numFmtId="165" fontId="12" fillId="0" borderId="17" xfId="1" applyNumberFormat="1" applyFont="1" applyFill="1" applyBorder="1" applyAlignment="1">
      <alignment horizontal="center"/>
    </xf>
    <xf numFmtId="0" fontId="12" fillId="0" borderId="17" xfId="0" applyNumberFormat="1" applyFont="1" applyFill="1" applyBorder="1" applyAlignment="1">
      <alignment horizontal="left"/>
    </xf>
    <xf numFmtId="0" fontId="12" fillId="0" borderId="18" xfId="0" applyNumberFormat="1" applyFont="1" applyFill="1" applyBorder="1" applyAlignment="1"/>
    <xf numFmtId="164" fontId="12" fillId="0" borderId="18" xfId="1" applyNumberFormat="1" applyFont="1" applyFill="1" applyBorder="1" applyAlignment="1">
      <alignment horizontal="center"/>
    </xf>
    <xf numFmtId="43" fontId="12" fillId="0" borderId="18" xfId="1" applyNumberFormat="1" applyFont="1" applyFill="1" applyBorder="1" applyAlignment="1">
      <alignment horizontal="center"/>
    </xf>
    <xf numFmtId="165" fontId="14" fillId="0" borderId="18" xfId="1" applyNumberFormat="1" applyFont="1" applyBorder="1" applyAlignment="1"/>
    <xf numFmtId="167" fontId="15" fillId="0" borderId="16" xfId="0" applyNumberFormat="1" applyFont="1" applyBorder="1" applyAlignment="1"/>
    <xf numFmtId="168" fontId="15" fillId="0" borderId="25" xfId="2" applyNumberFormat="1" applyFont="1" applyBorder="1" applyAlignment="1"/>
    <xf numFmtId="165" fontId="12" fillId="0" borderId="16" xfId="1" applyNumberFormat="1" applyFont="1" applyFill="1" applyBorder="1" applyAlignment="1">
      <alignment horizontal="center"/>
    </xf>
    <xf numFmtId="0" fontId="2" fillId="6" borderId="0" xfId="0" applyFont="1" applyFill="1" applyAlignment="1"/>
    <xf numFmtId="167" fontId="16" fillId="0" borderId="16" xfId="0" applyNumberFormat="1" applyFont="1" applyBorder="1" applyAlignment="1"/>
    <xf numFmtId="168" fontId="16" fillId="0" borderId="25" xfId="2" applyNumberFormat="1" applyFont="1" applyBorder="1" applyAlignment="1"/>
    <xf numFmtId="0" fontId="5" fillId="0" borderId="19" xfId="0" applyFont="1" applyBorder="1" applyAlignment="1">
      <alignment horizontal="right"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17" fillId="0" borderId="19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/>
    </xf>
    <xf numFmtId="0" fontId="18" fillId="0" borderId="21" xfId="0" applyFont="1" applyBorder="1" applyAlignment="1">
      <alignment horizontal="left" vertical="top"/>
    </xf>
    <xf numFmtId="0" fontId="18" fillId="0" borderId="26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27" xfId="0" applyFont="1" applyBorder="1" applyAlignment="1">
      <alignment horizontal="left" vertical="top"/>
    </xf>
    <xf numFmtId="0" fontId="18" fillId="0" borderId="22" xfId="0" applyFont="1" applyBorder="1" applyAlignment="1">
      <alignment horizontal="left" vertical="top"/>
    </xf>
    <xf numFmtId="0" fontId="18" fillId="0" borderId="23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3" xfId="0" applyNumberFormat="1" applyFont="1" applyFill="1" applyBorder="1" applyAlignment="1">
      <alignment horizontal="left" vertical="center"/>
    </xf>
    <xf numFmtId="0" fontId="11" fillId="5" borderId="14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showGridLines="0" tabSelected="1" topLeftCell="A28" workbookViewId="0">
      <selection activeCell="A33" sqref="A33:F34"/>
    </sheetView>
  </sheetViews>
  <sheetFormatPr defaultRowHeight="14.25"/>
  <cols>
    <col min="1" max="1" width="3.5" style="1" bestFit="1" customWidth="1"/>
    <col min="2" max="2" width="16.125" style="1" bestFit="1" customWidth="1"/>
    <col min="3" max="3" width="27.5" style="1" bestFit="1" customWidth="1"/>
    <col min="4" max="4" width="4" style="1" bestFit="1" customWidth="1"/>
    <col min="5" max="5" width="6.875" style="1" bestFit="1" customWidth="1"/>
    <col min="6" max="6" width="9.5" style="1" customWidth="1"/>
    <col min="7" max="7" width="13.875" style="1" bestFit="1" customWidth="1"/>
    <col min="8" max="10" width="9" style="1"/>
    <col min="11" max="11" width="9.875" style="1" bestFit="1" customWidth="1"/>
    <col min="12" max="16384" width="9" style="1"/>
  </cols>
  <sheetData>
    <row r="1" spans="1:7" ht="15" thickBot="1"/>
    <row r="2" spans="1:7" ht="23.25" customHeight="1">
      <c r="A2" s="47" t="s">
        <v>0</v>
      </c>
      <c r="B2" s="48"/>
      <c r="C2" s="49"/>
      <c r="D2" s="53" t="s">
        <v>1</v>
      </c>
      <c r="E2" s="54"/>
      <c r="F2" s="54"/>
      <c r="G2" s="55"/>
    </row>
    <row r="3" spans="1:7" ht="18.75" customHeight="1" thickBot="1">
      <c r="A3" s="50"/>
      <c r="B3" s="51"/>
      <c r="C3" s="52"/>
      <c r="D3" s="56"/>
      <c r="E3" s="57"/>
      <c r="F3" s="57"/>
      <c r="G3" s="58"/>
    </row>
    <row r="4" spans="1:7" ht="21.75" customHeight="1" thickBot="1">
      <c r="A4" s="62" t="s">
        <v>2</v>
      </c>
      <c r="B4" s="63"/>
      <c r="C4" s="64"/>
      <c r="D4" s="59"/>
      <c r="E4" s="60"/>
      <c r="F4" s="60"/>
      <c r="G4" s="61"/>
    </row>
    <row r="5" spans="1:7" ht="5.0999999999999996" customHeight="1"/>
    <row r="6" spans="1:7" ht="18">
      <c r="A6" s="2"/>
      <c r="D6" s="65" t="s">
        <v>3</v>
      </c>
      <c r="E6" s="66"/>
      <c r="F6" s="67"/>
      <c r="G6" s="3">
        <v>18.04</v>
      </c>
    </row>
    <row r="7" spans="1:7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</row>
    <row r="8" spans="1:7">
      <c r="A8" s="44" t="s">
        <v>11</v>
      </c>
      <c r="B8" s="45"/>
      <c r="C8" s="45"/>
      <c r="D8" s="45"/>
      <c r="E8" s="45"/>
      <c r="F8" s="45"/>
      <c r="G8" s="46"/>
    </row>
    <row r="9" spans="1:7">
      <c r="A9" s="5">
        <v>1</v>
      </c>
      <c r="B9" s="5" t="s">
        <v>12</v>
      </c>
      <c r="C9" s="6" t="s">
        <v>13</v>
      </c>
      <c r="D9" s="6" t="s">
        <v>14</v>
      </c>
      <c r="E9" s="7">
        <v>2.5</v>
      </c>
      <c r="F9" s="8">
        <v>33</v>
      </c>
      <c r="G9" s="9">
        <f>F9*E9</f>
        <v>82.5</v>
      </c>
    </row>
    <row r="10" spans="1:7">
      <c r="A10" s="10">
        <v>2</v>
      </c>
      <c r="B10" s="11" t="s">
        <v>15</v>
      </c>
      <c r="C10" s="12" t="s">
        <v>16</v>
      </c>
      <c r="D10" s="12" t="s">
        <v>14</v>
      </c>
      <c r="E10" s="13">
        <v>2.5</v>
      </c>
      <c r="F10" s="14">
        <v>33</v>
      </c>
      <c r="G10" s="15">
        <f t="shared" ref="G10:G24" si="0">F10*E10</f>
        <v>82.5</v>
      </c>
    </row>
    <row r="11" spans="1:7">
      <c r="A11" s="10">
        <v>3</v>
      </c>
      <c r="B11" s="10" t="s">
        <v>17</v>
      </c>
      <c r="C11" s="10" t="s">
        <v>18</v>
      </c>
      <c r="D11" s="12" t="s">
        <v>14</v>
      </c>
      <c r="E11" s="13">
        <v>1.5</v>
      </c>
      <c r="F11" s="14">
        <v>33</v>
      </c>
      <c r="G11" s="15">
        <f t="shared" si="0"/>
        <v>49.5</v>
      </c>
    </row>
    <row r="12" spans="1:7">
      <c r="A12" s="10">
        <v>4</v>
      </c>
      <c r="B12" s="10" t="s">
        <v>19</v>
      </c>
      <c r="C12" s="10" t="s">
        <v>20</v>
      </c>
      <c r="D12" s="12" t="s">
        <v>14</v>
      </c>
      <c r="E12" s="16">
        <v>3.125</v>
      </c>
      <c r="F12" s="14">
        <v>65</v>
      </c>
      <c r="G12" s="15">
        <f t="shared" si="0"/>
        <v>203.125</v>
      </c>
    </row>
    <row r="13" spans="1:7">
      <c r="A13" s="10">
        <v>5</v>
      </c>
      <c r="B13" s="10" t="s">
        <v>21</v>
      </c>
      <c r="C13" s="11" t="s">
        <v>22</v>
      </c>
      <c r="D13" s="12" t="s">
        <v>14</v>
      </c>
      <c r="E13" s="13">
        <v>4</v>
      </c>
      <c r="F13" s="14">
        <v>33</v>
      </c>
      <c r="G13" s="15">
        <f t="shared" si="0"/>
        <v>132</v>
      </c>
    </row>
    <row r="14" spans="1:7">
      <c r="A14" s="10">
        <v>6</v>
      </c>
      <c r="B14" s="10" t="s">
        <v>23</v>
      </c>
      <c r="C14" s="10" t="s">
        <v>24</v>
      </c>
      <c r="D14" s="10" t="s">
        <v>25</v>
      </c>
      <c r="E14" s="17">
        <v>10</v>
      </c>
      <c r="F14" s="14">
        <v>4</v>
      </c>
      <c r="G14" s="15">
        <f t="shared" si="0"/>
        <v>40</v>
      </c>
    </row>
    <row r="15" spans="1:7">
      <c r="A15" s="10">
        <v>7</v>
      </c>
      <c r="B15" s="10" t="s">
        <v>26</v>
      </c>
      <c r="C15" s="10" t="s">
        <v>27</v>
      </c>
      <c r="D15" s="10" t="s">
        <v>28</v>
      </c>
      <c r="E15" s="13">
        <v>6</v>
      </c>
      <c r="F15" s="14">
        <v>8</v>
      </c>
      <c r="G15" s="15">
        <f t="shared" si="0"/>
        <v>48</v>
      </c>
    </row>
    <row r="16" spans="1:7">
      <c r="A16" s="10">
        <v>8</v>
      </c>
      <c r="B16" s="18" t="s">
        <v>29</v>
      </c>
      <c r="C16" s="10" t="s">
        <v>30</v>
      </c>
      <c r="D16" s="10" t="s">
        <v>28</v>
      </c>
      <c r="E16" s="13">
        <v>2</v>
      </c>
      <c r="F16" s="14">
        <v>8</v>
      </c>
      <c r="G16" s="15">
        <f t="shared" si="0"/>
        <v>16</v>
      </c>
    </row>
    <row r="17" spans="1:7">
      <c r="A17" s="10">
        <v>9</v>
      </c>
      <c r="B17" s="10" t="s">
        <v>29</v>
      </c>
      <c r="C17" s="18" t="s">
        <v>31</v>
      </c>
      <c r="D17" s="18" t="s">
        <v>28</v>
      </c>
      <c r="E17" s="13">
        <v>2</v>
      </c>
      <c r="F17" s="14">
        <f>9.9*1.15</f>
        <v>11.385</v>
      </c>
      <c r="G17" s="15">
        <f t="shared" si="0"/>
        <v>22.77</v>
      </c>
    </row>
    <row r="18" spans="1:7">
      <c r="A18" s="10">
        <v>10</v>
      </c>
      <c r="B18" s="10" t="s">
        <v>32</v>
      </c>
      <c r="C18" s="10" t="s">
        <v>33</v>
      </c>
      <c r="D18" s="10" t="s">
        <v>28</v>
      </c>
      <c r="E18" s="13">
        <v>1</v>
      </c>
      <c r="F18" s="14">
        <v>30</v>
      </c>
      <c r="G18" s="15">
        <f t="shared" si="0"/>
        <v>30</v>
      </c>
    </row>
    <row r="19" spans="1:7">
      <c r="A19" s="10">
        <v>11</v>
      </c>
      <c r="B19" s="10" t="s">
        <v>34</v>
      </c>
      <c r="C19" s="10" t="s">
        <v>35</v>
      </c>
      <c r="D19" s="10" t="s">
        <v>28</v>
      </c>
      <c r="E19" s="13">
        <v>24</v>
      </c>
      <c r="F19" s="14">
        <v>121</v>
      </c>
      <c r="G19" s="15">
        <f t="shared" si="0"/>
        <v>2904</v>
      </c>
    </row>
    <row r="20" spans="1:7">
      <c r="A20" s="10">
        <v>12</v>
      </c>
      <c r="B20" s="10" t="s">
        <v>36</v>
      </c>
      <c r="C20" s="10" t="s">
        <v>37</v>
      </c>
      <c r="D20" s="10" t="s">
        <v>28</v>
      </c>
      <c r="E20" s="13">
        <v>35</v>
      </c>
      <c r="F20" s="14">
        <v>70</v>
      </c>
      <c r="G20" s="15">
        <f t="shared" si="0"/>
        <v>2450</v>
      </c>
    </row>
    <row r="21" spans="1:7">
      <c r="A21" s="10">
        <v>13</v>
      </c>
      <c r="B21" s="10" t="s">
        <v>38</v>
      </c>
      <c r="C21" s="10" t="s">
        <v>39</v>
      </c>
      <c r="D21" s="10" t="s">
        <v>28</v>
      </c>
      <c r="E21" s="13">
        <v>75</v>
      </c>
      <c r="F21" s="14">
        <v>45</v>
      </c>
      <c r="G21" s="15">
        <f t="shared" si="0"/>
        <v>3375</v>
      </c>
    </row>
    <row r="22" spans="1:7">
      <c r="A22" s="10">
        <v>14</v>
      </c>
      <c r="B22" s="10" t="s">
        <v>40</v>
      </c>
      <c r="C22" s="12" t="s">
        <v>41</v>
      </c>
      <c r="D22" s="12" t="s">
        <v>42</v>
      </c>
      <c r="E22" s="13">
        <v>3</v>
      </c>
      <c r="F22" s="14">
        <v>8</v>
      </c>
      <c r="G22" s="15">
        <f t="shared" si="0"/>
        <v>24</v>
      </c>
    </row>
    <row r="23" spans="1:7">
      <c r="A23" s="10">
        <v>15</v>
      </c>
      <c r="B23" s="10" t="s">
        <v>43</v>
      </c>
      <c r="C23" s="10" t="s">
        <v>44</v>
      </c>
      <c r="D23" s="10" t="s">
        <v>45</v>
      </c>
      <c r="E23" s="13">
        <v>1</v>
      </c>
      <c r="F23" s="14">
        <v>1500</v>
      </c>
      <c r="G23" s="15">
        <f t="shared" si="0"/>
        <v>1500</v>
      </c>
    </row>
    <row r="24" spans="1:7">
      <c r="A24" s="19">
        <v>16</v>
      </c>
      <c r="B24" s="19" t="s">
        <v>46</v>
      </c>
      <c r="C24" s="19" t="s">
        <v>47</v>
      </c>
      <c r="D24" s="19" t="s">
        <v>45</v>
      </c>
      <c r="E24" s="20">
        <v>1</v>
      </c>
      <c r="F24" s="21">
        <v>140</v>
      </c>
      <c r="G24" s="22">
        <f t="shared" si="0"/>
        <v>140</v>
      </c>
    </row>
    <row r="25" spans="1:7" ht="15">
      <c r="A25" s="29" t="s">
        <v>48</v>
      </c>
      <c r="B25" s="30"/>
      <c r="C25" s="30"/>
      <c r="D25" s="30"/>
      <c r="E25" s="30"/>
      <c r="F25" s="31"/>
      <c r="G25" s="23">
        <f>SUM(G9:G24)</f>
        <v>11099.395</v>
      </c>
    </row>
    <row r="26" spans="1:7" ht="15">
      <c r="A26" s="32"/>
      <c r="B26" s="33"/>
      <c r="C26" s="33"/>
      <c r="D26" s="33"/>
      <c r="E26" s="33"/>
      <c r="F26" s="34"/>
      <c r="G26" s="24">
        <f>G25/G6</f>
        <v>615.26579822616418</v>
      </c>
    </row>
    <row r="27" spans="1:7">
      <c r="A27" s="44" t="s">
        <v>49</v>
      </c>
      <c r="B27" s="45"/>
      <c r="C27" s="45"/>
      <c r="D27" s="45"/>
      <c r="E27" s="45"/>
      <c r="F27" s="45"/>
      <c r="G27" s="46"/>
    </row>
    <row r="28" spans="1:7">
      <c r="A28" s="5">
        <v>17</v>
      </c>
      <c r="B28" s="5" t="s">
        <v>50</v>
      </c>
      <c r="C28" s="6" t="s">
        <v>51</v>
      </c>
      <c r="D28" s="6" t="s">
        <v>52</v>
      </c>
      <c r="E28" s="7">
        <v>0.5</v>
      </c>
      <c r="F28" s="25">
        <v>232</v>
      </c>
      <c r="G28" s="9">
        <f>F28*E28</f>
        <v>116</v>
      </c>
    </row>
    <row r="29" spans="1:7">
      <c r="A29" s="10">
        <v>18</v>
      </c>
      <c r="B29" s="11" t="s">
        <v>53</v>
      </c>
      <c r="C29" s="12" t="s">
        <v>54</v>
      </c>
      <c r="D29" s="12" t="s">
        <v>45</v>
      </c>
      <c r="E29" s="13">
        <v>0.5</v>
      </c>
      <c r="F29" s="17">
        <v>200</v>
      </c>
      <c r="G29" s="15">
        <f t="shared" ref="G29:G32" si="1">F29*E29</f>
        <v>100</v>
      </c>
    </row>
    <row r="30" spans="1:7">
      <c r="A30" s="10">
        <v>19</v>
      </c>
      <c r="B30" s="10" t="s">
        <v>55</v>
      </c>
      <c r="C30" s="10" t="s">
        <v>54</v>
      </c>
      <c r="D30" s="12" t="s">
        <v>45</v>
      </c>
      <c r="E30" s="13">
        <v>0.5</v>
      </c>
      <c r="F30" s="17">
        <v>400</v>
      </c>
      <c r="G30" s="15">
        <f t="shared" si="1"/>
        <v>200</v>
      </c>
    </row>
    <row r="31" spans="1:7">
      <c r="A31" s="10">
        <v>20</v>
      </c>
      <c r="B31" s="10" t="s">
        <v>56</v>
      </c>
      <c r="C31" s="10"/>
      <c r="D31" s="12" t="s">
        <v>45</v>
      </c>
      <c r="E31" s="13">
        <v>0.5</v>
      </c>
      <c r="F31" s="17">
        <v>64</v>
      </c>
      <c r="G31" s="15">
        <f t="shared" si="1"/>
        <v>32</v>
      </c>
    </row>
    <row r="32" spans="1:7">
      <c r="A32" s="10">
        <v>21</v>
      </c>
      <c r="B32" s="10" t="s">
        <v>57</v>
      </c>
      <c r="C32" s="10" t="s">
        <v>58</v>
      </c>
      <c r="D32" s="12" t="s">
        <v>45</v>
      </c>
      <c r="E32" s="13">
        <v>1</v>
      </c>
      <c r="F32" s="17">
        <v>150</v>
      </c>
      <c r="G32" s="15">
        <f t="shared" si="1"/>
        <v>150</v>
      </c>
    </row>
    <row r="33" spans="1:7" ht="15">
      <c r="A33" s="29" t="s">
        <v>59</v>
      </c>
      <c r="B33" s="30"/>
      <c r="C33" s="30"/>
      <c r="D33" s="30"/>
      <c r="E33" s="30"/>
      <c r="F33" s="31"/>
      <c r="G33" s="23">
        <f>SUM(G28:G32)</f>
        <v>598</v>
      </c>
    </row>
    <row r="34" spans="1:7" ht="15">
      <c r="A34" s="32"/>
      <c r="B34" s="33"/>
      <c r="C34" s="33"/>
      <c r="D34" s="33"/>
      <c r="E34" s="33"/>
      <c r="F34" s="34"/>
      <c r="G34" s="24">
        <f>G33/G6</f>
        <v>33.148558758314856</v>
      </c>
    </row>
    <row r="35" spans="1:7">
      <c r="A35" s="44" t="s">
        <v>60</v>
      </c>
      <c r="B35" s="45"/>
      <c r="C35" s="45"/>
      <c r="D35" s="45"/>
      <c r="E35" s="45"/>
      <c r="F35" s="45"/>
      <c r="G35" s="46"/>
    </row>
    <row r="36" spans="1:7">
      <c r="A36" s="5">
        <v>22</v>
      </c>
      <c r="B36" s="5" t="s">
        <v>38</v>
      </c>
      <c r="C36" s="10" t="s">
        <v>39</v>
      </c>
      <c r="D36" s="6" t="s">
        <v>28</v>
      </c>
      <c r="E36" s="7">
        <f>92-E21</f>
        <v>17</v>
      </c>
      <c r="F36" s="25">
        <f>F21</f>
        <v>45</v>
      </c>
      <c r="G36" s="9">
        <f>F36*E36</f>
        <v>765</v>
      </c>
    </row>
    <row r="37" spans="1:7">
      <c r="A37" s="10">
        <v>23</v>
      </c>
      <c r="B37" s="11" t="s">
        <v>21</v>
      </c>
      <c r="C37" s="11" t="s">
        <v>22</v>
      </c>
      <c r="D37" s="12" t="s">
        <v>14</v>
      </c>
      <c r="E37" s="13">
        <v>2</v>
      </c>
      <c r="F37" s="17">
        <v>33</v>
      </c>
      <c r="G37" s="15">
        <f t="shared" ref="G37:G38" si="2">F37*E37</f>
        <v>66</v>
      </c>
    </row>
    <row r="38" spans="1:7">
      <c r="A38" s="10">
        <v>24</v>
      </c>
      <c r="B38" s="10" t="s">
        <v>57</v>
      </c>
      <c r="C38" s="10" t="s">
        <v>61</v>
      </c>
      <c r="D38" s="12" t="s">
        <v>45</v>
      </c>
      <c r="E38" s="13">
        <v>1</v>
      </c>
      <c r="F38" s="17">
        <v>100</v>
      </c>
      <c r="G38" s="15">
        <f t="shared" si="2"/>
        <v>100</v>
      </c>
    </row>
    <row r="39" spans="1:7" ht="15">
      <c r="A39" s="29" t="s">
        <v>62</v>
      </c>
      <c r="B39" s="30"/>
      <c r="C39" s="30"/>
      <c r="D39" s="30"/>
      <c r="E39" s="30"/>
      <c r="F39" s="31"/>
      <c r="G39" s="23">
        <f>SUM(G36:G38)</f>
        <v>931</v>
      </c>
    </row>
    <row r="40" spans="1:7" ht="15">
      <c r="A40" s="32"/>
      <c r="B40" s="33"/>
      <c r="C40" s="33"/>
      <c r="D40" s="33"/>
      <c r="E40" s="33"/>
      <c r="F40" s="34"/>
      <c r="G40" s="24">
        <f>G39/G6</f>
        <v>51.607538802660756</v>
      </c>
    </row>
    <row r="41" spans="1:7">
      <c r="A41" s="44" t="s">
        <v>63</v>
      </c>
      <c r="B41" s="45"/>
      <c r="C41" s="45"/>
      <c r="D41" s="45"/>
      <c r="E41" s="45"/>
      <c r="F41" s="45"/>
      <c r="G41" s="46"/>
    </row>
    <row r="42" spans="1:7" ht="15">
      <c r="A42" s="29" t="s">
        <v>64</v>
      </c>
      <c r="B42" s="30"/>
      <c r="C42" s="30"/>
      <c r="D42" s="30"/>
      <c r="E42" s="30"/>
      <c r="F42" s="31"/>
      <c r="G42" s="23"/>
    </row>
    <row r="43" spans="1:7" ht="15">
      <c r="A43" s="32"/>
      <c r="B43" s="33"/>
      <c r="C43" s="33"/>
      <c r="D43" s="33"/>
      <c r="E43" s="33"/>
      <c r="F43" s="34"/>
      <c r="G43" s="24">
        <f>G42/G6</f>
        <v>0</v>
      </c>
    </row>
    <row r="44" spans="1:7" ht="6" customHeight="1">
      <c r="A44" s="26"/>
      <c r="B44" s="26"/>
      <c r="C44" s="26"/>
      <c r="D44" s="26"/>
      <c r="E44" s="26"/>
      <c r="F44" s="26"/>
      <c r="G44" s="26"/>
    </row>
    <row r="45" spans="1:7" ht="15.75">
      <c r="A45" s="29" t="s">
        <v>65</v>
      </c>
      <c r="B45" s="30"/>
      <c r="C45" s="30"/>
      <c r="D45" s="30"/>
      <c r="E45" s="30"/>
      <c r="F45" s="31"/>
      <c r="G45" s="27">
        <f>G39+G33+G25+G42</f>
        <v>12628.395</v>
      </c>
    </row>
    <row r="46" spans="1:7" ht="15.75">
      <c r="A46" s="32"/>
      <c r="B46" s="33"/>
      <c r="C46" s="33"/>
      <c r="D46" s="33"/>
      <c r="E46" s="33"/>
      <c r="F46" s="34"/>
      <c r="G46" s="28">
        <f>G45/G6</f>
        <v>700.02189578713978</v>
      </c>
    </row>
    <row r="47" spans="1:7" ht="6" customHeight="1">
      <c r="A47" s="26"/>
      <c r="B47" s="26"/>
      <c r="C47" s="26"/>
      <c r="D47" s="26"/>
      <c r="E47" s="26"/>
      <c r="F47" s="26"/>
      <c r="G47" s="26"/>
    </row>
    <row r="48" spans="1:7">
      <c r="A48" s="35" t="s">
        <v>66</v>
      </c>
      <c r="B48" s="36"/>
      <c r="C48" s="36"/>
      <c r="D48" s="36"/>
      <c r="E48" s="36"/>
      <c r="F48" s="36"/>
      <c r="G48" s="37"/>
    </row>
    <row r="49" spans="1:7">
      <c r="A49" s="38"/>
      <c r="B49" s="39"/>
      <c r="C49" s="39"/>
      <c r="D49" s="39"/>
      <c r="E49" s="39"/>
      <c r="F49" s="39"/>
      <c r="G49" s="40"/>
    </row>
    <row r="50" spans="1:7">
      <c r="A50" s="38"/>
      <c r="B50" s="39"/>
      <c r="C50" s="39"/>
      <c r="D50" s="39"/>
      <c r="E50" s="39"/>
      <c r="F50" s="39"/>
      <c r="G50" s="40"/>
    </row>
    <row r="51" spans="1:7">
      <c r="A51" s="38"/>
      <c r="B51" s="39"/>
      <c r="C51" s="39"/>
      <c r="D51" s="39"/>
      <c r="E51" s="39"/>
      <c r="F51" s="39"/>
      <c r="G51" s="40"/>
    </row>
    <row r="52" spans="1:7">
      <c r="A52" s="41"/>
      <c r="B52" s="42"/>
      <c r="C52" s="42"/>
      <c r="D52" s="42"/>
      <c r="E52" s="42"/>
      <c r="F52" s="42"/>
      <c r="G52" s="43"/>
    </row>
  </sheetData>
  <mergeCells count="14">
    <mergeCell ref="A25:F26"/>
    <mergeCell ref="A2:C3"/>
    <mergeCell ref="D2:G4"/>
    <mergeCell ref="A4:C4"/>
    <mergeCell ref="D6:F6"/>
    <mergeCell ref="A8:G8"/>
    <mergeCell ref="A45:F46"/>
    <mergeCell ref="A48:G52"/>
    <mergeCell ref="A27:G27"/>
    <mergeCell ref="A33:F34"/>
    <mergeCell ref="A35:G35"/>
    <mergeCell ref="A39:F40"/>
    <mergeCell ref="A41:G41"/>
    <mergeCell ref="A42:F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2012_TS_BOQ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2012-12-16T12:10:08Z</dcterms:created>
  <dcterms:modified xsi:type="dcterms:W3CDTF">2013-01-16T04:32:11Z</dcterms:modified>
</cp:coreProperties>
</file>