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imno\Google Drive\Dugouts\2018\"/>
    </mc:Choice>
  </mc:AlternateContent>
  <bookViews>
    <workbookView xWindow="-120" yWindow="-120" windowWidth="29040" windowHeight="1764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2" l="1"/>
  <c r="F10" i="2"/>
  <c r="G10" i="2" s="1"/>
  <c r="H10" i="2" s="1"/>
  <c r="E11" i="2"/>
  <c r="F11" i="2" s="1"/>
  <c r="G11" i="2" s="1"/>
  <c r="H11" i="2" s="1"/>
  <c r="E12" i="2"/>
  <c r="F12" i="2" s="1"/>
  <c r="G12" i="2" s="1"/>
  <c r="H12" i="2" s="1"/>
  <c r="E13" i="2"/>
  <c r="F13" i="2" s="1"/>
  <c r="G13" i="2" s="1"/>
  <c r="H13" i="2" s="1"/>
  <c r="E14" i="2"/>
  <c r="F14" i="2"/>
  <c r="G14" i="2"/>
  <c r="H14" i="2" s="1"/>
  <c r="E15" i="2"/>
  <c r="F15" i="2" s="1"/>
  <c r="G15" i="2" s="1"/>
  <c r="H15" i="2" s="1"/>
  <c r="E16" i="2"/>
  <c r="F16" i="2"/>
  <c r="G16" i="2"/>
  <c r="H16" i="2"/>
  <c r="P16" i="2" s="1"/>
  <c r="Q16" i="2" s="1"/>
  <c r="E9" i="2"/>
  <c r="F9" i="2" s="1"/>
  <c r="G9" i="2" s="1"/>
  <c r="H9" i="2" s="1"/>
  <c r="E8" i="2"/>
  <c r="F8" i="2" s="1"/>
  <c r="G8" i="2" s="1"/>
  <c r="H8" i="2" s="1"/>
  <c r="E7" i="2"/>
  <c r="F7" i="2" s="1"/>
  <c r="G7" i="2" s="1"/>
  <c r="H7" i="2" s="1"/>
  <c r="E6" i="2"/>
  <c r="F6" i="2" s="1"/>
  <c r="G6" i="2" s="1"/>
  <c r="H6" i="2" s="1"/>
  <c r="E5" i="2"/>
  <c r="F5" i="2" s="1"/>
  <c r="G5" i="2" s="1"/>
  <c r="H5" i="2" s="1"/>
  <c r="E4" i="2"/>
  <c r="F4" i="2" s="1"/>
  <c r="G4" i="2" s="1"/>
  <c r="H4" i="2" s="1"/>
  <c r="E3" i="2"/>
  <c r="F3" i="2" s="1"/>
  <c r="G3" i="2" s="1"/>
  <c r="H3" i="2" s="1"/>
  <c r="E2" i="2"/>
  <c r="F2" i="2" s="1"/>
  <c r="G2" i="2" s="1"/>
  <c r="H2" i="2" s="1"/>
  <c r="M16" i="2" l="1"/>
  <c r="N16" i="2" s="1"/>
  <c r="M15" i="2"/>
  <c r="N15" i="2" s="1"/>
  <c r="J15" i="2"/>
  <c r="K15" i="2" s="1"/>
  <c r="P12" i="2"/>
  <c r="Q12" i="2" s="1"/>
  <c r="J12" i="2"/>
  <c r="K12" i="2" s="1"/>
  <c r="M12" i="2"/>
  <c r="N12" i="2" s="1"/>
  <c r="J11" i="2"/>
  <c r="K11" i="2" s="1"/>
  <c r="M11" i="2"/>
  <c r="N11" i="2" s="1"/>
  <c r="P11" i="2"/>
  <c r="Q11" i="2" s="1"/>
  <c r="P10" i="2"/>
  <c r="Q10" i="2" s="1"/>
  <c r="J10" i="2"/>
  <c r="K10" i="2" s="1"/>
  <c r="M10" i="2"/>
  <c r="N10" i="2" s="1"/>
  <c r="J14" i="2"/>
  <c r="K14" i="2" s="1"/>
  <c r="M14" i="2"/>
  <c r="N14" i="2" s="1"/>
  <c r="P14" i="2"/>
  <c r="Q14" i="2" s="1"/>
  <c r="J13" i="2"/>
  <c r="K13" i="2" s="1"/>
  <c r="M13" i="2"/>
  <c r="N13" i="2" s="1"/>
  <c r="P13" i="2"/>
  <c r="Q13" i="2" s="1"/>
  <c r="J16" i="2"/>
  <c r="K16" i="2" s="1"/>
  <c r="P15" i="2"/>
  <c r="Q15" i="2" s="1"/>
  <c r="J8" i="2"/>
  <c r="K8" i="2" s="1"/>
  <c r="M8" i="2"/>
  <c r="N8" i="2" s="1"/>
  <c r="P8" i="2"/>
  <c r="Q8" i="2" s="1"/>
  <c r="J2" i="2"/>
  <c r="K2" i="2" s="1"/>
  <c r="M2" i="2"/>
  <c r="N2" i="2" s="1"/>
  <c r="P2" i="2"/>
  <c r="Q2" i="2" s="1"/>
  <c r="M5" i="2"/>
  <c r="N5" i="2" s="1"/>
  <c r="P5" i="2"/>
  <c r="Q5" i="2" s="1"/>
  <c r="J5" i="2"/>
  <c r="K5" i="2" s="1"/>
  <c r="M9" i="2"/>
  <c r="N9" i="2" s="1"/>
  <c r="J9" i="2"/>
  <c r="K9" i="2" s="1"/>
  <c r="P9" i="2"/>
  <c r="Q9" i="2" s="1"/>
  <c r="M3" i="2"/>
  <c r="N3" i="2" s="1"/>
  <c r="J3" i="2"/>
  <c r="K3" i="2" s="1"/>
  <c r="P3" i="2"/>
  <c r="Q3" i="2" s="1"/>
  <c r="P4" i="2"/>
  <c r="Q4" i="2" s="1"/>
  <c r="M4" i="2"/>
  <c r="N4" i="2" s="1"/>
  <c r="J4" i="2"/>
  <c r="K4" i="2" s="1"/>
  <c r="P6" i="2"/>
  <c r="Q6" i="2" s="1"/>
  <c r="M6" i="2"/>
  <c r="N6" i="2" s="1"/>
  <c r="J6" i="2"/>
  <c r="K6" i="2" s="1"/>
  <c r="M7" i="2"/>
  <c r="N7" i="2" s="1"/>
  <c r="P7" i="2"/>
  <c r="Q7" i="2" s="1"/>
  <c r="J7" i="2"/>
  <c r="K7" i="2" s="1"/>
  <c r="K13" i="1"/>
  <c r="K12" i="1"/>
  <c r="K8" i="1"/>
  <c r="K3" i="1"/>
  <c r="K11" i="1"/>
  <c r="D27" i="1"/>
  <c r="E27" i="1"/>
  <c r="F27" i="1"/>
  <c r="C27" i="1"/>
  <c r="D22" i="1"/>
  <c r="K7" i="1" s="1"/>
  <c r="E22" i="1"/>
  <c r="F22" i="1"/>
  <c r="C22" i="1"/>
  <c r="D17" i="1"/>
  <c r="E17" i="1"/>
  <c r="F17" i="1"/>
  <c r="C17" i="1"/>
  <c r="D12" i="1"/>
  <c r="F12" i="1"/>
  <c r="E12" i="1"/>
  <c r="C12" i="1"/>
  <c r="K6" i="1" s="1"/>
  <c r="D6" i="1"/>
  <c r="E6" i="1"/>
  <c r="F6" i="1"/>
  <c r="C6" i="1"/>
</calcChain>
</file>

<file path=xl/sharedStrings.xml><?xml version="1.0" encoding="utf-8"?>
<sst xmlns="http://schemas.openxmlformats.org/spreadsheetml/2006/main" count="95" uniqueCount="42">
  <si>
    <t>Site</t>
  </si>
  <si>
    <t>Date</t>
  </si>
  <si>
    <t>Shallow 1</t>
  </si>
  <si>
    <t>Shallow 2</t>
  </si>
  <si>
    <t>Deep 1</t>
  </si>
  <si>
    <t>Deep 2</t>
  </si>
  <si>
    <t>4D</t>
  </si>
  <si>
    <t>JULY</t>
  </si>
  <si>
    <t>N/A</t>
  </si>
  <si>
    <t>4A</t>
  </si>
  <si>
    <t>66A</t>
  </si>
  <si>
    <t>JUNE</t>
  </si>
  <si>
    <t>66C</t>
  </si>
  <si>
    <t>shallow high</t>
  </si>
  <si>
    <t xml:space="preserve">shallow low </t>
  </si>
  <si>
    <t>shallow average</t>
  </si>
  <si>
    <t xml:space="preserve">94 Days </t>
  </si>
  <si>
    <t>deep high</t>
  </si>
  <si>
    <t>deep low</t>
  </si>
  <si>
    <t>deep average</t>
  </si>
  <si>
    <t>multiply to convert to m2</t>
  </si>
  <si>
    <t>SiteID</t>
  </si>
  <si>
    <t>DaysTot</t>
  </si>
  <si>
    <t>Deep.ml.05m2</t>
  </si>
  <si>
    <t>Deep.ml.m2.d</t>
  </si>
  <si>
    <t>Deep.L.m2.d</t>
  </si>
  <si>
    <t>Deep.m3.m2.d</t>
  </si>
  <si>
    <t>Mol.bubbles.m2.d</t>
  </si>
  <si>
    <t>CO2Percent</t>
  </si>
  <si>
    <t>CO2Mol.m2.d</t>
  </si>
  <si>
    <t>CO2mmol.m2.d</t>
  </si>
  <si>
    <t>CH4Percent</t>
  </si>
  <si>
    <t>CH4Mol.m2.d</t>
  </si>
  <si>
    <t>CH4mmol.m2.d</t>
  </si>
  <si>
    <t>N2OPercent</t>
  </si>
  <si>
    <t>N2OMol.m2.d</t>
  </si>
  <si>
    <t>N2Oumol.m2.d</t>
  </si>
  <si>
    <t>Notes</t>
  </si>
  <si>
    <t>Shallow</t>
  </si>
  <si>
    <t>Deep</t>
  </si>
  <si>
    <t>23A</t>
  </si>
  <si>
    <t>* percent composition from average composition of fresh bubbles collected from dugouts and wetlands in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</si>
</sst>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L32" sqref="L32"/>
    </sheetView>
  </sheetViews>
  <sheetFormatPr defaultRowHeight="15" x14ac:dyDescent="0.25"/>
  <cols>
    <col min="2" max="2" width="9.85546875" bestFit="1" customWidth="1"/>
    <col min="10" max="10" width="11" bestFit="1" customWidth="1"/>
    <col min="11" max="11" width="12" bestFit="1" customWidth="1"/>
    <col min="19" max="19" width="12" bestFit="1" customWidth="1"/>
  </cols>
  <sheetData>
    <row r="1" spans="1:1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1" x14ac:dyDescent="0.25">
      <c r="A2" s="1" t="s">
        <v>6</v>
      </c>
      <c r="B2" s="2">
        <v>43273</v>
      </c>
      <c r="C2" s="1">
        <v>550</v>
      </c>
      <c r="D2" s="1">
        <v>550</v>
      </c>
      <c r="E2" s="1">
        <v>100</v>
      </c>
      <c r="F2" s="1">
        <v>150</v>
      </c>
      <c r="K2" t="s">
        <v>20</v>
      </c>
    </row>
    <row r="3" spans="1:11" x14ac:dyDescent="0.25">
      <c r="A3" s="1" t="s">
        <v>6</v>
      </c>
      <c r="B3" s="1" t="s">
        <v>7</v>
      </c>
      <c r="C3" s="1"/>
      <c r="D3" s="1"/>
      <c r="E3" s="1" t="s">
        <v>8</v>
      </c>
      <c r="F3" s="1" t="s">
        <v>8</v>
      </c>
      <c r="J3" t="s">
        <v>16</v>
      </c>
      <c r="K3">
        <f>1500/91</f>
        <v>16.483516483516482</v>
      </c>
    </row>
    <row r="4" spans="1:11" x14ac:dyDescent="0.25">
      <c r="A4" s="1" t="s">
        <v>6</v>
      </c>
      <c r="B4" s="2">
        <v>43320</v>
      </c>
      <c r="C4" s="1">
        <v>1000</v>
      </c>
      <c r="D4" s="1">
        <v>300</v>
      </c>
      <c r="E4" s="1" t="s">
        <v>8</v>
      </c>
      <c r="F4" s="1" t="s">
        <v>8</v>
      </c>
    </row>
    <row r="5" spans="1:11" x14ac:dyDescent="0.25">
      <c r="A5" s="1" t="s">
        <v>6</v>
      </c>
      <c r="B5" s="2">
        <v>43369</v>
      </c>
      <c r="C5" s="1">
        <v>600</v>
      </c>
      <c r="D5" s="1">
        <v>450</v>
      </c>
      <c r="E5" s="1" t="s">
        <v>8</v>
      </c>
      <c r="F5" s="1" t="s">
        <v>8</v>
      </c>
    </row>
    <row r="6" spans="1:11" x14ac:dyDescent="0.25">
      <c r="A6" s="1"/>
      <c r="B6" s="2"/>
      <c r="C6" s="1">
        <f>SUM(C2:C5)</f>
        <v>2150</v>
      </c>
      <c r="D6" s="1">
        <f t="shared" ref="D6:F6" si="0">SUM(D2:D5)</f>
        <v>1300</v>
      </c>
      <c r="E6" s="1">
        <f t="shared" si="0"/>
        <v>100</v>
      </c>
      <c r="F6" s="1">
        <f t="shared" si="0"/>
        <v>150</v>
      </c>
      <c r="J6" t="s">
        <v>13</v>
      </c>
      <c r="K6">
        <f>C12/94*K3</f>
        <v>552.3731587561374</v>
      </c>
    </row>
    <row r="7" spans="1:11" x14ac:dyDescent="0.25">
      <c r="A7" s="1"/>
      <c r="B7" s="1"/>
      <c r="C7" s="1"/>
      <c r="D7" s="1"/>
      <c r="E7" s="1"/>
      <c r="F7" s="1"/>
      <c r="J7" t="s">
        <v>14</v>
      </c>
      <c r="K7">
        <f>D22/94*16.48</f>
        <v>87.659574468085111</v>
      </c>
    </row>
    <row r="8" spans="1:11" x14ac:dyDescent="0.25">
      <c r="A8" s="1" t="s">
        <v>9</v>
      </c>
      <c r="B8" s="2">
        <v>43273</v>
      </c>
      <c r="C8" s="1">
        <v>100</v>
      </c>
      <c r="D8" s="1">
        <v>50</v>
      </c>
      <c r="E8" s="1">
        <v>700</v>
      </c>
      <c r="F8" s="1">
        <v>700</v>
      </c>
      <c r="J8" t="s">
        <v>15</v>
      </c>
      <c r="K8">
        <f>1721/94*16.48</f>
        <v>301.72425531914894</v>
      </c>
    </row>
    <row r="9" spans="1:11" x14ac:dyDescent="0.25">
      <c r="A9" s="1" t="s">
        <v>9</v>
      </c>
      <c r="B9" s="2">
        <v>43290</v>
      </c>
      <c r="C9" s="1">
        <v>550</v>
      </c>
      <c r="D9" s="1">
        <v>600</v>
      </c>
      <c r="E9" s="1">
        <v>1100</v>
      </c>
      <c r="F9" s="1">
        <v>1000</v>
      </c>
    </row>
    <row r="10" spans="1:11" x14ac:dyDescent="0.25">
      <c r="A10" s="1" t="s">
        <v>9</v>
      </c>
      <c r="B10" s="2">
        <v>43320</v>
      </c>
      <c r="C10" s="1">
        <v>1000</v>
      </c>
      <c r="D10" s="1" t="s">
        <v>8</v>
      </c>
      <c r="E10" s="1">
        <v>1500</v>
      </c>
      <c r="F10" s="1">
        <v>1100</v>
      </c>
    </row>
    <row r="11" spans="1:11" x14ac:dyDescent="0.25">
      <c r="A11" s="1" t="s">
        <v>9</v>
      </c>
      <c r="B11" s="2">
        <v>43367</v>
      </c>
      <c r="C11" s="1">
        <v>1500</v>
      </c>
      <c r="D11" s="1" t="s">
        <v>8</v>
      </c>
      <c r="E11" s="1">
        <v>800</v>
      </c>
      <c r="F11" s="1">
        <v>800</v>
      </c>
      <c r="J11" t="s">
        <v>17</v>
      </c>
      <c r="K11">
        <f>4100/94*16.48</f>
        <v>718.80851063829789</v>
      </c>
    </row>
    <row r="12" spans="1:11" x14ac:dyDescent="0.25">
      <c r="A12" s="1"/>
      <c r="B12" s="1"/>
      <c r="C12" s="1">
        <f>SUM(C8:C11)</f>
        <v>3150</v>
      </c>
      <c r="D12" s="1">
        <f>SUM(D8:D11)</f>
        <v>650</v>
      </c>
      <c r="E12" s="1">
        <f>SUM(E8:E11)</f>
        <v>4100</v>
      </c>
      <c r="F12" s="1">
        <f>SUM(F8:F11)</f>
        <v>3600</v>
      </c>
      <c r="J12" t="s">
        <v>18</v>
      </c>
      <c r="K12">
        <f>160/94*16.48</f>
        <v>28.051063829787235</v>
      </c>
    </row>
    <row r="13" spans="1:11" x14ac:dyDescent="0.25">
      <c r="A13" s="1" t="s">
        <v>10</v>
      </c>
      <c r="B13" s="1" t="s">
        <v>11</v>
      </c>
      <c r="C13" s="1"/>
      <c r="D13" s="1"/>
      <c r="E13" s="1"/>
      <c r="F13" s="1"/>
      <c r="J13" t="s">
        <v>19</v>
      </c>
      <c r="K13">
        <f>1802/94*16.48</f>
        <v>315.92510638297875</v>
      </c>
    </row>
    <row r="14" spans="1:11" x14ac:dyDescent="0.25">
      <c r="A14" s="1" t="s">
        <v>10</v>
      </c>
      <c r="B14" s="2">
        <v>43290</v>
      </c>
      <c r="C14" s="1">
        <v>10</v>
      </c>
      <c r="D14" s="1">
        <v>10</v>
      </c>
      <c r="E14" s="1">
        <v>150</v>
      </c>
      <c r="F14" s="1">
        <v>150</v>
      </c>
    </row>
    <row r="15" spans="1:11" x14ac:dyDescent="0.25">
      <c r="A15" s="1" t="s">
        <v>10</v>
      </c>
      <c r="B15" s="2">
        <v>43321</v>
      </c>
      <c r="C15" s="1"/>
      <c r="D15" s="1"/>
      <c r="E15" s="1">
        <v>0</v>
      </c>
      <c r="F15" s="1">
        <v>0</v>
      </c>
    </row>
    <row r="16" spans="1:11" x14ac:dyDescent="0.25">
      <c r="A16" s="1" t="s">
        <v>10</v>
      </c>
      <c r="B16" s="2">
        <v>43367</v>
      </c>
      <c r="C16" s="1" t="s">
        <v>8</v>
      </c>
      <c r="D16" s="1" t="s">
        <v>8</v>
      </c>
      <c r="E16" s="1">
        <v>10</v>
      </c>
      <c r="F16" s="1">
        <v>10</v>
      </c>
    </row>
    <row r="17" spans="1:6" x14ac:dyDescent="0.25">
      <c r="A17" s="1"/>
      <c r="B17" s="1"/>
      <c r="C17" s="1">
        <f>SUM(C14:C16)</f>
        <v>10</v>
      </c>
      <c r="D17" s="1">
        <f t="shared" ref="D17:F17" si="1">SUM(D14:D16)</f>
        <v>10</v>
      </c>
      <c r="E17" s="1">
        <f t="shared" si="1"/>
        <v>160</v>
      </c>
      <c r="F17" s="1">
        <f t="shared" si="1"/>
        <v>160</v>
      </c>
    </row>
    <row r="18" spans="1:6" x14ac:dyDescent="0.25">
      <c r="A18" s="1" t="s">
        <v>12</v>
      </c>
      <c r="B18" s="1" t="s">
        <v>11</v>
      </c>
      <c r="C18" s="1"/>
      <c r="D18" s="1"/>
      <c r="E18" s="1"/>
      <c r="F18" s="1"/>
    </row>
    <row r="19" spans="1:6" x14ac:dyDescent="0.25">
      <c r="A19" s="1" t="s">
        <v>12</v>
      </c>
      <c r="B19" s="2">
        <v>43290</v>
      </c>
      <c r="C19" s="1">
        <v>600</v>
      </c>
      <c r="D19" s="1">
        <v>400</v>
      </c>
      <c r="E19" s="1">
        <v>150</v>
      </c>
      <c r="F19" s="1">
        <v>150</v>
      </c>
    </row>
    <row r="20" spans="1:6" x14ac:dyDescent="0.25">
      <c r="A20" s="1" t="s">
        <v>12</v>
      </c>
      <c r="B20" s="2">
        <v>43321</v>
      </c>
      <c r="C20" s="1">
        <v>700</v>
      </c>
      <c r="D20" s="1" t="s">
        <v>8</v>
      </c>
      <c r="E20" s="1">
        <v>500</v>
      </c>
      <c r="F20" s="1">
        <v>500</v>
      </c>
    </row>
    <row r="21" spans="1:6" x14ac:dyDescent="0.25">
      <c r="A21" s="1" t="s">
        <v>12</v>
      </c>
      <c r="B21" s="2">
        <v>43367</v>
      </c>
      <c r="C21" s="1">
        <v>100</v>
      </c>
      <c r="D21" s="1">
        <v>100</v>
      </c>
      <c r="E21" s="1">
        <v>50</v>
      </c>
      <c r="F21" s="1">
        <v>50</v>
      </c>
    </row>
    <row r="22" spans="1:6" x14ac:dyDescent="0.25">
      <c r="A22" s="1"/>
      <c r="B22" s="1"/>
      <c r="C22" s="1">
        <f>SUM(C19:C21)</f>
        <v>1400</v>
      </c>
      <c r="D22" s="1">
        <f t="shared" ref="D22:F22" si="2">SUM(D19:D21)</f>
        <v>500</v>
      </c>
      <c r="E22" s="1">
        <f t="shared" si="2"/>
        <v>700</v>
      </c>
      <c r="F22" s="1">
        <f t="shared" si="2"/>
        <v>700</v>
      </c>
    </row>
    <row r="23" spans="1:6" x14ac:dyDescent="0.25">
      <c r="A23" s="1">
        <v>23</v>
      </c>
      <c r="B23" s="1" t="s">
        <v>11</v>
      </c>
      <c r="C23" s="1"/>
      <c r="D23" s="1"/>
      <c r="E23" s="1"/>
      <c r="F23" s="1"/>
    </row>
    <row r="24" spans="1:6" x14ac:dyDescent="0.25">
      <c r="A24" s="1">
        <v>23</v>
      </c>
      <c r="B24" s="2">
        <v>43293</v>
      </c>
      <c r="C24" s="1">
        <v>300</v>
      </c>
      <c r="D24" s="1">
        <v>400</v>
      </c>
      <c r="E24" s="1">
        <v>1100</v>
      </c>
      <c r="F24" s="1">
        <v>1200</v>
      </c>
    </row>
    <row r="25" spans="1:6" x14ac:dyDescent="0.25">
      <c r="A25" s="1">
        <v>23</v>
      </c>
      <c r="B25" s="2">
        <v>43321</v>
      </c>
      <c r="C25" s="1"/>
      <c r="D25" s="1"/>
      <c r="E25" s="1">
        <v>1200</v>
      </c>
      <c r="F25" s="1" t="s">
        <v>8</v>
      </c>
    </row>
    <row r="26" spans="1:6" x14ac:dyDescent="0.25">
      <c r="A26" s="1">
        <v>23</v>
      </c>
      <c r="B26" s="2">
        <v>43370</v>
      </c>
      <c r="C26" s="1">
        <v>850</v>
      </c>
      <c r="D26" s="1">
        <v>2000</v>
      </c>
      <c r="E26" s="1">
        <v>1500</v>
      </c>
      <c r="F26" s="1">
        <v>0</v>
      </c>
    </row>
    <row r="27" spans="1:6" x14ac:dyDescent="0.25">
      <c r="C27">
        <f>SUM(C23:C26)</f>
        <v>1150</v>
      </c>
      <c r="D27">
        <f t="shared" ref="D27:F27" si="3">SUM(D23:D26)</f>
        <v>2400</v>
      </c>
      <c r="E27">
        <f t="shared" si="3"/>
        <v>3800</v>
      </c>
      <c r="F27">
        <f t="shared" si="3"/>
        <v>1200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workbookViewId="0">
      <selection activeCell="N33" sqref="N33"/>
    </sheetView>
  </sheetViews>
  <sheetFormatPr defaultRowHeight="15" x14ac:dyDescent="0.25"/>
  <cols>
    <col min="4" max="4" width="14" bestFit="1" customWidth="1"/>
    <col min="5" max="5" width="13.7109375" bestFit="1" customWidth="1"/>
    <col min="6" max="6" width="12.42578125" bestFit="1" customWidth="1"/>
    <col min="7" max="7" width="14.140625" bestFit="1" customWidth="1"/>
    <col min="8" max="8" width="17.42578125" bestFit="1" customWidth="1"/>
    <col min="9" max="9" width="12.42578125" bestFit="1" customWidth="1"/>
    <col min="10" max="10" width="13.140625" bestFit="1" customWidth="1"/>
    <col min="11" max="11" width="14.85546875" bestFit="1" customWidth="1"/>
    <col min="12" max="12" width="12.42578125" bestFit="1" customWidth="1"/>
    <col min="13" max="13" width="12.85546875" bestFit="1" customWidth="1"/>
    <col min="14" max="14" width="14.7109375" bestFit="1" customWidth="1"/>
    <col min="15" max="15" width="12.42578125" bestFit="1" customWidth="1"/>
    <col min="16" max="16" width="13.42578125" bestFit="1" customWidth="1"/>
    <col min="17" max="17" width="14.5703125" bestFit="1" customWidth="1"/>
  </cols>
  <sheetData>
    <row r="1" spans="1:18" x14ac:dyDescent="0.25">
      <c r="A1" t="s">
        <v>21</v>
      </c>
      <c r="B1" t="s">
        <v>0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</row>
    <row r="2" spans="1:18" ht="15" customHeight="1" x14ac:dyDescent="0.25">
      <c r="A2" t="s">
        <v>6</v>
      </c>
      <c r="B2" t="s">
        <v>38</v>
      </c>
      <c r="C2">
        <v>94</v>
      </c>
      <c r="D2">
        <v>2150</v>
      </c>
      <c r="E2">
        <f>D2*17.08/C2</f>
        <v>390.65957446808505</v>
      </c>
      <c r="F2">
        <f t="shared" ref="F2:G9" si="0">E2/1000</f>
        <v>0.39065957446808508</v>
      </c>
      <c r="G2">
        <f t="shared" si="0"/>
        <v>3.906595744680851E-4</v>
      </c>
      <c r="H2">
        <f t="shared" ref="H2:H9" si="1">(93792.027*G2)/(8.31441*292.9)</f>
        <v>1.5045741160109677E-2</v>
      </c>
      <c r="I2">
        <v>0.75926874384359211</v>
      </c>
      <c r="J2">
        <f>H2*(I2/100)</f>
        <v>1.1423760990832305E-4</v>
      </c>
      <c r="K2">
        <f>J2*1000</f>
        <v>0.11423760990832305</v>
      </c>
      <c r="L2">
        <v>8.6744889458819827</v>
      </c>
      <c r="M2">
        <f>H2*(L2/100)</f>
        <v>1.3051411537597295E-3</v>
      </c>
      <c r="N2">
        <f>M2*1000</f>
        <v>1.3051411537597295</v>
      </c>
      <c r="O2">
        <v>2.5545725290556435E-5</v>
      </c>
      <c r="P2">
        <f>H2*(O2/100)</f>
        <v>3.8435437046897961E-9</v>
      </c>
      <c r="Q2">
        <f>P2*1000000</f>
        <v>3.8435437046897961E-3</v>
      </c>
    </row>
    <row r="3" spans="1:18" ht="15" customHeight="1" x14ac:dyDescent="0.25">
      <c r="A3" t="s">
        <v>6</v>
      </c>
      <c r="B3" t="s">
        <v>38</v>
      </c>
      <c r="C3">
        <v>94</v>
      </c>
      <c r="D3">
        <v>1300</v>
      </c>
      <c r="E3">
        <f t="shared" ref="E3:E9" si="2">D3*17.08/C3</f>
        <v>236.21276595744678</v>
      </c>
      <c r="F3">
        <f t="shared" si="0"/>
        <v>0.23621276595744678</v>
      </c>
      <c r="G3">
        <f t="shared" si="0"/>
        <v>2.3621276595744677E-4</v>
      </c>
      <c r="H3">
        <f>(93792.027*G3)/(8.31441*292.9)</f>
        <v>9.0974248875081744E-3</v>
      </c>
      <c r="I3">
        <v>0.75926874384359211</v>
      </c>
      <c r="J3">
        <f>H3*(I3/100)</f>
        <v>6.9073903665497636E-5</v>
      </c>
      <c r="K3">
        <f t="shared" ref="K3:K9" si="3">J3*1000</f>
        <v>6.9073903665497635E-2</v>
      </c>
      <c r="L3">
        <v>8.6744889458819827</v>
      </c>
      <c r="M3">
        <f>H3*(L3/100)</f>
        <v>7.8915511622681294E-4</v>
      </c>
      <c r="N3">
        <f t="shared" ref="N3:N9" si="4">M3*1000</f>
        <v>0.78915511622681289</v>
      </c>
      <c r="O3">
        <v>2.5545725290556435E-5</v>
      </c>
      <c r="P3">
        <f>H3*(O3/100)</f>
        <v>2.3240031702775506E-9</v>
      </c>
      <c r="Q3">
        <f t="shared" ref="Q3:Q9" si="5">P3*1000000</f>
        <v>2.3240031702775506E-3</v>
      </c>
    </row>
    <row r="4" spans="1:18" ht="15" customHeight="1" x14ac:dyDescent="0.25">
      <c r="A4" t="s">
        <v>9</v>
      </c>
      <c r="B4" t="s">
        <v>38</v>
      </c>
      <c r="C4">
        <v>94</v>
      </c>
      <c r="D4">
        <v>3150</v>
      </c>
      <c r="E4">
        <f t="shared" si="2"/>
        <v>572.36170212765944</v>
      </c>
      <c r="F4">
        <f t="shared" si="0"/>
        <v>0.57236170212765947</v>
      </c>
      <c r="G4">
        <f t="shared" si="0"/>
        <v>5.7236170212765947E-4</v>
      </c>
      <c r="H4">
        <f t="shared" si="1"/>
        <v>2.2043760304346731E-2</v>
      </c>
      <c r="I4">
        <v>0.75926874384359211</v>
      </c>
      <c r="J4">
        <f t="shared" ref="J4:J9" si="6">H4*(I4/100)</f>
        <v>1.6737138195870583E-4</v>
      </c>
      <c r="K4">
        <f t="shared" si="3"/>
        <v>0.16737138195870582</v>
      </c>
      <c r="L4">
        <v>8.6744889458819827</v>
      </c>
      <c r="M4">
        <f t="shared" ref="M4:M9" si="7">H4*(L4/100)</f>
        <v>1.9121835508572776E-3</v>
      </c>
      <c r="N4">
        <f t="shared" si="4"/>
        <v>1.9121835508572775</v>
      </c>
      <c r="O4">
        <v>2.5545725290556435E-5</v>
      </c>
      <c r="P4">
        <f t="shared" ref="P4:P9" si="8">H4*(O4/100)</f>
        <v>5.6312384510571426E-9</v>
      </c>
      <c r="Q4">
        <f t="shared" si="5"/>
        <v>5.6312384510571424E-3</v>
      </c>
    </row>
    <row r="5" spans="1:18" ht="15" customHeight="1" x14ac:dyDescent="0.25">
      <c r="A5" t="s">
        <v>9</v>
      </c>
      <c r="B5" t="s">
        <v>39</v>
      </c>
      <c r="C5">
        <v>94</v>
      </c>
      <c r="D5">
        <v>4100</v>
      </c>
      <c r="E5">
        <f t="shared" si="2"/>
        <v>744.97872340425533</v>
      </c>
      <c r="F5">
        <f t="shared" si="0"/>
        <v>0.74497872340425531</v>
      </c>
      <c r="G5">
        <f t="shared" si="0"/>
        <v>7.4497872340425532E-4</v>
      </c>
      <c r="H5">
        <f t="shared" si="1"/>
        <v>2.869187849137194E-2</v>
      </c>
      <c r="I5">
        <v>0.75926874384359211</v>
      </c>
      <c r="J5">
        <f t="shared" si="6"/>
        <v>2.1784846540656952E-4</v>
      </c>
      <c r="K5">
        <f t="shared" si="3"/>
        <v>0.21784846540656952</v>
      </c>
      <c r="L5">
        <v>8.6744889458819827</v>
      </c>
      <c r="M5">
        <f t="shared" si="7"/>
        <v>2.4888738280999488E-3</v>
      </c>
      <c r="N5">
        <f t="shared" si="4"/>
        <v>2.4888738280999489</v>
      </c>
      <c r="O5">
        <v>2.5545725290556435E-5</v>
      </c>
      <c r="P5">
        <f t="shared" si="8"/>
        <v>7.3295484601061231E-9</v>
      </c>
      <c r="Q5">
        <f t="shared" si="5"/>
        <v>7.3295484601061233E-3</v>
      </c>
    </row>
    <row r="6" spans="1:18" ht="15" customHeight="1" x14ac:dyDescent="0.25">
      <c r="A6" t="s">
        <v>9</v>
      </c>
      <c r="B6" t="s">
        <v>39</v>
      </c>
      <c r="C6">
        <v>94</v>
      </c>
      <c r="D6">
        <v>3600</v>
      </c>
      <c r="E6">
        <f t="shared" si="2"/>
        <v>654.127659574468</v>
      </c>
      <c r="F6">
        <f t="shared" si="0"/>
        <v>0.65412765957446795</v>
      </c>
      <c r="G6">
        <f t="shared" si="0"/>
        <v>6.5412765957446797E-4</v>
      </c>
      <c r="H6">
        <f t="shared" si="1"/>
        <v>2.5192868919253406E-2</v>
      </c>
      <c r="I6">
        <v>0.75926874384359211</v>
      </c>
      <c r="J6">
        <f t="shared" si="6"/>
        <v>1.9128157938137807E-4</v>
      </c>
      <c r="K6">
        <f t="shared" si="3"/>
        <v>0.19128157938137808</v>
      </c>
      <c r="L6">
        <v>8.6744889458819827</v>
      </c>
      <c r="M6">
        <f t="shared" si="7"/>
        <v>2.1853526295511744E-3</v>
      </c>
      <c r="N6">
        <f t="shared" si="4"/>
        <v>2.1853526295511743</v>
      </c>
      <c r="O6">
        <v>2.5545725290556435E-5</v>
      </c>
      <c r="P6">
        <f t="shared" si="8"/>
        <v>6.4357010869224486E-9</v>
      </c>
      <c r="Q6">
        <f t="shared" si="5"/>
        <v>6.4357010869224487E-3</v>
      </c>
    </row>
    <row r="7" spans="1:18" ht="15" customHeight="1" x14ac:dyDescent="0.25">
      <c r="A7" t="s">
        <v>10</v>
      </c>
      <c r="B7" t="s">
        <v>39</v>
      </c>
      <c r="C7">
        <v>94</v>
      </c>
      <c r="D7">
        <v>160</v>
      </c>
      <c r="E7">
        <f t="shared" si="2"/>
        <v>29.072340425531912</v>
      </c>
      <c r="F7">
        <f t="shared" si="0"/>
        <v>2.9072340425531914E-2</v>
      </c>
      <c r="G7">
        <f t="shared" si="0"/>
        <v>2.9072340425531913E-5</v>
      </c>
      <c r="H7">
        <f t="shared" si="1"/>
        <v>1.1196830630779294E-3</v>
      </c>
      <c r="I7">
        <v>0.75926874384359211</v>
      </c>
      <c r="J7">
        <f t="shared" si="6"/>
        <v>8.5014035280612504E-6</v>
      </c>
      <c r="K7">
        <f>J7*1000</f>
        <v>8.5014035280612504E-3</v>
      </c>
      <c r="L7">
        <v>8.6744889458819827</v>
      </c>
      <c r="M7">
        <f t="shared" si="7"/>
        <v>9.7126783535607766E-5</v>
      </c>
      <c r="N7">
        <f t="shared" si="4"/>
        <v>9.7126783535607761E-2</v>
      </c>
      <c r="O7">
        <v>2.5545725290556435E-5</v>
      </c>
      <c r="P7">
        <f t="shared" si="8"/>
        <v>2.8603115941877554E-10</v>
      </c>
      <c r="Q7">
        <f t="shared" si="5"/>
        <v>2.8603115941877556E-4</v>
      </c>
    </row>
    <row r="8" spans="1:18" ht="15" customHeight="1" x14ac:dyDescent="0.25">
      <c r="A8" t="s">
        <v>10</v>
      </c>
      <c r="B8" t="s">
        <v>39</v>
      </c>
      <c r="C8">
        <v>94</v>
      </c>
      <c r="D8">
        <v>160</v>
      </c>
      <c r="E8">
        <f t="shared" si="2"/>
        <v>29.072340425531912</v>
      </c>
      <c r="F8">
        <f t="shared" si="0"/>
        <v>2.9072340425531914E-2</v>
      </c>
      <c r="G8">
        <f t="shared" si="0"/>
        <v>2.9072340425531913E-5</v>
      </c>
      <c r="H8">
        <f t="shared" si="1"/>
        <v>1.1196830630779294E-3</v>
      </c>
      <c r="I8">
        <v>0.75926874384359211</v>
      </c>
      <c r="J8">
        <f t="shared" si="6"/>
        <v>8.5014035280612504E-6</v>
      </c>
      <c r="K8">
        <f t="shared" si="3"/>
        <v>8.5014035280612504E-3</v>
      </c>
      <c r="L8">
        <v>8.6744889458819827</v>
      </c>
      <c r="M8">
        <f t="shared" si="7"/>
        <v>9.7126783535607766E-5</v>
      </c>
      <c r="N8">
        <f t="shared" si="4"/>
        <v>9.7126783535607761E-2</v>
      </c>
      <c r="O8">
        <v>2.5545725290556435E-5</v>
      </c>
      <c r="P8">
        <f t="shared" si="8"/>
        <v>2.8603115941877554E-10</v>
      </c>
      <c r="Q8">
        <f t="shared" si="5"/>
        <v>2.8603115941877556E-4</v>
      </c>
    </row>
    <row r="9" spans="1:18" ht="15" customHeight="1" x14ac:dyDescent="0.25">
      <c r="A9" t="s">
        <v>12</v>
      </c>
      <c r="B9" t="s">
        <v>38</v>
      </c>
      <c r="C9">
        <v>94</v>
      </c>
      <c r="D9">
        <v>1400</v>
      </c>
      <c r="E9">
        <f t="shared" si="2"/>
        <v>254.38297872340422</v>
      </c>
      <c r="F9">
        <f t="shared" si="0"/>
        <v>0.25438297872340421</v>
      </c>
      <c r="G9">
        <f t="shared" si="0"/>
        <v>2.5438297872340423E-4</v>
      </c>
      <c r="H9">
        <f t="shared" si="1"/>
        <v>9.7972268019318812E-3</v>
      </c>
      <c r="I9">
        <v>0.75926874384359211</v>
      </c>
      <c r="J9">
        <f t="shared" si="6"/>
        <v>7.4387280870535927E-5</v>
      </c>
      <c r="K9">
        <f t="shared" si="3"/>
        <v>7.4387280870535921E-2</v>
      </c>
      <c r="L9">
        <v>8.6744889458819827</v>
      </c>
      <c r="M9">
        <f t="shared" si="7"/>
        <v>8.4985935593656788E-4</v>
      </c>
      <c r="N9">
        <f t="shared" si="4"/>
        <v>0.84985935593656792</v>
      </c>
      <c r="O9">
        <v>2.5545725290556435E-5</v>
      </c>
      <c r="P9">
        <f t="shared" si="8"/>
        <v>2.5027726449142856E-9</v>
      </c>
      <c r="Q9">
        <f t="shared" si="5"/>
        <v>2.5027726449142855E-3</v>
      </c>
    </row>
    <row r="10" spans="1:18" x14ac:dyDescent="0.25">
      <c r="A10" t="s">
        <v>12</v>
      </c>
      <c r="B10" t="s">
        <v>38</v>
      </c>
      <c r="C10">
        <v>94</v>
      </c>
      <c r="D10">
        <v>500</v>
      </c>
      <c r="E10">
        <f t="shared" ref="E10:E16" si="9">D10*17.08/C10</f>
        <v>90.851063829787236</v>
      </c>
      <c r="F10">
        <f t="shared" ref="F10:F16" si="10">E10/1000</f>
        <v>9.0851063829787235E-2</v>
      </c>
      <c r="G10">
        <f t="shared" ref="G10:G16" si="11">F10/1000</f>
        <v>9.0851063829787228E-5</v>
      </c>
      <c r="H10">
        <f t="shared" ref="H10:H16" si="12">(93792.027*G10)/(8.31441*292.9)</f>
        <v>3.4990095721185287E-3</v>
      </c>
      <c r="I10">
        <v>0.75926874384359211</v>
      </c>
      <c r="J10">
        <f t="shared" ref="J10:J16" si="13">H10*(I10/100)</f>
        <v>2.65668860251914E-5</v>
      </c>
      <c r="K10">
        <f t="shared" ref="K10:K16" si="14">J10*1000</f>
        <v>2.6566886025191399E-2</v>
      </c>
      <c r="L10">
        <v>8.6744889458819827</v>
      </c>
      <c r="M10">
        <f t="shared" ref="M10:M16" si="15">H10*(L10/100)</f>
        <v>3.0352119854877422E-4</v>
      </c>
      <c r="N10">
        <f t="shared" ref="N10:N16" si="16">M10*1000</f>
        <v>0.30352119854877424</v>
      </c>
      <c r="O10">
        <v>2.5545725290556435E-5</v>
      </c>
      <c r="P10">
        <f t="shared" ref="P10:P16" si="17">H10*(O10/100)</f>
        <v>8.9384737318367336E-10</v>
      </c>
      <c r="Q10">
        <f t="shared" ref="Q10:Q16" si="18">P10*1000000</f>
        <v>8.9384737318367333E-4</v>
      </c>
    </row>
    <row r="11" spans="1:18" x14ac:dyDescent="0.25">
      <c r="A11" t="s">
        <v>12</v>
      </c>
      <c r="B11" t="s">
        <v>39</v>
      </c>
      <c r="C11">
        <v>94</v>
      </c>
      <c r="D11">
        <v>700</v>
      </c>
      <c r="E11">
        <f t="shared" si="9"/>
        <v>127.19148936170211</v>
      </c>
      <c r="F11">
        <f t="shared" si="10"/>
        <v>0.1271914893617021</v>
      </c>
      <c r="G11">
        <f t="shared" si="11"/>
        <v>1.2719148936170212E-4</v>
      </c>
      <c r="H11">
        <f t="shared" si="12"/>
        <v>4.8986134009659406E-3</v>
      </c>
      <c r="I11">
        <v>0.75926874384359211</v>
      </c>
      <c r="J11">
        <f t="shared" si="13"/>
        <v>3.7193640435267963E-5</v>
      </c>
      <c r="K11">
        <f t="shared" si="14"/>
        <v>3.7193640435267961E-2</v>
      </c>
      <c r="L11">
        <v>8.6744889458819827</v>
      </c>
      <c r="M11">
        <f t="shared" si="15"/>
        <v>4.2492967796828394E-4</v>
      </c>
      <c r="N11">
        <f t="shared" si="16"/>
        <v>0.42492967796828396</v>
      </c>
      <c r="O11">
        <v>2.5545725290556435E-5</v>
      </c>
      <c r="P11">
        <f t="shared" si="17"/>
        <v>1.2513863224571428E-9</v>
      </c>
      <c r="Q11">
        <f t="shared" si="18"/>
        <v>1.2513863224571427E-3</v>
      </c>
    </row>
    <row r="12" spans="1:18" x14ac:dyDescent="0.25">
      <c r="A12" t="s">
        <v>12</v>
      </c>
      <c r="B12" t="s">
        <v>39</v>
      </c>
      <c r="C12">
        <v>94</v>
      </c>
      <c r="D12">
        <v>700</v>
      </c>
      <c r="E12">
        <f t="shared" si="9"/>
        <v>127.19148936170211</v>
      </c>
      <c r="F12">
        <f t="shared" si="10"/>
        <v>0.1271914893617021</v>
      </c>
      <c r="G12">
        <f t="shared" si="11"/>
        <v>1.2719148936170212E-4</v>
      </c>
      <c r="H12">
        <f t="shared" si="12"/>
        <v>4.8986134009659406E-3</v>
      </c>
      <c r="I12">
        <v>0.75926874384359211</v>
      </c>
      <c r="J12">
        <f t="shared" si="13"/>
        <v>3.7193640435267963E-5</v>
      </c>
      <c r="K12">
        <f t="shared" si="14"/>
        <v>3.7193640435267961E-2</v>
      </c>
      <c r="L12">
        <v>8.6744889458819827</v>
      </c>
      <c r="M12">
        <f t="shared" si="15"/>
        <v>4.2492967796828394E-4</v>
      </c>
      <c r="N12">
        <f t="shared" si="16"/>
        <v>0.42492967796828396</v>
      </c>
      <c r="O12">
        <v>2.5545725290556435E-5</v>
      </c>
      <c r="P12">
        <f t="shared" si="17"/>
        <v>1.2513863224571428E-9</v>
      </c>
      <c r="Q12">
        <f t="shared" si="18"/>
        <v>1.2513863224571427E-3</v>
      </c>
    </row>
    <row r="13" spans="1:18" x14ac:dyDescent="0.25">
      <c r="A13" t="s">
        <v>40</v>
      </c>
      <c r="B13" t="s">
        <v>38</v>
      </c>
      <c r="C13">
        <v>94</v>
      </c>
      <c r="D13">
        <v>1150</v>
      </c>
      <c r="E13">
        <f t="shared" si="9"/>
        <v>208.95744680851061</v>
      </c>
      <c r="F13">
        <f t="shared" si="10"/>
        <v>0.20895744680851061</v>
      </c>
      <c r="G13">
        <f t="shared" si="11"/>
        <v>2.0895744680851061E-4</v>
      </c>
      <c r="H13">
        <f t="shared" si="12"/>
        <v>8.0477220158726159E-3</v>
      </c>
      <c r="I13">
        <v>0.75926874384359211</v>
      </c>
      <c r="J13">
        <f t="shared" si="13"/>
        <v>6.1103837857940215E-5</v>
      </c>
      <c r="K13">
        <f t="shared" si="14"/>
        <v>6.1103837857940213E-2</v>
      </c>
      <c r="L13">
        <v>8.6744889458819827</v>
      </c>
      <c r="M13">
        <f t="shared" si="15"/>
        <v>6.9809875666218069E-4</v>
      </c>
      <c r="N13">
        <f t="shared" si="16"/>
        <v>0.69809875666218069</v>
      </c>
      <c r="O13">
        <v>2.5545725290556435E-5</v>
      </c>
      <c r="P13">
        <f t="shared" si="17"/>
        <v>2.0558489583224488E-9</v>
      </c>
      <c r="Q13">
        <f t="shared" si="18"/>
        <v>2.0558489583224486E-3</v>
      </c>
    </row>
    <row r="14" spans="1:18" x14ac:dyDescent="0.25">
      <c r="A14" t="s">
        <v>40</v>
      </c>
      <c r="B14" t="s">
        <v>38</v>
      </c>
      <c r="C14">
        <v>94</v>
      </c>
      <c r="D14">
        <v>2400</v>
      </c>
      <c r="E14">
        <f t="shared" si="9"/>
        <v>436.08510638297867</v>
      </c>
      <c r="F14">
        <f t="shared" si="10"/>
        <v>0.43608510638297865</v>
      </c>
      <c r="G14">
        <f t="shared" si="11"/>
        <v>4.3608510638297866E-4</v>
      </c>
      <c r="H14">
        <f t="shared" si="12"/>
        <v>1.6795245946168939E-2</v>
      </c>
      <c r="I14">
        <v>0.75926874384359211</v>
      </c>
      <c r="J14">
        <f t="shared" si="13"/>
        <v>1.2752105292091872E-4</v>
      </c>
      <c r="K14">
        <f t="shared" si="14"/>
        <v>0.12752105292091873</v>
      </c>
      <c r="L14">
        <v>8.6744889458819827</v>
      </c>
      <c r="M14">
        <f t="shared" si="15"/>
        <v>1.4569017530341162E-3</v>
      </c>
      <c r="N14">
        <f t="shared" si="16"/>
        <v>1.4569017530341162</v>
      </c>
      <c r="O14">
        <v>2.5545725290556435E-5</v>
      </c>
      <c r="P14">
        <f t="shared" si="17"/>
        <v>4.2904673912816321E-9</v>
      </c>
      <c r="Q14">
        <f t="shared" si="18"/>
        <v>4.2904673912816322E-3</v>
      </c>
    </row>
    <row r="15" spans="1:18" x14ac:dyDescent="0.25">
      <c r="A15" t="s">
        <v>40</v>
      </c>
      <c r="B15" t="s">
        <v>39</v>
      </c>
      <c r="C15">
        <v>94</v>
      </c>
      <c r="D15">
        <v>3800</v>
      </c>
      <c r="E15">
        <f t="shared" si="9"/>
        <v>690.46808510638289</v>
      </c>
      <c r="F15">
        <f t="shared" si="10"/>
        <v>0.69046808510638291</v>
      </c>
      <c r="G15">
        <f t="shared" si="11"/>
        <v>6.9046808510638295E-4</v>
      </c>
      <c r="H15">
        <f t="shared" si="12"/>
        <v>2.659247274810082E-2</v>
      </c>
      <c r="I15">
        <v>0.75926874384359211</v>
      </c>
      <c r="J15">
        <f t="shared" si="13"/>
        <v>2.0190833379145465E-4</v>
      </c>
      <c r="K15">
        <f t="shared" si="14"/>
        <v>0.20190833379145465</v>
      </c>
      <c r="L15">
        <v>8.6744889458819827</v>
      </c>
      <c r="M15">
        <f t="shared" si="15"/>
        <v>2.3067611089706841E-3</v>
      </c>
      <c r="N15">
        <f t="shared" si="16"/>
        <v>2.3067611089706839</v>
      </c>
      <c r="O15">
        <v>2.5545725290556435E-5</v>
      </c>
      <c r="P15">
        <f t="shared" si="17"/>
        <v>6.7932400361959186E-9</v>
      </c>
      <c r="Q15">
        <f t="shared" si="18"/>
        <v>6.7932400361959185E-3</v>
      </c>
    </row>
    <row r="16" spans="1:18" x14ac:dyDescent="0.25">
      <c r="A16" t="s">
        <v>40</v>
      </c>
      <c r="B16" t="s">
        <v>39</v>
      </c>
      <c r="C16">
        <v>94</v>
      </c>
      <c r="D16">
        <v>1200</v>
      </c>
      <c r="E16">
        <f t="shared" si="9"/>
        <v>218.04255319148933</v>
      </c>
      <c r="F16">
        <f t="shared" si="10"/>
        <v>0.21804255319148932</v>
      </c>
      <c r="G16">
        <f t="shared" si="11"/>
        <v>2.1804255319148933E-4</v>
      </c>
      <c r="H16">
        <f t="shared" si="12"/>
        <v>8.3976229730844693E-3</v>
      </c>
      <c r="I16">
        <v>0.75926874384359211</v>
      </c>
      <c r="J16">
        <f t="shared" si="13"/>
        <v>6.376052646045936E-5</v>
      </c>
      <c r="K16">
        <f t="shared" si="14"/>
        <v>6.3760526460459363E-2</v>
      </c>
      <c r="L16">
        <v>8.6744889458819827</v>
      </c>
      <c r="M16">
        <f t="shared" si="15"/>
        <v>7.2845087651705811E-4</v>
      </c>
      <c r="N16">
        <f t="shared" si="16"/>
        <v>0.72845087651705809</v>
      </c>
      <c r="O16">
        <v>2.5545725290556435E-5</v>
      </c>
      <c r="P16">
        <f t="shared" si="17"/>
        <v>2.1452336956408161E-9</v>
      </c>
      <c r="Q16">
        <f t="shared" si="18"/>
        <v>2.1452336956408161E-3</v>
      </c>
    </row>
    <row r="20" spans="9:9" x14ac:dyDescent="0.25">
      <c r="I20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limno</dc:creator>
  <cp:lastModifiedBy>limno</cp:lastModifiedBy>
  <dcterms:created xsi:type="dcterms:W3CDTF">2019-12-27T21:20:06Z</dcterms:created>
  <dcterms:modified xsi:type="dcterms:W3CDTF">2022-03-04T19:11:59Z</dcterms:modified>
</cp:coreProperties>
</file>