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Automate_DCF\"/>
    </mc:Choice>
  </mc:AlternateContent>
  <xr:revisionPtr revIDLastSave="0" documentId="13_ncr:1_{D509EF9B-C522-4DB1-993E-5F35B19E04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ta" sheetId="7" r:id="rId1"/>
    <sheet name="Profit &amp; Loss" sheetId="8" r:id="rId2"/>
    <sheet name="Balance Sheet" sheetId="9" r:id="rId3"/>
    <sheet name="Cash Flow" sheetId="10" r:id="rId4"/>
    <sheet name="Derived" sheetId="11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B2" i="11"/>
  <c r="B3" i="10"/>
  <c r="C3" i="10"/>
  <c r="D3" i="10"/>
  <c r="E3" i="10"/>
  <c r="F3" i="10"/>
  <c r="G3" i="10"/>
  <c r="H3" i="10"/>
  <c r="I3" i="10"/>
  <c r="J3" i="10"/>
  <c r="K3" i="10"/>
  <c r="B4" i="10"/>
  <c r="C4" i="10"/>
  <c r="D4" i="10"/>
  <c r="E4" i="10"/>
  <c r="F4" i="10"/>
  <c r="G4" i="10"/>
  <c r="H4" i="10"/>
  <c r="I4" i="10"/>
  <c r="J4" i="10"/>
  <c r="K4" i="10"/>
  <c r="B5" i="10"/>
  <c r="C5" i="10"/>
  <c r="D5" i="10"/>
  <c r="E5" i="10"/>
  <c r="F5" i="10"/>
  <c r="G5" i="10"/>
  <c r="H5" i="10"/>
  <c r="I5" i="10"/>
  <c r="J5" i="10"/>
  <c r="K5" i="10"/>
  <c r="C2" i="10"/>
  <c r="D2" i="10"/>
  <c r="E2" i="10"/>
  <c r="F2" i="10"/>
  <c r="G2" i="10"/>
  <c r="H2" i="10"/>
  <c r="I2" i="10"/>
  <c r="J2" i="10"/>
  <c r="K2" i="10"/>
  <c r="B2" i="10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K5" i="9"/>
  <c r="J5" i="9"/>
  <c r="I5" i="9"/>
  <c r="H5" i="9"/>
  <c r="G5" i="9"/>
  <c r="F5" i="9"/>
  <c r="E5" i="9"/>
  <c r="D5" i="9"/>
  <c r="C5" i="9"/>
  <c r="B5" i="9"/>
  <c r="K4" i="9"/>
  <c r="J4" i="9"/>
  <c r="I4" i="9"/>
  <c r="H4" i="9"/>
  <c r="G4" i="9"/>
  <c r="F4" i="9"/>
  <c r="E4" i="9"/>
  <c r="D4" i="9"/>
  <c r="C4" i="9"/>
  <c r="B4" i="9"/>
  <c r="K3" i="9"/>
  <c r="J3" i="9"/>
  <c r="I3" i="9"/>
  <c r="H3" i="9"/>
  <c r="G3" i="9"/>
  <c r="F3" i="9"/>
  <c r="E3" i="9"/>
  <c r="D3" i="9"/>
  <c r="C3" i="9"/>
  <c r="B3" i="9"/>
  <c r="K2" i="9"/>
  <c r="J2" i="9"/>
  <c r="I2" i="9"/>
  <c r="H2" i="9"/>
  <c r="G2" i="9"/>
  <c r="F2" i="9"/>
  <c r="E2" i="9"/>
  <c r="D2" i="9"/>
  <c r="C2" i="9"/>
  <c r="B2" i="9"/>
  <c r="K5" i="8"/>
  <c r="J5" i="8"/>
  <c r="I5" i="8"/>
  <c r="H5" i="8"/>
  <c r="G5" i="8"/>
  <c r="F5" i="8"/>
  <c r="E5" i="8"/>
  <c r="D5" i="8"/>
  <c r="C5" i="8"/>
  <c r="B5" i="8"/>
  <c r="K3" i="8"/>
  <c r="J3" i="8"/>
  <c r="I3" i="8"/>
  <c r="H3" i="8"/>
  <c r="G3" i="8"/>
  <c r="F3" i="8"/>
  <c r="E3" i="8"/>
  <c r="D3" i="8"/>
  <c r="C3" i="8"/>
  <c r="B3" i="8"/>
  <c r="C34" i="6"/>
  <c r="D34" i="6"/>
  <c r="E34" i="6"/>
  <c r="F34" i="6"/>
  <c r="G34" i="6"/>
  <c r="H34" i="6"/>
  <c r="I34" i="6"/>
  <c r="J34" i="6"/>
  <c r="K34" i="6"/>
  <c r="B34" i="6"/>
  <c r="K33" i="6"/>
  <c r="J33" i="6"/>
  <c r="I33" i="6"/>
  <c r="H33" i="6"/>
  <c r="G33" i="6"/>
  <c r="F33" i="6"/>
  <c r="E33" i="6"/>
  <c r="D33" i="6"/>
  <c r="C33" i="6"/>
  <c r="B33" i="6"/>
  <c r="K4" i="8"/>
  <c r="J4" i="8"/>
  <c r="I4" i="8"/>
  <c r="H4" i="8"/>
  <c r="G4" i="8"/>
  <c r="F4" i="8"/>
  <c r="E4" i="8"/>
  <c r="D4" i="8"/>
  <c r="C4" i="8"/>
  <c r="B4" i="8"/>
  <c r="C2" i="8"/>
  <c r="D2" i="8"/>
  <c r="E2" i="8"/>
  <c r="F2" i="8"/>
  <c r="G2" i="8"/>
  <c r="H2" i="8"/>
  <c r="I2" i="8"/>
  <c r="J2" i="8"/>
  <c r="K2" i="8"/>
  <c r="B2" i="8"/>
  <c r="B5" i="7" l="1"/>
  <c r="B4" i="7"/>
  <c r="B3" i="7"/>
  <c r="B2" i="7"/>
  <c r="B6" i="6"/>
  <c r="E1" i="6"/>
</calcChain>
</file>

<file path=xl/sharedStrings.xml><?xml version="1.0" encoding="utf-8"?>
<sst xmlns="http://schemas.openxmlformats.org/spreadsheetml/2006/main" count="92" uniqueCount="65">
  <si>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</si>
  <si>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</si>
  <si>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</si>
  <si>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</si>
  <si>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</si>
  <si>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</si>
  <si>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</si>
  <si>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</si>
  <si>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</si>
  <si>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</si>
  <si>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</si>
  <si>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</si>
  <si>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</si>
  <si>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</si>
  <si>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</si>
  <si>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</si>
  <si>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</si>
  <si>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</si>
  <si>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</si>
  <si>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</si>
  <si>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</si>
  <si>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</si>
  <si>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</si>
  <si>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</si>
  <si>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</si>
  <si>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</si>
  <si>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</si>
  <si>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</si>
  <si>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</si>
  <si>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</si>
  <si>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</si>
  <si>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</si>
  <si>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</si>
  <si>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</si>
  <si>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</si>
  <si>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</si>
  <si>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</si>
  <si>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</si>
  <si>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</si>
  <si>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</si>
  <si>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</si>
  <si>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</si>
  <si>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</si>
  <si>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</si>
  <si>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</si>
  <si>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</si>
  <si>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</si>
  <si>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</si>
  <si>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</si>
  <si>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</si>
  <si>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</si>
  <si>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</si>
  <si>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</si>
  <si>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</si>
  <si>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</si>
  <si>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Field</t>
  </si>
  <si>
    <t>Value</t>
  </si>
  <si>
    <t>Company Name</t>
  </si>
  <si>
    <t>Number of Shares (Cr)</t>
  </si>
  <si>
    <t>Market Capitalization (₹ Cr)</t>
  </si>
  <si>
    <t>EBITDA</t>
  </si>
  <si>
    <t>Net Profit</t>
  </si>
  <si>
    <t>Item</t>
  </si>
  <si>
    <t>Share Capital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</si>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</sst>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</cellStyleXfs>
  <cellXfs count="16">
    <xf numFmtId="0" fontId="0" fillId="0" borderId="0" xfId="0"/>
    <xf numFmtId="43" fontId="1" fillId="0" borderId="0" xfId="1" applyFont="1" applyBorder="1"/>
    <xf numFmtId="43" fontId="0" fillId="0" borderId="0" xfId="1" applyFont="1" applyBorder="1"/>
    <xf numFmtId="43" fontId="3" fillId="0" borderId="0" xfId="1" applyFont="1" applyBorder="1"/>
    <xf numFmtId="165" fontId="2" fillId="3" borderId="0" xfId="0" applyNumberFormat="1" applyFont="1" applyFill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164" fontId="0" fillId="0" borderId="0" xfId="1" applyNumberFormat="1" applyFont="1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3" fontId="4" fillId="0" borderId="0" xfId="2" applyNumberFormat="1" applyBorder="1" applyAlignment="1" applyProtection="1">
      <alignment horizontal="center"/>
    </xf>
    <xf numFmtId="43" fontId="2" fillId="2" borderId="0" xfId="3" applyNumberFormat="1" applyFont="1" applyBorder="1" applyAlignment="1">
      <alignment horizontal="center"/>
    </xf>
  </cellXfs>
  <cellStyles count="4">
    <cellStyle name="Accent6" xfId="3" builtinId="49"/>
    <cellStyle name="Comma" xfId="1" builtinId="3"/>
    <cellStyle name="Hyperlink" xfId="2" builtinId="8"/>
    <cellStyle name="Normal" xfId="0" builtinId="0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C688-D69F-4CE3-8EC5-74AD8BC085E1}">
  <dimension ref="A1:B7"/>
  <sheetViews>
    <sheetView tabSelected="1" workbookViewId="0"/>
  </sheetViews>
  <sheetFormatPr defaultRowHeight="14.4" x14ac:dyDescent="0.3"/>
  <cols>
    <col min="1" max="1" width="24.109375" customWidth="1"/>
    <col min="2" max="2" width="17.6640625" bestFit="1" customWidth="1"/>
  </cols>
  <sheetData>
    <row r="1" spans="1:2" x14ac:dyDescent="0.3">
      <c r="A1" s="8" t="s">
        <v>55</v>
      </c>
      <c r="B1" s="8" t="s">
        <v>56</v>
      </c>
    </row>
    <row r="2" spans="1:2" x14ac:dyDescent="0.3">
      <c r="A2" s="9" t="s">
        <v>57</v>
      </c>
      <c r="B2" s="12" t="str">
        <f>'Data Sheet'!B1</f>
        <v>TATA MOTORS LTD</v>
      </c>
    </row>
    <row r="3" spans="1:2" x14ac:dyDescent="0.3">
      <c r="A3" s="9" t="s">
        <v>58</v>
      </c>
      <c r="B3" s="13">
        <f>'Data Sheet'!B6</f>
        <v>368.23313940643641</v>
      </c>
    </row>
    <row r="4" spans="1:2" x14ac:dyDescent="0.3">
      <c r="A4" s="9" t="s">
        <v>16</v>
      </c>
      <c r="B4" s="13">
        <f>'Data Sheet'!B7</f>
        <v>2</v>
      </c>
    </row>
    <row r="5" spans="1:2" x14ac:dyDescent="0.3">
      <c r="A5" s="9" t="s">
        <v>59</v>
      </c>
      <c r="B5" s="13">
        <f>'Data Sheet'!B9</f>
        <v>250011.89</v>
      </c>
    </row>
    <row r="6" spans="1:2" x14ac:dyDescent="0.3">
      <c r="A6" s="9"/>
      <c r="B6" s="9"/>
    </row>
    <row r="7" spans="1:2" x14ac:dyDescent="0.3">
      <c r="A7" s="9"/>
      <c r="B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CE4D-E6D8-4A8A-A6DD-EA808BD81A4C}">
  <dimension ref="A1:K5"/>
  <sheetViews>
    <sheetView workbookViewId="0"/>
  </sheetViews>
  <sheetFormatPr defaultRowHeight="14.4" x14ac:dyDescent="0.3"/>
  <cols>
    <col min="1" max="1" width="11.5546875" customWidth="1"/>
    <col min="2" max="11" width="11.21875" customWidth="1"/>
  </cols>
  <sheetData>
    <row r="1" spans="1:11" x14ac:dyDescent="0.3">
      <c r="A1" s="10" t="s">
        <v>23</v>
      </c>
      <c r="B1" s="11">
        <v>42430</v>
      </c>
      <c r="C1" s="11">
        <v>42795</v>
      </c>
      <c r="D1" s="11">
        <v>43160</v>
      </c>
      <c r="E1" s="11">
        <v>43525</v>
      </c>
      <c r="F1" s="11">
        <v>43891</v>
      </c>
      <c r="G1" s="11">
        <v>44256</v>
      </c>
      <c r="H1" s="11">
        <v>44621</v>
      </c>
      <c r="I1" s="11">
        <v>44986</v>
      </c>
      <c r="J1" s="11">
        <v>45352</v>
      </c>
      <c r="K1" s="11">
        <v>45717</v>
      </c>
    </row>
    <row r="2" spans="1:11" x14ac:dyDescent="0.3">
      <c r="A2" s="9" t="s">
        <v>1</v>
      </c>
      <c r="B2" s="13">
        <f>IFERROR('Data Sheet'!B17,0)</f>
        <v>273045.59999999998</v>
      </c>
      <c r="C2" s="13">
        <f>IFERROR('Data Sheet'!C17,0)</f>
        <v>269692.51</v>
      </c>
      <c r="D2" s="13">
        <f>IFERROR('Data Sheet'!D17,0)</f>
        <v>291550.48</v>
      </c>
      <c r="E2" s="13">
        <f>IFERROR('Data Sheet'!E17,0)</f>
        <v>301938.40000000002</v>
      </c>
      <c r="F2" s="13">
        <f>IFERROR('Data Sheet'!F17,0)</f>
        <v>261067.97</v>
      </c>
      <c r="G2" s="13">
        <f>IFERROR('Data Sheet'!G17,0)</f>
        <v>249794.75</v>
      </c>
      <c r="H2" s="13">
        <f>IFERROR('Data Sheet'!H17,0)</f>
        <v>278453.62</v>
      </c>
      <c r="I2" s="13">
        <f>IFERROR('Data Sheet'!I17,0)</f>
        <v>345966.97</v>
      </c>
      <c r="J2" s="13">
        <f>IFERROR('Data Sheet'!J17,0)</f>
        <v>434016</v>
      </c>
      <c r="K2" s="13">
        <f>IFERROR('Data Sheet'!K17,0)</f>
        <v>439695</v>
      </c>
    </row>
    <row r="3" spans="1:11" x14ac:dyDescent="0.3">
      <c r="A3" s="9" t="s">
        <v>60</v>
      </c>
      <c r="B3" s="13">
        <f>IFERROR('Data Sheet'!B33,0)</f>
        <v>36204.22</v>
      </c>
      <c r="C3" s="13">
        <f>IFERROR('Data Sheet'!C33,0)</f>
        <v>32848.589999999997</v>
      </c>
      <c r="D3" s="13">
        <f>IFERROR('Data Sheet'!D33,0)</f>
        <v>39566.22</v>
      </c>
      <c r="E3" s="13">
        <f>IFERROR('Data Sheet'!E33,0)</f>
        <v>-1914.4499999999971</v>
      </c>
      <c r="F3" s="13">
        <f>IFERROR('Data Sheet'!F33,0)</f>
        <v>16993.16</v>
      </c>
      <c r="G3" s="13">
        <f>IFERROR('Data Sheet'!G33,0)</f>
        <v>20734.349999999999</v>
      </c>
      <c r="H3" s="13">
        <f>IFERROR('Data Sheet'!H33,0)</f>
        <v>26937.37</v>
      </c>
      <c r="I3" s="13">
        <f>IFERROR('Data Sheet'!I33,0)</f>
        <v>38204.19</v>
      </c>
      <c r="J3" s="13">
        <f>IFERROR('Data Sheet'!J33,0)</f>
        <v>62208</v>
      </c>
      <c r="K3" s="13">
        <f>IFERROR('Data Sheet'!K33,0)</f>
        <v>66671</v>
      </c>
    </row>
    <row r="4" spans="1:11" x14ac:dyDescent="0.3">
      <c r="A4" s="9" t="s">
        <v>61</v>
      </c>
      <c r="B4" s="13">
        <f>IFERROR('Data Sheet'!B30,0)</f>
        <v>11579.31</v>
      </c>
      <c r="C4" s="13">
        <f>IFERROR('Data Sheet'!C30,0)</f>
        <v>7454.36</v>
      </c>
      <c r="D4" s="13">
        <f>IFERROR('Data Sheet'!D30,0)</f>
        <v>8988.91</v>
      </c>
      <c r="E4" s="13">
        <f>IFERROR('Data Sheet'!E30,0)</f>
        <v>-28826.23</v>
      </c>
      <c r="F4" s="13">
        <f>IFERROR('Data Sheet'!F30,0)</f>
        <v>-12070.85</v>
      </c>
      <c r="G4" s="13">
        <f>IFERROR('Data Sheet'!G30,0)</f>
        <v>-13451.39</v>
      </c>
      <c r="H4" s="13">
        <f>IFERROR('Data Sheet'!H30,0)</f>
        <v>-11441.47</v>
      </c>
      <c r="I4" s="13">
        <f>IFERROR('Data Sheet'!I30,0)</f>
        <v>2414.29</v>
      </c>
      <c r="J4" s="13">
        <f>IFERROR('Data Sheet'!J30,0)</f>
        <v>31399</v>
      </c>
      <c r="K4" s="13">
        <f>IFERROR('Data Sheet'!K30,0)</f>
        <v>27830</v>
      </c>
    </row>
    <row r="5" spans="1:11" x14ac:dyDescent="0.3">
      <c r="A5" s="9" t="s">
        <v>30</v>
      </c>
      <c r="B5" s="13">
        <f>IFERROR('Data Sheet'!B34,0)</f>
        <v>40.105673316708227</v>
      </c>
      <c r="C5" s="13">
        <f>IFERROR('Data Sheet'!C34,0)</f>
        <v>25.817753610639695</v>
      </c>
      <c r="D5" s="13">
        <f>IFERROR('Data Sheet'!D34,0)</f>
        <v>31.132580611644094</v>
      </c>
      <c r="E5" s="13">
        <f>IFERROR('Data Sheet'!E34,0)</f>
        <v>-99.838014754268684</v>
      </c>
      <c r="F5" s="13">
        <f>IFERROR('Data Sheet'!F34,0)</f>
        <v>-39.076885723535128</v>
      </c>
      <c r="G5" s="13">
        <f>IFERROR('Data Sheet'!G34,0)</f>
        <v>-40.512574164985097</v>
      </c>
      <c r="H5" s="13">
        <f>IFERROR('Data Sheet'!H34,0)</f>
        <v>-34.454994428885477</v>
      </c>
      <c r="I5" s="13">
        <f>IFERROR('Data Sheet'!I34,0)</f>
        <v>7.2691114924878812</v>
      </c>
      <c r="J5" s="13">
        <f>IFERROR('Data Sheet'!J34,0)</f>
        <v>94.470018353040288</v>
      </c>
      <c r="K5" s="13">
        <f>IFERROR('Data Sheet'!K34,0)</f>
        <v>75.598294080895343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A189-0BF3-42C2-8EBD-C0D755E7DAB3}">
  <dimension ref="A1:K7"/>
  <sheetViews>
    <sheetView workbookViewId="0"/>
  </sheetViews>
  <sheetFormatPr defaultRowHeight="14.4" x14ac:dyDescent="0.3"/>
  <cols>
    <col min="1" max="1" width="13.109375" customWidth="1"/>
    <col min="2" max="11" width="11.6640625" customWidth="1"/>
  </cols>
  <sheetData>
    <row r="1" spans="1:11" x14ac:dyDescent="0.3">
      <c r="A1" s="10" t="s">
        <v>62</v>
      </c>
      <c r="B1" s="11">
        <v>42430</v>
      </c>
      <c r="C1" s="11">
        <v>42795</v>
      </c>
      <c r="D1" s="11">
        <v>43160</v>
      </c>
      <c r="E1" s="11">
        <v>43525</v>
      </c>
      <c r="F1" s="11">
        <v>43891</v>
      </c>
      <c r="G1" s="11">
        <v>44256</v>
      </c>
      <c r="H1" s="11">
        <v>44621</v>
      </c>
      <c r="I1" s="11">
        <v>44986</v>
      </c>
      <c r="J1" s="11">
        <v>45352</v>
      </c>
      <c r="K1" s="11">
        <v>45717</v>
      </c>
    </row>
    <row r="2" spans="1:11" x14ac:dyDescent="0.3">
      <c r="A2" s="9" t="s">
        <v>36</v>
      </c>
      <c r="B2" s="13">
        <f>IFERROR('Data Sheet'!B59,0)</f>
        <v>69359.960000000006</v>
      </c>
      <c r="C2" s="13">
        <f>IFERROR('Data Sheet'!C59,0)</f>
        <v>78603.98</v>
      </c>
      <c r="D2" s="13">
        <f>IFERROR('Data Sheet'!D59,0)</f>
        <v>88950.47</v>
      </c>
      <c r="E2" s="13">
        <f>IFERROR('Data Sheet'!E59,0)</f>
        <v>106175.34</v>
      </c>
      <c r="F2" s="13">
        <f>IFERROR('Data Sheet'!F59,0)</f>
        <v>124787.64</v>
      </c>
      <c r="G2" s="13">
        <f>IFERROR('Data Sheet'!G59,0)</f>
        <v>142130.57</v>
      </c>
      <c r="H2" s="13">
        <f>IFERROR('Data Sheet'!H59,0)</f>
        <v>146449.03</v>
      </c>
      <c r="I2" s="13">
        <f>IFERROR('Data Sheet'!I59,0)</f>
        <v>134113.44</v>
      </c>
      <c r="J2" s="13">
        <f>IFERROR('Data Sheet'!J59,0)</f>
        <v>107264</v>
      </c>
      <c r="K2" s="13">
        <f>IFERROR('Data Sheet'!K59,0)</f>
        <v>71540</v>
      </c>
    </row>
    <row r="3" spans="1:11" x14ac:dyDescent="0.3">
      <c r="A3" s="9" t="s">
        <v>52</v>
      </c>
      <c r="B3" s="13">
        <f>IFERROR('Data Sheet'!B69,0)</f>
        <v>30460.400000000001</v>
      </c>
      <c r="C3" s="13">
        <f>IFERROR('Data Sheet'!C69,0)</f>
        <v>36077.879999999997</v>
      </c>
      <c r="D3" s="13">
        <f>IFERROR('Data Sheet'!D69,0)</f>
        <v>34613.910000000003</v>
      </c>
      <c r="E3" s="13">
        <f>IFERROR('Data Sheet'!E69,0)</f>
        <v>32648.82</v>
      </c>
      <c r="F3" s="13">
        <f>IFERROR('Data Sheet'!F69,0)</f>
        <v>33726.97</v>
      </c>
      <c r="G3" s="13">
        <f>IFERROR('Data Sheet'!G69,0)</f>
        <v>46792.46</v>
      </c>
      <c r="H3" s="13">
        <f>IFERROR('Data Sheet'!H69,0)</f>
        <v>40669.19</v>
      </c>
      <c r="I3" s="13">
        <f>IFERROR('Data Sheet'!I69,0)</f>
        <v>37015.56</v>
      </c>
      <c r="J3" s="13">
        <f>IFERROR('Data Sheet'!J69,0)</f>
        <v>45807</v>
      </c>
      <c r="K3" s="13">
        <f>IFERROR('Data Sheet'!K69,0)</f>
        <v>40834</v>
      </c>
    </row>
    <row r="4" spans="1:11" x14ac:dyDescent="0.3">
      <c r="A4" s="9" t="s">
        <v>13</v>
      </c>
      <c r="B4" s="13">
        <f>IFERROR('Data Sheet'!B62,0)</f>
        <v>107231.76</v>
      </c>
      <c r="C4" s="13">
        <f>IFERROR('Data Sheet'!C62,0)</f>
        <v>95944.08</v>
      </c>
      <c r="D4" s="13">
        <f>IFERROR('Data Sheet'!D62,0)</f>
        <v>121413.86</v>
      </c>
      <c r="E4" s="13">
        <f>IFERROR('Data Sheet'!E62,0)</f>
        <v>111234.47</v>
      </c>
      <c r="F4" s="13">
        <f>IFERROR('Data Sheet'!F62,0)</f>
        <v>127107.14</v>
      </c>
      <c r="G4" s="13">
        <f>IFERROR('Data Sheet'!G62,0)</f>
        <v>138707.60999999999</v>
      </c>
      <c r="H4" s="13">
        <f>IFERROR('Data Sheet'!H62,0)</f>
        <v>138855.45000000001</v>
      </c>
      <c r="I4" s="13">
        <f>IFERROR('Data Sheet'!I62,0)</f>
        <v>132079.76</v>
      </c>
      <c r="J4" s="13">
        <f>IFERROR('Data Sheet'!J62,0)</f>
        <v>121285</v>
      </c>
      <c r="K4" s="13">
        <f>IFERROR('Data Sheet'!K62,0)</f>
        <v>115697</v>
      </c>
    </row>
    <row r="5" spans="1:11" x14ac:dyDescent="0.3">
      <c r="A5" s="9" t="s">
        <v>11</v>
      </c>
      <c r="B5" s="13">
        <f>IFERROR('Data Sheet'!B58,0)</f>
        <v>78273.23</v>
      </c>
      <c r="C5" s="13">
        <f>IFERROR('Data Sheet'!C58,0)</f>
        <v>57382.67</v>
      </c>
      <c r="D5" s="13">
        <f>IFERROR('Data Sheet'!D58,0)</f>
        <v>94748.69</v>
      </c>
      <c r="E5" s="13">
        <f>IFERROR('Data Sheet'!E58,0)</f>
        <v>59500.34</v>
      </c>
      <c r="F5" s="13">
        <f>IFERROR('Data Sheet'!F58,0)</f>
        <v>62358.99</v>
      </c>
      <c r="G5" s="13">
        <f>IFERROR('Data Sheet'!G58,0)</f>
        <v>54480.91</v>
      </c>
      <c r="H5" s="13">
        <f>IFERROR('Data Sheet'!H58,0)</f>
        <v>43795.360000000001</v>
      </c>
      <c r="I5" s="13">
        <f>IFERROR('Data Sheet'!I58,0)</f>
        <v>44555.77</v>
      </c>
      <c r="J5" s="13">
        <f>IFERROR('Data Sheet'!J58,0)</f>
        <v>84151</v>
      </c>
      <c r="K5" s="13">
        <f>IFERROR('Data Sheet'!K58,0)</f>
        <v>115408</v>
      </c>
    </row>
    <row r="6" spans="1:11" x14ac:dyDescent="0.3">
      <c r="A6" s="9" t="s">
        <v>63</v>
      </c>
      <c r="B6" s="13">
        <f>IFERROR('Data Sheet'!B57,0)</f>
        <v>679.18</v>
      </c>
      <c r="C6" s="13">
        <f>IFERROR('Data Sheet'!C57,0)</f>
        <v>679.22</v>
      </c>
      <c r="D6" s="13">
        <f>IFERROR('Data Sheet'!D57,0)</f>
        <v>679.22</v>
      </c>
      <c r="E6" s="13">
        <f>IFERROR('Data Sheet'!E57,0)</f>
        <v>679.22</v>
      </c>
      <c r="F6" s="13">
        <f>IFERROR('Data Sheet'!F57,0)</f>
        <v>719.54</v>
      </c>
      <c r="G6" s="13">
        <f>IFERROR('Data Sheet'!G57,0)</f>
        <v>765.81</v>
      </c>
      <c r="H6" s="13">
        <f>IFERROR('Data Sheet'!H57,0)</f>
        <v>765.88</v>
      </c>
      <c r="I6" s="13">
        <f>IFERROR('Data Sheet'!I57,0)</f>
        <v>766.02</v>
      </c>
      <c r="J6" s="13">
        <f>IFERROR('Data Sheet'!J57,0)</f>
        <v>767</v>
      </c>
      <c r="K6" s="13">
        <f>IFERROR('Data Sheet'!K57,0)</f>
        <v>736</v>
      </c>
    </row>
    <row r="7" spans="1:11" x14ac:dyDescent="0.3">
      <c r="A7" s="9" t="s">
        <v>64</v>
      </c>
      <c r="B7" s="13">
        <f>IFERROR('Data Sheet'!B66,0)</f>
        <v>263184.12</v>
      </c>
      <c r="C7" s="13">
        <f>IFERROR('Data Sheet'!C66,0)</f>
        <v>272580.36</v>
      </c>
      <c r="D7" s="13">
        <f>IFERROR('Data Sheet'!D66,0)</f>
        <v>327191.81</v>
      </c>
      <c r="E7" s="13">
        <f>IFERROR('Data Sheet'!E66,0)</f>
        <v>305703.49</v>
      </c>
      <c r="F7" s="13">
        <f>IFERROR('Data Sheet'!F66,0)</f>
        <v>320179.39</v>
      </c>
      <c r="G7" s="13">
        <f>IFERROR('Data Sheet'!G66,0)</f>
        <v>341569.91</v>
      </c>
      <c r="H7" s="13">
        <f>IFERROR('Data Sheet'!H66,0)</f>
        <v>329061.49</v>
      </c>
      <c r="I7" s="13">
        <f>IFERROR('Data Sheet'!I66,0)</f>
        <v>334674.43</v>
      </c>
      <c r="J7" s="13">
        <f>IFERROR('Data Sheet'!J66,0)</f>
        <v>369521</v>
      </c>
      <c r="K7" s="13">
        <f>IFERROR('Data Sheet'!K66,0)</f>
        <v>376973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30A6-D915-4CFF-9845-AC575CAB1014}">
  <dimension ref="A1:K5"/>
  <sheetViews>
    <sheetView workbookViewId="0"/>
  </sheetViews>
  <sheetFormatPr defaultRowHeight="14.4" x14ac:dyDescent="0.3"/>
  <cols>
    <col min="1" max="1" width="24.5546875" bestFit="1" customWidth="1"/>
    <col min="2" max="11" width="10.88671875" customWidth="1"/>
  </cols>
  <sheetData>
    <row r="1" spans="1:11" x14ac:dyDescent="0.3">
      <c r="A1" s="10" t="s">
        <v>62</v>
      </c>
      <c r="B1" s="11">
        <v>42430</v>
      </c>
      <c r="C1" s="11">
        <v>42795</v>
      </c>
      <c r="D1" s="11">
        <v>43160</v>
      </c>
      <c r="E1" s="11">
        <v>43525</v>
      </c>
      <c r="F1" s="11">
        <v>43891</v>
      </c>
      <c r="G1" s="11">
        <v>44256</v>
      </c>
      <c r="H1" s="11">
        <v>44621</v>
      </c>
      <c r="I1" s="11">
        <v>44986</v>
      </c>
      <c r="J1" s="11">
        <v>45352</v>
      </c>
      <c r="K1" s="11">
        <v>45717</v>
      </c>
    </row>
    <row r="2" spans="1:11" x14ac:dyDescent="0.3">
      <c r="A2" s="9" t="s">
        <v>17</v>
      </c>
      <c r="B2" s="13">
        <f>IFERROR('Data Sheet'!B82,0)</f>
        <v>37899.54</v>
      </c>
      <c r="C2" s="13">
        <f>IFERROR('Data Sheet'!C82,0)</f>
        <v>30199.25</v>
      </c>
      <c r="D2" s="13">
        <f>IFERROR('Data Sheet'!D82,0)</f>
        <v>23857.42</v>
      </c>
      <c r="E2" s="13">
        <f>IFERROR('Data Sheet'!E82,0)</f>
        <v>18890.75</v>
      </c>
      <c r="F2" s="13">
        <f>IFERROR('Data Sheet'!F82,0)</f>
        <v>26632.94</v>
      </c>
      <c r="G2" s="13">
        <f>IFERROR('Data Sheet'!G82,0)</f>
        <v>29000.51</v>
      </c>
      <c r="H2" s="13">
        <f>IFERROR('Data Sheet'!H82,0)</f>
        <v>14282.83</v>
      </c>
      <c r="I2" s="13">
        <f>IFERROR('Data Sheet'!I82,0)</f>
        <v>35388.01</v>
      </c>
      <c r="J2" s="13">
        <f>IFERROR('Data Sheet'!J82,0)</f>
        <v>67915</v>
      </c>
      <c r="K2" s="13">
        <f>IFERROR('Data Sheet'!K82,0)</f>
        <v>63102</v>
      </c>
    </row>
    <row r="3" spans="1:11" x14ac:dyDescent="0.3">
      <c r="A3" s="9" t="s">
        <v>18</v>
      </c>
      <c r="B3" s="13">
        <f>IFERROR('Data Sheet'!B83,0)</f>
        <v>-36693.9</v>
      </c>
      <c r="C3" s="13">
        <f>IFERROR('Data Sheet'!C83,0)</f>
        <v>-39571.4</v>
      </c>
      <c r="D3" s="13">
        <f>IFERROR('Data Sheet'!D83,0)</f>
        <v>-25139.14</v>
      </c>
      <c r="E3" s="13">
        <f>IFERROR('Data Sheet'!E83,0)</f>
        <v>-20878.07</v>
      </c>
      <c r="F3" s="13">
        <f>IFERROR('Data Sheet'!F83,0)</f>
        <v>-33114.550000000003</v>
      </c>
      <c r="G3" s="13">
        <f>IFERROR('Data Sheet'!G83,0)</f>
        <v>-25672.5</v>
      </c>
      <c r="H3" s="13">
        <f>IFERROR('Data Sheet'!H83,0)</f>
        <v>-4443.66</v>
      </c>
      <c r="I3" s="13">
        <f>IFERROR('Data Sheet'!I83,0)</f>
        <v>-15417.17</v>
      </c>
      <c r="J3" s="13">
        <f>IFERROR('Data Sheet'!J83,0)</f>
        <v>-22781</v>
      </c>
      <c r="K3" s="13">
        <f>IFERROR('Data Sheet'!K83,0)</f>
        <v>-49982</v>
      </c>
    </row>
    <row r="4" spans="1:11" x14ac:dyDescent="0.3">
      <c r="A4" s="9" t="s">
        <v>19</v>
      </c>
      <c r="B4" s="13">
        <f>IFERROR('Data Sheet'!B84,0)</f>
        <v>-3795.12</v>
      </c>
      <c r="C4" s="13">
        <f>IFERROR('Data Sheet'!C84,0)</f>
        <v>6205.3</v>
      </c>
      <c r="D4" s="13">
        <f>IFERROR('Data Sheet'!D84,0)</f>
        <v>2011.71</v>
      </c>
      <c r="E4" s="13">
        <f>IFERROR('Data Sheet'!E84,0)</f>
        <v>8830.3700000000008</v>
      </c>
      <c r="F4" s="13">
        <f>IFERROR('Data Sheet'!F84,0)</f>
        <v>3389.61</v>
      </c>
      <c r="G4" s="13">
        <f>IFERROR('Data Sheet'!G84,0)</f>
        <v>9904.2000000000007</v>
      </c>
      <c r="H4" s="13">
        <f>IFERROR('Data Sheet'!H84,0)</f>
        <v>-3380.17</v>
      </c>
      <c r="I4" s="13">
        <f>IFERROR('Data Sheet'!I84,0)</f>
        <v>-26242.9</v>
      </c>
      <c r="J4" s="13">
        <f>IFERROR('Data Sheet'!J84,0)</f>
        <v>-37006</v>
      </c>
      <c r="K4" s="13">
        <f>IFERROR('Data Sheet'!K84,0)</f>
        <v>-18786</v>
      </c>
    </row>
    <row r="5" spans="1:11" x14ac:dyDescent="0.3">
      <c r="A5" s="9" t="s">
        <v>20</v>
      </c>
      <c r="B5" s="13">
        <f>IFERROR('Data Sheet'!B85,0)</f>
        <v>-2589.48</v>
      </c>
      <c r="C5" s="13">
        <f>IFERROR('Data Sheet'!C85,0)</f>
        <v>-3166.85</v>
      </c>
      <c r="D5" s="13">
        <f>IFERROR('Data Sheet'!D85,0)</f>
        <v>729.99</v>
      </c>
      <c r="E5" s="13">
        <f>IFERROR('Data Sheet'!E85,0)</f>
        <v>6843.05</v>
      </c>
      <c r="F5" s="13">
        <f>IFERROR('Data Sheet'!F85,0)</f>
        <v>-3092</v>
      </c>
      <c r="G5" s="13">
        <f>IFERROR('Data Sheet'!G85,0)</f>
        <v>13232.21</v>
      </c>
      <c r="H5" s="13">
        <f>IFERROR('Data Sheet'!H85,0)</f>
        <v>6459</v>
      </c>
      <c r="I5" s="13">
        <f>IFERROR('Data Sheet'!I85,0)</f>
        <v>-6272.06</v>
      </c>
      <c r="J5" s="13">
        <f>IFERROR('Data Sheet'!J85,0)</f>
        <v>8128</v>
      </c>
      <c r="K5" s="13">
        <f>IFERROR('Data Sheet'!K85,0)</f>
        <v>-5666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775B-1371-4C1E-B99A-6B96C1010918}">
  <dimension ref="A1:K2"/>
  <sheetViews>
    <sheetView workbookViewId="0"/>
  </sheetViews>
  <sheetFormatPr defaultRowHeight="14.4" x14ac:dyDescent="0.3"/>
  <cols>
    <col min="1" max="1" width="23.6640625" bestFit="1" customWidth="1"/>
  </cols>
  <sheetData>
    <row r="1" spans="1:11" x14ac:dyDescent="0.3">
      <c r="A1" s="10" t="s">
        <v>62</v>
      </c>
      <c r="B1" s="11">
        <v>42430</v>
      </c>
      <c r="C1" s="11">
        <v>42795</v>
      </c>
      <c r="D1" s="11">
        <v>43160</v>
      </c>
      <c r="E1" s="11">
        <v>43525</v>
      </c>
      <c r="F1" s="11">
        <v>43891</v>
      </c>
      <c r="G1" s="11">
        <v>44256</v>
      </c>
      <c r="H1" s="11">
        <v>44621</v>
      </c>
      <c r="I1" s="11">
        <v>44986</v>
      </c>
      <c r="J1" s="11">
        <v>45352</v>
      </c>
      <c r="K1" s="11">
        <v>45717</v>
      </c>
    </row>
    <row r="2" spans="1:11" x14ac:dyDescent="0.3">
      <c r="A2" s="9" t="s">
        <v>54</v>
      </c>
      <c r="B2" s="13">
        <f>IFERROR('Data Sheet'!B93,0)</f>
        <v>288.72000000000003</v>
      </c>
      <c r="C2" s="13">
        <f>IFERROR('Data Sheet'!C93,0)</f>
        <v>288.73</v>
      </c>
      <c r="D2" s="13">
        <f>IFERROR('Data Sheet'!D93,0)</f>
        <v>288.73</v>
      </c>
      <c r="E2" s="13">
        <f>IFERROR('Data Sheet'!E93,0)</f>
        <v>288.73</v>
      </c>
      <c r="F2" s="13">
        <f>IFERROR('Data Sheet'!F93,0)</f>
        <v>308.89999999999998</v>
      </c>
      <c r="G2" s="13">
        <f>IFERROR('Data Sheet'!G93,0)</f>
        <v>332.03</v>
      </c>
      <c r="H2" s="13">
        <f>IFERROR('Data Sheet'!H93,0)</f>
        <v>332.07</v>
      </c>
      <c r="I2" s="13">
        <f>IFERROR('Data Sheet'!I93,0)</f>
        <v>332.13</v>
      </c>
      <c r="J2" s="13">
        <f>IFERROR('Data Sheet'!J93,0)</f>
        <v>332.37</v>
      </c>
      <c r="K2" s="13">
        <f>IFERROR('Data Sheet'!K93,0)</f>
        <v>368.13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/>
    </sheetView>
  </sheetViews>
  <sheetFormatPr defaultColWidth="8.77734375" defaultRowHeight="14.4" x14ac:dyDescent="0.3"/>
  <cols>
    <col min="1" max="1" width="27.6640625" style="2" bestFit="1" customWidth="1"/>
    <col min="2" max="11" width="13.44140625" style="2" bestFit="1" customWidth="1"/>
    <col min="12" max="16384" width="8.77734375" style="2"/>
  </cols>
  <sheetData>
    <row r="1" spans="1:11" s="1" customFormat="1" x14ac:dyDescent="0.3">
      <c r="A1" s="1" t="s">
        <v>0</v>
      </c>
      <c r="B1" s="1" t="s">
        <v>33</v>
      </c>
      <c r="E1" s="14" t="str">
        <f>IF(B2&lt;&gt;B3, "A NEW VERSION OF THE WORKSHEET IS AVAILABLE", "")</f>
        <v/>
      </c>
      <c r="F1" s="14"/>
      <c r="G1" s="14"/>
      <c r="H1" s="14"/>
      <c r="I1" s="14"/>
      <c r="J1" s="14"/>
      <c r="K1" s="14"/>
    </row>
    <row r="2" spans="1:11" x14ac:dyDescent="0.3">
      <c r="A2" s="1" t="s">
        <v>31</v>
      </c>
      <c r="B2" s="2">
        <v>2.1</v>
      </c>
      <c r="E2" s="15" t="s">
        <v>21</v>
      </c>
      <c r="F2" s="15"/>
      <c r="G2" s="15"/>
      <c r="H2" s="15"/>
      <c r="I2" s="15"/>
      <c r="J2" s="15"/>
      <c r="K2" s="15"/>
    </row>
    <row r="3" spans="1:11" x14ac:dyDescent="0.3">
      <c r="A3" s="1" t="s">
        <v>32</v>
      </c>
      <c r="B3" s="2">
        <v>2.1</v>
      </c>
    </row>
    <row r="4" spans="1:11" x14ac:dyDescent="0.3">
      <c r="A4" s="1"/>
    </row>
    <row r="5" spans="1:11" x14ac:dyDescent="0.3">
      <c r="A5" s="1" t="s">
        <v>34</v>
      </c>
    </row>
    <row r="6" spans="1:11" x14ac:dyDescent="0.3">
      <c r="A6" s="2" t="s">
        <v>27</v>
      </c>
      <c r="B6" s="2">
        <f>IF(B9&gt;0, B9/B8, 0)</f>
        <v>368.23313940643641</v>
      </c>
    </row>
    <row r="7" spans="1:11" x14ac:dyDescent="0.3">
      <c r="A7" s="2" t="s">
        <v>16</v>
      </c>
      <c r="B7">
        <v>2</v>
      </c>
    </row>
    <row r="8" spans="1:11" x14ac:dyDescent="0.3">
      <c r="A8" s="2" t="s">
        <v>28</v>
      </c>
      <c r="B8">
        <v>678.95</v>
      </c>
    </row>
    <row r="9" spans="1:11" x14ac:dyDescent="0.3">
      <c r="A9" s="2" t="s">
        <v>44</v>
      </c>
      <c r="B9">
        <v>250011.89</v>
      </c>
    </row>
    <row r="15" spans="1:11" x14ac:dyDescent="0.3">
      <c r="A15" s="1" t="s">
        <v>22</v>
      </c>
    </row>
    <row r="16" spans="1:11" s="6" customFormat="1" x14ac:dyDescent="0.3">
      <c r="A16" s="5" t="s">
        <v>23</v>
      </c>
      <c r="B16" s="4">
        <v>42460</v>
      </c>
      <c r="C16" s="4">
        <v>42825</v>
      </c>
      <c r="D16" s="4">
        <v>43190</v>
      </c>
      <c r="E16" s="4">
        <v>43555</v>
      </c>
      <c r="F16" s="4">
        <v>43921</v>
      </c>
      <c r="G16" s="4">
        <v>44286</v>
      </c>
      <c r="H16" s="4">
        <v>44651</v>
      </c>
      <c r="I16" s="4">
        <v>45016</v>
      </c>
      <c r="J16" s="4">
        <v>45382</v>
      </c>
      <c r="K16" s="4">
        <v>45747</v>
      </c>
    </row>
    <row r="17" spans="1:11" s="3" customFormat="1" x14ac:dyDescent="0.3">
      <c r="A17" s="3" t="s">
        <v>1</v>
      </c>
      <c r="B17">
        <v>273045.59999999998</v>
      </c>
      <c r="C17">
        <v>269692.51</v>
      </c>
      <c r="D17">
        <v>291550.48</v>
      </c>
      <c r="E17">
        <v>301938.40000000002</v>
      </c>
      <c r="F17">
        <v>261067.97</v>
      </c>
      <c r="G17">
        <v>249794.75</v>
      </c>
      <c r="H17">
        <v>278453.62</v>
      </c>
      <c r="I17">
        <v>345966.97</v>
      </c>
      <c r="J17">
        <v>434016</v>
      </c>
      <c r="K17">
        <v>439695</v>
      </c>
    </row>
    <row r="18" spans="1:11" s="3" customFormat="1" x14ac:dyDescent="0.3">
      <c r="A18" s="2" t="s">
        <v>45</v>
      </c>
      <c r="B18">
        <v>166134.01</v>
      </c>
      <c r="C18">
        <v>173294.07999999999</v>
      </c>
      <c r="D18">
        <v>187896.58</v>
      </c>
      <c r="E18">
        <v>194267.91</v>
      </c>
      <c r="F18">
        <v>164899.82</v>
      </c>
      <c r="G18">
        <v>153607.35999999999</v>
      </c>
      <c r="H18">
        <v>179295.33</v>
      </c>
      <c r="I18">
        <v>231251.26</v>
      </c>
      <c r="J18">
        <v>274321</v>
      </c>
      <c r="K18">
        <v>268950</v>
      </c>
    </row>
    <row r="19" spans="1:11" s="3" customFormat="1" x14ac:dyDescent="0.3">
      <c r="A19" s="2" t="s">
        <v>46</v>
      </c>
      <c r="B19">
        <v>2750.99</v>
      </c>
      <c r="C19">
        <v>7399.92</v>
      </c>
      <c r="D19">
        <v>2046.58</v>
      </c>
      <c r="E19">
        <v>-2053.2800000000002</v>
      </c>
      <c r="F19">
        <v>-2231.19</v>
      </c>
      <c r="G19">
        <v>-4684.16</v>
      </c>
      <c r="H19">
        <v>-1590.49</v>
      </c>
      <c r="I19">
        <v>4781.62</v>
      </c>
      <c r="J19">
        <v>1566</v>
      </c>
      <c r="K19">
        <v>-2836</v>
      </c>
    </row>
    <row r="20" spans="1:11" s="3" customFormat="1" x14ac:dyDescent="0.3">
      <c r="A20" s="2" t="s">
        <v>47</v>
      </c>
      <c r="B20">
        <v>1143.6300000000001</v>
      </c>
      <c r="C20">
        <v>1159.82</v>
      </c>
      <c r="D20">
        <v>1308.08</v>
      </c>
      <c r="E20">
        <v>1585.93</v>
      </c>
      <c r="F20">
        <v>1264.95</v>
      </c>
      <c r="G20">
        <v>1112.8699999999999</v>
      </c>
      <c r="H20">
        <v>2178.29</v>
      </c>
      <c r="I20">
        <v>2513.33</v>
      </c>
      <c r="J20">
        <v>2189</v>
      </c>
      <c r="K20">
        <v>2443</v>
      </c>
    </row>
    <row r="21" spans="1:11" s="3" customFormat="1" x14ac:dyDescent="0.3">
      <c r="A21" s="2" t="s">
        <v>48</v>
      </c>
      <c r="B21">
        <v>12101.53</v>
      </c>
      <c r="C21">
        <v>10067.370000000001</v>
      </c>
      <c r="D21">
        <v>10971.66</v>
      </c>
      <c r="E21">
        <v>11694.54</v>
      </c>
      <c r="F21">
        <v>11541.51</v>
      </c>
      <c r="G21">
        <v>8273.17</v>
      </c>
      <c r="H21">
        <v>9427.3799999999992</v>
      </c>
      <c r="I21">
        <v>11765.97</v>
      </c>
      <c r="J21">
        <v>17446</v>
      </c>
      <c r="K21">
        <v>18813</v>
      </c>
    </row>
    <row r="22" spans="1:11" s="3" customFormat="1" x14ac:dyDescent="0.3">
      <c r="A22" s="2" t="s">
        <v>49</v>
      </c>
      <c r="B22">
        <v>28880.89</v>
      </c>
      <c r="C22">
        <v>28332.89</v>
      </c>
      <c r="D22">
        <v>30300.09</v>
      </c>
      <c r="E22">
        <v>33243.870000000003</v>
      </c>
      <c r="F22">
        <v>30438.6</v>
      </c>
      <c r="G22">
        <v>27648.48</v>
      </c>
      <c r="H22">
        <v>30808.52</v>
      </c>
      <c r="I22">
        <v>33654.699999999997</v>
      </c>
      <c r="J22">
        <v>41990</v>
      </c>
      <c r="K22">
        <v>47767</v>
      </c>
    </row>
    <row r="23" spans="1:11" s="3" customFormat="1" x14ac:dyDescent="0.3">
      <c r="A23" s="2" t="s">
        <v>50</v>
      </c>
      <c r="B23">
        <v>21991.9</v>
      </c>
      <c r="C23">
        <v>30039.38</v>
      </c>
      <c r="D23">
        <v>31004.58</v>
      </c>
      <c r="E23">
        <v>32719.8</v>
      </c>
      <c r="F23">
        <v>29248.32</v>
      </c>
      <c r="G23">
        <v>23015.79</v>
      </c>
      <c r="H23">
        <v>29205.4</v>
      </c>
      <c r="I23">
        <v>34839.19</v>
      </c>
      <c r="J23">
        <v>42765</v>
      </c>
      <c r="K23">
        <v>47099</v>
      </c>
    </row>
    <row r="24" spans="1:11" s="3" customFormat="1" x14ac:dyDescent="0.3">
      <c r="A24" s="2" t="s">
        <v>51</v>
      </c>
      <c r="B24">
        <v>7149.38</v>
      </c>
      <c r="C24">
        <v>4610.2</v>
      </c>
      <c r="D24">
        <v>658.39</v>
      </c>
      <c r="E24">
        <v>1708.74</v>
      </c>
      <c r="F24">
        <v>3456.51</v>
      </c>
      <c r="G24">
        <v>-834.51</v>
      </c>
      <c r="H24">
        <v>1228.1199999999999</v>
      </c>
      <c r="I24">
        <v>4908.34</v>
      </c>
      <c r="J24">
        <v>-953</v>
      </c>
      <c r="K24">
        <v>-3429</v>
      </c>
    </row>
    <row r="25" spans="1:11" s="3" customFormat="1" x14ac:dyDescent="0.3">
      <c r="A25" s="3" t="s">
        <v>4</v>
      </c>
      <c r="B25">
        <v>-2669.62</v>
      </c>
      <c r="C25">
        <v>1869.1</v>
      </c>
      <c r="D25">
        <v>5932.73</v>
      </c>
      <c r="E25">
        <v>-26686.25</v>
      </c>
      <c r="F25">
        <v>101.71</v>
      </c>
      <c r="G25">
        <v>-11117.83</v>
      </c>
      <c r="H25">
        <v>2424.0500000000002</v>
      </c>
      <c r="I25">
        <v>6663.97</v>
      </c>
      <c r="J25">
        <v>4792</v>
      </c>
      <c r="K25">
        <v>11774</v>
      </c>
    </row>
    <row r="26" spans="1:11" s="3" customFormat="1" x14ac:dyDescent="0.3">
      <c r="A26" s="3" t="s">
        <v>5</v>
      </c>
      <c r="B26">
        <v>16710.78</v>
      </c>
      <c r="C26">
        <v>17904.990000000002</v>
      </c>
      <c r="D26">
        <v>21553.59</v>
      </c>
      <c r="E26">
        <v>23590.63</v>
      </c>
      <c r="F26">
        <v>21425.43</v>
      </c>
      <c r="G26">
        <v>23546.71</v>
      </c>
      <c r="H26">
        <v>24835.69</v>
      </c>
      <c r="I26">
        <v>24860.36</v>
      </c>
      <c r="J26">
        <v>27239</v>
      </c>
      <c r="K26">
        <v>23256</v>
      </c>
    </row>
    <row r="27" spans="1:11" s="3" customFormat="1" x14ac:dyDescent="0.3">
      <c r="A27" s="3" t="s">
        <v>6</v>
      </c>
      <c r="B27">
        <v>4889.08</v>
      </c>
      <c r="C27">
        <v>4238.01</v>
      </c>
      <c r="D27">
        <v>4681.79</v>
      </c>
      <c r="E27">
        <v>5758.6</v>
      </c>
      <c r="F27">
        <v>7243.33</v>
      </c>
      <c r="G27">
        <v>8097.17</v>
      </c>
      <c r="H27">
        <v>9311.86</v>
      </c>
      <c r="I27">
        <v>10225.48</v>
      </c>
      <c r="J27">
        <v>7594</v>
      </c>
      <c r="K27">
        <v>5083</v>
      </c>
    </row>
    <row r="28" spans="1:11" s="3" customFormat="1" x14ac:dyDescent="0.3">
      <c r="A28" s="3" t="s">
        <v>7</v>
      </c>
      <c r="B28">
        <v>14125.77</v>
      </c>
      <c r="C28">
        <v>9314.7900000000009</v>
      </c>
      <c r="D28">
        <v>11155.03</v>
      </c>
      <c r="E28">
        <v>-31371.15</v>
      </c>
      <c r="F28">
        <v>-10579.98</v>
      </c>
      <c r="G28">
        <v>-10474.280000000001</v>
      </c>
      <c r="H28">
        <v>-7003.41</v>
      </c>
      <c r="I28">
        <v>3393.93</v>
      </c>
      <c r="J28">
        <v>27783</v>
      </c>
      <c r="K28">
        <v>38651</v>
      </c>
    </row>
    <row r="29" spans="1:11" s="3" customFormat="1" x14ac:dyDescent="0.3">
      <c r="A29" s="3" t="s">
        <v>8</v>
      </c>
      <c r="B29">
        <v>3025.05</v>
      </c>
      <c r="C29">
        <v>3251.23</v>
      </c>
      <c r="D29">
        <v>4341.93</v>
      </c>
      <c r="E29">
        <v>-2437.4499999999998</v>
      </c>
      <c r="F29">
        <v>395.25</v>
      </c>
      <c r="G29">
        <v>2541.86</v>
      </c>
      <c r="H29">
        <v>4231.29</v>
      </c>
      <c r="I29">
        <v>704.06</v>
      </c>
      <c r="J29">
        <v>-4024</v>
      </c>
      <c r="K29">
        <v>10502</v>
      </c>
    </row>
    <row r="30" spans="1:11" s="3" customFormat="1" x14ac:dyDescent="0.3">
      <c r="A30" s="3" t="s">
        <v>9</v>
      </c>
      <c r="B30">
        <v>11579.31</v>
      </c>
      <c r="C30">
        <v>7454.36</v>
      </c>
      <c r="D30">
        <v>8988.91</v>
      </c>
      <c r="E30">
        <v>-28826.23</v>
      </c>
      <c r="F30">
        <v>-12070.85</v>
      </c>
      <c r="G30">
        <v>-13451.39</v>
      </c>
      <c r="H30">
        <v>-11441.47</v>
      </c>
      <c r="I30">
        <v>2414.29</v>
      </c>
      <c r="J30">
        <v>31399</v>
      </c>
      <c r="K30">
        <v>27830</v>
      </c>
    </row>
    <row r="31" spans="1:11" s="3" customFormat="1" x14ac:dyDescent="0.3">
      <c r="A31" s="3" t="s">
        <v>35</v>
      </c>
      <c r="B31">
        <v>67.92</v>
      </c>
      <c r="I31">
        <v>766.02</v>
      </c>
      <c r="J31">
        <v>2301</v>
      </c>
      <c r="K31">
        <v>2208</v>
      </c>
    </row>
    <row r="32" spans="1:11" s="3" customFormat="1" x14ac:dyDescent="0.3"/>
    <row r="33" spans="1:11" x14ac:dyDescent="0.3">
      <c r="A33" s="9" t="s">
        <v>60</v>
      </c>
      <c r="B33" s="2">
        <f>IFERROR((B30+B27+B29+B26),0)</f>
        <v>36204.22</v>
      </c>
      <c r="C33" s="2">
        <f t="shared" ref="C33:K33" si="0">IFERROR((C30+C27+C29+C26),0)</f>
        <v>32848.589999999997</v>
      </c>
      <c r="D33" s="2">
        <f t="shared" si="0"/>
        <v>39566.22</v>
      </c>
      <c r="E33" s="2">
        <f t="shared" si="0"/>
        <v>-1914.4499999999971</v>
      </c>
      <c r="F33" s="2">
        <f t="shared" si="0"/>
        <v>16993.16</v>
      </c>
      <c r="G33" s="2">
        <f t="shared" si="0"/>
        <v>20734.349999999999</v>
      </c>
      <c r="H33" s="2">
        <f t="shared" si="0"/>
        <v>26937.37</v>
      </c>
      <c r="I33" s="2">
        <f t="shared" si="0"/>
        <v>38204.19</v>
      </c>
      <c r="J33" s="2">
        <f t="shared" si="0"/>
        <v>62208</v>
      </c>
      <c r="K33" s="2">
        <f t="shared" si="0"/>
        <v>66671</v>
      </c>
    </row>
    <row r="34" spans="1:11" x14ac:dyDescent="0.3">
      <c r="A34" s="9" t="s">
        <v>30</v>
      </c>
      <c r="B34" s="2">
        <f>IFERROR((B30/B93),0)</f>
        <v>40.105673316708227</v>
      </c>
      <c r="C34" s="2">
        <f t="shared" ref="C34:K34" si="1">IFERROR((C30/C93),0)</f>
        <v>25.817753610639695</v>
      </c>
      <c r="D34" s="2">
        <f t="shared" si="1"/>
        <v>31.132580611644094</v>
      </c>
      <c r="E34" s="2">
        <f t="shared" si="1"/>
        <v>-99.838014754268684</v>
      </c>
      <c r="F34" s="2">
        <f t="shared" si="1"/>
        <v>-39.076885723535128</v>
      </c>
      <c r="G34" s="2">
        <f t="shared" si="1"/>
        <v>-40.512574164985097</v>
      </c>
      <c r="H34" s="2">
        <f t="shared" si="1"/>
        <v>-34.454994428885477</v>
      </c>
      <c r="I34" s="2">
        <f t="shared" si="1"/>
        <v>7.2691114924878812</v>
      </c>
      <c r="J34" s="2">
        <f t="shared" si="1"/>
        <v>94.470018353040288</v>
      </c>
      <c r="K34" s="2">
        <f t="shared" si="1"/>
        <v>75.598294080895343</v>
      </c>
    </row>
    <row r="35" spans="1:11" x14ac:dyDescent="0.3">
      <c r="A35" s="3"/>
    </row>
    <row r="36" spans="1:11" x14ac:dyDescent="0.3">
      <c r="A36" s="3"/>
    </row>
    <row r="37" spans="1:11" x14ac:dyDescent="0.3">
      <c r="A37" s="3"/>
    </row>
    <row r="38" spans="1:11" x14ac:dyDescent="0.3">
      <c r="A38" s="3"/>
    </row>
    <row r="39" spans="1:11" x14ac:dyDescent="0.3">
      <c r="A39" s="3"/>
    </row>
    <row r="40" spans="1:11" x14ac:dyDescent="0.3">
      <c r="A40" s="1" t="s">
        <v>24</v>
      </c>
    </row>
    <row r="41" spans="1:11" s="6" customFormat="1" x14ac:dyDescent="0.3">
      <c r="A41" s="5" t="s">
        <v>23</v>
      </c>
      <c r="B41" s="4">
        <v>45016</v>
      </c>
      <c r="C41" s="4">
        <v>45107</v>
      </c>
      <c r="D41" s="4">
        <v>45199</v>
      </c>
      <c r="E41" s="4">
        <v>45291</v>
      </c>
      <c r="F41" s="4">
        <v>45382</v>
      </c>
      <c r="G41" s="4">
        <v>45473</v>
      </c>
      <c r="H41" s="4">
        <v>45565</v>
      </c>
      <c r="I41" s="4">
        <v>45657</v>
      </c>
      <c r="J41" s="4">
        <v>45747</v>
      </c>
      <c r="K41" s="4">
        <v>45838</v>
      </c>
    </row>
    <row r="42" spans="1:11" s="3" customFormat="1" x14ac:dyDescent="0.3">
      <c r="A42" s="3" t="s">
        <v>1</v>
      </c>
      <c r="B42">
        <v>105932.35</v>
      </c>
      <c r="C42">
        <v>102236</v>
      </c>
      <c r="D42">
        <v>105129</v>
      </c>
      <c r="E42">
        <v>110577</v>
      </c>
      <c r="F42">
        <v>119033</v>
      </c>
      <c r="G42">
        <v>107102</v>
      </c>
      <c r="H42">
        <v>101450</v>
      </c>
      <c r="I42">
        <v>112608</v>
      </c>
      <c r="J42">
        <v>119503</v>
      </c>
      <c r="K42">
        <v>104407</v>
      </c>
    </row>
    <row r="43" spans="1:11" s="3" customFormat="1" x14ac:dyDescent="0.3">
      <c r="A43" s="3" t="s">
        <v>2</v>
      </c>
      <c r="B43">
        <v>92817.95</v>
      </c>
      <c r="C43">
        <v>89019</v>
      </c>
      <c r="D43">
        <v>91362</v>
      </c>
      <c r="E43">
        <v>95159</v>
      </c>
      <c r="F43">
        <v>102348</v>
      </c>
      <c r="G43">
        <v>91854</v>
      </c>
      <c r="H43">
        <v>89291</v>
      </c>
      <c r="I43">
        <v>100185</v>
      </c>
      <c r="J43">
        <v>102685</v>
      </c>
      <c r="K43">
        <v>94183</v>
      </c>
    </row>
    <row r="44" spans="1:11" s="3" customFormat="1" x14ac:dyDescent="0.3">
      <c r="A44" s="3" t="s">
        <v>4</v>
      </c>
      <c r="B44">
        <v>1452.86</v>
      </c>
      <c r="C44">
        <v>895</v>
      </c>
      <c r="D44">
        <v>1557</v>
      </c>
      <c r="E44">
        <v>1604</v>
      </c>
      <c r="F44">
        <v>1412</v>
      </c>
      <c r="G44">
        <v>6553</v>
      </c>
      <c r="H44">
        <v>1647</v>
      </c>
      <c r="I44">
        <v>1700</v>
      </c>
      <c r="J44">
        <v>1057</v>
      </c>
      <c r="K44">
        <v>1595</v>
      </c>
    </row>
    <row r="45" spans="1:11" s="3" customFormat="1" x14ac:dyDescent="0.3">
      <c r="A45" s="3" t="s">
        <v>5</v>
      </c>
      <c r="B45">
        <v>7050.2</v>
      </c>
      <c r="C45">
        <v>6633</v>
      </c>
      <c r="D45">
        <v>6637</v>
      </c>
      <c r="E45">
        <v>6850</v>
      </c>
      <c r="F45">
        <v>7143</v>
      </c>
      <c r="G45">
        <v>6565</v>
      </c>
      <c r="H45">
        <v>6005</v>
      </c>
      <c r="I45">
        <v>5399</v>
      </c>
      <c r="J45">
        <v>5295</v>
      </c>
      <c r="K45">
        <v>5320</v>
      </c>
    </row>
    <row r="46" spans="1:11" s="3" customFormat="1" x14ac:dyDescent="0.3">
      <c r="A46" s="3" t="s">
        <v>6</v>
      </c>
      <c r="B46">
        <v>2641.67</v>
      </c>
      <c r="C46">
        <v>2615</v>
      </c>
      <c r="D46">
        <v>2652</v>
      </c>
      <c r="E46">
        <v>2485</v>
      </c>
      <c r="F46">
        <v>1645</v>
      </c>
      <c r="G46">
        <v>1471</v>
      </c>
      <c r="H46">
        <v>2034</v>
      </c>
      <c r="I46">
        <v>1119</v>
      </c>
      <c r="J46">
        <v>1076</v>
      </c>
      <c r="K46">
        <v>938</v>
      </c>
    </row>
    <row r="47" spans="1:11" s="3" customFormat="1" x14ac:dyDescent="0.3">
      <c r="A47" s="3" t="s">
        <v>7</v>
      </c>
      <c r="B47">
        <v>4875.3900000000003</v>
      </c>
      <c r="C47">
        <v>4864</v>
      </c>
      <c r="D47">
        <v>6035</v>
      </c>
      <c r="E47">
        <v>7687</v>
      </c>
      <c r="F47">
        <v>9309</v>
      </c>
      <c r="G47">
        <v>13765</v>
      </c>
      <c r="H47">
        <v>5767</v>
      </c>
      <c r="I47">
        <v>7605</v>
      </c>
      <c r="J47">
        <v>11504</v>
      </c>
      <c r="K47">
        <v>5561</v>
      </c>
    </row>
    <row r="48" spans="1:11" s="3" customFormat="1" x14ac:dyDescent="0.3">
      <c r="A48" s="3" t="s">
        <v>8</v>
      </c>
      <c r="B48">
        <v>-620.65</v>
      </c>
      <c r="C48">
        <v>1563</v>
      </c>
      <c r="D48">
        <v>2203</v>
      </c>
      <c r="E48">
        <v>542</v>
      </c>
      <c r="F48">
        <v>-8219</v>
      </c>
      <c r="G48">
        <v>3178</v>
      </c>
      <c r="H48">
        <v>2317</v>
      </c>
      <c r="I48">
        <v>2120</v>
      </c>
      <c r="J48">
        <v>2948</v>
      </c>
      <c r="K48">
        <v>1558</v>
      </c>
    </row>
    <row r="49" spans="1:11" s="3" customFormat="1" x14ac:dyDescent="0.3">
      <c r="A49" s="3" t="s">
        <v>9</v>
      </c>
      <c r="B49">
        <v>5407.79</v>
      </c>
      <c r="C49">
        <v>3203</v>
      </c>
      <c r="D49">
        <v>3764</v>
      </c>
      <c r="E49">
        <v>7025</v>
      </c>
      <c r="F49">
        <v>17407</v>
      </c>
      <c r="G49">
        <v>10514</v>
      </c>
      <c r="H49">
        <v>3343</v>
      </c>
      <c r="I49">
        <v>5406</v>
      </c>
      <c r="J49">
        <v>8470</v>
      </c>
      <c r="K49">
        <v>3924</v>
      </c>
    </row>
    <row r="50" spans="1:11" x14ac:dyDescent="0.3">
      <c r="A50" s="3" t="s">
        <v>3</v>
      </c>
      <c r="B50">
        <v>13114.4</v>
      </c>
      <c r="C50">
        <v>13217</v>
      </c>
      <c r="D50">
        <v>13767</v>
      </c>
      <c r="E50">
        <v>15418</v>
      </c>
      <c r="F50">
        <v>16685</v>
      </c>
      <c r="G50">
        <v>15248</v>
      </c>
      <c r="H50">
        <v>12159</v>
      </c>
      <c r="I50">
        <v>12423</v>
      </c>
      <c r="J50">
        <v>16818</v>
      </c>
      <c r="K50">
        <v>10224</v>
      </c>
    </row>
    <row r="51" spans="1:11" x14ac:dyDescent="0.3">
      <c r="A51" s="3"/>
    </row>
    <row r="52" spans="1:11" x14ac:dyDescent="0.3">
      <c r="A52" s="3"/>
    </row>
    <row r="53" spans="1:11" x14ac:dyDescent="0.3">
      <c r="A53" s="3"/>
    </row>
    <row r="54" spans="1:11" x14ac:dyDescent="0.3">
      <c r="A54" s="3"/>
    </row>
    <row r="55" spans="1:11" x14ac:dyDescent="0.3">
      <c r="A55" s="1" t="s">
        <v>25</v>
      </c>
    </row>
    <row r="56" spans="1:11" s="6" customFormat="1" x14ac:dyDescent="0.3">
      <c r="A56" s="5" t="s">
        <v>23</v>
      </c>
      <c r="B56" s="4">
        <v>42460</v>
      </c>
      <c r="C56" s="4">
        <v>42825</v>
      </c>
      <c r="D56" s="4">
        <v>43190</v>
      </c>
      <c r="E56" s="4">
        <v>43555</v>
      </c>
      <c r="F56" s="4">
        <v>43921</v>
      </c>
      <c r="G56" s="4">
        <v>44286</v>
      </c>
      <c r="H56" s="4">
        <v>44651</v>
      </c>
      <c r="I56" s="4">
        <v>45016</v>
      </c>
      <c r="J56" s="4">
        <v>45382</v>
      </c>
      <c r="K56" s="4">
        <v>45747</v>
      </c>
    </row>
    <row r="57" spans="1:11" x14ac:dyDescent="0.3">
      <c r="A57" s="3" t="s">
        <v>10</v>
      </c>
      <c r="B57">
        <v>679.18</v>
      </c>
      <c r="C57">
        <v>679.22</v>
      </c>
      <c r="D57">
        <v>679.22</v>
      </c>
      <c r="E57">
        <v>679.22</v>
      </c>
      <c r="F57">
        <v>719.54</v>
      </c>
      <c r="G57">
        <v>765.81</v>
      </c>
      <c r="H57">
        <v>765.88</v>
      </c>
      <c r="I57">
        <v>766.02</v>
      </c>
      <c r="J57">
        <v>767</v>
      </c>
      <c r="K57">
        <v>736</v>
      </c>
    </row>
    <row r="58" spans="1:11" x14ac:dyDescent="0.3">
      <c r="A58" s="3" t="s">
        <v>11</v>
      </c>
      <c r="B58">
        <v>78273.23</v>
      </c>
      <c r="C58">
        <v>57382.67</v>
      </c>
      <c r="D58">
        <v>94748.69</v>
      </c>
      <c r="E58">
        <v>59500.34</v>
      </c>
      <c r="F58">
        <v>62358.99</v>
      </c>
      <c r="G58">
        <v>54480.91</v>
      </c>
      <c r="H58">
        <v>43795.360000000001</v>
      </c>
      <c r="I58">
        <v>44555.77</v>
      </c>
      <c r="J58">
        <v>84151</v>
      </c>
      <c r="K58">
        <v>115408</v>
      </c>
    </row>
    <row r="59" spans="1:11" x14ac:dyDescent="0.3">
      <c r="A59" s="3" t="s">
        <v>36</v>
      </c>
      <c r="B59">
        <v>69359.960000000006</v>
      </c>
      <c r="C59">
        <v>78603.98</v>
      </c>
      <c r="D59">
        <v>88950.47</v>
      </c>
      <c r="E59">
        <v>106175.34</v>
      </c>
      <c r="F59">
        <v>124787.64</v>
      </c>
      <c r="G59">
        <v>142130.57</v>
      </c>
      <c r="H59">
        <v>146449.03</v>
      </c>
      <c r="I59">
        <v>134113.44</v>
      </c>
      <c r="J59">
        <v>107264</v>
      </c>
      <c r="K59">
        <v>71540</v>
      </c>
    </row>
    <row r="60" spans="1:11" x14ac:dyDescent="0.3">
      <c r="A60" s="3" t="s">
        <v>37</v>
      </c>
      <c r="B60">
        <v>114871.75</v>
      </c>
      <c r="C60">
        <v>135914.49</v>
      </c>
      <c r="D60">
        <v>142813.43</v>
      </c>
      <c r="E60">
        <v>139348.59</v>
      </c>
      <c r="F60">
        <v>132313.22</v>
      </c>
      <c r="G60">
        <v>144192.62</v>
      </c>
      <c r="H60">
        <v>138051.22</v>
      </c>
      <c r="I60">
        <v>155239.20000000001</v>
      </c>
      <c r="J60">
        <v>177339</v>
      </c>
      <c r="K60">
        <v>189289</v>
      </c>
    </row>
    <row r="61" spans="1:11" s="1" customFormat="1" x14ac:dyDescent="0.3">
      <c r="A61" s="1" t="s">
        <v>12</v>
      </c>
      <c r="B61">
        <v>263184.12</v>
      </c>
      <c r="C61">
        <v>272580.36</v>
      </c>
      <c r="D61">
        <v>327191.81</v>
      </c>
      <c r="E61">
        <v>305703.49</v>
      </c>
      <c r="F61">
        <v>320179.39</v>
      </c>
      <c r="G61">
        <v>341569.91</v>
      </c>
      <c r="H61">
        <v>329061.49</v>
      </c>
      <c r="I61">
        <v>334674.43</v>
      </c>
      <c r="J61">
        <v>369521</v>
      </c>
      <c r="K61">
        <v>376973</v>
      </c>
    </row>
    <row r="62" spans="1:11" x14ac:dyDescent="0.3">
      <c r="A62" s="3" t="s">
        <v>13</v>
      </c>
      <c r="B62">
        <v>107231.76</v>
      </c>
      <c r="C62">
        <v>95944.08</v>
      </c>
      <c r="D62">
        <v>121413.86</v>
      </c>
      <c r="E62">
        <v>111234.47</v>
      </c>
      <c r="F62">
        <v>127107.14</v>
      </c>
      <c r="G62">
        <v>138707.60999999999</v>
      </c>
      <c r="H62">
        <v>138855.45000000001</v>
      </c>
      <c r="I62">
        <v>132079.76</v>
      </c>
      <c r="J62">
        <v>121285</v>
      </c>
      <c r="K62">
        <v>115697</v>
      </c>
    </row>
    <row r="63" spans="1:11" x14ac:dyDescent="0.3">
      <c r="A63" s="3" t="s">
        <v>14</v>
      </c>
      <c r="B63">
        <v>25918.94</v>
      </c>
      <c r="C63">
        <v>33698.839999999997</v>
      </c>
      <c r="D63">
        <v>40033.5</v>
      </c>
      <c r="E63">
        <v>31883.84</v>
      </c>
      <c r="F63">
        <v>35622.29</v>
      </c>
      <c r="G63">
        <v>20963.93</v>
      </c>
      <c r="H63">
        <v>10251.09</v>
      </c>
      <c r="I63">
        <v>14274.5</v>
      </c>
      <c r="J63">
        <v>35698</v>
      </c>
      <c r="K63">
        <v>65806</v>
      </c>
    </row>
    <row r="64" spans="1:11" x14ac:dyDescent="0.3">
      <c r="A64" s="3" t="s">
        <v>15</v>
      </c>
      <c r="B64">
        <v>23767.02</v>
      </c>
      <c r="C64">
        <v>20337.919999999998</v>
      </c>
      <c r="D64">
        <v>20812.75</v>
      </c>
      <c r="E64">
        <v>15770.72</v>
      </c>
      <c r="F64">
        <v>16308.48</v>
      </c>
      <c r="G64">
        <v>24620.28</v>
      </c>
      <c r="H64">
        <v>29379.53</v>
      </c>
      <c r="I64">
        <v>26379.16</v>
      </c>
      <c r="J64">
        <v>22971</v>
      </c>
      <c r="K64">
        <v>35656</v>
      </c>
    </row>
    <row r="65" spans="1:11" x14ac:dyDescent="0.3">
      <c r="A65" s="3" t="s">
        <v>38</v>
      </c>
      <c r="B65">
        <v>106266.4</v>
      </c>
      <c r="C65">
        <v>122599.52</v>
      </c>
      <c r="D65">
        <v>144931.70000000001</v>
      </c>
      <c r="E65">
        <v>146814.46</v>
      </c>
      <c r="F65">
        <v>141141.48000000001</v>
      </c>
      <c r="G65">
        <v>157278.09</v>
      </c>
      <c r="H65">
        <v>150575.42000000001</v>
      </c>
      <c r="I65">
        <v>161941.01</v>
      </c>
      <c r="J65">
        <v>189567</v>
      </c>
      <c r="K65">
        <v>159814</v>
      </c>
    </row>
    <row r="66" spans="1:11" s="1" customFormat="1" x14ac:dyDescent="0.3">
      <c r="A66" s="1" t="s">
        <v>12</v>
      </c>
      <c r="B66">
        <v>263184.12</v>
      </c>
      <c r="C66">
        <v>272580.36</v>
      </c>
      <c r="D66">
        <v>327191.81</v>
      </c>
      <c r="E66">
        <v>305703.49</v>
      </c>
      <c r="F66">
        <v>320179.39</v>
      </c>
      <c r="G66">
        <v>341569.91</v>
      </c>
      <c r="H66">
        <v>329061.49</v>
      </c>
      <c r="I66">
        <v>334674.43</v>
      </c>
      <c r="J66">
        <v>369521</v>
      </c>
      <c r="K66">
        <v>376973</v>
      </c>
    </row>
    <row r="67" spans="1:11" s="3" customFormat="1" x14ac:dyDescent="0.3">
      <c r="A67" s="3" t="s">
        <v>43</v>
      </c>
      <c r="B67">
        <v>13570.91</v>
      </c>
      <c r="C67">
        <v>14075.55</v>
      </c>
      <c r="D67">
        <v>19893.3</v>
      </c>
      <c r="E67">
        <v>18996.169999999998</v>
      </c>
      <c r="F67">
        <v>11172.69</v>
      </c>
      <c r="G67">
        <v>12679.08</v>
      </c>
      <c r="H67">
        <v>12442.12</v>
      </c>
      <c r="I67">
        <v>15737.97</v>
      </c>
      <c r="J67">
        <v>16952</v>
      </c>
      <c r="K67">
        <v>13248</v>
      </c>
    </row>
    <row r="68" spans="1:11" x14ac:dyDescent="0.3">
      <c r="A68" s="3" t="s">
        <v>29</v>
      </c>
      <c r="B68">
        <v>32655.73</v>
      </c>
      <c r="C68">
        <v>35085.31</v>
      </c>
      <c r="D68">
        <v>42137.63</v>
      </c>
      <c r="E68">
        <v>39013.730000000003</v>
      </c>
      <c r="F68">
        <v>37456.879999999997</v>
      </c>
      <c r="G68">
        <v>36088.589999999997</v>
      </c>
      <c r="H68">
        <v>35240.339999999997</v>
      </c>
      <c r="I68">
        <v>40755.39</v>
      </c>
      <c r="J68">
        <v>47788</v>
      </c>
      <c r="K68">
        <v>47269</v>
      </c>
    </row>
    <row r="69" spans="1:11" x14ac:dyDescent="0.3">
      <c r="A69" s="2" t="s">
        <v>52</v>
      </c>
      <c r="B69">
        <v>30460.400000000001</v>
      </c>
      <c r="C69">
        <v>36077.879999999997</v>
      </c>
      <c r="D69">
        <v>34613.910000000003</v>
      </c>
      <c r="E69">
        <v>32648.82</v>
      </c>
      <c r="F69">
        <v>33726.97</v>
      </c>
      <c r="G69">
        <v>46792.46</v>
      </c>
      <c r="H69">
        <v>40669.19</v>
      </c>
      <c r="I69">
        <v>37015.56</v>
      </c>
      <c r="J69">
        <v>45807</v>
      </c>
      <c r="K69">
        <v>40834</v>
      </c>
    </row>
    <row r="70" spans="1:11" x14ac:dyDescent="0.3">
      <c r="A70" s="2" t="s">
        <v>39</v>
      </c>
      <c r="B70">
        <v>3395930306</v>
      </c>
      <c r="C70">
        <v>3396100719</v>
      </c>
      <c r="D70">
        <v>3396100719</v>
      </c>
      <c r="E70">
        <v>3396100719</v>
      </c>
      <c r="F70">
        <v>3597726185</v>
      </c>
      <c r="G70">
        <v>3829060661</v>
      </c>
      <c r="H70">
        <v>3829414903</v>
      </c>
      <c r="I70">
        <v>3830097221</v>
      </c>
      <c r="J70">
        <v>3832491897</v>
      </c>
      <c r="K70">
        <v>3681348742</v>
      </c>
    </row>
    <row r="71" spans="1:11" x14ac:dyDescent="0.3">
      <c r="A71" s="2" t="s">
        <v>40</v>
      </c>
    </row>
    <row r="72" spans="1:11" x14ac:dyDescent="0.3">
      <c r="A72" s="2" t="s">
        <v>53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3"/>
    </row>
    <row r="75" spans="1:11" x14ac:dyDescent="0.3">
      <c r="A75" s="3"/>
    </row>
    <row r="76" spans="1:11" x14ac:dyDescent="0.3">
      <c r="A76" s="3"/>
    </row>
    <row r="77" spans="1:11" x14ac:dyDescent="0.3">
      <c r="A77" s="3"/>
    </row>
    <row r="78" spans="1:11" x14ac:dyDescent="0.3">
      <c r="A78" s="3"/>
    </row>
    <row r="79" spans="1:11" x14ac:dyDescent="0.3">
      <c r="A79" s="3"/>
    </row>
    <row r="80" spans="1:11" x14ac:dyDescent="0.3">
      <c r="A80" s="1" t="s">
        <v>26</v>
      </c>
    </row>
    <row r="81" spans="1:11" s="6" customFormat="1" x14ac:dyDescent="0.3">
      <c r="A81" s="5" t="s">
        <v>23</v>
      </c>
      <c r="B81" s="4">
        <v>42460</v>
      </c>
      <c r="C81" s="4">
        <v>42825</v>
      </c>
      <c r="D81" s="4">
        <v>43190</v>
      </c>
      <c r="E81" s="4">
        <v>43555</v>
      </c>
      <c r="F81" s="4">
        <v>43921</v>
      </c>
      <c r="G81" s="4">
        <v>44286</v>
      </c>
      <c r="H81" s="4">
        <v>44651</v>
      </c>
      <c r="I81" s="4">
        <v>45016</v>
      </c>
      <c r="J81" s="4">
        <v>45382</v>
      </c>
      <c r="K81" s="4">
        <v>45747</v>
      </c>
    </row>
    <row r="82" spans="1:11" s="1" customFormat="1" x14ac:dyDescent="0.3">
      <c r="A82" s="3" t="s">
        <v>17</v>
      </c>
      <c r="B82">
        <v>37899.54</v>
      </c>
      <c r="C82">
        <v>30199.25</v>
      </c>
      <c r="D82">
        <v>23857.42</v>
      </c>
      <c r="E82">
        <v>18890.75</v>
      </c>
      <c r="F82">
        <v>26632.94</v>
      </c>
      <c r="G82">
        <v>29000.51</v>
      </c>
      <c r="H82">
        <v>14282.83</v>
      </c>
      <c r="I82">
        <v>35388.01</v>
      </c>
      <c r="J82">
        <v>67915</v>
      </c>
      <c r="K82">
        <v>63102</v>
      </c>
    </row>
    <row r="83" spans="1:11" s="3" customFormat="1" x14ac:dyDescent="0.3">
      <c r="A83" s="3" t="s">
        <v>18</v>
      </c>
      <c r="B83">
        <v>-36693.9</v>
      </c>
      <c r="C83">
        <v>-39571.4</v>
      </c>
      <c r="D83">
        <v>-25139.14</v>
      </c>
      <c r="E83">
        <v>-20878.07</v>
      </c>
      <c r="F83">
        <v>-33114.550000000003</v>
      </c>
      <c r="G83">
        <v>-25672.5</v>
      </c>
      <c r="H83">
        <v>-4443.66</v>
      </c>
      <c r="I83">
        <v>-15417.17</v>
      </c>
      <c r="J83">
        <v>-22781</v>
      </c>
      <c r="K83">
        <v>-49982</v>
      </c>
    </row>
    <row r="84" spans="1:11" s="3" customFormat="1" x14ac:dyDescent="0.3">
      <c r="A84" s="3" t="s">
        <v>19</v>
      </c>
      <c r="B84">
        <v>-3795.12</v>
      </c>
      <c r="C84">
        <v>6205.3</v>
      </c>
      <c r="D84">
        <v>2011.71</v>
      </c>
      <c r="E84">
        <v>8830.3700000000008</v>
      </c>
      <c r="F84">
        <v>3389.61</v>
      </c>
      <c r="G84">
        <v>9904.2000000000007</v>
      </c>
      <c r="H84">
        <v>-3380.17</v>
      </c>
      <c r="I84">
        <v>-26242.9</v>
      </c>
      <c r="J84">
        <v>-37006</v>
      </c>
      <c r="K84">
        <v>-18786</v>
      </c>
    </row>
    <row r="85" spans="1:11" s="1" customFormat="1" x14ac:dyDescent="0.3">
      <c r="A85" s="3" t="s">
        <v>20</v>
      </c>
      <c r="B85">
        <v>-2589.48</v>
      </c>
      <c r="C85">
        <v>-3166.85</v>
      </c>
      <c r="D85">
        <v>729.99</v>
      </c>
      <c r="E85">
        <v>6843.05</v>
      </c>
      <c r="F85">
        <v>-3092</v>
      </c>
      <c r="G85">
        <v>13232.21</v>
      </c>
      <c r="H85">
        <v>6459</v>
      </c>
      <c r="I85">
        <v>-6272.06</v>
      </c>
      <c r="J85">
        <v>8128</v>
      </c>
      <c r="K85">
        <v>-5666</v>
      </c>
    </row>
    <row r="86" spans="1:11" x14ac:dyDescent="0.3">
      <c r="A86" s="3"/>
    </row>
    <row r="87" spans="1:11" x14ac:dyDescent="0.3">
      <c r="A87" s="3"/>
    </row>
    <row r="88" spans="1:11" x14ac:dyDescent="0.3">
      <c r="A88" s="3"/>
    </row>
    <row r="89" spans="1:11" x14ac:dyDescent="0.3">
      <c r="A89" s="3"/>
    </row>
    <row r="90" spans="1:11" s="1" customFormat="1" x14ac:dyDescent="0.3">
      <c r="A90" s="1" t="s">
        <v>42</v>
      </c>
      <c r="B90">
        <v>386.6</v>
      </c>
      <c r="C90">
        <v>465.85</v>
      </c>
      <c r="D90">
        <v>326.85000000000002</v>
      </c>
      <c r="E90">
        <v>174.25</v>
      </c>
      <c r="F90">
        <v>71.05</v>
      </c>
      <c r="G90">
        <v>301.8</v>
      </c>
      <c r="H90">
        <v>433.75</v>
      </c>
      <c r="I90">
        <v>420.8</v>
      </c>
      <c r="J90">
        <v>992.8</v>
      </c>
      <c r="K90">
        <v>674.45</v>
      </c>
    </row>
    <row r="92" spans="1:11" s="1" customFormat="1" x14ac:dyDescent="0.3">
      <c r="A92" s="1" t="s">
        <v>41</v>
      </c>
    </row>
    <row r="93" spans="1:11" x14ac:dyDescent="0.3">
      <c r="A93" s="2" t="s">
        <v>54</v>
      </c>
      <c r="B93" s="7">
        <v>288.72000000000003</v>
      </c>
      <c r="C93" s="7">
        <v>288.73</v>
      </c>
      <c r="D93" s="7">
        <v>288.73</v>
      </c>
      <c r="E93" s="7">
        <v>288.73</v>
      </c>
      <c r="F93" s="7">
        <v>308.89999999999998</v>
      </c>
      <c r="G93" s="7">
        <v>332.03</v>
      </c>
      <c r="H93" s="7">
        <v>332.07</v>
      </c>
      <c r="I93" s="7">
        <v>332.13</v>
      </c>
      <c r="J93" s="7">
        <v>332.37</v>
      </c>
      <c r="K93" s="7">
        <v>368.13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</vt:lpstr>
      <vt:lpstr>Profit &amp; Loss</vt:lpstr>
      <vt:lpstr>Balance Sheet</vt:lpstr>
      <vt:lpstr>Cash Flow</vt:lpstr>
      <vt:lpstr>Derived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Nitin Ojha</cp:lastModifiedBy>
  <cp:lastPrinted>2012-12-06T18:14:13Z</cp:lastPrinted>
  <dcterms:created xsi:type="dcterms:W3CDTF">2012-08-17T09:55:37Z</dcterms:created>
  <dcterms:modified xsi:type="dcterms:W3CDTF">2025-10-23T08:54:10Z</dcterms:modified>
</cp:coreProperties>
</file>