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emensgamesa-my.sharepoint.com/personal/jeppe_haugaard_siemensgamesa_com/Documents/Master/"/>
    </mc:Choice>
  </mc:AlternateContent>
  <xr:revisionPtr revIDLastSave="18" documentId="8_{E4E8F760-915A-4F40-ABBF-CD48F69BCAD0}" xr6:coauthVersionLast="47" xr6:coauthVersionMax="47" xr10:uidLastSave="{526801E0-A615-4FA9-A187-A0AA127BFABA}"/>
  <bookViews>
    <workbookView xWindow="-120" yWindow="-120" windowWidth="29040" windowHeight="17640" activeTab="2" xr2:uid="{41A5F909-61DC-4B72-A30D-5A01B8BE2A99}"/>
  </bookViews>
  <sheets>
    <sheet name="PGU converter" sheetId="5" r:id="rId1"/>
    <sheet name="STATCOM 2.5 SCR" sheetId="6" r:id="rId2"/>
    <sheet name="STATCOM 1.5 SC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2" i="4" l="1"/>
  <c r="O91" i="4"/>
  <c r="P91" i="4" s="1"/>
  <c r="P89" i="6"/>
  <c r="Q88" i="6" s="1"/>
  <c r="P88" i="6"/>
  <c r="H68" i="5"/>
  <c r="H67" i="5"/>
  <c r="G68" i="5"/>
  <c r="G67" i="5"/>
  <c r="AC82" i="6"/>
  <c r="AC81" i="6"/>
  <c r="AB82" i="6"/>
  <c r="AB81" i="6"/>
  <c r="Q79" i="6"/>
  <c r="P79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R79" i="6" s="1"/>
  <c r="I60" i="6"/>
  <c r="I59" i="6"/>
  <c r="I58" i="6"/>
  <c r="I57" i="6"/>
  <c r="I56" i="6"/>
  <c r="I55" i="6"/>
  <c r="K54" i="6"/>
  <c r="I54" i="6"/>
  <c r="K53" i="6"/>
  <c r="I53" i="6"/>
  <c r="K52" i="6"/>
  <c r="I52" i="6"/>
  <c r="K51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BK72" i="4"/>
  <c r="BJ72" i="4"/>
  <c r="AT72" i="4"/>
  <c r="AP72" i="4"/>
  <c r="AF72" i="4"/>
  <c r="AA72" i="4"/>
  <c r="Z72" i="4"/>
  <c r="Z77" i="4" s="1"/>
  <c r="BK71" i="4"/>
  <c r="BJ71" i="4"/>
  <c r="AT71" i="4"/>
  <c r="AP71" i="4"/>
  <c r="AF71" i="4"/>
  <c r="Z76" i="4" s="1"/>
  <c r="AA71" i="4"/>
  <c r="Z71" i="4"/>
  <c r="BK70" i="4"/>
  <c r="BJ70" i="4"/>
  <c r="AT70" i="4"/>
  <c r="AP70" i="4"/>
  <c r="AF70" i="4"/>
  <c r="AA70" i="4"/>
  <c r="Z70" i="4"/>
  <c r="Z75" i="4" s="1"/>
  <c r="AO62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O63" i="5" s="1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I65" i="4"/>
  <c r="I64" i="4"/>
  <c r="I63" i="4"/>
  <c r="I62" i="4"/>
  <c r="I61" i="4"/>
  <c r="I60" i="4"/>
  <c r="I59" i="4"/>
  <c r="I58" i="4"/>
  <c r="I57" i="4"/>
  <c r="I56" i="4"/>
  <c r="I55" i="4"/>
  <c r="K54" i="4"/>
  <c r="I54" i="4"/>
  <c r="K53" i="4"/>
  <c r="I53" i="4"/>
  <c r="K52" i="4"/>
  <c r="I52" i="4"/>
  <c r="K51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B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P92" i="4" l="1"/>
  <c r="Q89" i="6"/>
  <c r="AA74" i="4"/>
  <c r="AF74" i="4"/>
  <c r="AP74" i="4"/>
  <c r="BJ74" i="4"/>
  <c r="AT74" i="4"/>
  <c r="BK74" i="4"/>
  <c r="AP62" i="5"/>
  <c r="AQ63" i="5" s="1"/>
  <c r="AA77" i="4"/>
  <c r="Z74" i="4"/>
  <c r="AT73" i="4"/>
  <c r="BJ73" i="4"/>
  <c r="AA73" i="4"/>
  <c r="AF73" i="4"/>
  <c r="BK73" i="4"/>
  <c r="AP73" i="4"/>
  <c r="Z73" i="4"/>
  <c r="AQ62" i="5" l="1"/>
  <c r="AA76" i="4"/>
</calcChain>
</file>

<file path=xl/sharedStrings.xml><?xml version="1.0" encoding="utf-8"?>
<sst xmlns="http://schemas.openxmlformats.org/spreadsheetml/2006/main" count="324" uniqueCount="192">
  <si>
    <t xml:space="preserve">Participation </t>
  </si>
  <si>
    <t>'stat x_1'</t>
  </si>
  <si>
    <t>'stat x_2'</t>
  </si>
  <si>
    <t>'stat x_3'</t>
  </si>
  <si>
    <t>'stat x_4'</t>
  </si>
  <si>
    <t>'stat x_5'</t>
  </si>
  <si>
    <t>'stat x_6'</t>
  </si>
  <si>
    <t>'stat x_7'</t>
  </si>
  <si>
    <t>'stat x_8'</t>
  </si>
  <si>
    <t>'stat x_9'</t>
  </si>
  <si>
    <t>'stat x_10'</t>
  </si>
  <si>
    <t>'stat x_11'</t>
  </si>
  <si>
    <t>'stat x_12'</t>
  </si>
  <si>
    <t>'stat x_13'</t>
  </si>
  <si>
    <t>'stat x_14'</t>
  </si>
  <si>
    <t>'stat x_15'</t>
  </si>
  <si>
    <t>'stat x_16'</t>
  </si>
  <si>
    <t>'stat x_17'</t>
  </si>
  <si>
    <t>'stat x_18'</t>
  </si>
  <si>
    <t>'stat x_19'</t>
  </si>
  <si>
    <t>'stat x_20'</t>
  </si>
  <si>
    <t>'stat x_21'</t>
  </si>
  <si>
    <t>'stat x_22'</t>
  </si>
  <si>
    <t>'stat x_23'</t>
  </si>
  <si>
    <t>'stat x_24'</t>
  </si>
  <si>
    <t>'stat x_25'</t>
  </si>
  <si>
    <t>'stat x_26'</t>
  </si>
  <si>
    <t>'stat x_27'</t>
  </si>
  <si>
    <t>'stat x_28'</t>
  </si>
  <si>
    <t>'stat x_29'</t>
  </si>
  <si>
    <t>'stat x_30'</t>
  </si>
  <si>
    <t>'stat x_31'</t>
  </si>
  <si>
    <t>'grid x_1'</t>
  </si>
  <si>
    <t>'grid x_2'</t>
  </si>
  <si>
    <t>'grid x_3'</t>
  </si>
  <si>
    <t>'grid x_4'</t>
  </si>
  <si>
    <t>'grid x_5'</t>
  </si>
  <si>
    <t>'grid x_6'</t>
  </si>
  <si>
    <t>'grid x_7'</t>
  </si>
  <si>
    <t>'grid x_8'</t>
  </si>
  <si>
    <t>'grid x_9'</t>
  </si>
  <si>
    <t>'grid x_10'</t>
  </si>
  <si>
    <t>'grid x_11'</t>
  </si>
  <si>
    <t>'grid x_12'</t>
  </si>
  <si>
    <t>'grid x_13'</t>
  </si>
  <si>
    <t>'grid x_14'</t>
  </si>
  <si>
    <t>'grid x_15'</t>
  </si>
  <si>
    <t>'grid x_16'</t>
  </si>
  <si>
    <t>'grid x_17'</t>
  </si>
  <si>
    <t>'grid x_18'</t>
  </si>
  <si>
    <t>'grid x_19'</t>
  </si>
  <si>
    <t>'grid x_20'</t>
  </si>
  <si>
    <t>'grid x_21'</t>
  </si>
  <si>
    <t>'grid x_22'</t>
  </si>
  <si>
    <t>'grid x_23'</t>
  </si>
  <si>
    <t>'grid x_24'</t>
  </si>
  <si>
    <t>'grid x_25'</t>
  </si>
  <si>
    <t>'grid x_26'</t>
  </si>
  <si>
    <t>'grid x_27'</t>
  </si>
  <si>
    <t>'grid x_28'</t>
  </si>
  <si>
    <t>eigen</t>
  </si>
  <si>
    <t>Index</t>
  </si>
  <si>
    <t>Damping</t>
  </si>
  <si>
    <t>Eigen</t>
  </si>
  <si>
    <t>omega</t>
  </si>
  <si>
    <t>Damping2</t>
  </si>
  <si>
    <t>grid</t>
  </si>
  <si>
    <t>stat</t>
  </si>
  <si>
    <t>Percent grid</t>
  </si>
  <si>
    <t>'stat x_32'</t>
  </si>
  <si>
    <t>'stat x_33'</t>
  </si>
  <si>
    <t>'stat x_34'</t>
  </si>
  <si>
    <t>'stat x_35'</t>
  </si>
  <si>
    <t>'grid x_29'</t>
  </si>
  <si>
    <t>Total</t>
  </si>
  <si>
    <t>Grid</t>
  </si>
  <si>
    <t>STAT</t>
  </si>
  <si>
    <t>Percent stat</t>
  </si>
  <si>
    <t>Total grid</t>
  </si>
  <si>
    <t>Total stat</t>
  </si>
  <si>
    <t>state name</t>
  </si>
  <si>
    <t>\lambda 1</t>
  </si>
  <si>
    <t>\lambda 2</t>
  </si>
  <si>
    <t>\lambda 3</t>
  </si>
  <si>
    <t>\lambda 4</t>
  </si>
  <si>
    <t>\lambda 5</t>
  </si>
  <si>
    <t>\lambda 6</t>
  </si>
  <si>
    <t>\lambda 7</t>
  </si>
  <si>
    <t>\lambda 8</t>
  </si>
  <si>
    <t>\lambda 9</t>
  </si>
  <si>
    <t>\lambda 10</t>
  </si>
  <si>
    <t>\lambda 11</t>
  </si>
  <si>
    <t>\lambda 12</t>
  </si>
  <si>
    <t>\lambda 13</t>
  </si>
  <si>
    <t>\lambda 14</t>
  </si>
  <si>
    <t>\lambda 15</t>
  </si>
  <si>
    <t>\lambda 16</t>
  </si>
  <si>
    <t>\lambda 17</t>
  </si>
  <si>
    <t>\lambda 18</t>
  </si>
  <si>
    <t>\lambda 19</t>
  </si>
  <si>
    <t>\lambda 20</t>
  </si>
  <si>
    <t>\lambda 21</t>
  </si>
  <si>
    <t>\lambda 22</t>
  </si>
  <si>
    <t>\lambda 23</t>
  </si>
  <si>
    <t>\lambda 24</t>
  </si>
  <si>
    <t>\lambda 25</t>
  </si>
  <si>
    <t>\lambda 26</t>
  </si>
  <si>
    <t>\lambda 27</t>
  </si>
  <si>
    <t>\lambda 28</t>
  </si>
  <si>
    <t>\lambda 29</t>
  </si>
  <si>
    <t>\lambda 30</t>
  </si>
  <si>
    <t>\lambda 31</t>
  </si>
  <si>
    <t>\lambda 32</t>
  </si>
  <si>
    <t>\lambda 33</t>
  </si>
  <si>
    <t>\lambda 34</t>
  </si>
  <si>
    <t>\lambda 35</t>
  </si>
  <si>
    <t>\lambda 36</t>
  </si>
  <si>
    <t>\lambda 37</t>
  </si>
  <si>
    <t>\lambda 38</t>
  </si>
  <si>
    <t>\lambda 39</t>
  </si>
  <si>
    <t>\lambda 40</t>
  </si>
  <si>
    <t>\lambda 41</t>
  </si>
  <si>
    <t>\lambda 42</t>
  </si>
  <si>
    <t>\lambda 43</t>
  </si>
  <si>
    <t>\lambda 44</t>
  </si>
  <si>
    <t>\lambda 45</t>
  </si>
  <si>
    <t>\lambda 46</t>
  </si>
  <si>
    <t>\lambda 47</t>
  </si>
  <si>
    <t>\lambda 48</t>
  </si>
  <si>
    <t>\lambda 49</t>
  </si>
  <si>
    <t>\lambda 50</t>
  </si>
  <si>
    <t>\lambda 51</t>
  </si>
  <si>
    <t>GRID STATE 1</t>
  </si>
  <si>
    <t>GRID STATE 2</t>
  </si>
  <si>
    <t>GRID STATE 3</t>
  </si>
  <si>
    <t>GRID STATE 4</t>
  </si>
  <si>
    <t>GRID STATE 5</t>
  </si>
  <si>
    <t>GRID STATE 6</t>
  </si>
  <si>
    <t>GRID STATE 7</t>
  </si>
  <si>
    <t>GRID STATE 8</t>
  </si>
  <si>
    <t>GRID STATE 9</t>
  </si>
  <si>
    <t>GRID STATE 10</t>
  </si>
  <si>
    <t>GRID STATE 11</t>
  </si>
  <si>
    <t>GRID STATE 12</t>
  </si>
  <si>
    <t>GRID STATE 13</t>
  </si>
  <si>
    <t>GRID STATE 14</t>
  </si>
  <si>
    <t>GRID STATE 15</t>
  </si>
  <si>
    <t>GRID STATE 16</t>
  </si>
  <si>
    <t>GRID STATE 17</t>
  </si>
  <si>
    <t>GRID STATE 18</t>
  </si>
  <si>
    <t>GRID STATE 19</t>
  </si>
  <si>
    <t>GRID STATE 20</t>
  </si>
  <si>
    <t>VF PGU STATE 1</t>
  </si>
  <si>
    <t>VF PGU STATE 2</t>
  </si>
  <si>
    <t>VF PGU STATE 3</t>
  </si>
  <si>
    <t>VF PGU STATE 4</t>
  </si>
  <si>
    <t>VF PGU STATE 5</t>
  </si>
  <si>
    <t>VF PGU STATE 6</t>
  </si>
  <si>
    <t>VF PGU STATE 7</t>
  </si>
  <si>
    <t>VF PGU STATE 8</t>
  </si>
  <si>
    <t>VF PGU STATE 9</t>
  </si>
  <si>
    <t>VF PGU STATE 10</t>
  </si>
  <si>
    <t>VF PGU STATE 11</t>
  </si>
  <si>
    <t>VF PGU STATE 12</t>
  </si>
  <si>
    <t>VF PGU STATE 13</t>
  </si>
  <si>
    <t>VF PGU STATE 14</t>
  </si>
  <si>
    <t>VF PGU STATE 15</t>
  </si>
  <si>
    <t>VF PGU STATE 16</t>
  </si>
  <si>
    <t>VF PGU STATE 17</t>
  </si>
  <si>
    <t>VF PGU STATE 18</t>
  </si>
  <si>
    <t>VF PGU STATE 19</t>
  </si>
  <si>
    <t>VF PGU STATE 20</t>
  </si>
  <si>
    <t>VF PGU STATE 21</t>
  </si>
  <si>
    <t>VF PGU STATE 22</t>
  </si>
  <si>
    <t>VF PGU STATE 23</t>
  </si>
  <si>
    <t>VF PGU STATE 24</t>
  </si>
  <si>
    <t>VF PGU STATE 25</t>
  </si>
  <si>
    <t>VF PGU STATE 26</t>
  </si>
  <si>
    <t>VF PGU STATE 27</t>
  </si>
  <si>
    <t>VF PGU STATE 28</t>
  </si>
  <si>
    <t>VF PGU STATE 29</t>
  </si>
  <si>
    <t>VF PGU STATE 30</t>
  </si>
  <si>
    <t>VF PGU STATE 31</t>
  </si>
  <si>
    <t>Sum_WF_PGU</t>
  </si>
  <si>
    <t>SUM_Grid</t>
  </si>
  <si>
    <t>SUM WF PGU</t>
  </si>
  <si>
    <t>SUM Grid</t>
  </si>
  <si>
    <t>ddas</t>
  </si>
  <si>
    <t>GRID</t>
  </si>
  <si>
    <t>SUM problematic</t>
  </si>
  <si>
    <t>PGU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</si>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</sst>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00"/>
    <numFmt numFmtId="166" formatCode="0.0000000000"/>
    <numFmt numFmtId="167" formatCode="0.000000000000000000000"/>
    <numFmt numFmtId="168" formatCode="0.00000000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1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0" fillId="3" borderId="3" xfId="0" applyFont="1" applyFill="1" applyBorder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  <xf numFmtId="0" fontId="1" fillId="4" borderId="0" xfId="0" applyFont="1" applyFill="1"/>
    <xf numFmtId="2" fontId="0" fillId="3" borderId="2" xfId="0" applyNumberFormat="1" applyFont="1" applyFill="1" applyBorder="1"/>
    <xf numFmtId="11" fontId="0" fillId="3" borderId="3" xfId="0" applyNumberFormat="1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4" borderId="0" xfId="0" applyNumberFormat="1" applyFill="1"/>
    <xf numFmtId="0" fontId="0" fillId="5" borderId="0" xfId="0" applyFill="1"/>
    <xf numFmtId="0" fontId="0" fillId="6" borderId="0" xfId="0" applyFill="1"/>
    <xf numFmtId="11" fontId="0" fillId="5" borderId="0" xfId="0" applyNumberFormat="1" applyFill="1"/>
    <xf numFmtId="166" fontId="0" fillId="5" borderId="0" xfId="0" applyNumberFormat="1" applyFill="1"/>
    <xf numFmtId="0" fontId="1" fillId="5" borderId="0" xfId="0" applyFont="1" applyFill="1"/>
    <xf numFmtId="166" fontId="0" fillId="6" borderId="0" xfId="0" applyNumberFormat="1" applyFill="1"/>
    <xf numFmtId="0" fontId="1" fillId="6" borderId="0" xfId="0" applyFont="1" applyFill="1"/>
    <xf numFmtId="0" fontId="2" fillId="7" borderId="0" xfId="0" applyFont="1" applyFill="1"/>
    <xf numFmtId="0" fontId="0" fillId="3" borderId="4" xfId="0" applyFont="1" applyFill="1" applyBorder="1"/>
    <xf numFmtId="167" fontId="0" fillId="0" borderId="0" xfId="0" applyNumberFormat="1"/>
    <xf numFmtId="164" fontId="0" fillId="6" borderId="0" xfId="0" applyNumberFormat="1" applyFill="1"/>
    <xf numFmtId="168" fontId="0" fillId="0" borderId="0" xfId="0" applyNumberForma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166" formatCode="0.0000000000"/>
    </dxf>
    <dxf>
      <numFmt numFmtId="165" formatCode="0.000000000"/>
    </dxf>
    <dxf>
      <numFmt numFmtId="165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AC0697-3C49-483A-9C9F-ED2980CE2FC2}" name="Table148" displayName="Table148" ref="A1:E60" totalsRowShown="0">
  <autoFilter ref="A1:E60" xr:uid="{D529D632-8091-4A45-981C-079BAF9BDFC2}"/>
  <sortState xmlns:xlrd2="http://schemas.microsoft.com/office/spreadsheetml/2017/richdata2" ref="A2:E60">
    <sortCondition ref="E1:E60"/>
  </sortState>
  <tableColumns count="5">
    <tableColumn id="1" xr3:uid="{A688F14F-0CE6-478A-988A-31B9D20E49FA}" name="Index"/>
    <tableColumn id="2" xr3:uid="{1BBF24FF-C862-4343-A7FB-41310385F8FE}" name="Damping"/>
    <tableColumn id="3" xr3:uid="{1D4A00F6-5BFF-4C5A-BE4C-35B211D71F47}" name="Eigen"/>
    <tableColumn id="4" xr3:uid="{8E92E1CC-92DE-47D7-8C29-542947B99A24}" name="omega"/>
    <tableColumn id="5" xr3:uid="{1039042F-0F55-4598-B414-A0D7C1CF9086}" name="Damping2" dataDxfId="5">
      <calculatedColumnFormula>-Table148[[#This Row],[Eigen]]/SQRT(Table148[[#This Row],[Eigen]]^2+(Table148[[#This Row],[omega]]/(2*PI()))^2)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7F55A8-AD53-4CD6-8173-047CCFDCD28A}" name="Table19" displayName="Table19" ref="E1:I60" totalsRowShown="0">
  <autoFilter ref="E1:I60" xr:uid="{C7F88452-529F-44A3-8B94-20D8F5FB2027}"/>
  <sortState xmlns:xlrd2="http://schemas.microsoft.com/office/spreadsheetml/2017/richdata2" ref="E2:I60">
    <sortCondition ref="I1:I60"/>
  </sortState>
  <tableColumns count="5">
    <tableColumn id="1" xr3:uid="{1334D55F-C1E3-41C4-93B5-16178C19ED94}" name="Index"/>
    <tableColumn id="2" xr3:uid="{46BC213E-114E-45C0-8B51-4C73D9EF9F69}" name="Damping"/>
    <tableColumn id="3" xr3:uid="{24211C32-02C3-48FF-9795-0949E1AE2B77}" name="Eigen"/>
    <tableColumn id="4" xr3:uid="{55CDFC75-F538-4A02-8EEF-06609E507049}" name="omega"/>
    <tableColumn id="5" xr3:uid="{BD0F09DA-627E-40D3-8482-ECE5CD0ADD60}" name="Damping2" dataDxfId="4">
      <calculatedColumnFormula>-Table19[[#This Row],[Eigen]]/SQRT(Table19[[#This Row],[Eigen]]^2+(Table19[[#This Row],[omega]]/(2*PI()))^2)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900198-CD26-49C7-ABAE-AF97A8F677FC}" name="Table136" displayName="Table136" ref="E1:I65" totalsRowShown="0">
  <autoFilter ref="E1:I65" xr:uid="{C7F88452-529F-44A3-8B94-20D8F5FB2027}"/>
  <sortState xmlns:xlrd2="http://schemas.microsoft.com/office/spreadsheetml/2017/richdata2" ref="E2:I65">
    <sortCondition ref="I1:I65"/>
  </sortState>
  <tableColumns count="5">
    <tableColumn id="1" xr3:uid="{C36EE930-D602-4112-B481-FEB81707DCE9}" name="Index"/>
    <tableColumn id="2" xr3:uid="{EB4B85DC-1A86-46C1-854F-5DD212FA1E2B}" name="Damping"/>
    <tableColumn id="3" xr3:uid="{2BE03B1D-8986-4F92-AFA0-63675351E5D9}" name="Eigen"/>
    <tableColumn id="4" xr3:uid="{2F89D7B9-32A3-42F9-BECD-3F868FB24E32}" name="omega"/>
    <tableColumn id="5" xr3:uid="{97E4ABAF-2FE6-45FD-8920-4F3463951375}" name="Damping2" dataDxfId="3">
      <calculatedColumnFormula>-Table136[[#This Row],[Eigen]]/SQRT(Table136[[#This Row],[Eigen]]^2+(Table136[[#This Row],[omega]]/(2*PI()))^2)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06052E-B789-4286-8B08-0938020773E7}" name="Table47" displayName="Table47" ref="B1:B15" totalsRowShown="0" dataDxfId="2" tableBorderDxfId="1">
  <autoFilter ref="B1:B15" xr:uid="{094F17D1-17E3-4115-9CAA-03E637051505}"/>
  <sortState xmlns:xlrd2="http://schemas.microsoft.com/office/spreadsheetml/2017/richdata2" ref="B2:B15">
    <sortCondition ref="B1:B15"/>
  </sortState>
  <tableColumns count="1">
    <tableColumn id="1" xr3:uid="{C21455D0-2F9A-4954-90F9-A766586A61AC}" name="dd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C447-F603-483B-B541-E64101DAEDF9}">
  <dimension ref="A1:BE68"/>
  <sheetViews>
    <sheetView topLeftCell="A4" zoomScale="55" zoomScaleNormal="55" workbookViewId="0">
      <selection activeCell="H73" sqref="F64:H73"/>
    </sheetView>
  </sheetViews>
  <sheetFormatPr defaultRowHeight="15" x14ac:dyDescent="0.25"/>
  <cols>
    <col min="1" max="1" width="9.28515625" customWidth="1"/>
    <col min="2" max="2" width="14.42578125" bestFit="1" customWidth="1"/>
    <col min="4" max="4" width="15.42578125" bestFit="1" customWidth="1"/>
    <col min="5" max="5" width="15.7109375" style="8" customWidth="1"/>
    <col min="6" max="6" width="15" bestFit="1" customWidth="1"/>
    <col min="7" max="7" width="20.7109375" bestFit="1" customWidth="1"/>
    <col min="8" max="8" width="16" bestFit="1" customWidth="1"/>
    <col min="9" max="15" width="9.28515625" bestFit="1" customWidth="1"/>
    <col min="16" max="40" width="10.28515625" bestFit="1" customWidth="1"/>
    <col min="41" max="42" width="10.28515625" style="19" bestFit="1" customWidth="1"/>
    <col min="43" max="46" width="10.28515625" bestFit="1" customWidth="1"/>
    <col min="47" max="50" width="10.28515625" style="19" bestFit="1" customWidth="1"/>
    <col min="51" max="57" width="10.28515625" bestFit="1" customWidth="1"/>
  </cols>
  <sheetData>
    <row r="1" spans="1:57" x14ac:dyDescent="0.25">
      <c r="A1" t="s">
        <v>61</v>
      </c>
      <c r="B1" t="s">
        <v>62</v>
      </c>
      <c r="C1" t="s">
        <v>63</v>
      </c>
      <c r="D1" t="s">
        <v>64</v>
      </c>
      <c r="E1" s="8" t="s">
        <v>65</v>
      </c>
    </row>
    <row r="2" spans="1:57" x14ac:dyDescent="0.25">
      <c r="A2">
        <v>44</v>
      </c>
      <c r="B2">
        <v>-1.8119351790005601E-2</v>
      </c>
      <c r="C2">
        <v>-1.8119351790005601E-2</v>
      </c>
      <c r="D2">
        <v>-314.15926535898097</v>
      </c>
      <c r="E2" s="8">
        <f>-Table148[[#This Row],[Eigen]]/SQRT(Table148[[#This Row],[Eigen]]^2+(Table148[[#This Row],[omega]]/(2*PI()))^2)</f>
        <v>3.62387012004989E-4</v>
      </c>
    </row>
    <row r="3" spans="1:57" x14ac:dyDescent="0.25">
      <c r="A3">
        <v>43</v>
      </c>
      <c r="B3">
        <v>-1.8119351790024298E-2</v>
      </c>
      <c r="C3">
        <v>-1.8119351790024298E-2</v>
      </c>
      <c r="D3">
        <v>314.159265358982</v>
      </c>
      <c r="E3" s="8">
        <f>-Table148[[#This Row],[Eigen]]/SQRT(Table148[[#This Row],[Eigen]]^2+(Table148[[#This Row],[omega]]/(2*PI()))^2)</f>
        <v>3.6238701200536175E-4</v>
      </c>
      <c r="F3" s="25" t="s">
        <v>80</v>
      </c>
      <c r="G3" t="s">
        <v>81</v>
      </c>
      <c r="H3" t="s">
        <v>82</v>
      </c>
      <c r="I3" t="s">
        <v>83</v>
      </c>
      <c r="J3" t="s">
        <v>84</v>
      </c>
      <c r="K3" t="s">
        <v>85</v>
      </c>
      <c r="L3" t="s">
        <v>86</v>
      </c>
      <c r="M3" t="s">
        <v>87</v>
      </c>
      <c r="N3" t="s">
        <v>88</v>
      </c>
      <c r="O3" t="s">
        <v>89</v>
      </c>
      <c r="P3" t="s">
        <v>90</v>
      </c>
      <c r="Q3" t="s">
        <v>91</v>
      </c>
      <c r="R3" t="s">
        <v>92</v>
      </c>
      <c r="S3" t="s">
        <v>93</v>
      </c>
      <c r="T3" t="s">
        <v>94</v>
      </c>
      <c r="U3" t="s">
        <v>95</v>
      </c>
      <c r="V3" t="s">
        <v>96</v>
      </c>
      <c r="W3" t="s">
        <v>97</v>
      </c>
      <c r="X3" t="s">
        <v>98</v>
      </c>
      <c r="Y3" t="s">
        <v>99</v>
      </c>
      <c r="Z3" t="s">
        <v>100</v>
      </c>
      <c r="AA3" t="s">
        <v>101</v>
      </c>
      <c r="AB3" t="s">
        <v>102</v>
      </c>
      <c r="AC3" t="s">
        <v>103</v>
      </c>
      <c r="AD3" t="s">
        <v>104</v>
      </c>
      <c r="AE3" t="s">
        <v>105</v>
      </c>
      <c r="AF3" t="s">
        <v>106</v>
      </c>
      <c r="AG3" t="s">
        <v>107</v>
      </c>
      <c r="AH3" t="s">
        <v>108</v>
      </c>
      <c r="AI3" t="s">
        <v>109</v>
      </c>
      <c r="AJ3" t="s">
        <v>110</v>
      </c>
      <c r="AK3" t="s">
        <v>111</v>
      </c>
      <c r="AL3" t="s">
        <v>112</v>
      </c>
      <c r="AM3" t="s">
        <v>113</v>
      </c>
      <c r="AN3" t="s">
        <v>114</v>
      </c>
      <c r="AO3" s="19" t="s">
        <v>115</v>
      </c>
      <c r="AP3" s="19" t="s">
        <v>116</v>
      </c>
      <c r="AQ3" t="s">
        <v>117</v>
      </c>
      <c r="AR3" t="s">
        <v>118</v>
      </c>
      <c r="AS3" t="s">
        <v>119</v>
      </c>
      <c r="AT3" t="s">
        <v>120</v>
      </c>
      <c r="AU3" s="19" t="s">
        <v>121</v>
      </c>
      <c r="AV3" s="19" t="s">
        <v>122</v>
      </c>
      <c r="AW3" s="19" t="s">
        <v>123</v>
      </c>
      <c r="AX3" s="19" t="s">
        <v>124</v>
      </c>
      <c r="AY3" t="s">
        <v>125</v>
      </c>
      <c r="AZ3" t="s">
        <v>126</v>
      </c>
      <c r="BA3" t="s">
        <v>127</v>
      </c>
      <c r="BB3" t="s">
        <v>128</v>
      </c>
      <c r="BC3" t="s">
        <v>129</v>
      </c>
      <c r="BD3" t="s">
        <v>130</v>
      </c>
      <c r="BE3" t="s">
        <v>131</v>
      </c>
    </row>
    <row r="4" spans="1:57" x14ac:dyDescent="0.25">
      <c r="A4">
        <v>41</v>
      </c>
      <c r="B4">
        <v>-9.1451929962446901E-2</v>
      </c>
      <c r="C4">
        <v>-9.1451929962446901E-2</v>
      </c>
      <c r="D4">
        <v>-628.68346650590297</v>
      </c>
      <c r="E4" s="8">
        <f>-Table148[[#This Row],[Eigen]]/SQRT(Table148[[#This Row],[Eigen]]^2+(Table148[[#This Row],[omega]]/(2*PI()))^2)</f>
        <v>9.1398806117781229E-4</v>
      </c>
      <c r="F4" s="1" t="s">
        <v>152</v>
      </c>
      <c r="G4">
        <v>4.0617384240454902E-4</v>
      </c>
      <c r="H4">
        <v>3.49274583557227E-3</v>
      </c>
      <c r="I4">
        <v>4.9649532710280397E-3</v>
      </c>
      <c r="J4">
        <v>5.7786766830395799E-4</v>
      </c>
      <c r="K4">
        <v>4.0435458786936204E-3</v>
      </c>
      <c r="L4">
        <v>2.60348867482426E-3</v>
      </c>
      <c r="M4">
        <v>3.1756113051762502E-3</v>
      </c>
      <c r="N4">
        <v>1.5898251192368799E-3</v>
      </c>
      <c r="O4">
        <v>0</v>
      </c>
      <c r="P4">
        <v>1.6207455429497601E-3</v>
      </c>
      <c r="Q4">
        <v>8.8888888888888904E-4</v>
      </c>
      <c r="R4">
        <v>1.49625935162095E-3</v>
      </c>
      <c r="S4">
        <v>9.1687041564792197E-4</v>
      </c>
      <c r="T4">
        <v>1.1033468186833399E-3</v>
      </c>
      <c r="U4">
        <v>3.4806822137138898E-4</v>
      </c>
      <c r="V4">
        <v>8.4889643463497495E-4</v>
      </c>
      <c r="W4">
        <v>2.01775625504439E-3</v>
      </c>
      <c r="X4">
        <v>1.7818959372772601E-3</v>
      </c>
      <c r="Y4">
        <v>1.1909487892020601E-3</v>
      </c>
      <c r="Z4">
        <v>0</v>
      </c>
      <c r="AA4">
        <v>0</v>
      </c>
      <c r="AB4">
        <v>3.15059861373661E-4</v>
      </c>
      <c r="AC4">
        <v>2.6860059092129998E-4</v>
      </c>
      <c r="AD4">
        <v>6.3471913678197405E-4</v>
      </c>
      <c r="AE4">
        <v>0</v>
      </c>
      <c r="AF4">
        <v>4.2052144659377599E-4</v>
      </c>
      <c r="AG4">
        <v>7.0497003877335201E-4</v>
      </c>
      <c r="AH4">
        <v>6.7980965329707699E-4</v>
      </c>
      <c r="AI4">
        <v>0</v>
      </c>
      <c r="AJ4">
        <v>0</v>
      </c>
      <c r="AK4">
        <v>3.2530904359141203E-4</v>
      </c>
      <c r="AL4">
        <v>1.0526315789473699E-3</v>
      </c>
      <c r="AM4">
        <v>0</v>
      </c>
      <c r="AN4">
        <v>0</v>
      </c>
      <c r="AO4" s="19">
        <v>0</v>
      </c>
      <c r="AP4" s="19">
        <v>3.9714058776806998E-4</v>
      </c>
      <c r="AQ4">
        <v>6.2539086929330799E-4</v>
      </c>
      <c r="AR4">
        <v>0</v>
      </c>
      <c r="AS4">
        <v>8.3892617449664395E-4</v>
      </c>
      <c r="AT4">
        <v>6.6093853271645701E-4</v>
      </c>
      <c r="AU4" s="19">
        <v>3.23729362253156E-4</v>
      </c>
      <c r="AV4" s="19">
        <v>1.1632415664986401E-3</v>
      </c>
      <c r="AW4" s="19">
        <v>0</v>
      </c>
      <c r="AX4" s="19">
        <v>0</v>
      </c>
      <c r="AY4">
        <v>0</v>
      </c>
      <c r="AZ4">
        <v>4.4345898004434601E-4</v>
      </c>
      <c r="BA4">
        <v>3.20512820512821E-4</v>
      </c>
      <c r="BB4">
        <v>0</v>
      </c>
      <c r="BC4">
        <v>6.8681318681318698E-4</v>
      </c>
      <c r="BD4">
        <v>7.4906367041198505E-4</v>
      </c>
      <c r="BE4">
        <v>3.6324010170722898E-4</v>
      </c>
    </row>
    <row r="5" spans="1:57" x14ac:dyDescent="0.25">
      <c r="A5">
        <v>35</v>
      </c>
      <c r="B5">
        <v>-9.1451929962553802E-2</v>
      </c>
      <c r="C5">
        <v>-9.1451929962553802E-2</v>
      </c>
      <c r="D5">
        <v>628.68346650590399</v>
      </c>
      <c r="E5" s="8">
        <f>-Table148[[#This Row],[Eigen]]/SQRT(Table148[[#This Row],[Eigen]]^2+(Table148[[#This Row],[omega]]/(2*PI()))^2)</f>
        <v>9.1398806117887915E-4</v>
      </c>
      <c r="F5" s="1" t="s">
        <v>153</v>
      </c>
      <c r="G5">
        <v>4.0617384240454902E-4</v>
      </c>
      <c r="H5">
        <v>0</v>
      </c>
      <c r="I5">
        <v>0</v>
      </c>
      <c r="J5">
        <v>2.88933834151979E-4</v>
      </c>
      <c r="K5">
        <v>3.1104199066873999E-4</v>
      </c>
      <c r="L5">
        <v>2.6034886748242702E-4</v>
      </c>
      <c r="M5">
        <v>3.1756113051762498E-4</v>
      </c>
      <c r="N5">
        <v>0</v>
      </c>
      <c r="O5">
        <v>3.2247662044501799E-4</v>
      </c>
      <c r="P5">
        <v>0</v>
      </c>
      <c r="Q5">
        <v>0</v>
      </c>
      <c r="R5">
        <v>2.4937655860349098E-4</v>
      </c>
      <c r="S5">
        <v>0</v>
      </c>
      <c r="T5">
        <v>3.6778227289444699E-4</v>
      </c>
      <c r="U5">
        <v>3.4806822137138898E-4</v>
      </c>
      <c r="V5">
        <v>2.8296547821165797E-4</v>
      </c>
      <c r="W5">
        <v>4.03551251008878E-4</v>
      </c>
      <c r="X5">
        <v>0</v>
      </c>
      <c r="Y5">
        <v>3.9698292973402099E-4</v>
      </c>
      <c r="Z5">
        <v>0</v>
      </c>
      <c r="AA5">
        <v>0</v>
      </c>
      <c r="AB5">
        <v>3.15059861373661E-4</v>
      </c>
      <c r="AC5">
        <v>2.6860059092129998E-4</v>
      </c>
      <c r="AD5">
        <v>0</v>
      </c>
      <c r="AE5">
        <v>0</v>
      </c>
      <c r="AF5">
        <v>4.2052144659377599E-4</v>
      </c>
      <c r="AG5">
        <v>3.52485019386676E-4</v>
      </c>
      <c r="AH5">
        <v>3.3990482664853801E-4</v>
      </c>
      <c r="AI5">
        <v>3.88048117966628E-4</v>
      </c>
      <c r="AJ5">
        <v>0</v>
      </c>
      <c r="AK5">
        <v>3.2530904359141203E-4</v>
      </c>
      <c r="AL5">
        <v>3.5087719298245601E-4</v>
      </c>
      <c r="AM5">
        <v>3.5498757543485999E-4</v>
      </c>
      <c r="AN5">
        <v>0</v>
      </c>
      <c r="AO5" s="19">
        <v>0</v>
      </c>
      <c r="AP5" s="19">
        <v>3.9714058776806998E-4</v>
      </c>
      <c r="AQ5">
        <v>0</v>
      </c>
      <c r="AR5">
        <v>5.7471264367816102E-4</v>
      </c>
      <c r="AS5">
        <v>0</v>
      </c>
      <c r="AT5">
        <v>0</v>
      </c>
      <c r="AU5" s="19">
        <v>0</v>
      </c>
      <c r="AV5" s="19">
        <v>0</v>
      </c>
      <c r="AW5" s="19">
        <v>2.3917723032767301E-4</v>
      </c>
      <c r="AX5" s="19">
        <v>0</v>
      </c>
      <c r="AY5">
        <v>0</v>
      </c>
      <c r="AZ5">
        <v>0</v>
      </c>
      <c r="BA5">
        <v>0</v>
      </c>
      <c r="BB5">
        <v>6.0240963855421703E-4</v>
      </c>
      <c r="BC5">
        <v>0</v>
      </c>
      <c r="BD5">
        <v>0</v>
      </c>
      <c r="BE5">
        <v>0</v>
      </c>
    </row>
    <row r="6" spans="1:57" x14ac:dyDescent="0.25">
      <c r="A6">
        <v>42</v>
      </c>
      <c r="B6">
        <v>-0.54625189593756096</v>
      </c>
      <c r="C6">
        <v>-0.54625189593756096</v>
      </c>
      <c r="D6">
        <v>-620.96829726338603</v>
      </c>
      <c r="E6" s="8">
        <f>-Table148[[#This Row],[Eigen]]/SQRT(Table148[[#This Row],[Eigen]]^2+(Table148[[#This Row],[omega]]/(2*PI()))^2)</f>
        <v>5.527092891135215E-3</v>
      </c>
      <c r="F6" s="1" t="s">
        <v>154</v>
      </c>
      <c r="G6">
        <v>0</v>
      </c>
      <c r="H6">
        <v>2.6867275658248299E-4</v>
      </c>
      <c r="I6">
        <v>5.8411214953271002E-4</v>
      </c>
      <c r="J6">
        <v>5.7786766830395799E-4</v>
      </c>
      <c r="K6">
        <v>0</v>
      </c>
      <c r="L6">
        <v>2.6034886748242702E-4</v>
      </c>
      <c r="M6">
        <v>3.1756113051762498E-4</v>
      </c>
      <c r="N6">
        <v>2.6497085320614702E-4</v>
      </c>
      <c r="O6">
        <v>0</v>
      </c>
      <c r="P6">
        <v>0</v>
      </c>
      <c r="Q6">
        <v>2.9629629629629602E-4</v>
      </c>
      <c r="R6">
        <v>2.4937655860349098E-4</v>
      </c>
      <c r="S6">
        <v>0</v>
      </c>
      <c r="T6">
        <v>3.6778227289444699E-4</v>
      </c>
      <c r="U6">
        <v>0</v>
      </c>
      <c r="V6">
        <v>2.8296547821165797E-4</v>
      </c>
      <c r="W6">
        <v>4.03551251008878E-4</v>
      </c>
      <c r="X6">
        <v>3.56379187455453E-4</v>
      </c>
      <c r="Y6">
        <v>3.9698292973402099E-4</v>
      </c>
      <c r="Z6">
        <v>0</v>
      </c>
      <c r="AA6">
        <v>0</v>
      </c>
      <c r="AB6">
        <v>3.15059861373661E-4</v>
      </c>
      <c r="AC6">
        <v>2.6860059092129998E-4</v>
      </c>
      <c r="AD6">
        <v>3.1735956839098702E-4</v>
      </c>
      <c r="AE6">
        <v>3.70919881305638E-4</v>
      </c>
      <c r="AF6">
        <v>0</v>
      </c>
      <c r="AG6">
        <v>3.52485019386676E-4</v>
      </c>
      <c r="AH6">
        <v>0</v>
      </c>
      <c r="AI6">
        <v>3.88048117966628E-4</v>
      </c>
      <c r="AJ6">
        <v>0</v>
      </c>
      <c r="AK6">
        <v>0</v>
      </c>
      <c r="AL6">
        <v>3.5087719298245601E-4</v>
      </c>
      <c r="AM6">
        <v>7.0997515086971901E-4</v>
      </c>
      <c r="AN6">
        <v>7.5443228970199902E-4</v>
      </c>
      <c r="AO6" s="19">
        <v>2.0218358269308498E-3</v>
      </c>
      <c r="AP6" s="19">
        <v>3.9714058776806998E-4</v>
      </c>
      <c r="AQ6">
        <v>6.2539086929330799E-4</v>
      </c>
      <c r="AR6">
        <v>1.1494252873563201E-3</v>
      </c>
      <c r="AS6">
        <v>0</v>
      </c>
      <c r="AT6">
        <v>0</v>
      </c>
      <c r="AU6" s="19">
        <v>0</v>
      </c>
      <c r="AV6" s="19">
        <v>0</v>
      </c>
      <c r="AW6" s="19">
        <v>4.7835446065534602E-4</v>
      </c>
      <c r="AX6" s="19">
        <v>4.0866366979975502E-4</v>
      </c>
      <c r="AY6">
        <v>0</v>
      </c>
      <c r="AZ6">
        <v>4.4345898004434601E-4</v>
      </c>
      <c r="BA6">
        <v>3.20512820512821E-4</v>
      </c>
      <c r="BB6">
        <v>1.2048192771084299E-3</v>
      </c>
      <c r="BC6">
        <v>0</v>
      </c>
      <c r="BD6">
        <v>0</v>
      </c>
      <c r="BE6">
        <v>0</v>
      </c>
    </row>
    <row r="7" spans="1:57" x14ac:dyDescent="0.25">
      <c r="A7">
        <v>36</v>
      </c>
      <c r="B7">
        <v>-0.546251895938067</v>
      </c>
      <c r="C7">
        <v>-0.546251895938067</v>
      </c>
      <c r="D7">
        <v>620.96829726338797</v>
      </c>
      <c r="E7" s="8">
        <f>-Table148[[#This Row],[Eigen]]/SQRT(Table148[[#This Row],[Eigen]]^2+(Table148[[#This Row],[omega]]/(2*PI()))^2)</f>
        <v>5.5270928911403177E-3</v>
      </c>
      <c r="F7" s="1" t="s">
        <v>155</v>
      </c>
      <c r="G7">
        <v>4.0617384240454902E-4</v>
      </c>
      <c r="H7">
        <v>5.37345513164965E-4</v>
      </c>
      <c r="I7">
        <v>5.8411214953271002E-4</v>
      </c>
      <c r="J7">
        <v>8.6680150245593802E-4</v>
      </c>
      <c r="K7">
        <v>3.1104199066873999E-4</v>
      </c>
      <c r="L7">
        <v>5.2069773496485295E-4</v>
      </c>
      <c r="M7">
        <v>6.3512226103524898E-4</v>
      </c>
      <c r="N7">
        <v>2.6497085320614702E-4</v>
      </c>
      <c r="O7">
        <v>3.2247662044501799E-4</v>
      </c>
      <c r="P7">
        <v>0</v>
      </c>
      <c r="Q7">
        <v>0</v>
      </c>
      <c r="R7">
        <v>2.4937655860349098E-4</v>
      </c>
      <c r="S7">
        <v>3.0562347188264102E-4</v>
      </c>
      <c r="T7">
        <v>3.6778227289444699E-4</v>
      </c>
      <c r="U7">
        <v>6.9613644274277796E-4</v>
      </c>
      <c r="V7">
        <v>2.8296547821165797E-4</v>
      </c>
      <c r="W7">
        <v>4.03551251008878E-4</v>
      </c>
      <c r="X7">
        <v>0</v>
      </c>
      <c r="Y7">
        <v>0</v>
      </c>
      <c r="Z7">
        <v>3.76222723852521E-4</v>
      </c>
      <c r="AA7">
        <v>3.4662045060658602E-4</v>
      </c>
      <c r="AB7">
        <v>3.15059861373661E-4</v>
      </c>
      <c r="AC7">
        <v>2.6860059092129998E-4</v>
      </c>
      <c r="AD7">
        <v>3.1735956839098702E-4</v>
      </c>
      <c r="AE7">
        <v>3.70919881305638E-4</v>
      </c>
      <c r="AF7">
        <v>0</v>
      </c>
      <c r="AG7">
        <v>3.52485019386676E-4</v>
      </c>
      <c r="AH7">
        <v>0</v>
      </c>
      <c r="AI7">
        <v>3.88048117966628E-4</v>
      </c>
      <c r="AJ7">
        <v>4.5955882352941198E-4</v>
      </c>
      <c r="AK7">
        <v>3.2530904359141203E-4</v>
      </c>
      <c r="AL7">
        <v>3.5087719298245601E-4</v>
      </c>
      <c r="AM7">
        <v>3.5498757543485999E-4</v>
      </c>
      <c r="AN7">
        <v>3.77216144851E-4</v>
      </c>
      <c r="AO7" s="19">
        <v>2.8305701577032E-3</v>
      </c>
      <c r="AP7" s="19">
        <v>3.9714058776806998E-4</v>
      </c>
      <c r="AQ7">
        <v>6.2539086929330799E-4</v>
      </c>
      <c r="AR7">
        <v>5.7471264367816102E-4</v>
      </c>
      <c r="AS7">
        <v>4.1946308724832198E-4</v>
      </c>
      <c r="AT7">
        <v>3.3046926635822899E-4</v>
      </c>
      <c r="AU7" s="19">
        <v>3.23729362253156E-4</v>
      </c>
      <c r="AV7" s="19">
        <v>3.87747188832881E-4</v>
      </c>
      <c r="AW7" s="19">
        <v>2.3917723032767301E-4</v>
      </c>
      <c r="AX7" s="19">
        <v>4.0866366979975502E-4</v>
      </c>
      <c r="AY7">
        <v>0</v>
      </c>
      <c r="AZ7">
        <v>4.4345898004434601E-4</v>
      </c>
      <c r="BA7">
        <v>6.4102564102564103E-4</v>
      </c>
      <c r="BB7">
        <v>6.0240963855421703E-4</v>
      </c>
      <c r="BC7">
        <v>6.8681318681318698E-4</v>
      </c>
      <c r="BD7">
        <v>3.7453183520599198E-4</v>
      </c>
      <c r="BE7">
        <v>3.6324010170722898E-4</v>
      </c>
    </row>
    <row r="8" spans="1:57" x14ac:dyDescent="0.25">
      <c r="A8">
        <v>40</v>
      </c>
      <c r="B8">
        <v>-14.7875886129214</v>
      </c>
      <c r="C8">
        <v>-14.7875886129214</v>
      </c>
      <c r="D8">
        <v>-629.99144249173503</v>
      </c>
      <c r="E8" s="15">
        <f>-Table148[[#This Row],[Eigen]]/SQRT(Table148[[#This Row],[Eigen]]^2+(Table148[[#This Row],[omega]]/(2*PI()))^2)</f>
        <v>0.14590493431145893</v>
      </c>
      <c r="F8" s="1" t="s">
        <v>156</v>
      </c>
      <c r="G8">
        <v>4.0617384240454902E-4</v>
      </c>
      <c r="H8">
        <v>8.0601826974744805E-4</v>
      </c>
      <c r="I8">
        <v>2.9205607476635501E-4</v>
      </c>
      <c r="J8">
        <v>2.88933834151979E-4</v>
      </c>
      <c r="K8">
        <v>3.1104199066873999E-4</v>
      </c>
      <c r="L8">
        <v>5.2069773496485295E-4</v>
      </c>
      <c r="M8">
        <v>3.1756113051762498E-4</v>
      </c>
      <c r="N8">
        <v>5.2994170641229501E-4</v>
      </c>
      <c r="O8">
        <v>3.2247662044501799E-4</v>
      </c>
      <c r="P8">
        <v>4.0518638573743899E-4</v>
      </c>
      <c r="Q8">
        <v>5.9259259259259302E-4</v>
      </c>
      <c r="R8">
        <v>4.9875311720698305E-4</v>
      </c>
      <c r="S8">
        <v>0</v>
      </c>
      <c r="T8">
        <v>3.6778227289444699E-4</v>
      </c>
      <c r="U8">
        <v>3.4806822137138898E-4</v>
      </c>
      <c r="V8">
        <v>2.8296547821165797E-4</v>
      </c>
      <c r="W8">
        <v>4.03551251008878E-4</v>
      </c>
      <c r="X8">
        <v>7.1275837491090502E-4</v>
      </c>
      <c r="Y8">
        <v>3.9698292973402099E-4</v>
      </c>
      <c r="Z8">
        <v>7.5244544770504201E-4</v>
      </c>
      <c r="AA8">
        <v>6.9324090121317095E-4</v>
      </c>
      <c r="AB8">
        <v>3.15059861373661E-4</v>
      </c>
      <c r="AC8">
        <v>2.6860059092129998E-4</v>
      </c>
      <c r="AD8">
        <v>3.1735956839098702E-4</v>
      </c>
      <c r="AE8">
        <v>3.70919881305638E-4</v>
      </c>
      <c r="AF8">
        <v>4.2052144659377599E-4</v>
      </c>
      <c r="AG8">
        <v>3.52485019386676E-4</v>
      </c>
      <c r="AH8">
        <v>0</v>
      </c>
      <c r="AI8">
        <v>3.88048117966628E-4</v>
      </c>
      <c r="AJ8">
        <v>4.5955882352941198E-4</v>
      </c>
      <c r="AK8">
        <v>0</v>
      </c>
      <c r="AL8">
        <v>1.0526315789473699E-3</v>
      </c>
      <c r="AM8">
        <v>7.0997515086971901E-4</v>
      </c>
      <c r="AN8">
        <v>3.77216144851E-4</v>
      </c>
      <c r="AO8" s="19">
        <v>0</v>
      </c>
      <c r="AP8" s="19">
        <v>1.5885623510722799E-3</v>
      </c>
      <c r="AQ8">
        <v>6.2539086929330799E-4</v>
      </c>
      <c r="AR8">
        <v>5.7471264367816102E-4</v>
      </c>
      <c r="AS8">
        <v>0</v>
      </c>
      <c r="AT8">
        <v>9.914077990746859E-4</v>
      </c>
      <c r="AU8" s="19">
        <v>9.7118808675946897E-4</v>
      </c>
      <c r="AV8" s="19">
        <v>1.9387359441643999E-3</v>
      </c>
      <c r="AW8" s="19">
        <v>1.19588615163836E-3</v>
      </c>
      <c r="AX8" s="19">
        <v>1.6346546791990201E-3</v>
      </c>
      <c r="AY8">
        <v>1.6286644951140101E-3</v>
      </c>
      <c r="AZ8">
        <v>1.3303769401330401E-3</v>
      </c>
      <c r="BA8">
        <v>1.6025641025640999E-3</v>
      </c>
      <c r="BB8">
        <v>2.4096385542168699E-3</v>
      </c>
      <c r="BC8">
        <v>3.43406593406593E-4</v>
      </c>
      <c r="BD8">
        <v>3.7453183520599198E-4</v>
      </c>
      <c r="BE8">
        <v>7.2648020341445699E-4</v>
      </c>
    </row>
    <row r="9" spans="1:57" x14ac:dyDescent="0.25">
      <c r="A9">
        <v>34</v>
      </c>
      <c r="B9">
        <v>-14.787588612922301</v>
      </c>
      <c r="C9">
        <v>-14.787588612922301</v>
      </c>
      <c r="D9">
        <v>629.99144249173503</v>
      </c>
      <c r="E9" s="8">
        <f>-Table148[[#This Row],[Eigen]]/SQRT(Table148[[#This Row],[Eigen]]^2+(Table148[[#This Row],[omega]]/(2*PI()))^2)</f>
        <v>0.14590493431146762</v>
      </c>
      <c r="F9" s="1" t="s">
        <v>157</v>
      </c>
      <c r="G9">
        <v>4.0617384240454902E-4</v>
      </c>
      <c r="H9">
        <v>1.6120365394949E-3</v>
      </c>
      <c r="I9">
        <v>1.16822429906542E-3</v>
      </c>
      <c r="J9">
        <v>5.7786766830395799E-4</v>
      </c>
      <c r="K9">
        <v>3.1104199066873999E-4</v>
      </c>
      <c r="L9">
        <v>7.81046602447279E-4</v>
      </c>
      <c r="M9">
        <v>3.1756113051762498E-4</v>
      </c>
      <c r="N9">
        <v>5.2994170641229501E-4</v>
      </c>
      <c r="O9">
        <v>0</v>
      </c>
      <c r="P9">
        <v>4.0518638573743899E-4</v>
      </c>
      <c r="Q9">
        <v>5.9259259259259302E-4</v>
      </c>
      <c r="R9">
        <v>4.9875311720698305E-4</v>
      </c>
      <c r="S9">
        <v>3.0562347188264102E-4</v>
      </c>
      <c r="T9">
        <v>3.6778227289444699E-4</v>
      </c>
      <c r="U9">
        <v>6.9613644274277796E-4</v>
      </c>
      <c r="V9">
        <v>2.8296547821165797E-4</v>
      </c>
      <c r="W9">
        <v>1.2106537530266301E-3</v>
      </c>
      <c r="X9">
        <v>1.06913756236636E-3</v>
      </c>
      <c r="Y9">
        <v>7.9396585946804295E-4</v>
      </c>
      <c r="Z9">
        <v>7.5244544770504201E-4</v>
      </c>
      <c r="AA9">
        <v>6.9324090121317095E-4</v>
      </c>
      <c r="AB9">
        <v>0</v>
      </c>
      <c r="AC9">
        <v>8.0580177276390005E-4</v>
      </c>
      <c r="AD9">
        <v>9.5207870517296101E-4</v>
      </c>
      <c r="AE9">
        <v>3.70919881305638E-4</v>
      </c>
      <c r="AF9">
        <v>8.4104289318755296E-4</v>
      </c>
      <c r="AG9">
        <v>3.52485019386676E-4</v>
      </c>
      <c r="AH9">
        <v>3.3990482664853801E-4</v>
      </c>
      <c r="AI9">
        <v>3.88048117966628E-4</v>
      </c>
      <c r="AJ9">
        <v>0</v>
      </c>
      <c r="AK9">
        <v>0</v>
      </c>
      <c r="AL9">
        <v>1.4035087719298199E-3</v>
      </c>
      <c r="AM9">
        <v>1.7749378771743001E-3</v>
      </c>
      <c r="AN9">
        <v>0</v>
      </c>
      <c r="AO9" s="19">
        <v>2.8305701577032E-3</v>
      </c>
      <c r="AP9" s="19">
        <v>1.19142176330421E-3</v>
      </c>
      <c r="AQ9">
        <v>6.2539086929330799E-4</v>
      </c>
      <c r="AR9">
        <v>1.1494252873563201E-3</v>
      </c>
      <c r="AS9">
        <v>4.1946308724832198E-4</v>
      </c>
      <c r="AT9">
        <v>9.914077990746859E-4</v>
      </c>
      <c r="AU9" s="19">
        <v>1.2949174490126301E-3</v>
      </c>
      <c r="AV9" s="19">
        <v>1.1632415664986401E-3</v>
      </c>
      <c r="AW9" s="19">
        <v>2.1525950729490602E-3</v>
      </c>
      <c r="AX9" s="19">
        <v>4.0866366979975502E-4</v>
      </c>
      <c r="AY9">
        <v>0</v>
      </c>
      <c r="AZ9">
        <v>2.2172949002217299E-3</v>
      </c>
      <c r="BA9">
        <v>2.24358974358974E-3</v>
      </c>
      <c r="BB9">
        <v>3.6144578313253E-3</v>
      </c>
      <c r="BC9">
        <v>1.03021978021978E-3</v>
      </c>
      <c r="BD9">
        <v>3.7453183520599198E-4</v>
      </c>
      <c r="BE9">
        <v>3.6324010170722898E-4</v>
      </c>
    </row>
    <row r="10" spans="1:57" x14ac:dyDescent="0.25">
      <c r="A10">
        <v>11</v>
      </c>
      <c r="B10">
        <v>-575.65495864660397</v>
      </c>
      <c r="C10">
        <v>-575.65495864660397</v>
      </c>
      <c r="D10">
        <v>-22400.828199436801</v>
      </c>
      <c r="E10" s="8">
        <f>-Table148[[#This Row],[Eigen]]/SQRT(Table148[[#This Row],[Eigen]]^2+(Table148[[#This Row],[omega]]/(2*PI()))^2)</f>
        <v>0.15940038162074444</v>
      </c>
      <c r="F10" s="1" t="s">
        <v>158</v>
      </c>
      <c r="G10">
        <v>4.0617384240454902E-4</v>
      </c>
      <c r="H10">
        <v>8.0601826974744805E-4</v>
      </c>
      <c r="I10">
        <v>2.9205607476635501E-4</v>
      </c>
      <c r="J10">
        <v>2.88933834151979E-4</v>
      </c>
      <c r="K10">
        <v>0</v>
      </c>
      <c r="L10">
        <v>5.2069773496485295E-4</v>
      </c>
      <c r="M10">
        <v>6.3512226103524898E-4</v>
      </c>
      <c r="N10">
        <v>2.6497085320614702E-4</v>
      </c>
      <c r="O10">
        <v>3.2247662044501799E-4</v>
      </c>
      <c r="P10">
        <v>4.0518638573743899E-4</v>
      </c>
      <c r="Q10">
        <v>2.9629629629629602E-4</v>
      </c>
      <c r="R10">
        <v>2.4937655860349098E-4</v>
      </c>
      <c r="S10">
        <v>0</v>
      </c>
      <c r="T10">
        <v>3.6778227289444699E-4</v>
      </c>
      <c r="U10">
        <v>6.9613644274277796E-4</v>
      </c>
      <c r="V10">
        <v>0</v>
      </c>
      <c r="W10">
        <v>4.03551251008878E-4</v>
      </c>
      <c r="X10">
        <v>3.56379187455453E-4</v>
      </c>
      <c r="Y10">
        <v>7.9396585946804295E-4</v>
      </c>
      <c r="Z10">
        <v>0</v>
      </c>
      <c r="AA10">
        <v>3.4662045060658602E-4</v>
      </c>
      <c r="AB10">
        <v>3.15059861373661E-4</v>
      </c>
      <c r="AC10">
        <v>2.6860059092129998E-4</v>
      </c>
      <c r="AD10">
        <v>3.1735956839098702E-4</v>
      </c>
      <c r="AE10">
        <v>0</v>
      </c>
      <c r="AF10">
        <v>4.2052144659377599E-4</v>
      </c>
      <c r="AG10">
        <v>3.52485019386676E-4</v>
      </c>
      <c r="AH10">
        <v>0</v>
      </c>
      <c r="AI10">
        <v>0</v>
      </c>
      <c r="AJ10">
        <v>0</v>
      </c>
      <c r="AK10">
        <v>0</v>
      </c>
      <c r="AL10">
        <v>1.4035087719298199E-3</v>
      </c>
      <c r="AM10">
        <v>1.0649627263045801E-3</v>
      </c>
      <c r="AN10">
        <v>7.5443228970199902E-4</v>
      </c>
      <c r="AO10" s="19">
        <v>0</v>
      </c>
      <c r="AP10" s="19">
        <v>1.19142176330421E-3</v>
      </c>
      <c r="AQ10">
        <v>6.2539086929330799E-4</v>
      </c>
      <c r="AR10">
        <v>1.7241379310344799E-3</v>
      </c>
      <c r="AS10">
        <v>4.1946308724832198E-4</v>
      </c>
      <c r="AT10">
        <v>6.6093853271645701E-4</v>
      </c>
      <c r="AU10" s="19">
        <v>9.7118808675946897E-4</v>
      </c>
      <c r="AV10" s="19">
        <v>1.9387359441643999E-3</v>
      </c>
      <c r="AW10" s="19">
        <v>1.19588615163836E-3</v>
      </c>
      <c r="AX10" s="19">
        <v>1.6346546791990201E-3</v>
      </c>
      <c r="AY10">
        <v>0</v>
      </c>
      <c r="AZ10">
        <v>1.7738359201773799E-3</v>
      </c>
      <c r="BA10">
        <v>1.2820512820512801E-3</v>
      </c>
      <c r="BB10">
        <v>3.0120481927710802E-3</v>
      </c>
      <c r="BC10">
        <v>6.8681318681318698E-4</v>
      </c>
      <c r="BD10">
        <v>3.7453183520599198E-4</v>
      </c>
      <c r="BE10">
        <v>3.6324010170722898E-4</v>
      </c>
    </row>
    <row r="11" spans="1:57" x14ac:dyDescent="0.25">
      <c r="A11">
        <v>9</v>
      </c>
      <c r="B11">
        <v>-575.65495864661</v>
      </c>
      <c r="C11">
        <v>-575.65495864661</v>
      </c>
      <c r="D11">
        <v>22400.828199436801</v>
      </c>
      <c r="E11" s="15">
        <f>-Table148[[#This Row],[Eigen]]/SQRT(Table148[[#This Row],[Eigen]]^2+(Table148[[#This Row],[omega]]/(2*PI()))^2)</f>
        <v>0.15940038162074607</v>
      </c>
      <c r="F11" s="1" t="s">
        <v>159</v>
      </c>
      <c r="G11">
        <v>4.0617384240454902E-4</v>
      </c>
      <c r="H11">
        <v>2.6867275658248299E-4</v>
      </c>
      <c r="I11">
        <v>2.9205607476635501E-4</v>
      </c>
      <c r="J11">
        <v>5.7786766830395799E-4</v>
      </c>
      <c r="K11">
        <v>9.3312597200622099E-4</v>
      </c>
      <c r="L11">
        <v>1.04139546992971E-3</v>
      </c>
      <c r="M11">
        <v>9.5268339155287396E-4</v>
      </c>
      <c r="N11">
        <v>0</v>
      </c>
      <c r="O11">
        <v>6.4495324089003598E-4</v>
      </c>
      <c r="P11">
        <v>4.0518638573743899E-4</v>
      </c>
      <c r="Q11">
        <v>5.9259259259259302E-4</v>
      </c>
      <c r="R11">
        <v>4.9875311720698305E-4</v>
      </c>
      <c r="S11">
        <v>6.1124694376528095E-4</v>
      </c>
      <c r="T11">
        <v>1.1033468186833399E-3</v>
      </c>
      <c r="U11">
        <v>1.39227288548556E-3</v>
      </c>
      <c r="V11">
        <v>2.8296547821165797E-4</v>
      </c>
      <c r="W11">
        <v>4.03551251008878E-4</v>
      </c>
      <c r="X11">
        <v>0</v>
      </c>
      <c r="Y11">
        <v>3.9698292973402099E-4</v>
      </c>
      <c r="Z11">
        <v>3.76222723852521E-4</v>
      </c>
      <c r="AA11">
        <v>3.4662045060658602E-4</v>
      </c>
      <c r="AB11">
        <v>3.15059861373661E-4</v>
      </c>
      <c r="AC11">
        <v>2.6860059092129998E-4</v>
      </c>
      <c r="AD11">
        <v>3.1735956839098702E-4</v>
      </c>
      <c r="AE11">
        <v>3.70919881305638E-4</v>
      </c>
      <c r="AF11">
        <v>8.4104289318755296E-4</v>
      </c>
      <c r="AG11">
        <v>3.52485019386676E-4</v>
      </c>
      <c r="AH11">
        <v>3.3990482664853801E-4</v>
      </c>
      <c r="AI11">
        <v>0</v>
      </c>
      <c r="AJ11">
        <v>0</v>
      </c>
      <c r="AK11">
        <v>3.2530904359141203E-4</v>
      </c>
      <c r="AL11">
        <v>3.5087719298245601E-4</v>
      </c>
      <c r="AM11">
        <v>7.0997515086971901E-4</v>
      </c>
      <c r="AN11">
        <v>7.5443228970199902E-4</v>
      </c>
      <c r="AO11" s="19">
        <v>4.04367165386171E-4</v>
      </c>
      <c r="AP11" s="19">
        <v>7.9428117553613997E-4</v>
      </c>
      <c r="AQ11">
        <v>6.2539086929330799E-4</v>
      </c>
      <c r="AR11">
        <v>1.1494252873563201E-3</v>
      </c>
      <c r="AS11">
        <v>4.1946308724832198E-4</v>
      </c>
      <c r="AT11">
        <v>3.3046926635822899E-4</v>
      </c>
      <c r="AU11" s="19">
        <v>3.23729362253156E-4</v>
      </c>
      <c r="AV11" s="19">
        <v>0</v>
      </c>
      <c r="AW11" s="19">
        <v>2.3917723032767301E-4</v>
      </c>
      <c r="AX11" s="19">
        <v>4.0866366979975502E-4</v>
      </c>
      <c r="AY11">
        <v>0</v>
      </c>
      <c r="AZ11">
        <v>4.4345898004434601E-4</v>
      </c>
      <c r="BA11">
        <v>6.4102564102564103E-4</v>
      </c>
      <c r="BB11">
        <v>0</v>
      </c>
      <c r="BC11">
        <v>3.43406593406593E-4</v>
      </c>
      <c r="BD11">
        <v>3.7453183520599198E-4</v>
      </c>
      <c r="BE11">
        <v>3.6324010170722898E-4</v>
      </c>
    </row>
    <row r="12" spans="1:57" x14ac:dyDescent="0.25">
      <c r="A12">
        <v>12</v>
      </c>
      <c r="B12">
        <v>-575.654958646502</v>
      </c>
      <c r="C12">
        <v>-575.654958646502</v>
      </c>
      <c r="D12">
        <v>-21772.509668716601</v>
      </c>
      <c r="E12" s="8">
        <f>-Table148[[#This Row],[Eigen]]/SQRT(Table148[[#This Row],[Eigen]]^2+(Table148[[#This Row],[omega]]/(2*PI()))^2)</f>
        <v>0.16387856038925699</v>
      </c>
      <c r="F12" s="1" t="s">
        <v>160</v>
      </c>
      <c r="G12">
        <v>4.0617384240454902E-4</v>
      </c>
      <c r="H12">
        <v>0</v>
      </c>
      <c r="I12">
        <v>2.9205607476635501E-4</v>
      </c>
      <c r="J12">
        <v>0</v>
      </c>
      <c r="K12">
        <v>6.2208398133748095E-4</v>
      </c>
      <c r="L12">
        <v>7.81046602447279E-4</v>
      </c>
      <c r="M12">
        <v>9.5268339155287396E-4</v>
      </c>
      <c r="N12">
        <v>2.6497085320614702E-4</v>
      </c>
      <c r="O12">
        <v>9.6742986133505299E-4</v>
      </c>
      <c r="P12">
        <v>1.6207455429497601E-3</v>
      </c>
      <c r="Q12">
        <v>8.8888888888888904E-4</v>
      </c>
      <c r="R12">
        <v>4.9875311720698305E-4</v>
      </c>
      <c r="S12">
        <v>3.0562347188264102E-4</v>
      </c>
      <c r="T12">
        <v>7.35564545788893E-4</v>
      </c>
      <c r="U12">
        <v>1.39227288548556E-3</v>
      </c>
      <c r="V12">
        <v>2.8296547821165797E-4</v>
      </c>
      <c r="W12">
        <v>8.07102502017756E-4</v>
      </c>
      <c r="X12">
        <v>3.56379187455453E-4</v>
      </c>
      <c r="Y12">
        <v>3.9698292973402099E-4</v>
      </c>
      <c r="Z12">
        <v>3.76222723852521E-4</v>
      </c>
      <c r="AA12">
        <v>3.4662045060658602E-4</v>
      </c>
      <c r="AB12">
        <v>3.15059861373661E-4</v>
      </c>
      <c r="AC12">
        <v>0</v>
      </c>
      <c r="AD12">
        <v>3.1735956839098702E-4</v>
      </c>
      <c r="AE12">
        <v>7.4183976261127599E-4</v>
      </c>
      <c r="AF12">
        <v>8.4104289318755296E-4</v>
      </c>
      <c r="AG12">
        <v>3.52485019386676E-4</v>
      </c>
      <c r="AH12">
        <v>0</v>
      </c>
      <c r="AI12">
        <v>0</v>
      </c>
      <c r="AJ12">
        <v>0</v>
      </c>
      <c r="AK12">
        <v>0</v>
      </c>
      <c r="AL12">
        <v>3.5087719298245601E-4</v>
      </c>
      <c r="AM12">
        <v>3.5498757543485999E-4</v>
      </c>
      <c r="AN12">
        <v>7.5443228970199902E-4</v>
      </c>
      <c r="AO12" s="19">
        <v>8.0873433077234102E-4</v>
      </c>
      <c r="AP12" s="19">
        <v>0</v>
      </c>
      <c r="AQ12">
        <v>6.2539086929330799E-4</v>
      </c>
      <c r="AR12">
        <v>2.2988505747126402E-3</v>
      </c>
      <c r="AS12">
        <v>0</v>
      </c>
      <c r="AT12">
        <v>0</v>
      </c>
      <c r="AU12" s="19">
        <v>0</v>
      </c>
      <c r="AV12" s="19">
        <v>3.87747188832881E-4</v>
      </c>
      <c r="AW12" s="19">
        <v>2.3917723032767301E-4</v>
      </c>
      <c r="AX12" s="19">
        <v>0</v>
      </c>
      <c r="AY12">
        <v>0</v>
      </c>
      <c r="AZ12">
        <v>4.4345898004434601E-4</v>
      </c>
      <c r="BA12">
        <v>3.20512820512821E-4</v>
      </c>
      <c r="BB12">
        <v>1.2048192771084299E-3</v>
      </c>
      <c r="BC12">
        <v>3.43406593406593E-4</v>
      </c>
      <c r="BD12">
        <v>3.7453183520599198E-4</v>
      </c>
      <c r="BE12">
        <v>3.6324010170722898E-4</v>
      </c>
    </row>
    <row r="13" spans="1:57" x14ac:dyDescent="0.25">
      <c r="A13">
        <v>10</v>
      </c>
      <c r="B13">
        <v>-575.65495864653201</v>
      </c>
      <c r="C13">
        <v>-575.65495864653201</v>
      </c>
      <c r="D13">
        <v>21772.509668716601</v>
      </c>
      <c r="E13" s="15">
        <f>-Table148[[#This Row],[Eigen]]/SQRT(Table148[[#This Row],[Eigen]]^2+(Table148[[#This Row],[omega]]/(2*PI()))^2)</f>
        <v>0.16387856038926532</v>
      </c>
      <c r="F13" s="1" t="s">
        <v>161</v>
      </c>
      <c r="G13">
        <v>4.0617384240454902E-4</v>
      </c>
      <c r="H13">
        <v>8.0601826974744805E-4</v>
      </c>
      <c r="I13">
        <v>1.75233644859813E-3</v>
      </c>
      <c r="J13">
        <v>1.7336030049118799E-3</v>
      </c>
      <c r="K13">
        <v>1.5552099533437001E-3</v>
      </c>
      <c r="L13">
        <v>2.6034886748242702E-4</v>
      </c>
      <c r="M13">
        <v>1.5878056525881199E-3</v>
      </c>
      <c r="N13">
        <v>5.2994170641229501E-4</v>
      </c>
      <c r="O13">
        <v>3.2247662044501799E-4</v>
      </c>
      <c r="P13">
        <v>8.1037277147487895E-4</v>
      </c>
      <c r="Q13">
        <v>2.9629629629629602E-4</v>
      </c>
      <c r="R13">
        <v>4.9875311720698305E-4</v>
      </c>
      <c r="S13">
        <v>6.1124694376528095E-4</v>
      </c>
      <c r="T13">
        <v>3.6778227289444699E-4</v>
      </c>
      <c r="U13">
        <v>3.4806822137138898E-4</v>
      </c>
      <c r="V13">
        <v>2.8296547821165797E-4</v>
      </c>
      <c r="W13">
        <v>0</v>
      </c>
      <c r="X13">
        <v>1.06913756236636E-3</v>
      </c>
      <c r="Y13">
        <v>7.9396585946804295E-4</v>
      </c>
      <c r="Z13">
        <v>1.12866817155756E-3</v>
      </c>
      <c r="AA13">
        <v>1.03986135181976E-3</v>
      </c>
      <c r="AB13">
        <v>3.15059861373661E-4</v>
      </c>
      <c r="AC13">
        <v>5.3720118184259996E-4</v>
      </c>
      <c r="AD13">
        <v>1.26943827356395E-3</v>
      </c>
      <c r="AE13">
        <v>7.4183976261127599E-4</v>
      </c>
      <c r="AF13">
        <v>4.2052144659377599E-4</v>
      </c>
      <c r="AG13">
        <v>7.0497003877335201E-4</v>
      </c>
      <c r="AH13">
        <v>6.7980965329707699E-4</v>
      </c>
      <c r="AI13">
        <v>3.88048117966628E-4</v>
      </c>
      <c r="AJ13">
        <v>4.5955882352941198E-4</v>
      </c>
      <c r="AK13">
        <v>3.2530904359141203E-4</v>
      </c>
      <c r="AL13">
        <v>7.0175438596491201E-4</v>
      </c>
      <c r="AM13">
        <v>1.41995030173944E-3</v>
      </c>
      <c r="AN13">
        <v>1.508864579404E-3</v>
      </c>
      <c r="AO13" s="19">
        <v>5.6611403154063896E-3</v>
      </c>
      <c r="AP13" s="19">
        <v>1.19142176330421E-3</v>
      </c>
      <c r="AQ13">
        <v>1.87617260787992E-3</v>
      </c>
      <c r="AR13">
        <v>4.0229885057471299E-3</v>
      </c>
      <c r="AS13">
        <v>2.9362416107382599E-3</v>
      </c>
      <c r="AT13">
        <v>9.914077990746859E-4</v>
      </c>
      <c r="AU13" s="19">
        <v>9.7118808675946897E-4</v>
      </c>
      <c r="AV13" s="19">
        <v>1.5509887553315201E-3</v>
      </c>
      <c r="AW13" s="19">
        <v>7.1753169098301797E-4</v>
      </c>
      <c r="AX13" s="19">
        <v>2.0433183489987701E-3</v>
      </c>
      <c r="AY13">
        <v>1.6286644951140101E-3</v>
      </c>
      <c r="AZ13">
        <v>2.2172949002217299E-3</v>
      </c>
      <c r="BA13">
        <v>1.6025641025640999E-3</v>
      </c>
      <c r="BB13">
        <v>1.80722891566265E-3</v>
      </c>
      <c r="BC13">
        <v>1.37362637362637E-3</v>
      </c>
      <c r="BD13">
        <v>1.12359550561798E-3</v>
      </c>
      <c r="BE13">
        <v>1.4529604068289101E-3</v>
      </c>
    </row>
    <row r="14" spans="1:57" x14ac:dyDescent="0.25">
      <c r="A14">
        <v>19</v>
      </c>
      <c r="B14">
        <v>-129.666210863549</v>
      </c>
      <c r="C14">
        <v>-129.666210863549</v>
      </c>
      <c r="D14">
        <v>3272.69004347193</v>
      </c>
      <c r="E14" s="8">
        <f>-Table148[[#This Row],[Eigen]]/SQRT(Table148[[#This Row],[Eigen]]^2+(Table148[[#This Row],[omega]]/(2*PI()))^2)</f>
        <v>0.24157113690541868</v>
      </c>
      <c r="F14" s="1" t="s">
        <v>162</v>
      </c>
      <c r="G14">
        <v>4.0617384240454902E-4</v>
      </c>
      <c r="H14">
        <v>2.14938205265986E-3</v>
      </c>
      <c r="I14">
        <v>1.16822429906542E-3</v>
      </c>
      <c r="J14">
        <v>1.4446691707598999E-3</v>
      </c>
      <c r="K14">
        <v>6.2208398133748095E-4</v>
      </c>
      <c r="L14">
        <v>2.6034886748242702E-4</v>
      </c>
      <c r="M14">
        <v>6.3512226103524898E-4</v>
      </c>
      <c r="N14">
        <v>5.2994170641229501E-4</v>
      </c>
      <c r="O14">
        <v>6.4495324089003598E-4</v>
      </c>
      <c r="P14">
        <v>4.0518638573743899E-4</v>
      </c>
      <c r="Q14">
        <v>5.9259259259259302E-4</v>
      </c>
      <c r="R14">
        <v>1.24688279301746E-3</v>
      </c>
      <c r="S14">
        <v>9.1687041564792197E-4</v>
      </c>
      <c r="T14">
        <v>3.6778227289444699E-4</v>
      </c>
      <c r="U14">
        <v>1.0442046641141701E-3</v>
      </c>
      <c r="V14">
        <v>5.6593095642331595E-4</v>
      </c>
      <c r="W14">
        <v>1.6142050040355101E-3</v>
      </c>
      <c r="X14">
        <v>1.06913756236636E-3</v>
      </c>
      <c r="Y14">
        <v>1.58793171893609E-3</v>
      </c>
      <c r="Z14">
        <v>1.5048908954100799E-3</v>
      </c>
      <c r="AA14">
        <v>1.7331022530329299E-3</v>
      </c>
      <c r="AB14">
        <v>9.4517958412098301E-4</v>
      </c>
      <c r="AC14">
        <v>1.6116035455278001E-3</v>
      </c>
      <c r="AD14">
        <v>6.3471913678197405E-4</v>
      </c>
      <c r="AE14">
        <v>7.4183976261127599E-4</v>
      </c>
      <c r="AF14">
        <v>4.2052144659377599E-4</v>
      </c>
      <c r="AG14">
        <v>3.52485019386676E-4</v>
      </c>
      <c r="AH14">
        <v>3.3990482664853801E-4</v>
      </c>
      <c r="AI14">
        <v>0</v>
      </c>
      <c r="AJ14">
        <v>0</v>
      </c>
      <c r="AK14">
        <v>0</v>
      </c>
      <c r="AL14">
        <v>2.45614035087719E-3</v>
      </c>
      <c r="AM14">
        <v>2.83990060347888E-3</v>
      </c>
      <c r="AN14">
        <v>2.263296869106E-3</v>
      </c>
      <c r="AO14" s="19">
        <v>1.6174686615446801E-3</v>
      </c>
      <c r="AP14" s="19">
        <v>3.9714058776806997E-3</v>
      </c>
      <c r="AQ14">
        <v>2.5015634771732298E-3</v>
      </c>
      <c r="AR14">
        <v>4.5977011494252899E-3</v>
      </c>
      <c r="AS14">
        <v>1.6778523489932901E-3</v>
      </c>
      <c r="AT14">
        <v>1.9828155981493701E-3</v>
      </c>
      <c r="AU14" s="19">
        <v>2.2661055357720899E-3</v>
      </c>
      <c r="AV14" s="19">
        <v>3.48972469949593E-3</v>
      </c>
      <c r="AW14" s="19">
        <v>2.8701267639320701E-3</v>
      </c>
      <c r="AX14" s="19">
        <v>4.0866366979975498E-3</v>
      </c>
      <c r="AY14">
        <v>0</v>
      </c>
      <c r="AZ14">
        <v>1.3303769401330401E-3</v>
      </c>
      <c r="BA14">
        <v>3.8461538461538498E-3</v>
      </c>
      <c r="BB14">
        <v>2.4096385542168699E-3</v>
      </c>
      <c r="BC14">
        <v>2.0604395604395601E-3</v>
      </c>
      <c r="BD14">
        <v>1.87265917602996E-3</v>
      </c>
      <c r="BE14">
        <v>1.8162005085361401E-3</v>
      </c>
    </row>
    <row r="15" spans="1:57" x14ac:dyDescent="0.25">
      <c r="A15">
        <v>20</v>
      </c>
      <c r="B15">
        <v>-129.66621086355599</v>
      </c>
      <c r="C15">
        <v>-129.66621086355599</v>
      </c>
      <c r="D15">
        <v>-3272.69004347193</v>
      </c>
      <c r="E15" s="15">
        <f>-Table148[[#This Row],[Eigen]]/SQRT(Table148[[#This Row],[Eigen]]^2+(Table148[[#This Row],[omega]]/(2*PI()))^2)</f>
        <v>0.24157113690543094</v>
      </c>
      <c r="F15" s="1" t="s">
        <v>163</v>
      </c>
      <c r="G15">
        <v>4.0617384240454902E-4</v>
      </c>
      <c r="H15">
        <v>2.68672756582483E-3</v>
      </c>
      <c r="I15">
        <v>8.7616822429906595E-4</v>
      </c>
      <c r="J15">
        <v>2.0225368390638502E-3</v>
      </c>
      <c r="K15">
        <v>1.2441679626749599E-3</v>
      </c>
      <c r="L15">
        <v>5.2069773496485295E-4</v>
      </c>
      <c r="M15">
        <v>9.5268339155287396E-4</v>
      </c>
      <c r="N15">
        <v>1.3248542660307401E-3</v>
      </c>
      <c r="O15">
        <v>6.4495324089003598E-4</v>
      </c>
      <c r="P15">
        <v>8.1037277147487895E-4</v>
      </c>
      <c r="Q15">
        <v>1.1851851851851899E-3</v>
      </c>
      <c r="R15">
        <v>1.24688279301746E-3</v>
      </c>
      <c r="S15">
        <v>6.1124694376528095E-4</v>
      </c>
      <c r="T15">
        <v>3.6778227289444699E-4</v>
      </c>
      <c r="U15">
        <v>6.9613644274277796E-4</v>
      </c>
      <c r="V15">
        <v>2.8296547821165797E-4</v>
      </c>
      <c r="W15">
        <v>1.2106537530266301E-3</v>
      </c>
      <c r="X15">
        <v>1.42551674982181E-3</v>
      </c>
      <c r="Y15">
        <v>3.9698292973402099E-4</v>
      </c>
      <c r="Z15">
        <v>1.8811136192626E-3</v>
      </c>
      <c r="AA15">
        <v>1.38648180242634E-3</v>
      </c>
      <c r="AB15">
        <v>3.15059861373661E-4</v>
      </c>
      <c r="AC15">
        <v>1.0744023636851999E-3</v>
      </c>
      <c r="AD15">
        <v>1.58679784195494E-3</v>
      </c>
      <c r="AE15">
        <v>3.70919881305638E-4</v>
      </c>
      <c r="AF15">
        <v>8.4104289318755296E-4</v>
      </c>
      <c r="AG15">
        <v>3.52485019386676E-4</v>
      </c>
      <c r="AH15">
        <v>3.3990482664853801E-4</v>
      </c>
      <c r="AI15">
        <v>0</v>
      </c>
      <c r="AJ15">
        <v>0</v>
      </c>
      <c r="AK15">
        <v>0</v>
      </c>
      <c r="AL15">
        <v>2.45614035087719E-3</v>
      </c>
      <c r="AM15">
        <v>1.41995030173944E-3</v>
      </c>
      <c r="AN15">
        <v>7.5443228970199902E-4</v>
      </c>
      <c r="AO15" s="19">
        <v>5.6611403154063896E-3</v>
      </c>
      <c r="AP15" s="19">
        <v>1.5885623510722799E-3</v>
      </c>
      <c r="AQ15">
        <v>1.87617260787992E-3</v>
      </c>
      <c r="AR15">
        <v>2.2988505747126402E-3</v>
      </c>
      <c r="AS15">
        <v>2.0973154362416099E-3</v>
      </c>
      <c r="AT15">
        <v>1.9828155981493701E-3</v>
      </c>
      <c r="AU15" s="19">
        <v>2.5898348980252501E-3</v>
      </c>
      <c r="AV15" s="19">
        <v>3.48972469949593E-3</v>
      </c>
      <c r="AW15" s="19">
        <v>2.8701267639320701E-3</v>
      </c>
      <c r="AX15" s="19">
        <v>3.2693093583980402E-3</v>
      </c>
      <c r="AY15">
        <v>1.6286644951140101E-3</v>
      </c>
      <c r="AZ15">
        <v>4.4345898004434598E-3</v>
      </c>
      <c r="BA15">
        <v>4.4871794871794903E-3</v>
      </c>
      <c r="BB15">
        <v>2.4096385542168699E-3</v>
      </c>
      <c r="BC15">
        <v>2.7472527472527501E-3</v>
      </c>
      <c r="BD15">
        <v>1.87265917602996E-3</v>
      </c>
      <c r="BE15">
        <v>1.8162005085361401E-3</v>
      </c>
    </row>
    <row r="16" spans="1:57" x14ac:dyDescent="0.25">
      <c r="A16">
        <v>28</v>
      </c>
      <c r="B16">
        <v>-50.986276155946598</v>
      </c>
      <c r="C16">
        <v>-50.986276155946598</v>
      </c>
      <c r="D16">
        <v>-1224.3064121197899</v>
      </c>
      <c r="E16" s="8">
        <f>-Table148[[#This Row],[Eigen]]/SQRT(Table148[[#This Row],[Eigen]]^2+(Table148[[#This Row],[omega]]/(2*PI()))^2)</f>
        <v>0.25314090503132475</v>
      </c>
      <c r="F16" s="1" t="s">
        <v>164</v>
      </c>
      <c r="G16">
        <v>4.0617384240454902E-4</v>
      </c>
      <c r="H16">
        <v>1.88070929607738E-3</v>
      </c>
      <c r="I16">
        <v>5.8411214953271002E-4</v>
      </c>
      <c r="J16">
        <v>1.1557353366079201E-3</v>
      </c>
      <c r="K16">
        <v>2.17729393468118E-3</v>
      </c>
      <c r="L16">
        <v>2.6034886748242702E-4</v>
      </c>
      <c r="M16">
        <v>1.5878056525881199E-3</v>
      </c>
      <c r="N16">
        <v>1.3248542660307401E-3</v>
      </c>
      <c r="O16">
        <v>3.2247662044501799E-4</v>
      </c>
      <c r="P16">
        <v>1.2155591572123199E-3</v>
      </c>
      <c r="Q16">
        <v>5.9259259259259302E-4</v>
      </c>
      <c r="R16">
        <v>4.9875311720698305E-4</v>
      </c>
      <c r="S16">
        <v>6.1124694376528095E-4</v>
      </c>
      <c r="T16">
        <v>7.35564545788893E-4</v>
      </c>
      <c r="U16">
        <v>1.0442046641141701E-3</v>
      </c>
      <c r="V16">
        <v>2.8296547821165797E-4</v>
      </c>
      <c r="W16">
        <v>4.03551251008878E-4</v>
      </c>
      <c r="X16">
        <v>1.7818959372772601E-3</v>
      </c>
      <c r="Y16">
        <v>1.58793171893609E-3</v>
      </c>
      <c r="Z16">
        <v>1.12866817155756E-3</v>
      </c>
      <c r="AA16">
        <v>1.03986135181976E-3</v>
      </c>
      <c r="AB16">
        <v>0</v>
      </c>
      <c r="AC16">
        <v>8.0580177276390005E-4</v>
      </c>
      <c r="AD16">
        <v>1.26943827356395E-3</v>
      </c>
      <c r="AE16">
        <v>1.48367952522255E-3</v>
      </c>
      <c r="AF16">
        <v>8.4104289318755296E-4</v>
      </c>
      <c r="AG16">
        <v>7.0497003877335201E-4</v>
      </c>
      <c r="AH16">
        <v>6.7980965329707699E-4</v>
      </c>
      <c r="AI16">
        <v>7.76096235933256E-4</v>
      </c>
      <c r="AJ16">
        <v>4.5955882352941198E-4</v>
      </c>
      <c r="AK16">
        <v>3.2530904359141203E-4</v>
      </c>
      <c r="AL16">
        <v>1.0526315789473699E-3</v>
      </c>
      <c r="AM16">
        <v>7.0997515086971901E-4</v>
      </c>
      <c r="AN16">
        <v>3.77216144851E-4</v>
      </c>
      <c r="AO16" s="19">
        <v>5.6611403154063896E-3</v>
      </c>
      <c r="AP16" s="19">
        <v>2.38284352660842E-3</v>
      </c>
      <c r="AQ16">
        <v>0</v>
      </c>
      <c r="AR16">
        <v>5.7471264367816102E-4</v>
      </c>
      <c r="AS16">
        <v>4.6140939597315396E-3</v>
      </c>
      <c r="AT16">
        <v>1.3218770654329099E-3</v>
      </c>
      <c r="AU16" s="19">
        <v>3.23729362253156E-4</v>
      </c>
      <c r="AV16" s="19">
        <v>7.75494377665762E-4</v>
      </c>
      <c r="AW16" s="19">
        <v>1.4350633819660401E-3</v>
      </c>
      <c r="AX16" s="19">
        <v>1.6346546791990201E-3</v>
      </c>
      <c r="AY16">
        <v>1.30293159609121E-2</v>
      </c>
      <c r="AZ16">
        <v>4.4345898004434601E-4</v>
      </c>
      <c r="BA16">
        <v>2.5641025641025602E-3</v>
      </c>
      <c r="BB16">
        <v>6.0240963855421703E-4</v>
      </c>
      <c r="BC16">
        <v>3.0906593406593401E-3</v>
      </c>
      <c r="BD16">
        <v>7.4906367041198505E-4</v>
      </c>
      <c r="BE16">
        <v>1.8162005085361401E-3</v>
      </c>
    </row>
    <row r="17" spans="1:57" x14ac:dyDescent="0.25">
      <c r="A17">
        <v>27</v>
      </c>
      <c r="B17">
        <v>-50.986276155949099</v>
      </c>
      <c r="C17">
        <v>-50.986276155949099</v>
      </c>
      <c r="D17">
        <v>1224.3064121197999</v>
      </c>
      <c r="E17" s="8">
        <f>-Table148[[#This Row],[Eigen]]/SQRT(Table148[[#This Row],[Eigen]]^2+(Table148[[#This Row],[omega]]/(2*PI()))^2)</f>
        <v>0.25314090503133441</v>
      </c>
      <c r="F17" s="1" t="s">
        <v>165</v>
      </c>
      <c r="G17">
        <v>4.0617384240454902E-4</v>
      </c>
      <c r="H17">
        <v>1.07469102632993E-3</v>
      </c>
      <c r="I17">
        <v>1.75233644859813E-3</v>
      </c>
      <c r="J17">
        <v>8.6680150245593802E-4</v>
      </c>
      <c r="K17">
        <v>6.2208398133748095E-4</v>
      </c>
      <c r="L17">
        <v>7.81046602447279E-4</v>
      </c>
      <c r="M17">
        <v>3.1756113051762498E-4</v>
      </c>
      <c r="N17">
        <v>5.2994170641229501E-4</v>
      </c>
      <c r="O17">
        <v>3.2247662044501799E-4</v>
      </c>
      <c r="P17">
        <v>4.0518638573743899E-4</v>
      </c>
      <c r="Q17">
        <v>8.8888888888888904E-4</v>
      </c>
      <c r="R17">
        <v>7.4812967581047404E-4</v>
      </c>
      <c r="S17">
        <v>3.0562347188264102E-4</v>
      </c>
      <c r="T17">
        <v>3.6778227289444699E-4</v>
      </c>
      <c r="U17">
        <v>6.9613644274277796E-4</v>
      </c>
      <c r="V17">
        <v>0</v>
      </c>
      <c r="W17">
        <v>8.07102502017756E-4</v>
      </c>
      <c r="X17">
        <v>2.1382751247327201E-3</v>
      </c>
      <c r="Y17">
        <v>1.1909487892020601E-3</v>
      </c>
      <c r="Z17">
        <v>2.2573363431151201E-3</v>
      </c>
      <c r="AA17">
        <v>2.4263431542460999E-3</v>
      </c>
      <c r="AB17">
        <v>3.15059861373661E-4</v>
      </c>
      <c r="AC17">
        <v>1.0744023636851999E-3</v>
      </c>
      <c r="AD17">
        <v>1.26943827356395E-3</v>
      </c>
      <c r="AE17">
        <v>1.1127596439169101E-3</v>
      </c>
      <c r="AF17">
        <v>4.2052144659377599E-4</v>
      </c>
      <c r="AG17">
        <v>3.52485019386676E-4</v>
      </c>
      <c r="AH17">
        <v>0</v>
      </c>
      <c r="AI17">
        <v>7.76096235933256E-4</v>
      </c>
      <c r="AJ17">
        <v>4.5955882352941198E-4</v>
      </c>
      <c r="AK17">
        <v>0</v>
      </c>
      <c r="AL17">
        <v>3.1578947368421E-3</v>
      </c>
      <c r="AM17">
        <v>1.7749378771743001E-3</v>
      </c>
      <c r="AN17">
        <v>3.77216144851E-4</v>
      </c>
      <c r="AO17" s="19">
        <v>8.4917104731095806E-3</v>
      </c>
      <c r="AP17" s="19">
        <v>3.9714058776806997E-3</v>
      </c>
      <c r="AQ17">
        <v>6.2539086929330799E-4</v>
      </c>
      <c r="AR17">
        <v>2.2988505747126402E-3</v>
      </c>
      <c r="AS17">
        <v>1.25838926174497E-3</v>
      </c>
      <c r="AT17">
        <v>2.3132848645076001E-3</v>
      </c>
      <c r="AU17" s="19">
        <v>2.5898348980252501E-3</v>
      </c>
      <c r="AV17" s="19">
        <v>3.87747188832881E-4</v>
      </c>
      <c r="AW17" s="19">
        <v>3.5876584549150901E-3</v>
      </c>
      <c r="AX17" s="19">
        <v>4.9039640375970603E-3</v>
      </c>
      <c r="AY17">
        <v>2.4429967426710102E-2</v>
      </c>
      <c r="AZ17">
        <v>4.8780487804878101E-3</v>
      </c>
      <c r="BA17">
        <v>6.0897435897435898E-3</v>
      </c>
      <c r="BB17">
        <v>1.2048192771084299E-3</v>
      </c>
      <c r="BC17">
        <v>1.71703296703297E-3</v>
      </c>
      <c r="BD17">
        <v>3.3707865168539301E-3</v>
      </c>
      <c r="BE17">
        <v>2.9059208136578301E-3</v>
      </c>
    </row>
    <row r="18" spans="1:57" x14ac:dyDescent="0.25">
      <c r="A18">
        <v>22</v>
      </c>
      <c r="B18">
        <v>-129.66621086747099</v>
      </c>
      <c r="C18">
        <v>-129.66621086747099</v>
      </c>
      <c r="D18">
        <v>-2644.37151275523</v>
      </c>
      <c r="E18" s="8">
        <f>-Table148[[#This Row],[Eigen]]/SQRT(Table148[[#This Row],[Eigen]]^2+(Table148[[#This Row],[omega]]/(2*PI()))^2)</f>
        <v>0.29443711920203047</v>
      </c>
      <c r="F18" s="1" t="s">
        <v>166</v>
      </c>
      <c r="G18">
        <v>8.1234768480909804E-4</v>
      </c>
      <c r="H18">
        <v>2.95540032240731E-3</v>
      </c>
      <c r="I18">
        <v>1.75233644859813E-3</v>
      </c>
      <c r="J18">
        <v>8.6680150245593802E-4</v>
      </c>
      <c r="K18">
        <v>3.1104199066873999E-4</v>
      </c>
      <c r="L18">
        <v>1.30174433741213E-3</v>
      </c>
      <c r="M18">
        <v>6.3512226103524898E-4</v>
      </c>
      <c r="N18">
        <v>1.3248542660307401E-3</v>
      </c>
      <c r="O18">
        <v>3.2247662044501799E-4</v>
      </c>
      <c r="P18">
        <v>2.0259319286872E-3</v>
      </c>
      <c r="Q18">
        <v>1.1851851851851899E-3</v>
      </c>
      <c r="R18">
        <v>1.24688279301746E-3</v>
      </c>
      <c r="S18">
        <v>3.0562347188264102E-4</v>
      </c>
      <c r="T18">
        <v>3.6778227289444699E-4</v>
      </c>
      <c r="U18">
        <v>1.74034110685694E-3</v>
      </c>
      <c r="V18">
        <v>2.8296547821165797E-4</v>
      </c>
      <c r="W18">
        <v>1.6142050040355101E-3</v>
      </c>
      <c r="X18">
        <v>3.2074126870990701E-3</v>
      </c>
      <c r="Y18">
        <v>7.9396585946804295E-4</v>
      </c>
      <c r="Z18">
        <v>3.0097817908201702E-3</v>
      </c>
      <c r="AA18">
        <v>2.7729636048526899E-3</v>
      </c>
      <c r="AB18">
        <v>1.8903591682419699E-3</v>
      </c>
      <c r="AC18">
        <v>8.0580177276390005E-4</v>
      </c>
      <c r="AD18">
        <v>2.8562361155188799E-3</v>
      </c>
      <c r="AE18">
        <v>3.70919881305638E-4</v>
      </c>
      <c r="AF18">
        <v>4.2052144659377599E-4</v>
      </c>
      <c r="AG18">
        <v>7.0497003877335201E-4</v>
      </c>
      <c r="AH18">
        <v>3.3990482664853801E-4</v>
      </c>
      <c r="AI18">
        <v>3.88048117966628E-4</v>
      </c>
      <c r="AJ18">
        <v>0</v>
      </c>
      <c r="AK18">
        <v>3.2530904359141203E-4</v>
      </c>
      <c r="AL18">
        <v>4.5614035087719303E-3</v>
      </c>
      <c r="AM18">
        <v>1.7749378771743001E-3</v>
      </c>
      <c r="AN18">
        <v>2.263296869106E-3</v>
      </c>
      <c r="AO18" s="19">
        <v>2.4262029923170199E-3</v>
      </c>
      <c r="AP18" s="19">
        <v>5.5599682287529803E-3</v>
      </c>
      <c r="AQ18">
        <v>1.2507817385866201E-3</v>
      </c>
      <c r="AR18">
        <v>2.8735632183907998E-3</v>
      </c>
      <c r="AS18">
        <v>1.6778523489932901E-3</v>
      </c>
      <c r="AT18">
        <v>3.9656311962987401E-3</v>
      </c>
      <c r="AU18" s="19">
        <v>4.2084817092910296E-3</v>
      </c>
      <c r="AV18" s="19">
        <v>6.9794493989918599E-3</v>
      </c>
      <c r="AW18" s="19">
        <v>5.50107629753647E-3</v>
      </c>
      <c r="AX18" s="19">
        <v>6.5386187167960803E-3</v>
      </c>
      <c r="AY18">
        <v>3.2573289902280101E-3</v>
      </c>
      <c r="AZ18">
        <v>7.0953436807095404E-3</v>
      </c>
      <c r="BA18">
        <v>8.3333333333333297E-3</v>
      </c>
      <c r="BB18">
        <v>1.80722891566265E-3</v>
      </c>
      <c r="BC18">
        <v>2.7472527472527501E-3</v>
      </c>
      <c r="BD18">
        <v>4.4943820224719096E-3</v>
      </c>
      <c r="BE18">
        <v>5.0853614239011998E-3</v>
      </c>
    </row>
    <row r="19" spans="1:57" x14ac:dyDescent="0.25">
      <c r="A19">
        <v>21</v>
      </c>
      <c r="B19">
        <v>-129.66621086747699</v>
      </c>
      <c r="C19">
        <v>-129.66621086747699</v>
      </c>
      <c r="D19">
        <v>2644.37151275523</v>
      </c>
      <c r="E19" s="8">
        <f>-Table148[[#This Row],[Eigen]]/SQRT(Table148[[#This Row],[Eigen]]^2+(Table148[[#This Row],[omega]]/(2*PI()))^2)</f>
        <v>0.29443711920204291</v>
      </c>
      <c r="F19" s="1" t="s">
        <v>167</v>
      </c>
      <c r="G19">
        <v>4.0617384240454902E-4</v>
      </c>
      <c r="H19">
        <v>2.68672756582483E-3</v>
      </c>
      <c r="I19">
        <v>2.9205607476635501E-4</v>
      </c>
      <c r="J19">
        <v>1.4446691707598999E-3</v>
      </c>
      <c r="K19">
        <v>3.1104199066873999E-4</v>
      </c>
      <c r="L19">
        <v>1.30174433741213E-3</v>
      </c>
      <c r="M19">
        <v>6.3512226103524898E-4</v>
      </c>
      <c r="N19">
        <v>1.3248542660307401E-3</v>
      </c>
      <c r="O19">
        <v>3.2247662044501799E-4</v>
      </c>
      <c r="P19">
        <v>1.2155591572123199E-3</v>
      </c>
      <c r="Q19">
        <v>8.8888888888888904E-4</v>
      </c>
      <c r="R19">
        <v>1.24688279301746E-3</v>
      </c>
      <c r="S19">
        <v>3.0562347188264102E-4</v>
      </c>
      <c r="T19">
        <v>3.6778227289444699E-4</v>
      </c>
      <c r="U19">
        <v>1.0442046641141701E-3</v>
      </c>
      <c r="V19">
        <v>5.6593095642331595E-4</v>
      </c>
      <c r="W19">
        <v>1.6142050040355101E-3</v>
      </c>
      <c r="X19">
        <v>1.7818959372772601E-3</v>
      </c>
      <c r="Y19">
        <v>3.9698292973402099E-4</v>
      </c>
      <c r="Z19">
        <v>1.12866817155756E-3</v>
      </c>
      <c r="AA19">
        <v>1.38648180242634E-3</v>
      </c>
      <c r="AB19">
        <v>3.15059861373661E-4</v>
      </c>
      <c r="AC19">
        <v>8.0580177276390005E-4</v>
      </c>
      <c r="AD19">
        <v>6.3471913678197405E-4</v>
      </c>
      <c r="AE19">
        <v>3.70919881305638E-4</v>
      </c>
      <c r="AF19">
        <v>8.4104289318755296E-4</v>
      </c>
      <c r="AG19">
        <v>3.52485019386676E-4</v>
      </c>
      <c r="AH19">
        <v>3.3990482664853801E-4</v>
      </c>
      <c r="AI19">
        <v>3.88048117966628E-4</v>
      </c>
      <c r="AJ19">
        <v>4.5955882352941198E-4</v>
      </c>
      <c r="AK19">
        <v>0</v>
      </c>
      <c r="AL19">
        <v>1.4035087719298199E-3</v>
      </c>
      <c r="AM19">
        <v>1.41995030173944E-3</v>
      </c>
      <c r="AN19">
        <v>3.77216144851E-4</v>
      </c>
      <c r="AO19" s="19">
        <v>1.6983420946219199E-2</v>
      </c>
      <c r="AP19" s="19">
        <v>1.9857029388403499E-3</v>
      </c>
      <c r="AQ19">
        <v>2.5015634771732298E-3</v>
      </c>
      <c r="AR19">
        <v>1.1494252873563201E-3</v>
      </c>
      <c r="AS19">
        <v>1.25838926174497E-3</v>
      </c>
      <c r="AT19">
        <v>3.3046926635822899E-3</v>
      </c>
      <c r="AU19" s="19">
        <v>3.56102298478472E-3</v>
      </c>
      <c r="AV19" s="19">
        <v>3.1019775106630502E-3</v>
      </c>
      <c r="AW19" s="19">
        <v>3.1093039942597499E-3</v>
      </c>
      <c r="AX19" s="19">
        <v>4.4953003677973002E-3</v>
      </c>
      <c r="AY19">
        <v>0.15309446254071701</v>
      </c>
      <c r="AZ19">
        <v>6.20842572062084E-3</v>
      </c>
      <c r="BA19">
        <v>5.4487179487179502E-3</v>
      </c>
      <c r="BB19">
        <v>6.0240963855421703E-4</v>
      </c>
      <c r="BC19">
        <v>1.37362637362637E-3</v>
      </c>
      <c r="BD19">
        <v>3.3707865168539301E-3</v>
      </c>
      <c r="BE19">
        <v>3.2691609153650599E-3</v>
      </c>
    </row>
    <row r="20" spans="1:57" x14ac:dyDescent="0.25">
      <c r="A20">
        <v>33</v>
      </c>
      <c r="B20">
        <v>-50.524839223405202</v>
      </c>
      <c r="C20">
        <v>-50.524839223405202</v>
      </c>
      <c r="D20">
        <v>599.59731508543598</v>
      </c>
      <c r="E20" s="8">
        <f>-Table148[[#This Row],[Eigen]]/SQRT(Table148[[#This Row],[Eigen]]^2+(Table148[[#This Row],[omega]]/(2*PI()))^2)</f>
        <v>0.4679142624907458</v>
      </c>
      <c r="F20" s="1" t="s">
        <v>168</v>
      </c>
      <c r="G20">
        <v>4.0617384240454902E-4</v>
      </c>
      <c r="H20">
        <v>1.6120365394949E-3</v>
      </c>
      <c r="I20">
        <v>8.7616822429906595E-4</v>
      </c>
      <c r="J20">
        <v>2.88933834151979E-4</v>
      </c>
      <c r="K20">
        <v>1.2441679626749599E-3</v>
      </c>
      <c r="L20">
        <v>0</v>
      </c>
      <c r="M20">
        <v>6.3512226103524898E-4</v>
      </c>
      <c r="N20">
        <v>5.2994170641229501E-4</v>
      </c>
      <c r="O20">
        <v>3.2247662044501799E-4</v>
      </c>
      <c r="P20">
        <v>8.1037277147487895E-4</v>
      </c>
      <c r="Q20">
        <v>5.9259259259259302E-4</v>
      </c>
      <c r="R20">
        <v>4.9875311720698305E-4</v>
      </c>
      <c r="S20">
        <v>3.0562347188264102E-4</v>
      </c>
      <c r="T20">
        <v>0</v>
      </c>
      <c r="U20">
        <v>6.9613644274277796E-4</v>
      </c>
      <c r="V20">
        <v>2.8296547821165797E-4</v>
      </c>
      <c r="W20">
        <v>8.07102502017756E-4</v>
      </c>
      <c r="X20">
        <v>1.42551674982181E-3</v>
      </c>
      <c r="Y20">
        <v>7.9396585946804295E-4</v>
      </c>
      <c r="Z20">
        <v>7.5244544770504201E-4</v>
      </c>
      <c r="AA20">
        <v>1.38648180242634E-3</v>
      </c>
      <c r="AB20">
        <v>3.15059861373661E-4</v>
      </c>
      <c r="AC20">
        <v>8.0580177276390005E-4</v>
      </c>
      <c r="AD20">
        <v>6.3471913678197405E-4</v>
      </c>
      <c r="AE20">
        <v>3.70919881305638E-4</v>
      </c>
      <c r="AF20">
        <v>1.26156433978133E-3</v>
      </c>
      <c r="AG20">
        <v>3.52485019386676E-4</v>
      </c>
      <c r="AH20">
        <v>0</v>
      </c>
      <c r="AI20">
        <v>7.76096235933256E-4</v>
      </c>
      <c r="AJ20">
        <v>9.1911764705882395E-4</v>
      </c>
      <c r="AK20">
        <v>0</v>
      </c>
      <c r="AL20">
        <v>2.45614035087719E-3</v>
      </c>
      <c r="AM20">
        <v>1.41995030173944E-3</v>
      </c>
      <c r="AN20">
        <v>3.77216144851E-4</v>
      </c>
      <c r="AO20" s="19">
        <v>2.0218358269308501E-2</v>
      </c>
      <c r="AP20" s="19">
        <v>2.7799841143764902E-3</v>
      </c>
      <c r="AQ20">
        <v>4.37773608505316E-3</v>
      </c>
      <c r="AR20">
        <v>5.7471264367816102E-4</v>
      </c>
      <c r="AS20">
        <v>4.1946308724832198E-4</v>
      </c>
      <c r="AT20">
        <v>3.9656311962987401E-3</v>
      </c>
      <c r="AU20" s="19">
        <v>4.85594043379735E-3</v>
      </c>
      <c r="AV20" s="19">
        <v>7.75494377665762E-4</v>
      </c>
      <c r="AW20" s="19">
        <v>2.8701267639320701E-3</v>
      </c>
      <c r="AX20" s="19">
        <v>4.0866366979975498E-3</v>
      </c>
      <c r="AY20">
        <v>0.115635179153094</v>
      </c>
      <c r="AZ20">
        <v>6.20842572062084E-3</v>
      </c>
      <c r="BA20">
        <v>4.8076923076923097E-3</v>
      </c>
      <c r="BB20">
        <v>6.0240963855421703E-4</v>
      </c>
      <c r="BC20">
        <v>1.37362637362637E-3</v>
      </c>
      <c r="BD20">
        <v>2.6217228464419499E-3</v>
      </c>
      <c r="BE20">
        <v>3.6324010170722802E-3</v>
      </c>
    </row>
    <row r="21" spans="1:57" x14ac:dyDescent="0.25">
      <c r="A21">
        <v>39</v>
      </c>
      <c r="B21">
        <v>-50.524839223405998</v>
      </c>
      <c r="C21">
        <v>-50.524839223405998</v>
      </c>
      <c r="D21">
        <v>-599.597315085432</v>
      </c>
      <c r="E21" s="8">
        <f>-Table148[[#This Row],[Eigen]]/SQRT(Table148[[#This Row],[Eigen]]^2+(Table148[[#This Row],[omega]]/(2*PI()))^2)</f>
        <v>0.46791426249075391</v>
      </c>
      <c r="F21" s="1" t="s">
        <v>169</v>
      </c>
      <c r="G21">
        <v>0</v>
      </c>
      <c r="H21">
        <v>2.6867275658248299E-4</v>
      </c>
      <c r="I21">
        <v>5.8411214953271002E-4</v>
      </c>
      <c r="J21">
        <v>2.88933834151979E-4</v>
      </c>
      <c r="K21">
        <v>6.2208398133748095E-4</v>
      </c>
      <c r="L21">
        <v>7.81046602447279E-4</v>
      </c>
      <c r="M21">
        <v>9.5268339155287396E-4</v>
      </c>
      <c r="N21">
        <v>5.2994170641229501E-4</v>
      </c>
      <c r="O21">
        <v>3.2247662044501799E-4</v>
      </c>
      <c r="P21">
        <v>8.1037277147487895E-4</v>
      </c>
      <c r="Q21">
        <v>5.9259259259259302E-4</v>
      </c>
      <c r="R21">
        <v>2.4937655860349098E-4</v>
      </c>
      <c r="S21">
        <v>0</v>
      </c>
      <c r="T21">
        <v>3.6778227289444699E-4</v>
      </c>
      <c r="U21">
        <v>6.9613644274277796E-4</v>
      </c>
      <c r="V21">
        <v>2.8296547821165797E-4</v>
      </c>
      <c r="W21">
        <v>4.03551251008878E-4</v>
      </c>
      <c r="X21">
        <v>7.1275837491090502E-4</v>
      </c>
      <c r="Y21">
        <v>7.9396585946804295E-4</v>
      </c>
      <c r="Z21">
        <v>7.5244544770504201E-4</v>
      </c>
      <c r="AA21">
        <v>1.38648180242634E-3</v>
      </c>
      <c r="AB21">
        <v>3.15059861373661E-4</v>
      </c>
      <c r="AC21">
        <v>2.6860059092129998E-4</v>
      </c>
      <c r="AD21">
        <v>3.1735956839098702E-4</v>
      </c>
      <c r="AE21">
        <v>1.85459940652819E-3</v>
      </c>
      <c r="AF21">
        <v>8.4104289318755296E-4</v>
      </c>
      <c r="AG21">
        <v>3.52485019386676E-4</v>
      </c>
      <c r="AH21">
        <v>0</v>
      </c>
      <c r="AI21">
        <v>7.76096235933256E-4</v>
      </c>
      <c r="AJ21">
        <v>9.1911764705882395E-4</v>
      </c>
      <c r="AK21">
        <v>0</v>
      </c>
      <c r="AL21">
        <v>1.4035087719298199E-3</v>
      </c>
      <c r="AM21">
        <v>3.5498757543485999E-4</v>
      </c>
      <c r="AN21">
        <v>3.77216144851E-4</v>
      </c>
      <c r="AO21" s="19">
        <v>8.8960776384957498E-3</v>
      </c>
      <c r="AP21" s="19">
        <v>1.9857029388403499E-3</v>
      </c>
      <c r="AQ21">
        <v>1.87617260787992E-3</v>
      </c>
      <c r="AR21">
        <v>5.7471264367816102E-4</v>
      </c>
      <c r="AS21">
        <v>4.1946308724832198E-4</v>
      </c>
      <c r="AT21">
        <v>1.65234633179114E-3</v>
      </c>
      <c r="AU21" s="19">
        <v>1.9423761735189401E-3</v>
      </c>
      <c r="AV21" s="19">
        <v>3.87747188832881E-4</v>
      </c>
      <c r="AW21" s="19">
        <v>9.5670892131069095E-4</v>
      </c>
      <c r="AX21" s="19">
        <v>1.2259910093992601E-3</v>
      </c>
      <c r="AY21">
        <v>2.4429967426710102E-2</v>
      </c>
      <c r="AZ21">
        <v>1.3303769401330401E-3</v>
      </c>
      <c r="BA21">
        <v>1.6025641025640999E-3</v>
      </c>
      <c r="BB21">
        <v>6.0240963855421703E-4</v>
      </c>
      <c r="BC21">
        <v>6.8681318681318698E-4</v>
      </c>
      <c r="BD21">
        <v>1.12359550561798E-3</v>
      </c>
      <c r="BE21">
        <v>1.4529604068289101E-3</v>
      </c>
    </row>
    <row r="22" spans="1:57" x14ac:dyDescent="0.25">
      <c r="A22">
        <v>37</v>
      </c>
      <c r="B22">
        <v>-65.331920125117406</v>
      </c>
      <c r="C22">
        <v>-65.331920125117406</v>
      </c>
      <c r="D22">
        <v>-662.99185710940503</v>
      </c>
      <c r="E22" s="8">
        <f>-Table148[[#This Row],[Eigen]]/SQRT(Table148[[#This Row],[Eigen]]^2+(Table148[[#This Row],[omega]]/(2*PI()))^2)</f>
        <v>0.52641861206096807</v>
      </c>
      <c r="F22" s="1" t="s">
        <v>170</v>
      </c>
      <c r="G22">
        <v>8.1234768480909804E-4</v>
      </c>
      <c r="H22">
        <v>4.03009134873724E-3</v>
      </c>
      <c r="I22">
        <v>4.0887850467289698E-3</v>
      </c>
      <c r="J22">
        <v>2.6004045073678098E-3</v>
      </c>
      <c r="K22">
        <v>9.3312597200622099E-4</v>
      </c>
      <c r="L22">
        <v>1.8224420723769901E-3</v>
      </c>
      <c r="M22">
        <v>1.2702445220704999E-3</v>
      </c>
      <c r="N22">
        <v>1.3248542660307401E-3</v>
      </c>
      <c r="O22">
        <v>9.6742986133505299E-4</v>
      </c>
      <c r="P22">
        <v>2.0259319286872E-3</v>
      </c>
      <c r="Q22">
        <v>1.4814814814814801E-3</v>
      </c>
      <c r="R22">
        <v>1.74563591022444E-3</v>
      </c>
      <c r="S22">
        <v>1.5281173594132E-3</v>
      </c>
      <c r="T22">
        <v>1.1033468186833399E-3</v>
      </c>
      <c r="U22">
        <v>1.0442046641141701E-3</v>
      </c>
      <c r="V22">
        <v>1.1318619128466299E-3</v>
      </c>
      <c r="W22">
        <v>3.2284100080710301E-3</v>
      </c>
      <c r="X22">
        <v>2.8510334996436201E-3</v>
      </c>
      <c r="Y22">
        <v>3.1758634378721701E-3</v>
      </c>
      <c r="Z22">
        <v>1.8811136192626E-3</v>
      </c>
      <c r="AA22">
        <v>1.03986135181976E-3</v>
      </c>
      <c r="AB22">
        <v>3.15059861373661E-4</v>
      </c>
      <c r="AC22">
        <v>3.2232070910556002E-3</v>
      </c>
      <c r="AD22">
        <v>2.8562361155188799E-3</v>
      </c>
      <c r="AE22">
        <v>2.5964391691394701E-3</v>
      </c>
      <c r="AF22">
        <v>8.4104289318755296E-4</v>
      </c>
      <c r="AG22">
        <v>1.0574550581600301E-3</v>
      </c>
      <c r="AH22">
        <v>1.01971447994562E-3</v>
      </c>
      <c r="AI22">
        <v>1.1641443538998801E-3</v>
      </c>
      <c r="AJ22">
        <v>9.1911764705882395E-4</v>
      </c>
      <c r="AK22">
        <v>3.2530904359141203E-4</v>
      </c>
      <c r="AL22">
        <v>8.4210526315789506E-3</v>
      </c>
      <c r="AM22">
        <v>9.9396521121760707E-3</v>
      </c>
      <c r="AN22">
        <v>7.1671067521689898E-3</v>
      </c>
      <c r="AO22" s="19">
        <v>1.45572179539021E-2</v>
      </c>
      <c r="AP22" s="19">
        <v>3.1771247021445599E-3</v>
      </c>
      <c r="AQ22">
        <v>2.8767979987492202E-2</v>
      </c>
      <c r="AR22">
        <v>5.7471264367816102E-4</v>
      </c>
      <c r="AS22">
        <v>3.7751677852349E-3</v>
      </c>
      <c r="AT22">
        <v>1.28883013879709E-2</v>
      </c>
      <c r="AU22" s="19">
        <v>1.35966332146326E-2</v>
      </c>
      <c r="AV22" s="19">
        <v>3.48972469949593E-3</v>
      </c>
      <c r="AW22" s="19">
        <v>6.6969624491748404E-3</v>
      </c>
      <c r="AX22" s="19">
        <v>8.58193706579485E-3</v>
      </c>
      <c r="AY22">
        <v>2.7687296416938099E-2</v>
      </c>
      <c r="AZ22">
        <v>9.7560975609756097E-3</v>
      </c>
      <c r="BA22">
        <v>1.6346153846153798E-2</v>
      </c>
      <c r="BB22">
        <v>6.0240963855421703E-4</v>
      </c>
      <c r="BC22">
        <v>3.0906593406593401E-3</v>
      </c>
      <c r="BD22">
        <v>1.27340823970037E-2</v>
      </c>
      <c r="BE22">
        <v>1.3439883763167499E-2</v>
      </c>
    </row>
    <row r="23" spans="1:57" x14ac:dyDescent="0.25">
      <c r="A23">
        <v>31</v>
      </c>
      <c r="B23">
        <v>-65.331920125117804</v>
      </c>
      <c r="C23">
        <v>-65.331920125117804</v>
      </c>
      <c r="D23">
        <v>662.99185710940401</v>
      </c>
      <c r="E23" s="8">
        <f>-Table148[[#This Row],[Eigen]]/SQRT(Table148[[#This Row],[Eigen]]^2+(Table148[[#This Row],[omega]]/(2*PI()))^2)</f>
        <v>0.52641861206097107</v>
      </c>
      <c r="F23" s="1" t="s">
        <v>171</v>
      </c>
      <c r="G23">
        <v>6.4987814784727904E-3</v>
      </c>
      <c r="H23">
        <v>3.30467490596454E-2</v>
      </c>
      <c r="I23">
        <v>3.5922897196261697E-2</v>
      </c>
      <c r="J23">
        <v>2.5715111239526099E-2</v>
      </c>
      <c r="K23">
        <v>1.52410575427683E-2</v>
      </c>
      <c r="L23">
        <v>1.3798489976568599E-2</v>
      </c>
      <c r="M23">
        <v>1.9688790092092699E-2</v>
      </c>
      <c r="N23">
        <v>1.4838367779544301E-2</v>
      </c>
      <c r="O23">
        <v>7.4169622702354096E-3</v>
      </c>
      <c r="P23">
        <v>2.1069692058346801E-2</v>
      </c>
      <c r="Q23">
        <v>1.21481481481482E-2</v>
      </c>
      <c r="R23">
        <v>1.44638403990025E-2</v>
      </c>
      <c r="S23">
        <v>1.3447432762836199E-2</v>
      </c>
      <c r="T23">
        <v>9.1945568223611596E-3</v>
      </c>
      <c r="U23">
        <v>1.253045596937E-2</v>
      </c>
      <c r="V23">
        <v>6.5082059988681397E-3</v>
      </c>
      <c r="W23">
        <v>2.17917675544794E-2</v>
      </c>
      <c r="X23">
        <v>2.2095509622238101E-2</v>
      </c>
      <c r="Y23">
        <v>2.38189757840413E-2</v>
      </c>
      <c r="Z23">
        <v>1.12866817155756E-3</v>
      </c>
      <c r="AA23">
        <v>1.7331022530329299E-3</v>
      </c>
      <c r="AB23">
        <v>2.5204788909892902E-3</v>
      </c>
      <c r="AC23">
        <v>2.6591458501208701E-2</v>
      </c>
      <c r="AD23">
        <v>3.2688035544271701E-2</v>
      </c>
      <c r="AE23">
        <v>1.4094955489614199E-2</v>
      </c>
      <c r="AF23">
        <v>1.21951219512195E-2</v>
      </c>
      <c r="AG23">
        <v>1.51568558336271E-2</v>
      </c>
      <c r="AH23">
        <v>1.0197144799456199E-2</v>
      </c>
      <c r="AI23">
        <v>3.88048117966628E-4</v>
      </c>
      <c r="AJ23">
        <v>9.1911764705882395E-4</v>
      </c>
      <c r="AK23">
        <v>4.8796356538711796E-3</v>
      </c>
      <c r="AL23">
        <v>8.3157894736842097E-2</v>
      </c>
      <c r="AM23">
        <v>7.9872204472843406E-2</v>
      </c>
      <c r="AN23">
        <v>6.5258393059222902E-2</v>
      </c>
      <c r="AO23" s="19">
        <v>1.4961585119288299E-2</v>
      </c>
      <c r="AP23" s="19">
        <v>2.62112787926926E-2</v>
      </c>
      <c r="AQ23">
        <v>0.21826141338336499</v>
      </c>
      <c r="AR23">
        <v>0</v>
      </c>
      <c r="AS23">
        <v>3.18791946308725E-2</v>
      </c>
      <c r="AT23">
        <v>8.6582947785855902E-2</v>
      </c>
      <c r="AU23" s="19">
        <v>8.5788280997086394E-2</v>
      </c>
      <c r="AV23" s="19">
        <v>8.6467623109732494E-2</v>
      </c>
      <c r="AW23" s="19">
        <v>5.3814876823726397E-2</v>
      </c>
      <c r="AX23" s="19">
        <v>7.0290151205557802E-2</v>
      </c>
      <c r="AY23">
        <v>3.2573289902280101E-3</v>
      </c>
      <c r="AZ23">
        <v>3.8137472283813798E-2</v>
      </c>
      <c r="BA23">
        <v>0.112820512820513</v>
      </c>
      <c r="BB23">
        <v>0</v>
      </c>
      <c r="BC23">
        <v>2.60989010989011E-2</v>
      </c>
      <c r="BD23">
        <v>9.7378277153557999E-2</v>
      </c>
      <c r="BE23">
        <v>9.5895386850708295E-2</v>
      </c>
    </row>
    <row r="24" spans="1:57" x14ac:dyDescent="0.25">
      <c r="A24">
        <v>24</v>
      </c>
      <c r="B24">
        <v>-297.866289694768</v>
      </c>
      <c r="C24">
        <v>-297.866289694768</v>
      </c>
      <c r="D24">
        <v>-2263.7517281447899</v>
      </c>
      <c r="E24" s="15">
        <f>-Table148[[#This Row],[Eigen]]/SQRT(Table148[[#This Row],[Eigen]]^2+(Table148[[#This Row],[omega]]/(2*PI()))^2)</f>
        <v>0.63718358923237806</v>
      </c>
      <c r="F24" s="1" t="s">
        <v>172</v>
      </c>
      <c r="G24">
        <v>7.3111291632818902E-3</v>
      </c>
      <c r="H24">
        <v>3.6002149382052699E-2</v>
      </c>
      <c r="I24">
        <v>3.79672897196262E-2</v>
      </c>
      <c r="J24">
        <v>2.7448714244438E-2</v>
      </c>
      <c r="K24">
        <v>1.7418351477449499E-2</v>
      </c>
      <c r="L24">
        <v>1.51002343139807E-2</v>
      </c>
      <c r="M24">
        <v>2.15941568751985E-2</v>
      </c>
      <c r="N24">
        <v>1.6428192898781099E-2</v>
      </c>
      <c r="O24">
        <v>8.0619155111254399E-3</v>
      </c>
      <c r="P24">
        <v>2.3500810372771502E-2</v>
      </c>
      <c r="Q24">
        <v>1.3333333333333299E-2</v>
      </c>
      <c r="R24">
        <v>1.5960099750623399E-2</v>
      </c>
      <c r="S24">
        <v>1.4364303178484099E-2</v>
      </c>
      <c r="T24">
        <v>9.9301213681500591E-3</v>
      </c>
      <c r="U24">
        <v>1.39227288548556E-2</v>
      </c>
      <c r="V24">
        <v>7.0741369552914501E-3</v>
      </c>
      <c r="W24">
        <v>2.3809523809523801E-2</v>
      </c>
      <c r="X24">
        <v>2.4233784746970799E-2</v>
      </c>
      <c r="Y24">
        <v>2.62008733624454E-2</v>
      </c>
      <c r="Z24">
        <v>7.5244544770504201E-4</v>
      </c>
      <c r="AA24">
        <v>2.0797227036395099E-3</v>
      </c>
      <c r="AB24">
        <v>2.83553875236295E-3</v>
      </c>
      <c r="AC24">
        <v>2.8740263228579099E-2</v>
      </c>
      <c r="AD24">
        <v>3.6178990796572497E-2</v>
      </c>
      <c r="AE24">
        <v>1.4836795252225501E-2</v>
      </c>
      <c r="AF24">
        <v>1.3036164844407099E-2</v>
      </c>
      <c r="AG24">
        <v>1.6566795911173798E-2</v>
      </c>
      <c r="AH24">
        <v>1.0876954452753201E-2</v>
      </c>
      <c r="AI24">
        <v>3.88048117966628E-4</v>
      </c>
      <c r="AJ24">
        <v>9.1911764705882395E-4</v>
      </c>
      <c r="AK24">
        <v>5.530253741054E-3</v>
      </c>
      <c r="AL24">
        <v>5.2982456140350902E-2</v>
      </c>
      <c r="AM24">
        <v>8.6261980830670895E-2</v>
      </c>
      <c r="AN24">
        <v>7.0539419087136901E-2</v>
      </c>
      <c r="AO24" s="19">
        <v>2.8305701577032E-3</v>
      </c>
      <c r="AP24" s="19">
        <v>1.9857029388403499E-2</v>
      </c>
      <c r="AQ24">
        <v>0.25328330206379002</v>
      </c>
      <c r="AR24">
        <v>0</v>
      </c>
      <c r="AS24">
        <v>3.4815436241610702E-2</v>
      </c>
      <c r="AT24">
        <v>9.0879048248512895E-2</v>
      </c>
      <c r="AU24" s="19">
        <v>9.0644221430883798E-2</v>
      </c>
      <c r="AV24" s="19">
        <v>5.58355951919349E-2</v>
      </c>
      <c r="AW24" s="19">
        <v>5.8837598660607497E-2</v>
      </c>
      <c r="AX24" s="19">
        <v>7.7646097261953401E-2</v>
      </c>
      <c r="AY24">
        <v>0</v>
      </c>
      <c r="AZ24">
        <v>2.7494456762749399E-2</v>
      </c>
      <c r="BA24">
        <v>0.13108974358974401</v>
      </c>
      <c r="BB24">
        <v>0</v>
      </c>
      <c r="BC24">
        <v>2.8846153846153799E-2</v>
      </c>
      <c r="BD24">
        <v>0.10449438202247199</v>
      </c>
      <c r="BE24">
        <v>0.103160188884853</v>
      </c>
    </row>
    <row r="25" spans="1:57" x14ac:dyDescent="0.25">
      <c r="A25">
        <v>23</v>
      </c>
      <c r="B25" s="4">
        <v>-297.86628969478602</v>
      </c>
      <c r="C25">
        <v>-297.86628969478602</v>
      </c>
      <c r="D25">
        <v>2263.7517281448399</v>
      </c>
      <c r="E25" s="15">
        <f>-Table148[[#This Row],[Eigen]]/SQRT(Table148[[#This Row],[Eigen]]^2+(Table148[[#This Row],[omega]]/(2*PI()))^2)</f>
        <v>0.6371835892323926</v>
      </c>
      <c r="F25" s="1" t="s">
        <v>173</v>
      </c>
      <c r="G25">
        <v>3.24939073923639E-3</v>
      </c>
      <c r="H25">
        <v>1.5583019881784E-2</v>
      </c>
      <c r="I25">
        <v>1.37266355140187E-2</v>
      </c>
      <c r="J25">
        <v>9.8237503611672897E-3</v>
      </c>
      <c r="K25">
        <v>9.0202177293934697E-3</v>
      </c>
      <c r="L25">
        <v>6.7690705545430897E-3</v>
      </c>
      <c r="M25">
        <v>8.8917116544934907E-3</v>
      </c>
      <c r="N25">
        <v>7.1542130365659798E-3</v>
      </c>
      <c r="O25">
        <v>3.8697194453402098E-3</v>
      </c>
      <c r="P25">
        <v>1.0129659643436E-2</v>
      </c>
      <c r="Q25">
        <v>5.6296296296296303E-3</v>
      </c>
      <c r="R25">
        <v>7.2319201995012499E-3</v>
      </c>
      <c r="S25">
        <v>5.8068459657701701E-3</v>
      </c>
      <c r="T25">
        <v>3.6778227289444702E-3</v>
      </c>
      <c r="U25">
        <v>6.2652279846850002E-3</v>
      </c>
      <c r="V25">
        <v>3.1126202603282398E-3</v>
      </c>
      <c r="W25">
        <v>1.04923325262308E-2</v>
      </c>
      <c r="X25">
        <v>1.1047754811119E-2</v>
      </c>
      <c r="Y25">
        <v>1.11155220325526E-2</v>
      </c>
      <c r="Z25">
        <v>1.5048908954100799E-3</v>
      </c>
      <c r="AA25">
        <v>1.38648180242634E-3</v>
      </c>
      <c r="AB25">
        <v>1.2602394454946399E-3</v>
      </c>
      <c r="AC25">
        <v>1.15498254096159E-2</v>
      </c>
      <c r="AD25">
        <v>1.58679784195494E-2</v>
      </c>
      <c r="AE25">
        <v>5.1928783382789298E-3</v>
      </c>
      <c r="AF25">
        <v>4.6257359125315397E-3</v>
      </c>
      <c r="AG25">
        <v>7.0497003877335197E-3</v>
      </c>
      <c r="AH25">
        <v>4.418762746431E-3</v>
      </c>
      <c r="AI25">
        <v>1.1641443538998801E-3</v>
      </c>
      <c r="AJ25">
        <v>9.1911764705882395E-4</v>
      </c>
      <c r="AK25">
        <v>2.27716330513988E-3</v>
      </c>
      <c r="AL25">
        <v>3.2280701754386E-2</v>
      </c>
      <c r="AM25">
        <v>3.4433794817181403E-2</v>
      </c>
      <c r="AN25">
        <v>2.7913994718973999E-2</v>
      </c>
      <c r="AO25" s="19">
        <v>3.4775576223210702E-2</v>
      </c>
      <c r="AP25" s="19">
        <v>1.50913423351867E-2</v>
      </c>
      <c r="AQ25">
        <v>9.0056285178236398E-2</v>
      </c>
      <c r="AR25">
        <v>5.7471264367816102E-4</v>
      </c>
      <c r="AS25">
        <v>1.5520134228187901E-2</v>
      </c>
      <c r="AT25">
        <v>3.1394580304031701E-2</v>
      </c>
      <c r="AU25" s="19">
        <v>3.20492068630625E-2</v>
      </c>
      <c r="AV25" s="19">
        <v>3.9937960449786702E-2</v>
      </c>
      <c r="AW25" s="19">
        <v>2.5591963645061E-2</v>
      </c>
      <c r="AX25" s="19">
        <v>3.3919084593379598E-2</v>
      </c>
      <c r="AY25">
        <v>1.30293159609121E-2</v>
      </c>
      <c r="AZ25">
        <v>1.41906873614191E-2</v>
      </c>
      <c r="BA25">
        <v>4.8397435897435899E-2</v>
      </c>
      <c r="BB25">
        <v>6.0240963855421703E-4</v>
      </c>
      <c r="BC25">
        <v>1.33928571428571E-2</v>
      </c>
      <c r="BD25">
        <v>4.0074906367041203E-2</v>
      </c>
      <c r="BE25">
        <v>3.9593171086087897E-2</v>
      </c>
    </row>
    <row r="26" spans="1:57" x14ac:dyDescent="0.25">
      <c r="A26">
        <v>32</v>
      </c>
      <c r="B26">
        <v>-73.109566302078903</v>
      </c>
      <c r="C26">
        <v>-73.109566302078903</v>
      </c>
      <c r="D26">
        <v>530.66904794940501</v>
      </c>
      <c r="E26" s="8">
        <f>-Table148[[#This Row],[Eigen]]/SQRT(Table148[[#This Row],[Eigen]]^2+(Table148[[#This Row],[omega]]/(2*PI()))^2)</f>
        <v>0.65448111573081635</v>
      </c>
      <c r="F26" s="1" t="s">
        <v>174</v>
      </c>
      <c r="G26">
        <v>4.0617384240454902E-4</v>
      </c>
      <c r="H26">
        <v>2.14938205265986E-3</v>
      </c>
      <c r="I26">
        <v>1.16822429906542E-3</v>
      </c>
      <c r="J26">
        <v>8.6680150245593802E-4</v>
      </c>
      <c r="K26">
        <v>9.3312597200622099E-4</v>
      </c>
      <c r="L26">
        <v>1.30174433741213E-3</v>
      </c>
      <c r="M26">
        <v>3.1756113051762498E-4</v>
      </c>
      <c r="N26">
        <v>1.05988341282459E-3</v>
      </c>
      <c r="O26">
        <v>3.2247662044501799E-4</v>
      </c>
      <c r="P26">
        <v>1.2155591572123199E-3</v>
      </c>
      <c r="Q26">
        <v>8.8888888888888904E-4</v>
      </c>
      <c r="R26">
        <v>4.9875311720698305E-4</v>
      </c>
      <c r="S26">
        <v>3.0562347188264102E-4</v>
      </c>
      <c r="T26">
        <v>0</v>
      </c>
      <c r="U26">
        <v>6.9613644274277796E-4</v>
      </c>
      <c r="V26">
        <v>2.8296547821165797E-4</v>
      </c>
      <c r="W26">
        <v>8.07102502017756E-4</v>
      </c>
      <c r="X26">
        <v>2.1382751247327201E-3</v>
      </c>
      <c r="Y26">
        <v>7.9396585946804295E-4</v>
      </c>
      <c r="Z26">
        <v>3.76222723852521E-4</v>
      </c>
      <c r="AA26">
        <v>6.9324090121317095E-4</v>
      </c>
      <c r="AB26">
        <v>9.4517958412098301E-4</v>
      </c>
      <c r="AC26">
        <v>5.3720118184259996E-4</v>
      </c>
      <c r="AD26">
        <v>1.9041574103459201E-3</v>
      </c>
      <c r="AE26">
        <v>7.4183976261127599E-4</v>
      </c>
      <c r="AF26">
        <v>8.4104289318755296E-4</v>
      </c>
      <c r="AG26">
        <v>7.0497003877335201E-4</v>
      </c>
      <c r="AH26">
        <v>3.3990482664853801E-4</v>
      </c>
      <c r="AI26">
        <v>7.76096235933256E-4</v>
      </c>
      <c r="AJ26">
        <v>1.3786764705882399E-3</v>
      </c>
      <c r="AK26">
        <v>3.2530904359141203E-4</v>
      </c>
      <c r="AL26">
        <v>1.7543859649122801E-3</v>
      </c>
      <c r="AM26">
        <v>2.1299254526091602E-3</v>
      </c>
      <c r="AN26">
        <v>1.886080724255E-3</v>
      </c>
      <c r="AO26" s="19">
        <v>5.2567731500202204E-3</v>
      </c>
      <c r="AP26" s="19">
        <v>4.3685464654487699E-3</v>
      </c>
      <c r="AQ26">
        <v>2.5015634771732298E-3</v>
      </c>
      <c r="AR26">
        <v>0</v>
      </c>
      <c r="AS26">
        <v>8.3892617449664395E-4</v>
      </c>
      <c r="AT26">
        <v>2.9742233972240599E-3</v>
      </c>
      <c r="AU26" s="19">
        <v>2.9135642602784099E-3</v>
      </c>
      <c r="AV26" s="19">
        <v>5.0407134548274496E-3</v>
      </c>
      <c r="AW26" s="19">
        <v>4.0660129155704397E-3</v>
      </c>
      <c r="AX26" s="19">
        <v>5.3126277073968099E-3</v>
      </c>
      <c r="AY26">
        <v>8.1433224755700293E-3</v>
      </c>
      <c r="AZ26">
        <v>5.3215077605321499E-3</v>
      </c>
      <c r="BA26">
        <v>4.8076923076923097E-3</v>
      </c>
      <c r="BB26">
        <v>0</v>
      </c>
      <c r="BC26">
        <v>1.71703296703297E-3</v>
      </c>
      <c r="BD26">
        <v>1.12359550561798E-3</v>
      </c>
      <c r="BE26">
        <v>1.08972030512169E-3</v>
      </c>
    </row>
    <row r="27" spans="1:57" x14ac:dyDescent="0.25">
      <c r="A27">
        <v>38</v>
      </c>
      <c r="B27">
        <v>-73.109566302079102</v>
      </c>
      <c r="C27">
        <v>-73.109566302079102</v>
      </c>
      <c r="D27">
        <v>-530.66904794940501</v>
      </c>
      <c r="E27" s="15">
        <f>-Table148[[#This Row],[Eigen]]/SQRT(Table148[[#This Row],[Eigen]]^2+(Table148[[#This Row],[omega]]/(2*PI()))^2)</f>
        <v>0.65448111573081735</v>
      </c>
      <c r="F27" s="1" t="s">
        <v>175</v>
      </c>
      <c r="G27">
        <v>4.0617384240454902E-4</v>
      </c>
      <c r="H27">
        <v>2.68672756582483E-3</v>
      </c>
      <c r="I27">
        <v>1.75233644859813E-3</v>
      </c>
      <c r="J27">
        <v>5.7786766830395799E-4</v>
      </c>
      <c r="K27">
        <v>3.1104199066873999E-4</v>
      </c>
      <c r="L27">
        <v>1.04139546992971E-3</v>
      </c>
      <c r="M27">
        <v>1.2702445220704999E-3</v>
      </c>
      <c r="N27">
        <v>1.3248542660307401E-3</v>
      </c>
      <c r="O27">
        <v>9.6742986133505299E-4</v>
      </c>
      <c r="P27">
        <v>1.6207455429497601E-3</v>
      </c>
      <c r="Q27">
        <v>1.1851851851851899E-3</v>
      </c>
      <c r="R27">
        <v>1.24688279301746E-3</v>
      </c>
      <c r="S27">
        <v>3.0562347188264102E-4</v>
      </c>
      <c r="T27">
        <v>0</v>
      </c>
      <c r="U27">
        <v>1.0442046641141701E-3</v>
      </c>
      <c r="V27">
        <v>2.8296547821165797E-4</v>
      </c>
      <c r="W27">
        <v>1.6142050040355101E-3</v>
      </c>
      <c r="X27">
        <v>2.4946543121881701E-3</v>
      </c>
      <c r="Y27">
        <v>1.58793171893609E-3</v>
      </c>
      <c r="Z27">
        <v>1.5048908954100799E-3</v>
      </c>
      <c r="AA27">
        <v>1.03986135181976E-3</v>
      </c>
      <c r="AB27">
        <v>6.3011972274732201E-4</v>
      </c>
      <c r="AC27">
        <v>8.0580177276390005E-4</v>
      </c>
      <c r="AD27">
        <v>2.5388765471279001E-3</v>
      </c>
      <c r="AE27">
        <v>7.4183976261127599E-4</v>
      </c>
      <c r="AF27">
        <v>1.26156433978133E-3</v>
      </c>
      <c r="AG27">
        <v>7.0497003877335201E-4</v>
      </c>
      <c r="AH27">
        <v>3.3990482664853801E-4</v>
      </c>
      <c r="AI27">
        <v>1.55219247186651E-3</v>
      </c>
      <c r="AJ27">
        <v>1.3786764705882399E-3</v>
      </c>
      <c r="AK27">
        <v>3.2530904359141203E-4</v>
      </c>
      <c r="AL27">
        <v>4.5614035087719303E-3</v>
      </c>
      <c r="AM27">
        <v>2.83990060347888E-3</v>
      </c>
      <c r="AN27">
        <v>2.6405130139570002E-3</v>
      </c>
      <c r="AO27" s="19">
        <v>1.0109179134654299E-2</v>
      </c>
      <c r="AP27" s="19">
        <v>6.3542494042891197E-3</v>
      </c>
      <c r="AQ27">
        <v>1.87617260787992E-3</v>
      </c>
      <c r="AR27">
        <v>0</v>
      </c>
      <c r="AS27">
        <v>1.25838926174497E-3</v>
      </c>
      <c r="AT27">
        <v>4.2961004626569698E-3</v>
      </c>
      <c r="AU27" s="19">
        <v>4.2084817092910296E-3</v>
      </c>
      <c r="AV27" s="19">
        <v>3.1019775106630502E-3</v>
      </c>
      <c r="AW27" s="19">
        <v>4.7835446065534601E-3</v>
      </c>
      <c r="AX27" s="19">
        <v>6.1299550469963203E-3</v>
      </c>
      <c r="AY27">
        <v>2.2801302931596101E-2</v>
      </c>
      <c r="AZ27">
        <v>7.5388026607538803E-3</v>
      </c>
      <c r="BA27">
        <v>5.1282051282051299E-3</v>
      </c>
      <c r="BB27">
        <v>0</v>
      </c>
      <c r="BC27">
        <v>2.4038461538461501E-3</v>
      </c>
      <c r="BD27">
        <v>3.7453183520599198E-4</v>
      </c>
      <c r="BE27">
        <v>1.4529604068289101E-3</v>
      </c>
    </row>
    <row r="28" spans="1:57" x14ac:dyDescent="0.25">
      <c r="A28">
        <v>26</v>
      </c>
      <c r="B28">
        <v>-294.68235359239299</v>
      </c>
      <c r="C28">
        <v>-294.68235359239299</v>
      </c>
      <c r="D28">
        <v>-1636.6398569724099</v>
      </c>
      <c r="E28" s="15">
        <f>-Table148[[#This Row],[Eigen]]/SQRT(Table148[[#This Row],[Eigen]]^2+(Table148[[#This Row],[omega]]/(2*PI()))^2)</f>
        <v>0.74925040516441288</v>
      </c>
      <c r="F28" s="1" t="s">
        <v>176</v>
      </c>
      <c r="G28">
        <v>2.4370430544273002E-3</v>
      </c>
      <c r="H28">
        <v>1.2090274046211699E-2</v>
      </c>
      <c r="I28">
        <v>6.1331775700934604E-3</v>
      </c>
      <c r="J28">
        <v>3.7561398439757299E-3</v>
      </c>
      <c r="K28">
        <v>2.4883359253499199E-3</v>
      </c>
      <c r="L28">
        <v>4.9466284821661002E-3</v>
      </c>
      <c r="M28">
        <v>3.1756113051762502E-3</v>
      </c>
      <c r="N28">
        <v>5.5643879173291003E-3</v>
      </c>
      <c r="O28">
        <v>1.9348597226701101E-3</v>
      </c>
      <c r="P28">
        <v>5.67260940032415E-3</v>
      </c>
      <c r="Q28">
        <v>4.7407407407407398E-3</v>
      </c>
      <c r="R28">
        <v>4.7381546134663303E-3</v>
      </c>
      <c r="S28">
        <v>1.83374083129584E-3</v>
      </c>
      <c r="T28">
        <v>1.4711290915777899E-3</v>
      </c>
      <c r="U28">
        <v>5.5690915419422202E-3</v>
      </c>
      <c r="V28">
        <v>1.4148273910582899E-3</v>
      </c>
      <c r="W28">
        <v>6.4568200161420498E-3</v>
      </c>
      <c r="X28">
        <v>1.1047754811119E-2</v>
      </c>
      <c r="Y28">
        <v>5.1607780865422798E-3</v>
      </c>
      <c r="Z28">
        <v>2.2573363431151201E-3</v>
      </c>
      <c r="AA28">
        <v>1.7331022530329299E-3</v>
      </c>
      <c r="AB28">
        <v>2.20541902961563E-3</v>
      </c>
      <c r="AC28">
        <v>4.0290088638195E-3</v>
      </c>
      <c r="AD28">
        <v>1.01555061885116E-2</v>
      </c>
      <c r="AE28">
        <v>2.5964391691394701E-3</v>
      </c>
      <c r="AF28">
        <v>1.68208578637511E-3</v>
      </c>
      <c r="AG28">
        <v>2.46739513570673E-3</v>
      </c>
      <c r="AH28">
        <v>1.3596193065941501E-3</v>
      </c>
      <c r="AI28">
        <v>3.88048117966628E-4</v>
      </c>
      <c r="AJ28">
        <v>4.5955882352941198E-4</v>
      </c>
      <c r="AK28">
        <v>9.7592713077423597E-4</v>
      </c>
      <c r="AL28">
        <v>1.7543859649122799E-2</v>
      </c>
      <c r="AM28">
        <v>1.1714589989350399E-2</v>
      </c>
      <c r="AN28">
        <v>1.0184835910977E-2</v>
      </c>
      <c r="AO28" s="19">
        <v>1.29397492923575E-2</v>
      </c>
      <c r="AP28" s="19">
        <v>2.6608419380460699E-2</v>
      </c>
      <c r="AQ28">
        <v>7.5046904315196998E-3</v>
      </c>
      <c r="AR28">
        <v>1.1494252873563201E-3</v>
      </c>
      <c r="AS28">
        <v>4.1946308724832198E-3</v>
      </c>
      <c r="AT28">
        <v>1.8175809649702598E-2</v>
      </c>
      <c r="AU28" s="19">
        <v>1.84525736484299E-2</v>
      </c>
      <c r="AV28" s="19">
        <v>1.7060876308646802E-2</v>
      </c>
      <c r="AW28" s="19">
        <v>2.0808419038507501E-2</v>
      </c>
      <c r="AX28" s="19">
        <v>2.6971802206783801E-2</v>
      </c>
      <c r="AY28">
        <v>1.9543973941368101E-2</v>
      </c>
      <c r="AZ28">
        <v>3.1042128603104201E-2</v>
      </c>
      <c r="BA28">
        <v>2.4038461538461502E-2</v>
      </c>
      <c r="BB28">
        <v>6.0240963855421703E-4</v>
      </c>
      <c r="BC28">
        <v>9.6153846153846107E-3</v>
      </c>
      <c r="BD28">
        <v>1.12359550561798E-3</v>
      </c>
      <c r="BE28">
        <v>4.7221213221939704E-3</v>
      </c>
    </row>
    <row r="29" spans="1:57" x14ac:dyDescent="0.25">
      <c r="A29">
        <v>25</v>
      </c>
      <c r="B29">
        <v>-294.68235359240401</v>
      </c>
      <c r="C29">
        <v>-294.68235359240401</v>
      </c>
      <c r="D29">
        <v>1636.6398569724299</v>
      </c>
      <c r="E29" s="15">
        <f>-Table148[[#This Row],[Eigen]]/SQRT(Table148[[#This Row],[Eigen]]^2+(Table148[[#This Row],[omega]]/(2*PI()))^2)</f>
        <v>0.7492504051644211</v>
      </c>
      <c r="F29" s="1" t="s">
        <v>177</v>
      </c>
      <c r="G29">
        <v>2.4370430544273002E-3</v>
      </c>
      <c r="H29">
        <v>1.23589468027942E-2</v>
      </c>
      <c r="I29">
        <v>6.1331775700934604E-3</v>
      </c>
      <c r="J29">
        <v>4.62294134643167E-3</v>
      </c>
      <c r="K29">
        <v>2.7993779160186598E-3</v>
      </c>
      <c r="L29">
        <v>4.1655818797188202E-3</v>
      </c>
      <c r="M29">
        <v>3.8107335662115002E-3</v>
      </c>
      <c r="N29">
        <v>5.5643879173291003E-3</v>
      </c>
      <c r="O29">
        <v>1.9348597226701101E-3</v>
      </c>
      <c r="P29">
        <v>5.67260940032415E-3</v>
      </c>
      <c r="Q29">
        <v>4.7407407407407398E-3</v>
      </c>
      <c r="R29">
        <v>4.9875311720698201E-3</v>
      </c>
      <c r="S29">
        <v>2.1393643031784801E-3</v>
      </c>
      <c r="T29">
        <v>1.4711290915777899E-3</v>
      </c>
      <c r="U29">
        <v>5.5690915419422202E-3</v>
      </c>
      <c r="V29">
        <v>1.6977928692699499E-3</v>
      </c>
      <c r="W29">
        <v>6.8603712671509304E-3</v>
      </c>
      <c r="X29">
        <v>1.1047754811119E-2</v>
      </c>
      <c r="Y29">
        <v>5.5577610162763002E-3</v>
      </c>
      <c r="Z29">
        <v>7.5244544770504201E-4</v>
      </c>
      <c r="AA29">
        <v>1.03986135181976E-3</v>
      </c>
      <c r="AB29">
        <v>3.1505986137366098E-3</v>
      </c>
      <c r="AC29">
        <v>4.2976094547407997E-3</v>
      </c>
      <c r="AD29">
        <v>9.8381466201205997E-3</v>
      </c>
      <c r="AE29">
        <v>2.5964391691394701E-3</v>
      </c>
      <c r="AF29">
        <v>2.1026072329688801E-3</v>
      </c>
      <c r="AG29">
        <v>2.46739513570673E-3</v>
      </c>
      <c r="AH29">
        <v>1.3596193065941501E-3</v>
      </c>
      <c r="AI29">
        <v>3.88048117966628E-4</v>
      </c>
      <c r="AJ29">
        <v>0</v>
      </c>
      <c r="AK29">
        <v>9.7592713077423597E-4</v>
      </c>
      <c r="AL29">
        <v>1.82456140350877E-2</v>
      </c>
      <c r="AM29">
        <v>1.24245651402201E-2</v>
      </c>
      <c r="AN29">
        <v>1.0184835910977E-2</v>
      </c>
      <c r="AO29" s="19">
        <v>9.3004448038819208E-3</v>
      </c>
      <c r="AP29" s="19">
        <v>2.7402700555996799E-2</v>
      </c>
      <c r="AQ29">
        <v>8.7554721701063199E-3</v>
      </c>
      <c r="AR29">
        <v>1.1494252873563201E-3</v>
      </c>
      <c r="AS29">
        <v>4.6140939597315396E-3</v>
      </c>
      <c r="AT29">
        <v>1.8836748182419E-2</v>
      </c>
      <c r="AU29" s="19">
        <v>1.9100032372936199E-2</v>
      </c>
      <c r="AV29" s="19">
        <v>2.5979061651803002E-2</v>
      </c>
      <c r="AW29" s="19">
        <v>2.05692418081799E-2</v>
      </c>
      <c r="AX29" s="19">
        <v>2.65631385369841E-2</v>
      </c>
      <c r="AY29">
        <v>2.9315960912052099E-2</v>
      </c>
      <c r="AZ29">
        <v>3.1929046563192898E-2</v>
      </c>
      <c r="BA29">
        <v>1.9871794871794898E-2</v>
      </c>
      <c r="BB29">
        <v>6.0240963855421703E-4</v>
      </c>
      <c r="BC29">
        <v>9.2719780219780203E-3</v>
      </c>
      <c r="BD29">
        <v>7.4906367041198505E-4</v>
      </c>
      <c r="BE29">
        <v>3.6324010170722802E-3</v>
      </c>
    </row>
    <row r="30" spans="1:57" x14ac:dyDescent="0.25">
      <c r="A30">
        <v>15</v>
      </c>
      <c r="B30">
        <v>-2499.4447154898598</v>
      </c>
      <c r="C30">
        <v>-2499.4447154898598</v>
      </c>
      <c r="D30">
        <v>7762.9381573190203</v>
      </c>
      <c r="E30" s="15">
        <f>-Table148[[#This Row],[Eigen]]/SQRT(Table148[[#This Row],[Eigen]]^2+(Table148[[#This Row],[omega]]/(2*PI()))^2)</f>
        <v>0.89645687283575437</v>
      </c>
      <c r="F30" s="1" t="s">
        <v>178</v>
      </c>
      <c r="G30">
        <v>1.2185215272136501E-3</v>
      </c>
      <c r="H30">
        <v>5.3734551316496496E-3</v>
      </c>
      <c r="I30">
        <v>3.2126168224299099E-3</v>
      </c>
      <c r="J30">
        <v>3.1782721756717699E-3</v>
      </c>
      <c r="K30">
        <v>1.2441679626749599E-3</v>
      </c>
      <c r="L30">
        <v>2.3431398073418398E-3</v>
      </c>
      <c r="M30">
        <v>1.2702445220704999E-3</v>
      </c>
      <c r="N30">
        <v>2.6497085320614702E-3</v>
      </c>
      <c r="O30">
        <v>6.4495324089003598E-4</v>
      </c>
      <c r="P30">
        <v>2.8363047001620698E-3</v>
      </c>
      <c r="Q30">
        <v>2.0740740740740702E-3</v>
      </c>
      <c r="R30">
        <v>2.2443890274314198E-3</v>
      </c>
      <c r="S30">
        <v>9.1687041564792197E-4</v>
      </c>
      <c r="T30">
        <v>7.35564545788893E-4</v>
      </c>
      <c r="U30">
        <v>1.74034110685694E-3</v>
      </c>
      <c r="V30">
        <v>5.6593095642331595E-4</v>
      </c>
      <c r="W30">
        <v>2.8248587570621499E-3</v>
      </c>
      <c r="X30">
        <v>3.5637918745545301E-3</v>
      </c>
      <c r="Y30">
        <v>1.9849146486701102E-3</v>
      </c>
      <c r="Z30">
        <v>7.5244544770504201E-4</v>
      </c>
      <c r="AA30">
        <v>6.9324090121317095E-4</v>
      </c>
      <c r="AB30">
        <v>9.4517958412098301E-4</v>
      </c>
      <c r="AC30">
        <v>1.6116035455278001E-3</v>
      </c>
      <c r="AD30">
        <v>3.4909552523008599E-3</v>
      </c>
      <c r="AE30">
        <v>1.1127596439169101E-3</v>
      </c>
      <c r="AF30">
        <v>2.1026072329688801E-3</v>
      </c>
      <c r="AG30">
        <v>1.0574550581600301E-3</v>
      </c>
      <c r="AH30">
        <v>6.7980965329707699E-4</v>
      </c>
      <c r="AI30">
        <v>7.76096235933256E-4</v>
      </c>
      <c r="AJ30">
        <v>9.1911764705882395E-4</v>
      </c>
      <c r="AK30">
        <v>3.2530904359141203E-4</v>
      </c>
      <c r="AL30">
        <v>5.9649122807017502E-3</v>
      </c>
      <c r="AM30">
        <v>5.6798012069577599E-3</v>
      </c>
      <c r="AN30">
        <v>4.526593738212E-3</v>
      </c>
      <c r="AO30" s="19">
        <v>3.6797412050141497E-2</v>
      </c>
      <c r="AP30" s="19">
        <v>1.1517077045274E-2</v>
      </c>
      <c r="AQ30">
        <v>2.5015634771732298E-3</v>
      </c>
      <c r="AR30">
        <v>5.7471264367816102E-4</v>
      </c>
      <c r="AS30">
        <v>2.0973154362416099E-3</v>
      </c>
      <c r="AT30">
        <v>7.6007931262392602E-3</v>
      </c>
      <c r="AU30" s="19">
        <v>8.0932340563289098E-3</v>
      </c>
      <c r="AV30" s="19">
        <v>1.12446684761535E-2</v>
      </c>
      <c r="AW30" s="19">
        <v>7.4144941401578599E-3</v>
      </c>
      <c r="AX30" s="19">
        <v>9.8079280751941205E-3</v>
      </c>
      <c r="AY30">
        <v>0.10749185667752401</v>
      </c>
      <c r="AZ30">
        <v>1.3303769401330399E-2</v>
      </c>
      <c r="BA30">
        <v>6.7307692307692303E-3</v>
      </c>
      <c r="BB30">
        <v>0</v>
      </c>
      <c r="BC30">
        <v>3.7774725274725301E-3</v>
      </c>
      <c r="BD30">
        <v>2.24719101123596E-3</v>
      </c>
      <c r="BE30">
        <v>2.9059208136578301E-3</v>
      </c>
    </row>
    <row r="31" spans="1:57" x14ac:dyDescent="0.25">
      <c r="A31">
        <v>16</v>
      </c>
      <c r="B31">
        <v>-2499.4447154898698</v>
      </c>
      <c r="C31">
        <v>-2499.4447154898698</v>
      </c>
      <c r="D31">
        <v>-7762.9381573190203</v>
      </c>
      <c r="E31" s="15">
        <f>-Table148[[#This Row],[Eigen]]/SQRT(Table148[[#This Row],[Eigen]]^2+(Table148[[#This Row],[omega]]/(2*PI()))^2)</f>
        <v>0.89645687283575526</v>
      </c>
      <c r="F31" s="1" t="s">
        <v>179</v>
      </c>
      <c r="G31">
        <v>4.0617384240454902E-4</v>
      </c>
      <c r="H31">
        <v>2.41805480924234E-3</v>
      </c>
      <c r="I31">
        <v>2.9205607476635501E-4</v>
      </c>
      <c r="J31">
        <v>1.4446691707598999E-3</v>
      </c>
      <c r="K31">
        <v>2.7993779160186598E-3</v>
      </c>
      <c r="L31">
        <v>1.04139546992971E-3</v>
      </c>
      <c r="M31">
        <v>2.2229279136233701E-3</v>
      </c>
      <c r="N31">
        <v>7.9491255961844202E-4</v>
      </c>
      <c r="O31">
        <v>9.6742986133505299E-4</v>
      </c>
      <c r="P31">
        <v>1.2155591572123199E-3</v>
      </c>
      <c r="Q31">
        <v>8.8888888888888904E-4</v>
      </c>
      <c r="R31">
        <v>9.9750623441396502E-4</v>
      </c>
      <c r="S31">
        <v>9.1687041564792197E-4</v>
      </c>
      <c r="T31">
        <v>7.35564545788893E-4</v>
      </c>
      <c r="U31">
        <v>6.9613644274277796E-4</v>
      </c>
      <c r="V31">
        <v>5.6593095642331595E-4</v>
      </c>
      <c r="W31">
        <v>2.01775625504439E-3</v>
      </c>
      <c r="X31">
        <v>1.7818959372772601E-3</v>
      </c>
      <c r="Y31">
        <v>3.1758634378721701E-3</v>
      </c>
      <c r="Z31">
        <v>3.76222723852521E-4</v>
      </c>
      <c r="AA31">
        <v>6.9324090121317095E-4</v>
      </c>
      <c r="AB31">
        <v>9.4517958412098301E-4</v>
      </c>
      <c r="AC31">
        <v>1.6116035455278001E-3</v>
      </c>
      <c r="AD31">
        <v>2.2215169787369099E-3</v>
      </c>
      <c r="AE31">
        <v>7.4183976261127599E-4</v>
      </c>
      <c r="AF31">
        <v>1.26156433978133E-3</v>
      </c>
      <c r="AG31">
        <v>7.0497003877335201E-4</v>
      </c>
      <c r="AH31">
        <v>3.3990482664853801E-4</v>
      </c>
      <c r="AI31">
        <v>7.76096235933256E-4</v>
      </c>
      <c r="AJ31">
        <v>9.1911764705882395E-4</v>
      </c>
      <c r="AK31">
        <v>3.2530904359141203E-4</v>
      </c>
      <c r="AL31">
        <v>5.6140350877193004E-3</v>
      </c>
      <c r="AM31">
        <v>4.61483848065318E-3</v>
      </c>
      <c r="AN31">
        <v>3.3949453036590002E-3</v>
      </c>
      <c r="AO31" s="19">
        <v>2.9518803073190499E-2</v>
      </c>
      <c r="AP31" s="19">
        <v>7.9428117553613994E-3</v>
      </c>
      <c r="AQ31">
        <v>1.2507817385866201E-3</v>
      </c>
      <c r="AR31">
        <v>0</v>
      </c>
      <c r="AS31">
        <v>2.9362416107382599E-3</v>
      </c>
      <c r="AT31">
        <v>5.2875082617316596E-3</v>
      </c>
      <c r="AU31" s="19">
        <v>4.5322110715441902E-3</v>
      </c>
      <c r="AV31" s="19">
        <v>7.3671965878247397E-3</v>
      </c>
      <c r="AW31" s="19">
        <v>3.1093039942597499E-3</v>
      </c>
      <c r="AX31" s="19">
        <v>4.4953003677973002E-3</v>
      </c>
      <c r="AY31">
        <v>9.77198697068404E-3</v>
      </c>
      <c r="AZ31">
        <v>8.4257206208425695E-3</v>
      </c>
      <c r="BA31">
        <v>3.20512820512821E-4</v>
      </c>
      <c r="BB31">
        <v>6.0240963855421703E-4</v>
      </c>
      <c r="BC31">
        <v>2.0604395604395601E-3</v>
      </c>
      <c r="BD31">
        <v>5.2434456928838998E-3</v>
      </c>
      <c r="BE31">
        <v>5.0853614239011998E-3</v>
      </c>
    </row>
    <row r="32" spans="1:57" x14ac:dyDescent="0.25">
      <c r="A32">
        <v>50</v>
      </c>
      <c r="B32">
        <v>-5.4865180884176201</v>
      </c>
      <c r="C32">
        <v>-5.4865180884176201</v>
      </c>
      <c r="D32">
        <v>13.544353593896</v>
      </c>
      <c r="E32" s="8">
        <f>-Table148[[#This Row],[Eigen]]/SQRT(Table148[[#This Row],[Eigen]]^2+(Table148[[#This Row],[omega]]/(2*PI()))^2)</f>
        <v>0.93073804046433661</v>
      </c>
      <c r="F32" s="1" t="s">
        <v>180</v>
      </c>
      <c r="G32">
        <v>6.0926076360682396E-3</v>
      </c>
      <c r="H32">
        <v>3.1434712520150503E-2</v>
      </c>
      <c r="I32">
        <v>2.94976635514019E-2</v>
      </c>
      <c r="J32">
        <v>2.8893383415197899E-2</v>
      </c>
      <c r="K32">
        <v>1.4930015552099499E-2</v>
      </c>
      <c r="L32">
        <v>1.1455350169226801E-2</v>
      </c>
      <c r="M32">
        <v>1.8736106700539899E-2</v>
      </c>
      <c r="N32">
        <v>1.4838367779544301E-2</v>
      </c>
      <c r="O32">
        <v>7.73943889068043E-3</v>
      </c>
      <c r="P32">
        <v>1.9448946515397102E-2</v>
      </c>
      <c r="Q32">
        <v>1.24444444444444E-2</v>
      </c>
      <c r="R32">
        <v>1.27182044887781E-2</v>
      </c>
      <c r="S32">
        <v>1.1919315403423E-2</v>
      </c>
      <c r="T32">
        <v>7.7234277307833797E-3</v>
      </c>
      <c r="U32">
        <v>1.5315001740341099E-2</v>
      </c>
      <c r="V32">
        <v>6.7911714770797996E-3</v>
      </c>
      <c r="W32">
        <v>2.3002421307506099E-2</v>
      </c>
      <c r="X32">
        <v>3.2074126870990698E-2</v>
      </c>
      <c r="Y32">
        <v>3.1361651448987699E-2</v>
      </c>
      <c r="Z32">
        <v>3.3860045146726901E-3</v>
      </c>
      <c r="AA32">
        <v>2.7729636048526899E-3</v>
      </c>
      <c r="AB32">
        <v>8.8216761184625094E-3</v>
      </c>
      <c r="AC32">
        <v>2.1219446682782701E-2</v>
      </c>
      <c r="AD32">
        <v>3.0466518565534801E-2</v>
      </c>
      <c r="AE32">
        <v>1.22403560830861E-2</v>
      </c>
      <c r="AF32">
        <v>5.8873002523128701E-3</v>
      </c>
      <c r="AG32">
        <v>9.8695805428269303E-3</v>
      </c>
      <c r="AH32">
        <v>6.1182868796736904E-3</v>
      </c>
      <c r="AI32">
        <v>0</v>
      </c>
      <c r="AJ32">
        <v>9.1911764705882395E-4</v>
      </c>
      <c r="AK32">
        <v>3.5783994795055298E-3</v>
      </c>
      <c r="AL32">
        <v>0.114035087719298</v>
      </c>
      <c r="AM32">
        <v>7.2417465388711397E-2</v>
      </c>
      <c r="AN32">
        <v>6.4126744624669899E-2</v>
      </c>
      <c r="AO32" s="19">
        <v>1.21310149615851E-3</v>
      </c>
      <c r="AP32" s="19">
        <v>0.12787926926131901</v>
      </c>
      <c r="AQ32">
        <v>5.00312695434647E-3</v>
      </c>
      <c r="AR32">
        <v>0</v>
      </c>
      <c r="AS32">
        <v>2.9781879194630899E-2</v>
      </c>
      <c r="AT32">
        <v>8.1295439524124297E-2</v>
      </c>
      <c r="AU32" s="19">
        <v>8.0284881838782796E-2</v>
      </c>
      <c r="AV32" s="19">
        <v>9.1896083753392796E-2</v>
      </c>
      <c r="AW32" s="19">
        <v>5.0944750059794298E-2</v>
      </c>
      <c r="AX32" s="19">
        <v>6.2525541479362498E-2</v>
      </c>
      <c r="AY32">
        <v>8.1433224755700293E-3</v>
      </c>
      <c r="AZ32">
        <v>0.15299334811529899</v>
      </c>
      <c r="BA32">
        <v>9.9358974358974405E-3</v>
      </c>
      <c r="BB32">
        <v>0</v>
      </c>
      <c r="BC32">
        <v>2.5412087912087902E-2</v>
      </c>
      <c r="BD32">
        <v>9.2134831460674096E-2</v>
      </c>
      <c r="BE32">
        <v>9.1173265528514402E-2</v>
      </c>
    </row>
    <row r="33" spans="1:57" x14ac:dyDescent="0.25">
      <c r="A33">
        <v>51</v>
      </c>
      <c r="B33">
        <v>-5.48651808841778</v>
      </c>
      <c r="C33">
        <v>-5.48651808841778</v>
      </c>
      <c r="D33">
        <v>-13.544353593896</v>
      </c>
      <c r="E33" s="8">
        <f>-Table148[[#This Row],[Eigen]]/SQRT(Table148[[#This Row],[Eigen]]^2+(Table148[[#This Row],[omega]]/(2*PI()))^2)</f>
        <v>0.93073804046434039</v>
      </c>
      <c r="F33" s="1" t="s">
        <v>181</v>
      </c>
      <c r="G33">
        <v>5.6864337936636897E-3</v>
      </c>
      <c r="H33">
        <v>2.8747984954325598E-2</v>
      </c>
      <c r="I33">
        <v>3.1834112149532703E-2</v>
      </c>
      <c r="J33">
        <v>3.0915920254261799E-2</v>
      </c>
      <c r="K33">
        <v>1.5863141524105801E-2</v>
      </c>
      <c r="L33">
        <v>1.0413954699297101E-2</v>
      </c>
      <c r="M33">
        <v>2.0006351222610401E-2</v>
      </c>
      <c r="N33">
        <v>1.37784843667197E-2</v>
      </c>
      <c r="O33">
        <v>7.73943889068043E-3</v>
      </c>
      <c r="P33">
        <v>1.9448946515397102E-2</v>
      </c>
      <c r="Q33">
        <v>1.15555555555556E-2</v>
      </c>
      <c r="R33">
        <v>1.1720698254364101E-2</v>
      </c>
      <c r="S33">
        <v>1.28361858190709E-2</v>
      </c>
      <c r="T33">
        <v>8.4589922765722705E-3</v>
      </c>
      <c r="U33">
        <v>1.46188652975983E-2</v>
      </c>
      <c r="V33">
        <v>6.7911714770797996E-3</v>
      </c>
      <c r="W33">
        <v>2.3002421307506099E-2</v>
      </c>
      <c r="X33">
        <v>3.1361368496079803E-2</v>
      </c>
      <c r="Y33">
        <v>3.2552600238189802E-2</v>
      </c>
      <c r="Z33">
        <v>3.7622272385252099E-3</v>
      </c>
      <c r="AA33">
        <v>3.1195840554592699E-3</v>
      </c>
      <c r="AB33">
        <v>8.1915563957151803E-3</v>
      </c>
      <c r="AC33">
        <v>2.1756647864625299E-2</v>
      </c>
      <c r="AD33">
        <v>2.9197080291970798E-2</v>
      </c>
      <c r="AE33">
        <v>1.2982195845697301E-2</v>
      </c>
      <c r="AF33">
        <v>5.4667788057190898E-3</v>
      </c>
      <c r="AG33">
        <v>1.0222065562213599E-2</v>
      </c>
      <c r="AH33">
        <v>6.1182868796736904E-3</v>
      </c>
      <c r="AI33">
        <v>0</v>
      </c>
      <c r="AJ33">
        <v>4.5955882352941198E-4</v>
      </c>
      <c r="AK33">
        <v>3.90370852309694E-3</v>
      </c>
      <c r="AL33">
        <v>8.3157894736842097E-2</v>
      </c>
      <c r="AM33">
        <v>7.5612353567625107E-2</v>
      </c>
      <c r="AN33">
        <v>5.8468502451904901E-2</v>
      </c>
      <c r="AO33" s="19">
        <v>1.6174686615446801E-3</v>
      </c>
      <c r="AP33" s="19">
        <v>0.13661636219221601</v>
      </c>
      <c r="AQ33">
        <v>1.6885553470919301E-2</v>
      </c>
      <c r="AR33">
        <v>0</v>
      </c>
      <c r="AS33">
        <v>3.22986577181208E-2</v>
      </c>
      <c r="AT33">
        <v>8.0964970257766E-2</v>
      </c>
      <c r="AU33" s="19">
        <v>7.9961152476529601E-2</v>
      </c>
      <c r="AV33" s="19">
        <v>0.12485459480418799</v>
      </c>
      <c r="AW33" s="19">
        <v>4.8552977756517603E-2</v>
      </c>
      <c r="AX33" s="19">
        <v>6.7838169186759306E-2</v>
      </c>
      <c r="AY33">
        <v>4.88599348534202E-3</v>
      </c>
      <c r="AZ33">
        <v>0.14235033259423499</v>
      </c>
      <c r="BA33">
        <v>4.8076923076923097E-3</v>
      </c>
      <c r="BB33">
        <v>0</v>
      </c>
      <c r="BC33">
        <v>2.3008241758241801E-2</v>
      </c>
      <c r="BD33">
        <v>9.1760299625468195E-2</v>
      </c>
      <c r="BE33">
        <v>9.0810025426807106E-2</v>
      </c>
    </row>
    <row r="34" spans="1:57" x14ac:dyDescent="0.25">
      <c r="A34">
        <v>18</v>
      </c>
      <c r="B34">
        <v>-3713.5134016338902</v>
      </c>
      <c r="C34">
        <v>-3713.5134016338902</v>
      </c>
      <c r="D34">
        <v>-6311.93457505878</v>
      </c>
      <c r="E34" s="8">
        <f>-Table148[[#This Row],[Eigen]]/SQRT(Table148[[#This Row],[Eigen]]^2+(Table148[[#This Row],[omega]]/(2*PI()))^2)</f>
        <v>0.96530291527100087</v>
      </c>
      <c r="F34" s="1" t="s">
        <v>182</v>
      </c>
      <c r="G34">
        <v>4.0617384240454902E-4</v>
      </c>
      <c r="H34">
        <v>2.41805480924234E-3</v>
      </c>
      <c r="I34">
        <v>1.75233644859813E-3</v>
      </c>
      <c r="J34">
        <v>2.8893383415197899E-3</v>
      </c>
      <c r="K34">
        <v>2.17729393468118E-3</v>
      </c>
      <c r="L34">
        <v>1.04139546992971E-3</v>
      </c>
      <c r="M34">
        <v>1.9053667831057501E-3</v>
      </c>
      <c r="N34">
        <v>5.2994170641229501E-4</v>
      </c>
      <c r="O34">
        <v>9.6742986133505299E-4</v>
      </c>
      <c r="P34">
        <v>4.0518638573743899E-4</v>
      </c>
      <c r="Q34">
        <v>2.9629629629629602E-4</v>
      </c>
      <c r="R34">
        <v>9.9750623441396502E-4</v>
      </c>
      <c r="S34">
        <v>6.1124694376528095E-4</v>
      </c>
      <c r="T34">
        <v>3.6778227289444699E-4</v>
      </c>
      <c r="U34">
        <v>0</v>
      </c>
      <c r="V34">
        <v>5.6593095642331595E-4</v>
      </c>
      <c r="W34">
        <v>8.07102502017756E-4</v>
      </c>
      <c r="X34">
        <v>1.06913756236636E-3</v>
      </c>
      <c r="Y34">
        <v>7.9396585946804295E-4</v>
      </c>
      <c r="Z34">
        <v>0</v>
      </c>
      <c r="AA34">
        <v>3.4662045060658602E-4</v>
      </c>
      <c r="AB34">
        <v>3.15059861373661E-4</v>
      </c>
      <c r="AC34">
        <v>2.6860059092129998E-4</v>
      </c>
      <c r="AD34">
        <v>3.1735956839098702E-4</v>
      </c>
      <c r="AE34">
        <v>7.4183976261127599E-4</v>
      </c>
      <c r="AF34">
        <v>4.2052144659377599E-4</v>
      </c>
      <c r="AG34">
        <v>3.52485019386676E-4</v>
      </c>
      <c r="AH34">
        <v>3.3990482664853801E-4</v>
      </c>
      <c r="AI34">
        <v>7.76096235933256E-4</v>
      </c>
      <c r="AJ34">
        <v>9.1911764705882395E-4</v>
      </c>
      <c r="AK34">
        <v>3.2530904359141203E-4</v>
      </c>
      <c r="AL34">
        <v>2.8070175438596502E-3</v>
      </c>
      <c r="AM34">
        <v>1.41995030173944E-3</v>
      </c>
      <c r="AN34">
        <v>1.508864579404E-3</v>
      </c>
      <c r="AO34" s="19">
        <v>2.0218358269308498E-3</v>
      </c>
      <c r="AP34" s="19">
        <v>2.7799841143764902E-3</v>
      </c>
      <c r="AQ34">
        <v>6.2539086929330799E-4</v>
      </c>
      <c r="AR34">
        <v>0</v>
      </c>
      <c r="AS34">
        <v>1.25838926174497E-3</v>
      </c>
      <c r="AT34">
        <v>1.3218770654329099E-3</v>
      </c>
      <c r="AU34" s="19">
        <v>2.2661055357720899E-3</v>
      </c>
      <c r="AV34" s="19">
        <v>1.5509887553315201E-3</v>
      </c>
      <c r="AW34" s="19">
        <v>1.19588615163836E-3</v>
      </c>
      <c r="AX34" s="19">
        <v>1.2259910093992601E-3</v>
      </c>
      <c r="AY34">
        <v>0.109120521172638</v>
      </c>
      <c r="AZ34">
        <v>3.9911308203991096E-3</v>
      </c>
      <c r="BA34">
        <v>1.2820512820512801E-3</v>
      </c>
      <c r="BB34">
        <v>0</v>
      </c>
      <c r="BC34">
        <v>3.43406593406593E-4</v>
      </c>
      <c r="BD34">
        <v>1.87265917602996E-3</v>
      </c>
      <c r="BE34">
        <v>2.9059208136578301E-3</v>
      </c>
    </row>
    <row r="35" spans="1:57" x14ac:dyDescent="0.25">
      <c r="A35">
        <v>17</v>
      </c>
      <c r="B35">
        <v>-3713.5134016338998</v>
      </c>
      <c r="C35">
        <v>-3713.5134016338998</v>
      </c>
      <c r="D35">
        <v>6311.93457505878</v>
      </c>
      <c r="E35" s="8">
        <f>-Table148[[#This Row],[Eigen]]/SQRT(Table148[[#This Row],[Eigen]]^2+(Table148[[#This Row],[omega]]/(2*PI()))^2)</f>
        <v>0.96530291527100098</v>
      </c>
      <c r="F35" s="1" t="s">
        <v>132</v>
      </c>
      <c r="G35">
        <v>2.4370430544273002E-3</v>
      </c>
      <c r="H35">
        <v>1.6120365394949E-3</v>
      </c>
      <c r="I35">
        <v>1.16822429906542E-3</v>
      </c>
      <c r="J35">
        <v>8.6680150245593802E-4</v>
      </c>
      <c r="K35">
        <v>3.1104199066873999E-4</v>
      </c>
      <c r="L35">
        <v>2.3431398073418398E-3</v>
      </c>
      <c r="M35">
        <v>1.2702445220704999E-3</v>
      </c>
      <c r="N35">
        <v>1.3248542660307401E-3</v>
      </c>
      <c r="O35">
        <v>6.4495324089003598E-4</v>
      </c>
      <c r="P35">
        <v>1.6207455429497601E-3</v>
      </c>
      <c r="Q35">
        <v>1.4814814814814801E-3</v>
      </c>
      <c r="R35">
        <v>1.99501246882793E-3</v>
      </c>
      <c r="S35">
        <v>1.5281173594132E-3</v>
      </c>
      <c r="T35">
        <v>1.8389113644722301E-3</v>
      </c>
      <c r="U35">
        <v>0</v>
      </c>
      <c r="V35">
        <v>2.2637238256932699E-3</v>
      </c>
      <c r="W35">
        <v>1.2106537530266301E-3</v>
      </c>
      <c r="X35">
        <v>1.7818959372772601E-3</v>
      </c>
      <c r="Y35">
        <v>3.9698292973402099E-4</v>
      </c>
      <c r="Z35">
        <v>1.5048908954100799E-3</v>
      </c>
      <c r="AA35">
        <v>2.0797227036395099E-3</v>
      </c>
      <c r="AB35">
        <v>2.5204788909892902E-3</v>
      </c>
      <c r="AC35">
        <v>1.0744023636851999E-3</v>
      </c>
      <c r="AD35">
        <v>1.58679784195494E-3</v>
      </c>
      <c r="AE35">
        <v>2.9673590504451001E-3</v>
      </c>
      <c r="AF35">
        <v>2.1026072329688801E-3</v>
      </c>
      <c r="AG35">
        <v>2.1149101163200601E-3</v>
      </c>
      <c r="AH35">
        <v>1.3596193065941501E-3</v>
      </c>
      <c r="AI35">
        <v>1.94024058983314E-3</v>
      </c>
      <c r="AJ35">
        <v>1.3786764705882399E-3</v>
      </c>
      <c r="AK35">
        <v>2.6024723487313001E-3</v>
      </c>
      <c r="AL35">
        <v>1.4035087719298199E-3</v>
      </c>
      <c r="AM35">
        <v>1.41995030173944E-3</v>
      </c>
      <c r="AN35">
        <v>2.6405130139570002E-3</v>
      </c>
      <c r="AO35" s="19">
        <v>1.21310149615851E-3</v>
      </c>
      <c r="AP35" s="19">
        <v>2.38284352660842E-3</v>
      </c>
      <c r="AQ35">
        <v>1.2507817385866201E-3</v>
      </c>
      <c r="AR35">
        <v>5.1724137931034499E-3</v>
      </c>
      <c r="AS35">
        <v>2.0973154362416099E-3</v>
      </c>
      <c r="AT35">
        <v>3.3046926635822899E-4</v>
      </c>
      <c r="AU35" s="19">
        <v>6.4745872450631297E-4</v>
      </c>
      <c r="AV35" s="19">
        <v>2.7142303218301699E-3</v>
      </c>
      <c r="AW35" s="19">
        <v>2.6309495336043999E-3</v>
      </c>
      <c r="AX35" s="19">
        <v>2.4519820187985301E-3</v>
      </c>
      <c r="AY35">
        <v>3.2573289902280101E-3</v>
      </c>
      <c r="AZ35">
        <v>1.3303769401330401E-3</v>
      </c>
      <c r="BA35">
        <v>2.24358974358974E-3</v>
      </c>
      <c r="BB35">
        <v>3.0120481927710802E-3</v>
      </c>
      <c r="BC35">
        <v>2.4038461538461501E-3</v>
      </c>
      <c r="BD35">
        <v>1.12359550561798E-3</v>
      </c>
      <c r="BE35">
        <v>0</v>
      </c>
    </row>
    <row r="36" spans="1:57" x14ac:dyDescent="0.25">
      <c r="A36">
        <v>46</v>
      </c>
      <c r="B36">
        <v>-56.397192265558402</v>
      </c>
      <c r="C36">
        <v>-56.397192265558402</v>
      </c>
      <c r="D36">
        <v>-78.461258060567602</v>
      </c>
      <c r="E36" s="8">
        <f>-Table148[[#This Row],[Eigen]]/SQRT(Table148[[#This Row],[Eigen]]^2+(Table148[[#This Row],[omega]]/(2*PI()))^2)</f>
        <v>0.97635252755774504</v>
      </c>
      <c r="F36" s="1" t="s">
        <v>133</v>
      </c>
      <c r="G36">
        <v>6.3363119415109706E-2</v>
      </c>
      <c r="H36">
        <v>2.3374529822675998E-2</v>
      </c>
      <c r="I36">
        <v>6.5712616822429903E-2</v>
      </c>
      <c r="J36">
        <v>9.2747760762785306E-2</v>
      </c>
      <c r="K36">
        <v>8.7402799377915993E-2</v>
      </c>
      <c r="L36">
        <v>0.13199687581358999</v>
      </c>
      <c r="M36">
        <v>0.11178151794220401</v>
      </c>
      <c r="N36">
        <v>9.90990990990991E-2</v>
      </c>
      <c r="O36">
        <v>0.197678168332796</v>
      </c>
      <c r="P36">
        <v>4.82171799027553E-2</v>
      </c>
      <c r="Q36">
        <v>8.4148148148148097E-2</v>
      </c>
      <c r="R36">
        <v>6.0099750623441403E-2</v>
      </c>
      <c r="S36">
        <v>6.8765281173594095E-2</v>
      </c>
      <c r="T36">
        <v>0.11658698050754</v>
      </c>
      <c r="U36">
        <v>0.14444831186912599</v>
      </c>
      <c r="V36">
        <v>0.103282399547255</v>
      </c>
      <c r="W36">
        <v>1.6949152542372899E-2</v>
      </c>
      <c r="X36">
        <v>4.8823948681397E-2</v>
      </c>
      <c r="Y36">
        <v>8.1381500595474401E-2</v>
      </c>
      <c r="Z36">
        <v>0.14860797592174599</v>
      </c>
      <c r="AA36">
        <v>0.14003466204506099</v>
      </c>
      <c r="AB36">
        <v>7.81348456206679E-2</v>
      </c>
      <c r="AC36">
        <v>1.45044319097502E-2</v>
      </c>
      <c r="AD36">
        <v>3.1101237702316702E-2</v>
      </c>
      <c r="AE36">
        <v>0.114985163204748</v>
      </c>
      <c r="AF36">
        <v>0.102607232968881</v>
      </c>
      <c r="AG36">
        <v>5.9217483256961599E-2</v>
      </c>
      <c r="AH36">
        <v>0.14547926580557399</v>
      </c>
      <c r="AI36">
        <v>0.139309274350019</v>
      </c>
      <c r="AJ36">
        <v>0.17509191176470601</v>
      </c>
      <c r="AK36">
        <v>7.3845152895250496E-2</v>
      </c>
      <c r="AL36">
        <v>3.1578947368421E-3</v>
      </c>
      <c r="AM36">
        <v>8.8746893858714909E-3</v>
      </c>
      <c r="AN36">
        <v>8.29875518672199E-3</v>
      </c>
      <c r="AO36" s="19">
        <v>8.0873433077234102E-4</v>
      </c>
      <c r="AP36" s="19">
        <v>6.3542494042891197E-3</v>
      </c>
      <c r="AQ36">
        <v>4.37773608505316E-3</v>
      </c>
      <c r="AR36">
        <v>1.55172413793103E-2</v>
      </c>
      <c r="AS36">
        <v>6.7114093959731603E-3</v>
      </c>
      <c r="AT36">
        <v>6.6093853271645701E-4</v>
      </c>
      <c r="AU36" s="19">
        <v>1.9423761735189401E-3</v>
      </c>
      <c r="AV36" s="19">
        <v>1.9387359441643999E-3</v>
      </c>
      <c r="AW36" s="19">
        <v>5.7402535278641498E-3</v>
      </c>
      <c r="AX36" s="19">
        <v>7.7646097261953404E-3</v>
      </c>
      <c r="AY36">
        <v>3.2573289902280101E-3</v>
      </c>
      <c r="AZ36">
        <v>1.7738359201773799E-3</v>
      </c>
      <c r="BA36">
        <v>2.88461538461538E-3</v>
      </c>
      <c r="BB36">
        <v>1.3855421686746999E-2</v>
      </c>
      <c r="BC36">
        <v>5.1510989010989001E-3</v>
      </c>
      <c r="BD36">
        <v>0</v>
      </c>
      <c r="BE36">
        <v>1.4529604068289101E-3</v>
      </c>
    </row>
    <row r="37" spans="1:57" x14ac:dyDescent="0.25">
      <c r="A37">
        <v>45</v>
      </c>
      <c r="B37">
        <v>-56.3971922655589</v>
      </c>
      <c r="C37">
        <v>-56.3971922655589</v>
      </c>
      <c r="D37">
        <v>78.461258060565697</v>
      </c>
      <c r="E37" s="8">
        <f>-Table148[[#This Row],[Eigen]]/SQRT(Table148[[#This Row],[Eigen]]^2+(Table148[[#This Row],[omega]]/(2*PI()))^2)</f>
        <v>0.9763525275577466</v>
      </c>
      <c r="F37" s="1" t="s">
        <v>134</v>
      </c>
      <c r="G37">
        <v>3.1275385865150301E-2</v>
      </c>
      <c r="H37">
        <v>9.1080064481461595E-2</v>
      </c>
      <c r="I37">
        <v>1.8107476635514E-2</v>
      </c>
      <c r="J37">
        <v>3.7561398439757303E-2</v>
      </c>
      <c r="K37">
        <v>0.102332814930016</v>
      </c>
      <c r="L37">
        <v>7.5240822702421301E-2</v>
      </c>
      <c r="M37">
        <v>0.13877421403620199</v>
      </c>
      <c r="N37">
        <v>0.11314255431902499</v>
      </c>
      <c r="O37">
        <v>9.1905836826830095E-2</v>
      </c>
      <c r="P37">
        <v>3.8897893030794203E-2</v>
      </c>
      <c r="Q37">
        <v>4.0888888888888898E-2</v>
      </c>
      <c r="R37">
        <v>4.5885286783042399E-2</v>
      </c>
      <c r="S37">
        <v>0.109718826405868</v>
      </c>
      <c r="T37">
        <v>0.11511585141596201</v>
      </c>
      <c r="U37">
        <v>6.5784893839192504E-2</v>
      </c>
      <c r="V37">
        <v>6.2818336162988098E-2</v>
      </c>
      <c r="W37">
        <v>0.178369652945924</v>
      </c>
      <c r="X37">
        <v>7.8047042052744098E-2</v>
      </c>
      <c r="Y37">
        <v>5.3592695514092903E-2</v>
      </c>
      <c r="Z37">
        <v>9.3303235515425104E-2</v>
      </c>
      <c r="AA37">
        <v>6.93240901213171E-2</v>
      </c>
      <c r="AB37">
        <v>8.6011342155009496E-2</v>
      </c>
      <c r="AC37">
        <v>1.0206822455009401E-2</v>
      </c>
      <c r="AD37">
        <v>3.1735956839098703E-2</v>
      </c>
      <c r="AE37">
        <v>3.0786350148367999E-2</v>
      </c>
      <c r="AF37">
        <v>9.8402018502943694E-2</v>
      </c>
      <c r="AG37">
        <v>5.1462812830454702E-2</v>
      </c>
      <c r="AH37">
        <v>8.4636301835486094E-2</v>
      </c>
      <c r="AI37">
        <v>7.3341094295692702E-2</v>
      </c>
      <c r="AJ37">
        <v>8.59375E-2</v>
      </c>
      <c r="AK37">
        <v>0.13142485361093001</v>
      </c>
      <c r="AL37">
        <v>1.4035087719298199E-3</v>
      </c>
      <c r="AM37">
        <v>4.61483848065318E-3</v>
      </c>
      <c r="AN37">
        <v>4.1493775933609898E-3</v>
      </c>
      <c r="AO37" s="19">
        <v>4.04367165386171E-4</v>
      </c>
      <c r="AP37" s="19">
        <v>3.1771247021445599E-3</v>
      </c>
      <c r="AQ37">
        <v>2.5015634771732298E-3</v>
      </c>
      <c r="AR37">
        <v>7.4712643678160901E-3</v>
      </c>
      <c r="AS37">
        <v>3.3557046979865801E-3</v>
      </c>
      <c r="AT37">
        <v>3.3046926635822899E-4</v>
      </c>
      <c r="AU37" s="19">
        <v>9.7118808675946897E-4</v>
      </c>
      <c r="AV37" s="19">
        <v>7.75494377665762E-4</v>
      </c>
      <c r="AW37" s="19">
        <v>2.8701267639320701E-3</v>
      </c>
      <c r="AX37" s="19">
        <v>3.6779730281977902E-3</v>
      </c>
      <c r="AY37">
        <v>1.6286644951140101E-3</v>
      </c>
      <c r="AZ37">
        <v>8.8691796008869201E-4</v>
      </c>
      <c r="BA37">
        <v>1.6025641025640999E-3</v>
      </c>
      <c r="BB37">
        <v>7.2289156626506E-3</v>
      </c>
      <c r="BC37">
        <v>2.7472527472527501E-3</v>
      </c>
      <c r="BD37">
        <v>0</v>
      </c>
      <c r="BE37">
        <v>7.2648020341445699E-4</v>
      </c>
    </row>
    <row r="38" spans="1:57" x14ac:dyDescent="0.25">
      <c r="A38">
        <v>49</v>
      </c>
      <c r="B38">
        <v>-42.238513170907801</v>
      </c>
      <c r="C38">
        <v>-42.238513170907801</v>
      </c>
      <c r="D38">
        <v>-24.661916511751802</v>
      </c>
      <c r="E38" s="8">
        <f>-Table148[[#This Row],[Eigen]]/SQRT(Table148[[#This Row],[Eigen]]^2+(Table148[[#This Row],[omega]]/(2*PI()))^2)</f>
        <v>0.99571012094314648</v>
      </c>
      <c r="F38" s="1" t="s">
        <v>135</v>
      </c>
      <c r="G38">
        <v>1.2185215272136501E-3</v>
      </c>
      <c r="H38">
        <v>7.7915099408919896E-3</v>
      </c>
      <c r="I38">
        <v>1.10981308411215E-2</v>
      </c>
      <c r="J38">
        <v>7.5122796879514599E-3</v>
      </c>
      <c r="K38">
        <v>1.43079315707621E-2</v>
      </c>
      <c r="L38">
        <v>7.2897682895079396E-3</v>
      </c>
      <c r="M38">
        <v>8.5741505239758601E-3</v>
      </c>
      <c r="N38">
        <v>5.2994170641229498E-3</v>
      </c>
      <c r="O38">
        <v>2.2573363431151201E-3</v>
      </c>
      <c r="P38">
        <v>6.4829821717990298E-3</v>
      </c>
      <c r="Q38">
        <v>1.77777777777778E-3</v>
      </c>
      <c r="R38">
        <v>6.4837905236907701E-3</v>
      </c>
      <c r="S38">
        <v>7.3349633251833697E-3</v>
      </c>
      <c r="T38">
        <v>7.35564545788893E-3</v>
      </c>
      <c r="U38">
        <v>9.3978419770274994E-3</v>
      </c>
      <c r="V38">
        <v>8.20599886813809E-3</v>
      </c>
      <c r="W38">
        <v>4.1162227602905603E-2</v>
      </c>
      <c r="X38">
        <v>5.80898075552388E-2</v>
      </c>
      <c r="Y38">
        <v>6.9075029773719696E-2</v>
      </c>
      <c r="Z38">
        <v>5.2671181339352903E-3</v>
      </c>
      <c r="AA38">
        <v>6.5857885615251298E-3</v>
      </c>
      <c r="AB38">
        <v>1.3862633900441099E-2</v>
      </c>
      <c r="AC38">
        <v>2.5248455546602201E-2</v>
      </c>
      <c r="AD38">
        <v>3.39574738178356E-2</v>
      </c>
      <c r="AE38">
        <v>1.4836795252225501E-2</v>
      </c>
      <c r="AF38">
        <v>2.1446593776282601E-2</v>
      </c>
      <c r="AG38">
        <v>2.9256256609094099E-2</v>
      </c>
      <c r="AH38">
        <v>2.44731475186948E-2</v>
      </c>
      <c r="AI38">
        <v>3.88048117966628E-4</v>
      </c>
      <c r="AJ38">
        <v>2.7573529411764699E-3</v>
      </c>
      <c r="AK38">
        <v>1.26870527000651E-2</v>
      </c>
      <c r="AL38">
        <v>2.45614035087719E-3</v>
      </c>
      <c r="AM38">
        <v>9.6556620518281802E-2</v>
      </c>
      <c r="AN38">
        <v>9.9585062240663894E-2</v>
      </c>
      <c r="AO38" s="19">
        <v>0</v>
      </c>
      <c r="AP38" s="19">
        <v>7.9428117553613997E-4</v>
      </c>
      <c r="AQ38">
        <v>1.2507817385866201E-3</v>
      </c>
      <c r="AR38">
        <v>0</v>
      </c>
      <c r="AS38">
        <v>0.144295302013423</v>
      </c>
      <c r="AT38">
        <v>0.11863846662260399</v>
      </c>
      <c r="AU38" s="19">
        <v>0.113952735513111</v>
      </c>
      <c r="AV38" s="19">
        <v>2.3264831329972901E-3</v>
      </c>
      <c r="AW38" s="19">
        <v>6.5056206649126994E-2</v>
      </c>
      <c r="AX38" s="19">
        <v>0.107887208827135</v>
      </c>
      <c r="AY38">
        <v>0</v>
      </c>
      <c r="AZ38">
        <v>8.8691796008869201E-4</v>
      </c>
      <c r="BA38">
        <v>6.4102564102564103E-4</v>
      </c>
      <c r="BB38">
        <v>0</v>
      </c>
      <c r="BC38">
        <v>0.118131868131868</v>
      </c>
      <c r="BD38">
        <v>0.134456928838951</v>
      </c>
      <c r="BE38">
        <v>0.12786051580094401</v>
      </c>
    </row>
    <row r="39" spans="1:57" x14ac:dyDescent="0.25">
      <c r="A39">
        <v>48</v>
      </c>
      <c r="B39">
        <v>-42.238513170908199</v>
      </c>
      <c r="C39">
        <v>-42.238513170908199</v>
      </c>
      <c r="D39">
        <v>24.661916511750199</v>
      </c>
      <c r="E39" s="8">
        <f>-Table148[[#This Row],[Eigen]]/SQRT(Table148[[#This Row],[Eigen]]^2+(Table148[[#This Row],[omega]]/(2*PI()))^2)</f>
        <v>0.99571012094314704</v>
      </c>
      <c r="F39" s="1" t="s">
        <v>136</v>
      </c>
      <c r="G39">
        <v>0.24329813160032501</v>
      </c>
      <c r="H39">
        <v>0.22622246104245</v>
      </c>
      <c r="I39">
        <v>0.10601635514018699</v>
      </c>
      <c r="J39">
        <v>7.6567466050274494E-2</v>
      </c>
      <c r="K39">
        <v>0.211508553654743</v>
      </c>
      <c r="L39">
        <v>0.22207758396251001</v>
      </c>
      <c r="M39">
        <v>0.194347411876786</v>
      </c>
      <c r="N39">
        <v>0.170111287758347</v>
      </c>
      <c r="O39">
        <v>0.118671396323767</v>
      </c>
      <c r="P39">
        <v>0.17220421393841201</v>
      </c>
      <c r="Q39">
        <v>0.14014814814814799</v>
      </c>
      <c r="R39">
        <v>0.18054862842892799</v>
      </c>
      <c r="S39">
        <v>0.12102689486552599</v>
      </c>
      <c r="T39">
        <v>0.16439867598381799</v>
      </c>
      <c r="U39">
        <v>2.43647754959972E-2</v>
      </c>
      <c r="V39">
        <v>0.212224108658744</v>
      </c>
      <c r="W39">
        <v>7.3042776432606898E-2</v>
      </c>
      <c r="X39">
        <v>8.7669280114041306E-2</v>
      </c>
      <c r="Y39">
        <v>0.13418023025009901</v>
      </c>
      <c r="Z39">
        <v>0.144093303235515</v>
      </c>
      <c r="AA39">
        <v>0.171230502599653</v>
      </c>
      <c r="AB39">
        <v>0.24354127284183999</v>
      </c>
      <c r="AC39">
        <v>8.91753961858716E-2</v>
      </c>
      <c r="AD39">
        <v>0.201840685496668</v>
      </c>
      <c r="AE39">
        <v>0.32492581602373899</v>
      </c>
      <c r="AF39">
        <v>0.20311185870479401</v>
      </c>
      <c r="AG39">
        <v>0.25061684878392698</v>
      </c>
      <c r="AH39">
        <v>9.2114208021753893E-2</v>
      </c>
      <c r="AI39">
        <v>0.180054326736515</v>
      </c>
      <c r="AJ39">
        <v>0.15487132352941199</v>
      </c>
      <c r="AK39">
        <v>0.26968119713728</v>
      </c>
      <c r="AL39">
        <v>0.14315789473684201</v>
      </c>
      <c r="AM39">
        <v>0.14341498047568299</v>
      </c>
      <c r="AN39">
        <v>0.19954734062617899</v>
      </c>
      <c r="AO39" s="19">
        <v>0.124140719773554</v>
      </c>
      <c r="AP39" s="19">
        <v>0.23788721207307401</v>
      </c>
      <c r="AQ39">
        <v>9.7560975609756101E-2</v>
      </c>
      <c r="AR39">
        <v>0.51206896551724101</v>
      </c>
      <c r="AS39">
        <v>0.24370805369127499</v>
      </c>
      <c r="AT39">
        <v>0.138797091870456</v>
      </c>
      <c r="AU39" s="19">
        <v>7.5105212042732294E-2</v>
      </c>
      <c r="AV39" s="19">
        <v>0.26405583559519202</v>
      </c>
      <c r="AW39" s="19">
        <v>0.186797416885912</v>
      </c>
      <c r="AX39" s="19">
        <v>0.185533306089089</v>
      </c>
      <c r="AY39">
        <v>0.24592833876221501</v>
      </c>
      <c r="AZ39">
        <v>0.14855875831485599</v>
      </c>
      <c r="BA39">
        <v>0.202884615384615</v>
      </c>
      <c r="BB39">
        <v>0.298192771084337</v>
      </c>
      <c r="BC39">
        <v>0.15865384615384601</v>
      </c>
      <c r="BD39">
        <v>8.7265917602996304E-2</v>
      </c>
      <c r="BE39">
        <v>0.13221939702143101</v>
      </c>
    </row>
    <row r="40" spans="1:57" x14ac:dyDescent="0.25">
      <c r="A40">
        <v>29</v>
      </c>
      <c r="B40" s="4">
        <v>-579.48490472707203</v>
      </c>
      <c r="C40">
        <v>-579.48490472707203</v>
      </c>
      <c r="D40">
        <v>197.73445396626599</v>
      </c>
      <c r="E40" s="15">
        <f>-Table148[[#This Row],[Eigen]]/SQRT(Table148[[#This Row],[Eigen]]^2+(Table148[[#This Row],[omega]]/(2*PI()))^2)</f>
        <v>0.9985285979572841</v>
      </c>
      <c r="F40" s="1" t="s">
        <v>137</v>
      </c>
      <c r="G40">
        <v>2.4370430544273002E-3</v>
      </c>
      <c r="H40">
        <v>1.6120365394949E-3</v>
      </c>
      <c r="I40">
        <v>1.46028037383178E-3</v>
      </c>
      <c r="J40">
        <v>1.1557353366079201E-3</v>
      </c>
      <c r="K40">
        <v>6.2208398133748095E-4</v>
      </c>
      <c r="L40">
        <v>2.3431398073418398E-3</v>
      </c>
      <c r="M40">
        <v>1.2702445220704999E-3</v>
      </c>
      <c r="N40">
        <v>1.3248542660307401E-3</v>
      </c>
      <c r="O40">
        <v>9.6742986133505299E-4</v>
      </c>
      <c r="P40">
        <v>1.6207455429497601E-3</v>
      </c>
      <c r="Q40">
        <v>1.4814814814814801E-3</v>
      </c>
      <c r="R40">
        <v>2.2443890274314198E-3</v>
      </c>
      <c r="S40">
        <v>9.1687041564792197E-4</v>
      </c>
      <c r="T40">
        <v>1.1033468186833399E-3</v>
      </c>
      <c r="U40">
        <v>1.74034110685694E-3</v>
      </c>
      <c r="V40">
        <v>1.9807583474816099E-3</v>
      </c>
      <c r="W40">
        <v>4.8426150121065404E-3</v>
      </c>
      <c r="X40">
        <v>7.8403421240199594E-3</v>
      </c>
      <c r="Y40">
        <v>8.7336244541484694E-3</v>
      </c>
      <c r="Z40">
        <v>1.5048908954100799E-3</v>
      </c>
      <c r="AA40">
        <v>2.7729636048526899E-3</v>
      </c>
      <c r="AB40">
        <v>1.8903591682419699E-3</v>
      </c>
      <c r="AC40">
        <v>1.0744023636851999E-3</v>
      </c>
      <c r="AD40">
        <v>7.2992700729926996E-3</v>
      </c>
      <c r="AE40">
        <v>2.2255192878338301E-3</v>
      </c>
      <c r="AF40">
        <v>8.4104289318755296E-4</v>
      </c>
      <c r="AG40">
        <v>1.7624250969333799E-3</v>
      </c>
      <c r="AH40">
        <v>4.418762746431E-3</v>
      </c>
      <c r="AI40">
        <v>1.94024058983314E-3</v>
      </c>
      <c r="AJ40">
        <v>1.3786764705882399E-3</v>
      </c>
      <c r="AK40">
        <v>1.62654521795706E-3</v>
      </c>
      <c r="AL40">
        <v>1.4035087719298199E-3</v>
      </c>
      <c r="AM40">
        <v>1.41995030173944E-3</v>
      </c>
      <c r="AN40">
        <v>2.6405130139570002E-3</v>
      </c>
      <c r="AO40" s="19">
        <v>1.21310149615851E-3</v>
      </c>
      <c r="AP40" s="19">
        <v>2.38284352660842E-3</v>
      </c>
      <c r="AQ40">
        <v>1.2507817385866201E-3</v>
      </c>
      <c r="AR40">
        <v>5.1724137931034499E-3</v>
      </c>
      <c r="AS40">
        <v>2.0973154362416099E-3</v>
      </c>
      <c r="AT40">
        <v>3.3046926635822899E-4</v>
      </c>
      <c r="AU40" s="19">
        <v>6.4745872450631297E-4</v>
      </c>
      <c r="AV40" s="19">
        <v>2.7142303218301699E-3</v>
      </c>
      <c r="AW40" s="19">
        <v>2.6309495336043999E-3</v>
      </c>
      <c r="AX40" s="19">
        <v>2.4519820187985301E-3</v>
      </c>
      <c r="AY40">
        <v>3.2573289902280101E-3</v>
      </c>
      <c r="AZ40">
        <v>1.3303769401330401E-3</v>
      </c>
      <c r="BA40">
        <v>2.24358974358974E-3</v>
      </c>
      <c r="BB40">
        <v>3.0120481927710802E-3</v>
      </c>
      <c r="BC40">
        <v>2.4038461538461501E-3</v>
      </c>
      <c r="BD40">
        <v>1.12359550561798E-3</v>
      </c>
      <c r="BE40">
        <v>0</v>
      </c>
    </row>
    <row r="41" spans="1:57" x14ac:dyDescent="0.25">
      <c r="A41">
        <v>30</v>
      </c>
      <c r="B41">
        <v>-579.48490472707499</v>
      </c>
      <c r="C41">
        <v>-579.48490472707499</v>
      </c>
      <c r="D41">
        <v>-197.73445396627</v>
      </c>
      <c r="E41" s="15">
        <f>-Table148[[#This Row],[Eigen]]/SQRT(Table148[[#This Row],[Eigen]]^2+(Table148[[#This Row],[omega]]/(2*PI()))^2)</f>
        <v>0.9985285979572841</v>
      </c>
      <c r="F41" s="1" t="s">
        <v>138</v>
      </c>
      <c r="G41">
        <v>2.6401299756295699E-2</v>
      </c>
      <c r="H41">
        <v>9.4035464803868905E-3</v>
      </c>
      <c r="I41">
        <v>1.60630841121495E-2</v>
      </c>
      <c r="J41">
        <v>1.06905518636232E-2</v>
      </c>
      <c r="K41">
        <v>7.1228615863141498E-2</v>
      </c>
      <c r="L41">
        <v>6.5087216870606604E-3</v>
      </c>
      <c r="M41">
        <v>7.2086376627500795E-2</v>
      </c>
      <c r="N41">
        <v>2.8086910439851599E-2</v>
      </c>
      <c r="O41">
        <v>8.3843921315704603E-3</v>
      </c>
      <c r="P41">
        <v>1.6612641815234998E-2</v>
      </c>
      <c r="Q41">
        <v>1.24444444444444E-2</v>
      </c>
      <c r="R41">
        <v>1.67082294264339E-2</v>
      </c>
      <c r="S41">
        <v>1.55867970660147E-2</v>
      </c>
      <c r="T41">
        <v>3.4203751379183502E-2</v>
      </c>
      <c r="U41">
        <v>6.9613644274277801E-3</v>
      </c>
      <c r="V41">
        <v>3.7068477645727203E-2</v>
      </c>
      <c r="W41">
        <v>0.120661824051655</v>
      </c>
      <c r="X41">
        <v>5.6307911617961497E-2</v>
      </c>
      <c r="Y41">
        <v>0.204446208813021</v>
      </c>
      <c r="Z41">
        <v>3.8374717832957102E-2</v>
      </c>
      <c r="AA41">
        <v>2.4956672443674201E-2</v>
      </c>
      <c r="AB41">
        <v>5.6395715185885299E-2</v>
      </c>
      <c r="AC41">
        <v>0.102874026322858</v>
      </c>
      <c r="AD41">
        <v>9.4573151380514101E-2</v>
      </c>
      <c r="AE41">
        <v>5.04451038575668E-2</v>
      </c>
      <c r="AF41">
        <v>5.2985702270815803E-2</v>
      </c>
      <c r="AG41">
        <v>4.0183292210081101E-2</v>
      </c>
      <c r="AH41">
        <v>3.6029911624745101E-2</v>
      </c>
      <c r="AI41">
        <v>2.2894838960031E-2</v>
      </c>
      <c r="AJ41">
        <v>1.8841911764705899E-2</v>
      </c>
      <c r="AK41">
        <v>2.0819778789850401E-2</v>
      </c>
      <c r="AL41">
        <v>3.5087719298245602E-3</v>
      </c>
      <c r="AM41">
        <v>2.1299254526091602E-3</v>
      </c>
      <c r="AN41">
        <v>3.017729158808E-3</v>
      </c>
      <c r="AO41" s="19">
        <v>8.4917104731095806E-3</v>
      </c>
      <c r="AP41" s="19">
        <v>2.38284352660842E-3</v>
      </c>
      <c r="AQ41">
        <v>2.5015634771732298E-3</v>
      </c>
      <c r="AR41">
        <v>1.55172413793103E-2</v>
      </c>
      <c r="AS41">
        <v>3.7751677852349E-3</v>
      </c>
      <c r="AT41">
        <v>1.65234633179114E-3</v>
      </c>
      <c r="AU41" s="19">
        <v>6.4745872450631297E-4</v>
      </c>
      <c r="AV41" s="19">
        <v>5.4284606436603303E-3</v>
      </c>
      <c r="AW41" s="19">
        <v>2.8701267639320701E-3</v>
      </c>
      <c r="AX41" s="19">
        <v>2.8606456885982802E-3</v>
      </c>
      <c r="AY41">
        <v>0</v>
      </c>
      <c r="AZ41">
        <v>7.0953436807095404E-3</v>
      </c>
      <c r="BA41">
        <v>2.5641025641025602E-3</v>
      </c>
      <c r="BB41">
        <v>1.1445783132530101E-2</v>
      </c>
      <c r="BC41">
        <v>1.37362637362637E-3</v>
      </c>
      <c r="BD41">
        <v>1.12359550561798E-3</v>
      </c>
      <c r="BE41">
        <v>2.5426807119505999E-3</v>
      </c>
    </row>
    <row r="42" spans="1:57" x14ac:dyDescent="0.25">
      <c r="A42">
        <v>13</v>
      </c>
      <c r="B42">
        <v>-10186.106528102</v>
      </c>
      <c r="C42">
        <v>-10186.106528102</v>
      </c>
      <c r="D42">
        <v>314.15926535741102</v>
      </c>
      <c r="E42" s="15">
        <f>-Table148[[#This Row],[Eigen]]/SQRT(Table148[[#This Row],[Eigen]]^2+(Table148[[#This Row],[omega]]/(2*PI()))^2)</f>
        <v>0.99998795281062325</v>
      </c>
      <c r="F42" s="1" t="s">
        <v>139</v>
      </c>
      <c r="G42">
        <v>2.6807473598700199E-2</v>
      </c>
      <c r="H42">
        <v>2.41805480924234E-3</v>
      </c>
      <c r="I42">
        <v>5.2570093457943896E-3</v>
      </c>
      <c r="J42">
        <v>5.2008090147356301E-3</v>
      </c>
      <c r="K42">
        <v>2.7993779160186598E-3</v>
      </c>
      <c r="L42">
        <v>5.9880239520958096E-3</v>
      </c>
      <c r="M42">
        <v>4.1282946967291199E-3</v>
      </c>
      <c r="N42">
        <v>2.9146793852676202E-3</v>
      </c>
      <c r="O42">
        <v>5.15962592712028E-3</v>
      </c>
      <c r="P42">
        <v>1.41815235008104E-2</v>
      </c>
      <c r="Q42">
        <v>3.2592592592592597E-2</v>
      </c>
      <c r="R42">
        <v>1.02244389027431E-2</v>
      </c>
      <c r="S42">
        <v>1.4975550122249401E-2</v>
      </c>
      <c r="T42">
        <v>5.0753953659433602E-2</v>
      </c>
      <c r="U42">
        <v>4.5596936999651901E-2</v>
      </c>
      <c r="V42">
        <v>3.2823995472552298E-2</v>
      </c>
      <c r="W42">
        <v>1.8159806295399501E-2</v>
      </c>
      <c r="X42">
        <v>6.4148253741981498E-3</v>
      </c>
      <c r="Y42">
        <v>1.7070265978562899E-2</v>
      </c>
      <c r="Z42">
        <v>2.03160270880361E-2</v>
      </c>
      <c r="AA42">
        <v>1.69844020797227E-2</v>
      </c>
      <c r="AB42">
        <v>1.1657214870825499E-2</v>
      </c>
      <c r="AC42">
        <v>3.7604082728981999E-3</v>
      </c>
      <c r="AD42">
        <v>6.02983179942875E-3</v>
      </c>
      <c r="AE42">
        <v>1.4836795252225501E-2</v>
      </c>
      <c r="AF42">
        <v>2.6492851135407901E-2</v>
      </c>
      <c r="AG42">
        <v>2.7846316531547399E-2</v>
      </c>
      <c r="AH42">
        <v>3.3990482664853802E-3</v>
      </c>
      <c r="AI42">
        <v>1.5521924718665101E-2</v>
      </c>
      <c r="AJ42">
        <v>2.0220588235294101E-2</v>
      </c>
      <c r="AK42">
        <v>1.43135979180221E-2</v>
      </c>
      <c r="AL42">
        <v>3.8596491228070199E-3</v>
      </c>
      <c r="AM42">
        <v>2.83990060347888E-3</v>
      </c>
      <c r="AN42">
        <v>3.3949453036590002E-3</v>
      </c>
      <c r="AO42" s="19">
        <v>8.4917104731095806E-3</v>
      </c>
      <c r="AP42" s="19">
        <v>2.7799841143764902E-3</v>
      </c>
      <c r="AQ42">
        <v>3.1269543464665399E-3</v>
      </c>
      <c r="AR42">
        <v>1.6091954022988499E-2</v>
      </c>
      <c r="AS42">
        <v>4.6140939597315396E-3</v>
      </c>
      <c r="AT42">
        <v>1.3218770654329099E-3</v>
      </c>
      <c r="AU42" s="19">
        <v>6.4745872450631297E-4</v>
      </c>
      <c r="AV42" s="19">
        <v>5.0407134548274496E-3</v>
      </c>
      <c r="AW42" s="19">
        <v>2.6309495336043999E-3</v>
      </c>
      <c r="AX42" s="19">
        <v>2.0433183489987701E-3</v>
      </c>
      <c r="AY42">
        <v>0</v>
      </c>
      <c r="AZ42">
        <v>7.0953436807095404E-3</v>
      </c>
      <c r="BA42">
        <v>2.24358974358974E-3</v>
      </c>
      <c r="BB42">
        <v>1.1445783132530101E-2</v>
      </c>
      <c r="BC42">
        <v>1.71703296703297E-3</v>
      </c>
      <c r="BD42">
        <v>1.12359550561798E-3</v>
      </c>
      <c r="BE42">
        <v>2.5426807119505999E-3</v>
      </c>
    </row>
    <row r="43" spans="1:57" x14ac:dyDescent="0.25">
      <c r="A43">
        <v>14</v>
      </c>
      <c r="B43">
        <v>-10186.106528102</v>
      </c>
      <c r="C43">
        <v>-10186.106528102</v>
      </c>
      <c r="D43">
        <v>-314.159265357398</v>
      </c>
      <c r="E43" s="15">
        <f>-Table148[[#This Row],[Eigen]]/SQRT(Table148[[#This Row],[Eigen]]^2+(Table148[[#This Row],[omega]]/(2*PI()))^2)</f>
        <v>0.99998795281062325</v>
      </c>
      <c r="F43" s="1" t="s">
        <v>140</v>
      </c>
      <c r="G43">
        <v>2.6807473598700199E-2</v>
      </c>
      <c r="H43">
        <v>3.22407307898979E-3</v>
      </c>
      <c r="I43">
        <v>8.7616822429906604E-3</v>
      </c>
      <c r="J43">
        <v>1.7336030049118799E-3</v>
      </c>
      <c r="K43">
        <v>6.8429237947122898E-3</v>
      </c>
      <c r="L43">
        <v>7.0294194220255199E-3</v>
      </c>
      <c r="M43">
        <v>1.46078120038107E-2</v>
      </c>
      <c r="N43">
        <v>5.2994170641229501E-4</v>
      </c>
      <c r="O43">
        <v>1.38664946791358E-2</v>
      </c>
      <c r="P43">
        <v>1.41815235008104E-2</v>
      </c>
      <c r="Q43">
        <v>5.3333333333333297E-3</v>
      </c>
      <c r="R43">
        <v>1.22194513715711E-2</v>
      </c>
      <c r="S43">
        <v>2.07823960880196E-2</v>
      </c>
      <c r="T43">
        <v>8.4589922765722705E-3</v>
      </c>
      <c r="U43">
        <v>1.253045596937E-2</v>
      </c>
      <c r="V43">
        <v>1.4714204867006199E-2</v>
      </c>
      <c r="W43">
        <v>1.8159806295399501E-2</v>
      </c>
      <c r="X43">
        <v>1.42551674982181E-3</v>
      </c>
      <c r="Y43">
        <v>1.19094878920206E-2</v>
      </c>
      <c r="Z43">
        <v>2.7464258841234001E-2</v>
      </c>
      <c r="AA43">
        <v>2.07972270363951E-2</v>
      </c>
      <c r="AB43">
        <v>1.7643352236925001E-2</v>
      </c>
      <c r="AC43">
        <v>8.0580177276390005E-4</v>
      </c>
      <c r="AD43">
        <v>7.9339892097746792E-3</v>
      </c>
      <c r="AE43">
        <v>1.3353115727003E-2</v>
      </c>
      <c r="AF43">
        <v>8.4104289318755292E-3</v>
      </c>
      <c r="AG43">
        <v>2.1854071201973899E-2</v>
      </c>
      <c r="AH43">
        <v>9.1774303195105399E-3</v>
      </c>
      <c r="AI43">
        <v>2.59992239037641E-2</v>
      </c>
      <c r="AJ43">
        <v>2.1599264705882401E-2</v>
      </c>
      <c r="AK43">
        <v>6.1808718282368299E-3</v>
      </c>
      <c r="AL43">
        <v>3.5087719298245602E-3</v>
      </c>
      <c r="AM43">
        <v>2.1299254526091602E-3</v>
      </c>
      <c r="AN43">
        <v>3.017729158808E-3</v>
      </c>
      <c r="AO43" s="19">
        <v>8.4917104731095806E-3</v>
      </c>
      <c r="AP43" s="19">
        <v>2.38284352660842E-3</v>
      </c>
      <c r="AQ43">
        <v>2.5015634771732298E-3</v>
      </c>
      <c r="AR43">
        <v>1.55172413793103E-2</v>
      </c>
      <c r="AS43">
        <v>3.7751677852349E-3</v>
      </c>
      <c r="AT43">
        <v>1.65234633179114E-3</v>
      </c>
      <c r="AU43" s="19">
        <v>6.4745872450631297E-4</v>
      </c>
      <c r="AV43" s="19">
        <v>5.4284606436603303E-3</v>
      </c>
      <c r="AW43" s="19">
        <v>3.1093039942597499E-3</v>
      </c>
      <c r="AX43" s="19">
        <v>2.8606456885982802E-3</v>
      </c>
      <c r="AY43">
        <v>0</v>
      </c>
      <c r="AZ43">
        <v>7.0953436807095404E-3</v>
      </c>
      <c r="BA43">
        <v>2.5641025641025602E-3</v>
      </c>
      <c r="BB43">
        <v>1.20481927710843E-2</v>
      </c>
      <c r="BC43">
        <v>1.37362637362637E-3</v>
      </c>
      <c r="BD43">
        <v>1.12359550561798E-3</v>
      </c>
      <c r="BE43">
        <v>2.5426807119505999E-3</v>
      </c>
    </row>
    <row r="44" spans="1:57" x14ac:dyDescent="0.25">
      <c r="A44">
        <v>7</v>
      </c>
      <c r="B44">
        <v>-228847.65979819899</v>
      </c>
      <c r="C44">
        <v>-228847.65979819899</v>
      </c>
      <c r="D44">
        <v>314.15926536012603</v>
      </c>
      <c r="E44" s="15">
        <f>-Table148[[#This Row],[Eigen]]/SQRT(Table148[[#This Row],[Eigen]]^2+(Table148[[#This Row],[omega]]/(2*PI()))^2)</f>
        <v>0.99999997613194413</v>
      </c>
      <c r="F44" s="1" t="s">
        <v>141</v>
      </c>
      <c r="G44">
        <v>2.6807473598700199E-2</v>
      </c>
      <c r="H44">
        <v>8.0601826974744805E-4</v>
      </c>
      <c r="I44">
        <v>7.3014018691588802E-3</v>
      </c>
      <c r="J44">
        <v>3.7561398439757299E-3</v>
      </c>
      <c r="K44">
        <v>4.9766718506998398E-3</v>
      </c>
      <c r="L44">
        <v>1.1455350169226801E-2</v>
      </c>
      <c r="M44">
        <v>1.36551286122579E-2</v>
      </c>
      <c r="N44">
        <v>1.03338632750397E-2</v>
      </c>
      <c r="O44">
        <v>9.99677523379555E-3</v>
      </c>
      <c r="P44">
        <v>1.62074554294976E-2</v>
      </c>
      <c r="Q44">
        <v>1.03703703703704E-2</v>
      </c>
      <c r="R44">
        <v>9.2269326683291804E-3</v>
      </c>
      <c r="S44">
        <v>1.4364303178484099E-2</v>
      </c>
      <c r="T44">
        <v>2.02280250091946E-2</v>
      </c>
      <c r="U44">
        <v>1.42707970762269E-2</v>
      </c>
      <c r="V44">
        <v>1.1884550084889599E-2</v>
      </c>
      <c r="W44">
        <v>1.25100887812752E-2</v>
      </c>
      <c r="X44">
        <v>6.7712045616535998E-3</v>
      </c>
      <c r="Y44">
        <v>7.9396585946804304E-3</v>
      </c>
      <c r="Z44">
        <v>2.5959367945823899E-2</v>
      </c>
      <c r="AA44">
        <v>1.9757365684575399E-2</v>
      </c>
      <c r="AB44">
        <v>1.8588531821046E-2</v>
      </c>
      <c r="AC44">
        <v>2.6860059092129998E-4</v>
      </c>
      <c r="AD44">
        <v>6.02983179942875E-3</v>
      </c>
      <c r="AE44">
        <v>9.2729970326409505E-3</v>
      </c>
      <c r="AF44">
        <v>1.1354079058032001E-2</v>
      </c>
      <c r="AG44">
        <v>1.8329221008107199E-2</v>
      </c>
      <c r="AH44">
        <v>1.9374575118966699E-2</v>
      </c>
      <c r="AI44">
        <v>2.3282887077997701E-2</v>
      </c>
      <c r="AJ44">
        <v>1.9761029411764702E-2</v>
      </c>
      <c r="AK44">
        <v>3.90370852309694E-3</v>
      </c>
      <c r="AL44">
        <v>3.5087719298245602E-3</v>
      </c>
      <c r="AM44">
        <v>2.1299254526091602E-3</v>
      </c>
      <c r="AN44">
        <v>3.017729158808E-3</v>
      </c>
      <c r="AO44" s="19">
        <v>8.4917104731095806E-3</v>
      </c>
      <c r="AP44" s="19">
        <v>2.38284352660842E-3</v>
      </c>
      <c r="AQ44">
        <v>2.5015634771732298E-3</v>
      </c>
      <c r="AR44">
        <v>1.55172413793103E-2</v>
      </c>
      <c r="AS44">
        <v>3.7751677852349E-3</v>
      </c>
      <c r="AT44">
        <v>1.65234633179114E-3</v>
      </c>
      <c r="AU44" s="19">
        <v>6.4745872450631297E-4</v>
      </c>
      <c r="AV44" s="19">
        <v>5.4284606436603303E-3</v>
      </c>
      <c r="AW44" s="19">
        <v>2.8701267639320701E-3</v>
      </c>
      <c r="AX44" s="19">
        <v>2.8606456885982802E-3</v>
      </c>
      <c r="AY44">
        <v>0</v>
      </c>
      <c r="AZ44">
        <v>7.0953436807095404E-3</v>
      </c>
      <c r="BA44">
        <v>2.5641025641025602E-3</v>
      </c>
      <c r="BB44">
        <v>1.1445783132530101E-2</v>
      </c>
      <c r="BC44">
        <v>1.37362637362637E-3</v>
      </c>
      <c r="BD44">
        <v>1.12359550561798E-3</v>
      </c>
      <c r="BE44">
        <v>2.5426807119505999E-3</v>
      </c>
    </row>
    <row r="45" spans="1:57" x14ac:dyDescent="0.25">
      <c r="A45">
        <v>8</v>
      </c>
      <c r="B45">
        <v>-228847.65979819899</v>
      </c>
      <c r="C45">
        <v>-228847.65979819899</v>
      </c>
      <c r="D45">
        <v>-314.15926536011102</v>
      </c>
      <c r="E45" s="15">
        <f>-Table148[[#This Row],[Eigen]]/SQRT(Table148[[#This Row],[Eigen]]^2+(Table148[[#This Row],[omega]]/(2*PI()))^2)</f>
        <v>0.99999997613194413</v>
      </c>
      <c r="F45" s="1" t="s">
        <v>142</v>
      </c>
      <c r="G45">
        <v>2.8432168968318401E-3</v>
      </c>
      <c r="H45">
        <v>1.88070929607738E-3</v>
      </c>
      <c r="I45">
        <v>2.6285046728972E-3</v>
      </c>
      <c r="J45">
        <v>2.0225368390638502E-3</v>
      </c>
      <c r="K45">
        <v>1.86625194401244E-3</v>
      </c>
      <c r="L45">
        <v>7.81046602447279E-4</v>
      </c>
      <c r="M45">
        <v>3.1756113051762498E-4</v>
      </c>
      <c r="N45">
        <v>5.2994170641229501E-4</v>
      </c>
      <c r="O45">
        <v>1.28990648178007E-3</v>
      </c>
      <c r="P45">
        <v>1.6207455429497601E-3</v>
      </c>
      <c r="Q45">
        <v>1.77777777777778E-3</v>
      </c>
      <c r="R45">
        <v>1.99501246882793E-3</v>
      </c>
      <c r="S45">
        <v>3.3618581907090498E-3</v>
      </c>
      <c r="T45">
        <v>3.6778227289444699E-4</v>
      </c>
      <c r="U45">
        <v>2.0884093282283302E-3</v>
      </c>
      <c r="V45">
        <v>2.2637238256932699E-3</v>
      </c>
      <c r="W45">
        <v>4.03551251008878E-4</v>
      </c>
      <c r="X45">
        <v>1.06913756236636E-3</v>
      </c>
      <c r="Y45">
        <v>3.9698292973402099E-4</v>
      </c>
      <c r="Z45">
        <v>1.8811136192626E-3</v>
      </c>
      <c r="AA45">
        <v>2.0797227036395099E-3</v>
      </c>
      <c r="AB45">
        <v>1.5752993068683099E-3</v>
      </c>
      <c r="AC45">
        <v>2.1488047273703998E-3</v>
      </c>
      <c r="AD45">
        <v>1.9041574103459201E-3</v>
      </c>
      <c r="AE45">
        <v>1.1127596439169101E-3</v>
      </c>
      <c r="AF45">
        <v>1.68208578637511E-3</v>
      </c>
      <c r="AG45">
        <v>1.0574550581600301E-3</v>
      </c>
      <c r="AH45">
        <v>2.0394289598912301E-3</v>
      </c>
      <c r="AI45">
        <v>2.3282887077997702E-3</v>
      </c>
      <c r="AJ45">
        <v>1.8382352941176501E-3</v>
      </c>
      <c r="AK45">
        <v>1.3012361743656501E-3</v>
      </c>
      <c r="AL45">
        <v>3.5087719298245602E-3</v>
      </c>
      <c r="AM45">
        <v>1.41995030173944E-3</v>
      </c>
      <c r="AN45">
        <v>3.017729158808E-3</v>
      </c>
      <c r="AO45" s="19">
        <v>5.6611403154063896E-3</v>
      </c>
      <c r="AP45" s="19">
        <v>2.38284352660842E-3</v>
      </c>
      <c r="AQ45">
        <v>1.87617260787992E-3</v>
      </c>
      <c r="AR45">
        <v>2.8735632183907998E-3</v>
      </c>
      <c r="AS45">
        <v>3.3557046979865801E-3</v>
      </c>
      <c r="AT45">
        <v>2.6437541308658298E-3</v>
      </c>
      <c r="AU45" s="19">
        <v>3.2372936225315602E-3</v>
      </c>
      <c r="AV45" s="19">
        <v>7.75494377665762E-4</v>
      </c>
      <c r="AW45" s="19">
        <v>1.9134178426213799E-3</v>
      </c>
      <c r="AX45" s="19">
        <v>1.6346546791990201E-3</v>
      </c>
      <c r="AY45">
        <v>0</v>
      </c>
      <c r="AZ45">
        <v>2.6607538802660802E-3</v>
      </c>
      <c r="BA45">
        <v>2.88461538461538E-3</v>
      </c>
      <c r="BB45">
        <v>5.42168674698795E-3</v>
      </c>
      <c r="BC45">
        <v>1.71703296703297E-3</v>
      </c>
      <c r="BD45">
        <v>2.6217228464419499E-3</v>
      </c>
      <c r="BE45">
        <v>2.1794406102433701E-3</v>
      </c>
    </row>
    <row r="46" spans="1:57" x14ac:dyDescent="0.25">
      <c r="A46">
        <v>5</v>
      </c>
      <c r="B46">
        <v>-3807240.1436557998</v>
      </c>
      <c r="C46">
        <v>-3807240.1436557998</v>
      </c>
      <c r="D46">
        <v>314.15926536503503</v>
      </c>
      <c r="E46" s="15">
        <f>-Table148[[#This Row],[Eigen]]/SQRT(Table148[[#This Row],[Eigen]]^2+(Table148[[#This Row],[omega]]/(2*PI()))^2)</f>
        <v>0.99999999991376376</v>
      </c>
      <c r="F46" s="1" t="s">
        <v>143</v>
      </c>
      <c r="G46">
        <v>6.3363119415109706E-2</v>
      </c>
      <c r="H46">
        <v>8.59752821063944E-3</v>
      </c>
      <c r="I46">
        <v>3.8551401869158897E-2</v>
      </c>
      <c r="J46">
        <v>4.2184339786188997E-2</v>
      </c>
      <c r="K46">
        <v>8.1181959564541203E-2</v>
      </c>
      <c r="L46">
        <v>0.117677688102057</v>
      </c>
      <c r="M46">
        <v>0.13274055255636699</v>
      </c>
      <c r="N46">
        <v>0.11605723370429299</v>
      </c>
      <c r="O46">
        <v>8.70686875201548E-2</v>
      </c>
      <c r="P46">
        <v>7.9821717990275501E-2</v>
      </c>
      <c r="Q46">
        <v>0.13955555555555599</v>
      </c>
      <c r="R46">
        <v>9.1521197007481306E-2</v>
      </c>
      <c r="S46">
        <v>8.3129584352078206E-2</v>
      </c>
      <c r="T46">
        <v>0.110702464141228</v>
      </c>
      <c r="U46">
        <v>0.132265924121128</v>
      </c>
      <c r="V46">
        <v>7.8381437464629306E-2</v>
      </c>
      <c r="W46">
        <v>7.5060532687651296E-2</v>
      </c>
      <c r="X46">
        <v>2.3164647184604401E-2</v>
      </c>
      <c r="Y46">
        <v>4.7240968638348597E-2</v>
      </c>
      <c r="Z46">
        <v>0.127539503386005</v>
      </c>
      <c r="AA46">
        <v>0.148006932409012</v>
      </c>
      <c r="AB46">
        <v>0.10901071203528701</v>
      </c>
      <c r="AC46">
        <v>2.4442653773838301E-2</v>
      </c>
      <c r="AD46">
        <v>1.99936528086322E-2</v>
      </c>
      <c r="AE46">
        <v>8.9020771513353095E-2</v>
      </c>
      <c r="AF46">
        <v>7.4011774600504607E-2</v>
      </c>
      <c r="AG46">
        <v>7.8251674303842098E-2</v>
      </c>
      <c r="AH46">
        <v>8.4976206662134596E-2</v>
      </c>
      <c r="AI46">
        <v>0.133100504462553</v>
      </c>
      <c r="AJ46">
        <v>0.16865808823529399</v>
      </c>
      <c r="AK46">
        <v>6.8314899154196501E-2</v>
      </c>
      <c r="AL46">
        <v>5.9649122807017502E-3</v>
      </c>
      <c r="AM46">
        <v>3.1948881789137401E-3</v>
      </c>
      <c r="AN46">
        <v>3.3949453036590002E-3</v>
      </c>
      <c r="AO46" s="19">
        <v>3.2349373230893702E-3</v>
      </c>
      <c r="AP46" s="19">
        <v>5.1628276409849102E-3</v>
      </c>
      <c r="AQ46">
        <v>3.1269543464665399E-3</v>
      </c>
      <c r="AR46">
        <v>1.37931034482759E-2</v>
      </c>
      <c r="AS46">
        <v>1.25838926174497E-3</v>
      </c>
      <c r="AT46">
        <v>1.65234633179114E-3</v>
      </c>
      <c r="AU46" s="19">
        <v>3.2372936225315602E-3</v>
      </c>
      <c r="AV46" s="19">
        <v>2.3264831329972901E-3</v>
      </c>
      <c r="AW46" s="19">
        <v>3.1093039942597499E-3</v>
      </c>
      <c r="AX46" s="19">
        <v>4.4953003677973002E-3</v>
      </c>
      <c r="AY46">
        <v>0</v>
      </c>
      <c r="AZ46">
        <v>2.6607538802660802E-3</v>
      </c>
      <c r="BA46">
        <v>4.1666666666666701E-3</v>
      </c>
      <c r="BB46">
        <v>1.5662650602409602E-2</v>
      </c>
      <c r="BC46">
        <v>2.0604395604395601E-3</v>
      </c>
      <c r="BD46">
        <v>1.4981273408239701E-3</v>
      </c>
      <c r="BE46">
        <v>3.6324010170722898E-4</v>
      </c>
    </row>
    <row r="47" spans="1:57" x14ac:dyDescent="0.25">
      <c r="A47">
        <v>6</v>
      </c>
      <c r="B47">
        <v>-3807240.1436557998</v>
      </c>
      <c r="C47">
        <v>-3807240.1436557998</v>
      </c>
      <c r="D47">
        <v>-314.15926536473302</v>
      </c>
      <c r="E47" s="15">
        <f>-Table148[[#This Row],[Eigen]]/SQRT(Table148[[#This Row],[Eigen]]^2+(Table148[[#This Row],[omega]]/(2*PI()))^2)</f>
        <v>0.99999999991376376</v>
      </c>
      <c r="F47" s="1" t="s">
        <v>144</v>
      </c>
      <c r="G47">
        <v>3.1275385865150301E-2</v>
      </c>
      <c r="H47">
        <v>1.42396560988716E-2</v>
      </c>
      <c r="I47">
        <v>9.0245327102803793E-2</v>
      </c>
      <c r="J47">
        <v>4.2184339786188997E-2</v>
      </c>
      <c r="K47">
        <v>4.1679626749611197E-2</v>
      </c>
      <c r="L47">
        <v>0.10153605831814599</v>
      </c>
      <c r="M47">
        <v>2.92156240076215E-2</v>
      </c>
      <c r="N47">
        <v>7.0482246952835198E-2</v>
      </c>
      <c r="O47">
        <v>0.15833602063850399</v>
      </c>
      <c r="P47">
        <v>7.9011345218800696E-2</v>
      </c>
      <c r="Q47">
        <v>8.1777777777777796E-2</v>
      </c>
      <c r="R47">
        <v>0.111221945137157</v>
      </c>
      <c r="S47">
        <v>6.4486552567237204E-2</v>
      </c>
      <c r="T47">
        <v>8.8635527767561603E-2</v>
      </c>
      <c r="U47">
        <v>6.7525234946049395E-2</v>
      </c>
      <c r="V47">
        <v>5.3480475382003401E-2</v>
      </c>
      <c r="W47">
        <v>6.7393058918482601E-2</v>
      </c>
      <c r="X47">
        <v>1.0691375623663599E-2</v>
      </c>
      <c r="Y47">
        <v>2.5009924573243299E-2</v>
      </c>
      <c r="Z47">
        <v>6.3581640331075995E-2</v>
      </c>
      <c r="AA47">
        <v>7.3136915077989598E-2</v>
      </c>
      <c r="AB47">
        <v>4.0012602394454901E-2</v>
      </c>
      <c r="AC47">
        <v>1.77276390008058E-2</v>
      </c>
      <c r="AD47">
        <v>7.6166296413836898E-3</v>
      </c>
      <c r="AE47">
        <v>7.4183976261127599E-3</v>
      </c>
      <c r="AF47">
        <v>9.2514718250630793E-3</v>
      </c>
      <c r="AG47">
        <v>8.1071554458935505E-2</v>
      </c>
      <c r="AH47">
        <v>0.135622025832767</v>
      </c>
      <c r="AI47">
        <v>6.5968180054326697E-2</v>
      </c>
      <c r="AJ47">
        <v>7.6286764705882401E-2</v>
      </c>
      <c r="AK47">
        <v>5.0097592713077399E-2</v>
      </c>
      <c r="AL47">
        <v>2.8070175438596502E-3</v>
      </c>
      <c r="AM47">
        <v>1.7749378771743001E-3</v>
      </c>
      <c r="AN47">
        <v>1.508864579404E-3</v>
      </c>
      <c r="AO47" s="19">
        <v>1.6174686615446801E-3</v>
      </c>
      <c r="AP47" s="19">
        <v>2.38284352660842E-3</v>
      </c>
      <c r="AQ47">
        <v>1.2507817385866201E-3</v>
      </c>
      <c r="AR47">
        <v>6.8965517241379301E-3</v>
      </c>
      <c r="AS47">
        <v>8.3892617449664395E-4</v>
      </c>
      <c r="AT47">
        <v>9.914077990746859E-4</v>
      </c>
      <c r="AU47" s="19">
        <v>1.6186468112657801E-3</v>
      </c>
      <c r="AV47" s="19">
        <v>1.1632415664986401E-3</v>
      </c>
      <c r="AW47" s="19">
        <v>1.6742406122937101E-3</v>
      </c>
      <c r="AX47" s="19">
        <v>2.4519820187985301E-3</v>
      </c>
      <c r="AY47">
        <v>0</v>
      </c>
      <c r="AZ47">
        <v>1.3303769401330401E-3</v>
      </c>
      <c r="BA47">
        <v>2.24358974358974E-3</v>
      </c>
      <c r="BB47">
        <v>7.8313253012048199E-3</v>
      </c>
      <c r="BC47">
        <v>1.03021978021978E-3</v>
      </c>
      <c r="BD47">
        <v>7.4906367041198505E-4</v>
      </c>
      <c r="BE47">
        <v>0</v>
      </c>
    </row>
    <row r="48" spans="1:57" x14ac:dyDescent="0.25">
      <c r="A48">
        <v>3</v>
      </c>
      <c r="B48">
        <v>-23762076.112633102</v>
      </c>
      <c r="C48">
        <v>-23762076.112633102</v>
      </c>
      <c r="D48">
        <v>314.15926535800099</v>
      </c>
      <c r="E48" s="15">
        <f>-Table148[[#This Row],[Eigen]]/SQRT(Table148[[#This Row],[Eigen]]^2+(Table148[[#This Row],[omega]]/(2*PI()))^2)</f>
        <v>0.99999999999778622</v>
      </c>
      <c r="F48" s="1" t="s">
        <v>145</v>
      </c>
      <c r="G48">
        <v>1.7059301380991099E-2</v>
      </c>
      <c r="H48">
        <v>8.4363245566899503E-2</v>
      </c>
      <c r="I48">
        <v>8.84929906542056E-2</v>
      </c>
      <c r="J48">
        <v>7.1655590869690797E-2</v>
      </c>
      <c r="K48">
        <v>5.4432348367029502E-2</v>
      </c>
      <c r="L48">
        <v>4.0093725592293697E-2</v>
      </c>
      <c r="M48">
        <v>6.1924420450936803E-2</v>
      </c>
      <c r="N48">
        <v>4.58399576046635E-2</v>
      </c>
      <c r="O48">
        <v>2.35407932924863E-2</v>
      </c>
      <c r="P48">
        <v>5.9157212317666102E-2</v>
      </c>
      <c r="Q48">
        <v>3.5555555555555597E-2</v>
      </c>
      <c r="R48">
        <v>4.4139650872817897E-2</v>
      </c>
      <c r="S48">
        <v>3.11735941320293E-2</v>
      </c>
      <c r="T48">
        <v>2.35380654652446E-2</v>
      </c>
      <c r="U48">
        <v>2.85415941524539E-2</v>
      </c>
      <c r="V48">
        <v>1.81097906055461E-2</v>
      </c>
      <c r="W48">
        <v>3.8740920096852302E-2</v>
      </c>
      <c r="X48">
        <v>3.3856022808268001E-2</v>
      </c>
      <c r="Y48">
        <v>2.26280269948392E-2</v>
      </c>
      <c r="Z48">
        <v>3.3860045146726901E-3</v>
      </c>
      <c r="AA48">
        <v>2.0797227036395099E-3</v>
      </c>
      <c r="AB48">
        <v>8.50661625708885E-3</v>
      </c>
      <c r="AC48">
        <v>8.2728982003760401E-2</v>
      </c>
      <c r="AD48">
        <v>0.105046017137417</v>
      </c>
      <c r="AE48">
        <v>4.6364985163204697E-2</v>
      </c>
      <c r="AF48">
        <v>3.61648444070648E-2</v>
      </c>
      <c r="AG48">
        <v>5.3930207966161402E-2</v>
      </c>
      <c r="AH48">
        <v>3.8749150237933398E-2</v>
      </c>
      <c r="AI48">
        <v>7.76096235933256E-4</v>
      </c>
      <c r="AJ48">
        <v>4.1360294117647103E-3</v>
      </c>
      <c r="AK48">
        <v>2.1470396877033199E-2</v>
      </c>
      <c r="AL48">
        <v>4.4561403508771899E-2</v>
      </c>
      <c r="AM48">
        <v>0.126730564430245</v>
      </c>
      <c r="AN48">
        <v>8.3741984156921898E-2</v>
      </c>
      <c r="AO48" s="19">
        <v>8.0873433077234102E-4</v>
      </c>
      <c r="AP48" s="19">
        <v>1.27084988085782E-2</v>
      </c>
      <c r="AQ48">
        <v>2.31394621638524E-2</v>
      </c>
      <c r="AR48">
        <v>0</v>
      </c>
      <c r="AS48">
        <v>0.228607382550336</v>
      </c>
      <c r="AT48">
        <v>0.120621282220753</v>
      </c>
      <c r="AU48" s="19">
        <v>0.118161217222402</v>
      </c>
      <c r="AV48" s="19">
        <v>4.9243892981775901E-2</v>
      </c>
      <c r="AW48" s="19">
        <v>8.5625448457306894E-2</v>
      </c>
      <c r="AX48" s="19">
        <v>9.0723334695545596E-2</v>
      </c>
      <c r="AY48">
        <v>3.2573289902280101E-3</v>
      </c>
      <c r="AZ48">
        <v>1.41906873614191E-2</v>
      </c>
      <c r="BA48">
        <v>1.21794871794872E-2</v>
      </c>
      <c r="BB48">
        <v>0</v>
      </c>
      <c r="BC48">
        <v>0.1875</v>
      </c>
      <c r="BD48">
        <v>0.13670411985018699</v>
      </c>
      <c r="BE48">
        <v>0.132582637123138</v>
      </c>
    </row>
    <row r="49" spans="1:57" x14ac:dyDescent="0.25">
      <c r="A49">
        <v>4</v>
      </c>
      <c r="B49">
        <v>-23762076.112633102</v>
      </c>
      <c r="C49">
        <v>-23762076.112633102</v>
      </c>
      <c r="D49">
        <v>-314.15926535520703</v>
      </c>
      <c r="E49" s="15">
        <f>-Table148[[#This Row],[Eigen]]/SQRT(Table148[[#This Row],[Eigen]]^2+(Table148[[#This Row],[omega]]/(2*PI()))^2)</f>
        <v>0.99999999999778622</v>
      </c>
      <c r="F49" s="1" t="s">
        <v>146</v>
      </c>
      <c r="G49">
        <v>0.27701056051990303</v>
      </c>
      <c r="H49">
        <v>0.28425577646426697</v>
      </c>
      <c r="I49">
        <v>0.282710280373832</v>
      </c>
      <c r="J49">
        <v>0.38688240392950002</v>
      </c>
      <c r="K49">
        <v>0.168584758942457</v>
      </c>
      <c r="L49">
        <v>0.114293152824785</v>
      </c>
      <c r="M49">
        <v>5.7161003493172401E-2</v>
      </c>
      <c r="N49">
        <v>0.19024907260201401</v>
      </c>
      <c r="O49">
        <v>0.18187681393099001</v>
      </c>
      <c r="P49">
        <v>0.20948136142625601</v>
      </c>
      <c r="Q49">
        <v>0.21422222222222201</v>
      </c>
      <c r="R49">
        <v>0.26633416458852899</v>
      </c>
      <c r="S49">
        <v>0.31265281173594101</v>
      </c>
      <c r="T49">
        <v>5.1857300478116999E-2</v>
      </c>
      <c r="U49">
        <v>0.231465367211974</v>
      </c>
      <c r="V49">
        <v>0.24080362195812099</v>
      </c>
      <c r="W49">
        <v>5.4882970137207401E-2</v>
      </c>
      <c r="X49">
        <v>0.173913043478261</v>
      </c>
      <c r="Y49">
        <v>8.4954346963080601E-2</v>
      </c>
      <c r="Z49">
        <v>0.157261098570354</v>
      </c>
      <c r="AA49">
        <v>0.19896013864817999</v>
      </c>
      <c r="AB49">
        <v>0.171077504725898</v>
      </c>
      <c r="AC49">
        <v>0.32366371206016697</v>
      </c>
      <c r="AD49">
        <v>0.13202158045065099</v>
      </c>
      <c r="AE49">
        <v>8.5311572700296698E-2</v>
      </c>
      <c r="AF49">
        <v>0.18839360807401201</v>
      </c>
      <c r="AG49">
        <v>0.101868170602749</v>
      </c>
      <c r="AH49">
        <v>0.19850441876274599</v>
      </c>
      <c r="AI49">
        <v>0.21885913853317801</v>
      </c>
      <c r="AJ49">
        <v>0.15946691176470601</v>
      </c>
      <c r="AK49">
        <v>0.13597918022121</v>
      </c>
      <c r="AL49">
        <v>0.303859649122807</v>
      </c>
      <c r="AM49">
        <v>0.14767483138090201</v>
      </c>
      <c r="AN49">
        <v>0.20860052810260299</v>
      </c>
      <c r="AO49" s="19">
        <v>0.54913061059442003</v>
      </c>
      <c r="AP49" s="19">
        <v>0.237092930897538</v>
      </c>
      <c r="AQ49">
        <v>0.17073170731707299</v>
      </c>
      <c r="AR49">
        <v>0.28735632183908</v>
      </c>
      <c r="AS49">
        <v>0.136744966442953</v>
      </c>
      <c r="AT49">
        <v>0.127561136814276</v>
      </c>
      <c r="AU49" s="19">
        <v>0.18841048883133699</v>
      </c>
      <c r="AV49" s="19">
        <v>0.109344707250872</v>
      </c>
      <c r="AW49" s="19">
        <v>0.26859602965797702</v>
      </c>
      <c r="AX49" s="19">
        <v>9.8896608091540703E-2</v>
      </c>
      <c r="AY49">
        <v>1.79153094462541E-2</v>
      </c>
      <c r="AZ49">
        <v>0.24922394678492199</v>
      </c>
      <c r="BA49">
        <v>0.297115384615385</v>
      </c>
      <c r="BB49">
        <v>0.50361445783132497</v>
      </c>
      <c r="BC49">
        <v>0.315590659340659</v>
      </c>
      <c r="BD49">
        <v>0.141947565543071</v>
      </c>
      <c r="BE49">
        <v>0.10388666908826701</v>
      </c>
    </row>
    <row r="50" spans="1:57" x14ac:dyDescent="0.25">
      <c r="A50">
        <v>47</v>
      </c>
      <c r="B50">
        <v>-3.8067886400021601E-2</v>
      </c>
      <c r="C50">
        <v>-3.8067886400021601E-2</v>
      </c>
      <c r="D50" s="4">
        <v>1.2212588656058001E-7</v>
      </c>
      <c r="E50" s="8">
        <f>-Table148[[#This Row],[Eigen]]/SQRT(Table148[[#This Row],[Eigen]]^2+(Table148[[#This Row],[omega]]/(2*PI()))^2)</f>
        <v>0.99999999999986966</v>
      </c>
      <c r="F50" s="1" t="s">
        <v>147</v>
      </c>
      <c r="G50">
        <v>2.8432168968318401E-3</v>
      </c>
      <c r="H50">
        <v>2.14938205265986E-3</v>
      </c>
      <c r="I50">
        <v>2.6285046728972E-3</v>
      </c>
      <c r="J50">
        <v>2.0225368390638502E-3</v>
      </c>
      <c r="K50">
        <v>1.86625194401244E-3</v>
      </c>
      <c r="L50">
        <v>1.04139546992971E-3</v>
      </c>
      <c r="M50">
        <v>3.1756113051762498E-4</v>
      </c>
      <c r="N50">
        <v>7.9491255961844202E-4</v>
      </c>
      <c r="O50">
        <v>1.28990648178007E-3</v>
      </c>
      <c r="P50">
        <v>1.2155591572123199E-3</v>
      </c>
      <c r="Q50">
        <v>1.4814814814814801E-3</v>
      </c>
      <c r="R50">
        <v>1.99501246882793E-3</v>
      </c>
      <c r="S50">
        <v>3.6674816625916901E-3</v>
      </c>
      <c r="T50">
        <v>1.4711290915777899E-3</v>
      </c>
      <c r="U50">
        <v>3.1326139923425001E-3</v>
      </c>
      <c r="V50">
        <v>2.8296547821165799E-3</v>
      </c>
      <c r="W50">
        <v>5.6497175141242903E-3</v>
      </c>
      <c r="X50">
        <v>8.9094796863863207E-3</v>
      </c>
      <c r="Y50">
        <v>7.54267566494641E-3</v>
      </c>
      <c r="Z50">
        <v>2.2573363431151201E-3</v>
      </c>
      <c r="AA50">
        <v>1.38648180242634E-3</v>
      </c>
      <c r="AB50">
        <v>1.2602394454946399E-3</v>
      </c>
      <c r="AC50">
        <v>6.1778135911898999E-3</v>
      </c>
      <c r="AD50">
        <v>9.5207870517296101E-4</v>
      </c>
      <c r="AE50">
        <v>4.0801186943620199E-3</v>
      </c>
      <c r="AF50">
        <v>4.2052144659377603E-3</v>
      </c>
      <c r="AG50">
        <v>3.52485019386676E-4</v>
      </c>
      <c r="AH50">
        <v>3.0591434398368499E-3</v>
      </c>
      <c r="AI50">
        <v>2.3282887077997702E-3</v>
      </c>
      <c r="AJ50">
        <v>1.3786764705882399E-3</v>
      </c>
      <c r="AK50">
        <v>6.5061808718282405E-4</v>
      </c>
      <c r="AL50">
        <v>3.5087719298245602E-3</v>
      </c>
      <c r="AM50">
        <v>1.41995030173944E-3</v>
      </c>
      <c r="AN50">
        <v>3.017729158808E-3</v>
      </c>
      <c r="AO50" s="19">
        <v>5.6611403154063896E-3</v>
      </c>
      <c r="AP50" s="19">
        <v>2.38284352660842E-3</v>
      </c>
      <c r="AQ50">
        <v>1.87617260787992E-3</v>
      </c>
      <c r="AR50">
        <v>2.8735632183907998E-3</v>
      </c>
      <c r="AS50">
        <v>3.3557046979865801E-3</v>
      </c>
      <c r="AT50">
        <v>2.6437541308658298E-3</v>
      </c>
      <c r="AU50" s="19">
        <v>3.2372936225315602E-3</v>
      </c>
      <c r="AV50" s="19">
        <v>7.75494377665762E-4</v>
      </c>
      <c r="AW50" s="19">
        <v>1.9134178426213799E-3</v>
      </c>
      <c r="AX50" s="19">
        <v>1.6346546791990201E-3</v>
      </c>
      <c r="AY50">
        <v>0</v>
      </c>
      <c r="AZ50">
        <v>2.6607538802660802E-3</v>
      </c>
      <c r="BA50">
        <v>2.88461538461538E-3</v>
      </c>
      <c r="BB50">
        <v>5.42168674698795E-3</v>
      </c>
      <c r="BC50">
        <v>1.71703296703297E-3</v>
      </c>
      <c r="BD50">
        <v>2.6217228464419499E-3</v>
      </c>
      <c r="BE50">
        <v>2.1794406102433701E-3</v>
      </c>
    </row>
    <row r="51" spans="1:57" x14ac:dyDescent="0.25">
      <c r="A51">
        <v>1</v>
      </c>
      <c r="B51">
        <v>-3749801456.4983602</v>
      </c>
      <c r="C51">
        <v>-3749801456.4983602</v>
      </c>
      <c r="D51" s="4">
        <v>314.15926551818899</v>
      </c>
      <c r="E51" s="8">
        <f>-Table148[[#This Row],[Eigen]]/SQRT(Table148[[#This Row],[Eigen]]^2+(Table148[[#This Row],[omega]]/(2*PI()))^2)</f>
        <v>0.99999999999999989</v>
      </c>
      <c r="F51" s="1" t="s">
        <v>148</v>
      </c>
      <c r="G51">
        <v>2.7213647441104799E-2</v>
      </c>
      <c r="H51">
        <v>4.29876410531972E-3</v>
      </c>
      <c r="I51">
        <v>5.1401869158878503E-2</v>
      </c>
      <c r="J51">
        <v>4.04507367812771E-2</v>
      </c>
      <c r="K51">
        <v>1.36858475894246E-2</v>
      </c>
      <c r="L51">
        <v>2.4733142410830501E-2</v>
      </c>
      <c r="M51">
        <v>9.2092727850111092E-3</v>
      </c>
      <c r="N51">
        <v>2.0932697403285599E-2</v>
      </c>
      <c r="O51">
        <v>1.6123831022250901E-2</v>
      </c>
      <c r="P51">
        <v>1.0129659643436E-2</v>
      </c>
      <c r="Q51">
        <v>2.66666666666667E-2</v>
      </c>
      <c r="R51">
        <v>2.9925187032419E-3</v>
      </c>
      <c r="S51">
        <v>6.7237163814180901E-3</v>
      </c>
      <c r="T51">
        <v>3.71460095623391E-2</v>
      </c>
      <c r="U51">
        <v>3.7243299686738597E-2</v>
      </c>
      <c r="V51">
        <v>2.3486134691567601E-2</v>
      </c>
      <c r="W51">
        <v>6.0936238902340602E-2</v>
      </c>
      <c r="X51">
        <v>0.19672131147541</v>
      </c>
      <c r="Y51">
        <v>1.54823342596268E-2</v>
      </c>
      <c r="Z51">
        <v>2.44544770504138E-2</v>
      </c>
      <c r="AA51">
        <v>1.28249566724437E-2</v>
      </c>
      <c r="AB51">
        <v>1.1027095148078101E-2</v>
      </c>
      <c r="AC51">
        <v>0.13537469782433501</v>
      </c>
      <c r="AD51">
        <v>0.111075848936845</v>
      </c>
      <c r="AE51">
        <v>1.07566765578635E-2</v>
      </c>
      <c r="AF51">
        <v>4.3313708999158998E-2</v>
      </c>
      <c r="AG51">
        <v>2.3264011279520599E-2</v>
      </c>
      <c r="AH51">
        <v>2.58327668252889E-2</v>
      </c>
      <c r="AI51">
        <v>2.1342646488164502E-2</v>
      </c>
      <c r="AJ51">
        <v>1.9761029411764702E-2</v>
      </c>
      <c r="AK51">
        <v>4.9772283669486002E-2</v>
      </c>
      <c r="AL51">
        <v>2.8070175438596502E-3</v>
      </c>
      <c r="AM51">
        <v>8.5197018104366303E-3</v>
      </c>
      <c r="AN51">
        <v>6.78989060731799E-3</v>
      </c>
      <c r="AO51" s="19">
        <v>2.8305701577032E-3</v>
      </c>
      <c r="AP51" s="19">
        <v>6.7513899920571899E-3</v>
      </c>
      <c r="AQ51">
        <v>5.00312695434647E-3</v>
      </c>
      <c r="AR51">
        <v>1.1494252873563199E-2</v>
      </c>
      <c r="AS51">
        <v>5.8724832214765103E-3</v>
      </c>
      <c r="AT51">
        <v>2.6437541308658298E-3</v>
      </c>
      <c r="AU51" s="19">
        <v>4.2084817092910296E-3</v>
      </c>
      <c r="AV51" s="19">
        <v>9.6936797208220203E-3</v>
      </c>
      <c r="AW51" s="19">
        <v>5.9794307581918201E-3</v>
      </c>
      <c r="AX51" s="19">
        <v>1.02165917449939E-2</v>
      </c>
      <c r="AY51">
        <v>4.88599348534202E-3</v>
      </c>
      <c r="AZ51">
        <v>3.9911308203991096E-3</v>
      </c>
      <c r="BA51">
        <v>6.0897435897435898E-3</v>
      </c>
      <c r="BB51">
        <v>1.5662650602409602E-2</v>
      </c>
      <c r="BC51">
        <v>6.1813186813186802E-3</v>
      </c>
      <c r="BD51">
        <v>2.6217228464419499E-3</v>
      </c>
      <c r="BE51">
        <v>1.08972030512169E-3</v>
      </c>
    </row>
    <row r="52" spans="1:57" x14ac:dyDescent="0.25">
      <c r="A52">
        <v>2</v>
      </c>
      <c r="B52">
        <v>-3749801456.4983602</v>
      </c>
      <c r="C52">
        <v>-3749801456.4983602</v>
      </c>
      <c r="D52" s="4">
        <v>-314.15926551818899</v>
      </c>
      <c r="E52" s="8">
        <f>-Table148[[#This Row],[Eigen]]/SQRT(Table148[[#This Row],[Eigen]]^2+(Table148[[#This Row],[omega]]/(2*PI()))^2)</f>
        <v>0.99999999999999989</v>
      </c>
      <c r="F52" s="1" t="s">
        <v>149</v>
      </c>
      <c r="G52">
        <v>2.7619821283509299E-2</v>
      </c>
      <c r="H52">
        <v>4.8361096184846896E-3</v>
      </c>
      <c r="I52">
        <v>5.8411214953271E-3</v>
      </c>
      <c r="J52">
        <v>1.4446691707598999E-3</v>
      </c>
      <c r="K52">
        <v>6.5318818040435503E-3</v>
      </c>
      <c r="L52">
        <v>2.2650351470971102E-2</v>
      </c>
      <c r="M52">
        <v>4.4458558272467402E-3</v>
      </c>
      <c r="N52">
        <v>1.3248542660307399E-2</v>
      </c>
      <c r="O52">
        <v>1.4188971299580799E-2</v>
      </c>
      <c r="P52">
        <v>6.8071312803889797E-2</v>
      </c>
      <c r="Q52">
        <v>3.8814814814814802E-2</v>
      </c>
      <c r="R52">
        <v>3.36658354114713E-2</v>
      </c>
      <c r="S52">
        <v>1.55867970660147E-2</v>
      </c>
      <c r="T52">
        <v>5.7006252298639197E-2</v>
      </c>
      <c r="U52">
        <v>3.6199095022624403E-2</v>
      </c>
      <c r="V52">
        <v>1.13186191284663E-2</v>
      </c>
      <c r="W52">
        <v>1.1702986279257499E-2</v>
      </c>
      <c r="X52">
        <v>6.4148253741981498E-3</v>
      </c>
      <c r="Y52">
        <v>7.9396585946804304E-3</v>
      </c>
      <c r="Z52">
        <v>2.9721595184349098E-2</v>
      </c>
      <c r="AA52">
        <v>1.6291161178509501E-2</v>
      </c>
      <c r="AB52">
        <v>2.42596093257719E-2</v>
      </c>
      <c r="AC52">
        <v>7.2522159548751002E-3</v>
      </c>
      <c r="AD52">
        <v>3.1735956839098701E-3</v>
      </c>
      <c r="AE52">
        <v>5.0074183976261101E-2</v>
      </c>
      <c r="AF52">
        <v>2.3969722455845301E-2</v>
      </c>
      <c r="AG52">
        <v>3.2781106802960903E-2</v>
      </c>
      <c r="AH52">
        <v>2.14140040788579E-2</v>
      </c>
      <c r="AI52">
        <v>1.16414435389988E-2</v>
      </c>
      <c r="AJ52">
        <v>2.0680147058823501E-2</v>
      </c>
      <c r="AK52">
        <v>3.0579050097592701E-2</v>
      </c>
      <c r="AL52">
        <v>3.1578947368421E-3</v>
      </c>
      <c r="AM52">
        <v>8.1647142350017698E-3</v>
      </c>
      <c r="AN52">
        <v>6.78989060731799E-3</v>
      </c>
      <c r="AO52" s="19">
        <v>3.2349373230893702E-3</v>
      </c>
      <c r="AP52" s="19">
        <v>7.14853057982526E-3</v>
      </c>
      <c r="AQ52">
        <v>5.00312695434647E-3</v>
      </c>
      <c r="AR52">
        <v>1.1494252873563199E-2</v>
      </c>
      <c r="AS52">
        <v>5.8724832214765103E-3</v>
      </c>
      <c r="AT52">
        <v>2.6437541308658298E-3</v>
      </c>
      <c r="AU52" s="19">
        <v>4.2084817092910296E-3</v>
      </c>
      <c r="AV52" s="19">
        <v>9.6936797208220203E-3</v>
      </c>
      <c r="AW52" s="19">
        <v>5.7402535278641498E-3</v>
      </c>
      <c r="AX52" s="19">
        <v>1.0625255414793601E-2</v>
      </c>
      <c r="AY52">
        <v>4.88599348534202E-3</v>
      </c>
      <c r="AZ52">
        <v>3.9911308203991096E-3</v>
      </c>
      <c r="BA52">
        <v>6.0897435897435898E-3</v>
      </c>
      <c r="BB52">
        <v>1.5662650602409602E-2</v>
      </c>
      <c r="BC52">
        <v>6.1813186813186802E-3</v>
      </c>
      <c r="BD52">
        <v>2.6217228464419499E-3</v>
      </c>
      <c r="BE52">
        <v>1.08972030512169E-3</v>
      </c>
    </row>
    <row r="53" spans="1:57" x14ac:dyDescent="0.25">
      <c r="F53" s="1" t="s">
        <v>150</v>
      </c>
      <c r="G53">
        <v>2.8025995125913899E-2</v>
      </c>
      <c r="H53">
        <v>7.2541644277270296E-3</v>
      </c>
      <c r="I53">
        <v>2.3364485981308401E-3</v>
      </c>
      <c r="J53">
        <v>9.8237503611672897E-3</v>
      </c>
      <c r="K53">
        <v>1.52410575427683E-2</v>
      </c>
      <c r="L53">
        <v>7.2897682895079396E-3</v>
      </c>
      <c r="M53">
        <v>1.5242934264846001E-2</v>
      </c>
      <c r="N53">
        <v>1.85479597244303E-3</v>
      </c>
      <c r="O53">
        <v>1.9348597226701101E-3</v>
      </c>
      <c r="P53">
        <v>2.0664505672609398E-2</v>
      </c>
      <c r="Q53">
        <v>2.1333333333333301E-2</v>
      </c>
      <c r="R53">
        <v>2.2443890274314198E-3</v>
      </c>
      <c r="S53">
        <v>1.6198044009780001E-2</v>
      </c>
      <c r="T53">
        <v>2.9790364104450202E-2</v>
      </c>
      <c r="U53">
        <v>2.08840932822833E-2</v>
      </c>
      <c r="V53">
        <v>2.0656479909450999E-2</v>
      </c>
      <c r="W53">
        <v>2.9862792574657002E-2</v>
      </c>
      <c r="X53">
        <v>7.4839629365645102E-3</v>
      </c>
      <c r="Y53">
        <v>2.0643112346169099E-2</v>
      </c>
      <c r="Z53">
        <v>2.3702031602708801E-2</v>
      </c>
      <c r="AA53">
        <v>1.8024263431542498E-2</v>
      </c>
      <c r="AB53">
        <v>3.2136105860113402E-2</v>
      </c>
      <c r="AC53">
        <v>7.7894171367177004E-3</v>
      </c>
      <c r="AD53">
        <v>1.58679784195494E-3</v>
      </c>
      <c r="AE53">
        <v>2.52225519287834E-2</v>
      </c>
      <c r="AF53">
        <v>1.5138772077375901E-2</v>
      </c>
      <c r="AG53">
        <v>2.0796616143813899E-2</v>
      </c>
      <c r="AH53">
        <v>1.1556764106050299E-2</v>
      </c>
      <c r="AI53">
        <v>2.2894838960031E-2</v>
      </c>
      <c r="AJ53">
        <v>1.5625E-2</v>
      </c>
      <c r="AK53">
        <v>4.0663630448926499E-2</v>
      </c>
      <c r="AL53">
        <v>2.8070175438596502E-3</v>
      </c>
      <c r="AM53">
        <v>8.5197018104366303E-3</v>
      </c>
      <c r="AN53">
        <v>6.78989060731799E-3</v>
      </c>
      <c r="AO53" s="19">
        <v>2.8305701577032E-3</v>
      </c>
      <c r="AP53" s="19">
        <v>6.7513899920571899E-3</v>
      </c>
      <c r="AQ53">
        <v>5.00312695434647E-3</v>
      </c>
      <c r="AR53">
        <v>1.1494252873563199E-2</v>
      </c>
      <c r="AS53">
        <v>5.8724832214765103E-3</v>
      </c>
      <c r="AT53">
        <v>2.6437541308658298E-3</v>
      </c>
      <c r="AU53" s="19">
        <v>4.2084817092910296E-3</v>
      </c>
      <c r="AV53" s="19">
        <v>9.6936797208220203E-3</v>
      </c>
      <c r="AW53" s="19">
        <v>5.9794307581918201E-3</v>
      </c>
      <c r="AX53" s="19">
        <v>1.02165917449939E-2</v>
      </c>
      <c r="AY53">
        <v>4.88599348534202E-3</v>
      </c>
      <c r="AZ53">
        <v>3.9911308203991096E-3</v>
      </c>
      <c r="BA53">
        <v>6.0897435897435898E-3</v>
      </c>
      <c r="BB53">
        <v>1.5662650602409602E-2</v>
      </c>
      <c r="BC53">
        <v>6.1813186813186802E-3</v>
      </c>
      <c r="BD53">
        <v>2.6217228464419499E-3</v>
      </c>
      <c r="BE53">
        <v>1.08972030512169E-3</v>
      </c>
    </row>
    <row r="54" spans="1:57" x14ac:dyDescent="0.25">
      <c r="A54" s="9"/>
      <c r="B54" s="9"/>
      <c r="C54" s="9"/>
      <c r="D54" s="9"/>
      <c r="E54" s="10"/>
      <c r="F54" s="1" t="s">
        <v>151</v>
      </c>
      <c r="G54">
        <v>2.7619821283509299E-2</v>
      </c>
      <c r="H54">
        <v>8.32885545405696E-3</v>
      </c>
      <c r="I54">
        <v>2.6285046728972E-3</v>
      </c>
      <c r="J54">
        <v>6.6454781854955198E-3</v>
      </c>
      <c r="K54">
        <v>1.08864696734059E-2</v>
      </c>
      <c r="L54">
        <v>9.6329080968497807E-3</v>
      </c>
      <c r="M54">
        <v>9.2092727850111092E-3</v>
      </c>
      <c r="N54">
        <v>1.03338632750397E-2</v>
      </c>
      <c r="O54">
        <v>1.48339245404708E-2</v>
      </c>
      <c r="P54">
        <v>1.29659643435981E-2</v>
      </c>
      <c r="Q54">
        <v>2.5777777777777799E-2</v>
      </c>
      <c r="R54">
        <v>6.7331670822942599E-3</v>
      </c>
      <c r="S54">
        <v>1.46699266503667E-2</v>
      </c>
      <c r="T54">
        <v>2.6112541375505699E-2</v>
      </c>
      <c r="U54">
        <v>2.2624434389140299E-2</v>
      </c>
      <c r="V54">
        <v>1.89586870401811E-2</v>
      </c>
      <c r="W54">
        <v>2.8652138821630299E-2</v>
      </c>
      <c r="X54">
        <v>8.5531004989308594E-3</v>
      </c>
      <c r="Y54">
        <v>1.9055180627233E-2</v>
      </c>
      <c r="Z54">
        <v>2.52069224981189E-2</v>
      </c>
      <c r="AA54">
        <v>1.69844020797227E-2</v>
      </c>
      <c r="AB54">
        <v>3.0560806553245098E-2</v>
      </c>
      <c r="AC54">
        <v>6.9836153639537997E-3</v>
      </c>
      <c r="AD54">
        <v>2.8562361155188799E-3</v>
      </c>
      <c r="AE54">
        <v>2.0771513353115698E-2</v>
      </c>
      <c r="AF54">
        <v>1.3877207737594601E-2</v>
      </c>
      <c r="AG54">
        <v>2.7846316531547399E-2</v>
      </c>
      <c r="AH54">
        <v>9.8572399728076108E-3</v>
      </c>
      <c r="AI54">
        <v>2.1342646488164502E-2</v>
      </c>
      <c r="AJ54">
        <v>1.4705882352941201E-2</v>
      </c>
      <c r="AK54">
        <v>3.77358490566038E-2</v>
      </c>
      <c r="AL54">
        <v>2.8070175438596502E-3</v>
      </c>
      <c r="AM54">
        <v>8.5197018104366303E-3</v>
      </c>
      <c r="AN54">
        <v>6.78989060731799E-3</v>
      </c>
      <c r="AO54" s="19">
        <v>2.8305701577032E-3</v>
      </c>
      <c r="AP54" s="19">
        <v>6.7513899920571899E-3</v>
      </c>
      <c r="AQ54">
        <v>5.00312695434647E-3</v>
      </c>
      <c r="AR54">
        <v>1.1494252873563199E-2</v>
      </c>
      <c r="AS54">
        <v>5.8724832214765103E-3</v>
      </c>
      <c r="AT54">
        <v>2.6437541308658298E-3</v>
      </c>
      <c r="AU54" s="19">
        <v>4.2084817092910296E-3</v>
      </c>
      <c r="AV54" s="19">
        <v>9.6936797208220203E-3</v>
      </c>
      <c r="AW54" s="19">
        <v>5.9794307581918201E-3</v>
      </c>
      <c r="AX54" s="19">
        <v>1.02165917449939E-2</v>
      </c>
      <c r="AY54">
        <v>4.88599348534202E-3</v>
      </c>
      <c r="AZ54">
        <v>3.9911308203991096E-3</v>
      </c>
      <c r="BA54">
        <v>6.0897435897435898E-3</v>
      </c>
      <c r="BB54">
        <v>1.5662650602409602E-2</v>
      </c>
      <c r="BC54">
        <v>6.1813186813186802E-3</v>
      </c>
      <c r="BD54">
        <v>2.6217228464419499E-3</v>
      </c>
      <c r="BE54">
        <v>1.08972030512169E-3</v>
      </c>
    </row>
    <row r="55" spans="1:57" x14ac:dyDescent="0.25">
      <c r="D55" s="4"/>
    </row>
    <row r="56" spans="1:57" x14ac:dyDescent="0.25">
      <c r="G56" t="s">
        <v>81</v>
      </c>
      <c r="H56" t="s">
        <v>82</v>
      </c>
      <c r="I56" t="s">
        <v>83</v>
      </c>
      <c r="J56" t="s">
        <v>84</v>
      </c>
      <c r="K56" t="s">
        <v>85</v>
      </c>
      <c r="L56" t="s">
        <v>86</v>
      </c>
      <c r="M56" t="s">
        <v>87</v>
      </c>
      <c r="N56" t="s">
        <v>88</v>
      </c>
      <c r="O56" t="s">
        <v>89</v>
      </c>
      <c r="P56" t="s">
        <v>90</v>
      </c>
      <c r="Q56" t="s">
        <v>91</v>
      </c>
      <c r="R56" t="s">
        <v>92</v>
      </c>
      <c r="S56" t="s">
        <v>93</v>
      </c>
      <c r="T56" t="s">
        <v>94</v>
      </c>
      <c r="U56" t="s">
        <v>95</v>
      </c>
      <c r="V56" t="s">
        <v>96</v>
      </c>
      <c r="W56" t="s">
        <v>97</v>
      </c>
      <c r="X56" t="s">
        <v>98</v>
      </c>
      <c r="Y56" t="s">
        <v>99</v>
      </c>
      <c r="Z56" t="s">
        <v>100</v>
      </c>
      <c r="AA56" t="s">
        <v>101</v>
      </c>
      <c r="AB56" t="s">
        <v>102</v>
      </c>
      <c r="AC56" t="s">
        <v>103</v>
      </c>
      <c r="AD56" t="s">
        <v>104</v>
      </c>
      <c r="AE56" t="s">
        <v>105</v>
      </c>
      <c r="AF56" t="s">
        <v>106</v>
      </c>
      <c r="AG56" t="s">
        <v>107</v>
      </c>
      <c r="AH56" t="s">
        <v>108</v>
      </c>
      <c r="AI56" t="s">
        <v>109</v>
      </c>
      <c r="AJ56" t="s">
        <v>110</v>
      </c>
      <c r="AK56" t="s">
        <v>111</v>
      </c>
      <c r="AL56" t="s">
        <v>112</v>
      </c>
      <c r="AM56" t="s">
        <v>113</v>
      </c>
      <c r="AN56" t="s">
        <v>114</v>
      </c>
      <c r="AO56" s="19" t="s">
        <v>115</v>
      </c>
      <c r="AP56" s="19" t="s">
        <v>116</v>
      </c>
      <c r="AQ56" t="s">
        <v>117</v>
      </c>
      <c r="AR56" t="s">
        <v>118</v>
      </c>
      <c r="AS56" t="s">
        <v>119</v>
      </c>
      <c r="AT56" t="s">
        <v>120</v>
      </c>
      <c r="AU56" s="19" t="s">
        <v>121</v>
      </c>
      <c r="AV56" s="19" t="s">
        <v>122</v>
      </c>
      <c r="AW56" s="19" t="s">
        <v>123</v>
      </c>
      <c r="AX56" s="19" t="s">
        <v>124</v>
      </c>
      <c r="AY56" t="s">
        <v>125</v>
      </c>
      <c r="AZ56" t="s">
        <v>126</v>
      </c>
      <c r="BA56" t="s">
        <v>127</v>
      </c>
      <c r="BB56" t="s">
        <v>128</v>
      </c>
      <c r="BC56" t="s">
        <v>129</v>
      </c>
      <c r="BD56" t="s">
        <v>130</v>
      </c>
      <c r="BE56" t="s">
        <v>131</v>
      </c>
    </row>
    <row r="57" spans="1:57" x14ac:dyDescent="0.25">
      <c r="F57" s="1" t="s">
        <v>183</v>
      </c>
      <c r="G57" s="14">
        <f>SUM(G4:G34)</f>
        <v>4.4272948822095877E-2</v>
      </c>
      <c r="H57" s="14">
        <f t="shared" ref="H57:BE57" si="0">SUM(H4:H34)</f>
        <v>0.21225147770016134</v>
      </c>
      <c r="I57" s="14">
        <f t="shared" si="0"/>
        <v>0.19158878504672905</v>
      </c>
      <c r="J57" s="14">
        <f t="shared" si="0"/>
        <v>0.15689107194452462</v>
      </c>
      <c r="K57" s="14">
        <f t="shared" si="0"/>
        <v>0.10171073094867812</v>
      </c>
      <c r="L57" s="14">
        <f t="shared" si="0"/>
        <v>8.7997917209060181E-2</v>
      </c>
      <c r="M57" s="14">
        <f t="shared" si="0"/>
        <v>0.11972054620514462</v>
      </c>
      <c r="N57" s="14">
        <f t="shared" si="0"/>
        <v>9.7509273979862351E-2</v>
      </c>
      <c r="O57" s="14">
        <f t="shared" si="0"/>
        <v>4.9983876168977759E-2</v>
      </c>
      <c r="P57" s="14">
        <f t="shared" si="0"/>
        <v>0.12763371150729341</v>
      </c>
      <c r="Q57" s="14">
        <f t="shared" si="0"/>
        <v>8.2370370370370399E-2</v>
      </c>
      <c r="R57" s="14">
        <f t="shared" si="0"/>
        <v>9.1521197007481334E-2</v>
      </c>
      <c r="S57" s="14">
        <f t="shared" si="0"/>
        <v>7.3349633251833746E-2</v>
      </c>
      <c r="T57" s="14">
        <f t="shared" si="0"/>
        <v>5.3328429569694774E-2</v>
      </c>
      <c r="U57" s="14">
        <f t="shared" si="0"/>
        <v>9.2934215106160845E-2</v>
      </c>
      <c r="V57" s="14">
        <f t="shared" si="0"/>
        <v>4.2444821731748718E-2</v>
      </c>
      <c r="W57" s="14">
        <f t="shared" si="0"/>
        <v>0.14164648910411626</v>
      </c>
      <c r="X57" s="14">
        <f t="shared" si="0"/>
        <v>0.1760513186029935</v>
      </c>
      <c r="Y57" s="14">
        <f t="shared" si="0"/>
        <v>0.16038110361254468</v>
      </c>
      <c r="Z57" s="14">
        <f t="shared" si="0"/>
        <v>3.4612490594431888E-2</v>
      </c>
      <c r="AA57" s="14">
        <f t="shared" si="0"/>
        <v>3.5701906412478335E-2</v>
      </c>
      <c r="AB57" s="14">
        <f t="shared" si="0"/>
        <v>4.0327662255828602E-2</v>
      </c>
      <c r="AC57" s="14">
        <f t="shared" si="0"/>
        <v>0.13671770077894171</v>
      </c>
      <c r="AD57" s="14">
        <f t="shared" si="0"/>
        <v>0.19168517930815629</v>
      </c>
      <c r="AE57" s="14">
        <f t="shared" si="0"/>
        <v>8.1231454005934678E-2</v>
      </c>
      <c r="AF57" s="14">
        <f t="shared" si="0"/>
        <v>6.2237174095878915E-2</v>
      </c>
      <c r="AG57" s="14">
        <f t="shared" si="0"/>
        <v>7.6136764187522063E-2</v>
      </c>
      <c r="AH57" s="14">
        <f t="shared" si="0"/>
        <v>4.7926580557443928E-2</v>
      </c>
      <c r="AI57" s="14">
        <f t="shared" si="0"/>
        <v>1.4745828482731855E-2</v>
      </c>
      <c r="AJ57" s="14">
        <f t="shared" si="0"/>
        <v>1.5625000000000014E-2</v>
      </c>
      <c r="AK57" s="14">
        <f t="shared" si="0"/>
        <v>2.6350032530904354E-2</v>
      </c>
      <c r="AL57" s="14">
        <f t="shared" si="0"/>
        <v>0.45684210526315761</v>
      </c>
      <c r="AM57" s="14">
        <f t="shared" si="0"/>
        <v>0.41853035143769962</v>
      </c>
      <c r="AN57" s="14">
        <f t="shared" si="0"/>
        <v>0.34024896265560156</v>
      </c>
      <c r="AO57" s="28">
        <f t="shared" si="0"/>
        <v>0.26041245450869388</v>
      </c>
      <c r="AP57" s="28">
        <f t="shared" si="0"/>
        <v>0.44757744241461528</v>
      </c>
      <c r="AQ57" s="14">
        <f t="shared" si="0"/>
        <v>0.65916197623514738</v>
      </c>
      <c r="AR57" s="14">
        <f t="shared" si="0"/>
        <v>3.2183908045976997E-2</v>
      </c>
      <c r="AS57" s="14">
        <f t="shared" si="0"/>
        <v>0.1841442953020134</v>
      </c>
      <c r="AT57" s="14">
        <f t="shared" si="0"/>
        <v>0.46794448116325171</v>
      </c>
      <c r="AU57" s="28">
        <f t="shared" si="0"/>
        <v>0.46940757526707677</v>
      </c>
      <c r="AV57" s="28">
        <f t="shared" si="0"/>
        <v>0.50174486234974836</v>
      </c>
      <c r="AW57" s="28">
        <f t="shared" si="0"/>
        <v>0.33628318584070799</v>
      </c>
      <c r="AX57" s="28">
        <f t="shared" si="0"/>
        <v>0.43849611769513686</v>
      </c>
      <c r="AY57" s="14">
        <f t="shared" si="0"/>
        <v>0.70195439739413601</v>
      </c>
      <c r="AZ57" s="14">
        <f t="shared" si="0"/>
        <v>0.52815964523281567</v>
      </c>
      <c r="BA57" s="14">
        <f t="shared" si="0"/>
        <v>0.43173076923076975</v>
      </c>
      <c r="BB57" s="14">
        <f t="shared" si="0"/>
        <v>2.7710843373493974E-2</v>
      </c>
      <c r="BC57" s="14">
        <f t="shared" si="0"/>
        <v>0.17032967032967022</v>
      </c>
      <c r="BD57" s="14">
        <f t="shared" si="0"/>
        <v>0.47490636704119837</v>
      </c>
      <c r="BE57" s="14">
        <f t="shared" si="0"/>
        <v>0.48201961496549228</v>
      </c>
    </row>
    <row r="58" spans="1:57" x14ac:dyDescent="0.25">
      <c r="D58" s="4"/>
      <c r="F58" s="1" t="s">
        <v>184</v>
      </c>
      <c r="G58" s="14">
        <f>SUM(G35:G54)</f>
        <v>0.95572705117790446</v>
      </c>
      <c r="H58" s="14">
        <f t="shared" ref="H58:BE58" si="1">SUM(H35:H54)</f>
        <v>0.78774852229983905</v>
      </c>
      <c r="I58" s="14">
        <f t="shared" si="1"/>
        <v>0.80841121495327128</v>
      </c>
      <c r="J58" s="14">
        <f t="shared" si="1"/>
        <v>0.84310892805547533</v>
      </c>
      <c r="K58" s="14">
        <f t="shared" si="1"/>
        <v>0.89828926905132178</v>
      </c>
      <c r="L58" s="14">
        <f t="shared" si="1"/>
        <v>0.91200208279093975</v>
      </c>
      <c r="M58" s="14">
        <f t="shared" si="1"/>
        <v>0.88027945379485539</v>
      </c>
      <c r="N58" s="14">
        <f t="shared" si="1"/>
        <v>0.90249072602013902</v>
      </c>
      <c r="O58" s="14">
        <f t="shared" si="1"/>
        <v>0.95001612383102341</v>
      </c>
      <c r="P58" s="14">
        <f t="shared" si="1"/>
        <v>0.87236628849270714</v>
      </c>
      <c r="Q58" s="14">
        <f t="shared" si="1"/>
        <v>0.91762962962962979</v>
      </c>
      <c r="R58" s="14">
        <f t="shared" si="1"/>
        <v>0.90847880299251904</v>
      </c>
      <c r="S58" s="14">
        <f t="shared" si="1"/>
        <v>0.92665036674816625</v>
      </c>
      <c r="T58" s="14">
        <f t="shared" si="1"/>
        <v>0.94667157043030603</v>
      </c>
      <c r="U58" s="14">
        <f t="shared" si="1"/>
        <v>0.9070657848938396</v>
      </c>
      <c r="V58" s="14">
        <f t="shared" si="1"/>
        <v>0.95755517826825098</v>
      </c>
      <c r="W58" s="14">
        <f t="shared" si="1"/>
        <v>0.85835351089588374</v>
      </c>
      <c r="X58" s="14">
        <f t="shared" si="1"/>
        <v>0.82394868139700683</v>
      </c>
      <c r="Y58" s="14">
        <f t="shared" si="1"/>
        <v>0.83961889638745457</v>
      </c>
      <c r="Z58" s="14">
        <f t="shared" si="1"/>
        <v>0.96538750940556861</v>
      </c>
      <c r="AA58" s="14">
        <f t="shared" si="1"/>
        <v>0.96429809358752105</v>
      </c>
      <c r="AB58" s="14">
        <f t="shared" si="1"/>
        <v>0.95967233774417182</v>
      </c>
      <c r="AC58" s="14">
        <f t="shared" si="1"/>
        <v>0.86328229922105848</v>
      </c>
      <c r="AD58" s="14">
        <f t="shared" si="1"/>
        <v>0.80831482069184435</v>
      </c>
      <c r="AE58" s="14">
        <f t="shared" si="1"/>
        <v>0.91876854599406532</v>
      </c>
      <c r="AF58" s="14">
        <f t="shared" si="1"/>
        <v>0.93776282590412086</v>
      </c>
      <c r="AG58" s="14">
        <f t="shared" si="1"/>
        <v>0.92386323581247787</v>
      </c>
      <c r="AH58" s="14">
        <f t="shared" si="1"/>
        <v>0.95207341944255541</v>
      </c>
      <c r="AI58" s="14">
        <f t="shared" si="1"/>
        <v>0.9852541715172668</v>
      </c>
      <c r="AJ58" s="14">
        <f t="shared" si="1"/>
        <v>0.98437500000000033</v>
      </c>
      <c r="AK58" s="14">
        <f t="shared" si="1"/>
        <v>0.97364996746909471</v>
      </c>
      <c r="AL58" s="14">
        <f t="shared" si="1"/>
        <v>0.54315789473684217</v>
      </c>
      <c r="AM58" s="14">
        <f t="shared" si="1"/>
        <v>0.5814696485623001</v>
      </c>
      <c r="AN58" s="14">
        <f t="shared" si="1"/>
        <v>0.65975103734439866</v>
      </c>
      <c r="AO58" s="28">
        <f t="shared" si="1"/>
        <v>0.7395875454913059</v>
      </c>
      <c r="AP58" s="28">
        <f t="shared" si="1"/>
        <v>0.55242255758538561</v>
      </c>
      <c r="AQ58" s="14">
        <f t="shared" si="1"/>
        <v>0.34083802376485278</v>
      </c>
      <c r="AR58" s="14">
        <f t="shared" si="1"/>
        <v>0.96781609195402196</v>
      </c>
      <c r="AS58" s="14">
        <f t="shared" si="1"/>
        <v>0.81585570469798696</v>
      </c>
      <c r="AT58" s="14">
        <f t="shared" si="1"/>
        <v>0.53205551883674718</v>
      </c>
      <c r="AU58" s="28">
        <f t="shared" si="1"/>
        <v>0.53059242473292301</v>
      </c>
      <c r="AV58" s="28">
        <f t="shared" si="1"/>
        <v>0.49825513765025164</v>
      </c>
      <c r="AW58" s="28">
        <f t="shared" si="1"/>
        <v>0.66371681415929196</v>
      </c>
      <c r="AX58" s="28">
        <f t="shared" si="1"/>
        <v>0.56150388230486337</v>
      </c>
      <c r="AY58" s="14">
        <f t="shared" si="1"/>
        <v>0.29804560260586321</v>
      </c>
      <c r="AZ58" s="14">
        <f t="shared" si="1"/>
        <v>0.47184035476718378</v>
      </c>
      <c r="BA58" s="14">
        <f t="shared" si="1"/>
        <v>0.56826923076923064</v>
      </c>
      <c r="BB58" s="14">
        <f t="shared" si="1"/>
        <v>0.97228915662650495</v>
      </c>
      <c r="BC58" s="14">
        <f t="shared" si="1"/>
        <v>0.82967032967032894</v>
      </c>
      <c r="BD58" s="14">
        <f t="shared" si="1"/>
        <v>0.52509363295880052</v>
      </c>
      <c r="BE58" s="14">
        <f t="shared" si="1"/>
        <v>0.51798038503450639</v>
      </c>
    </row>
    <row r="59" spans="1:57" x14ac:dyDescent="0.25">
      <c r="D59" s="4"/>
    </row>
    <row r="60" spans="1:57" x14ac:dyDescent="0.25">
      <c r="D60" s="4"/>
    </row>
    <row r="62" spans="1:57" x14ac:dyDescent="0.25">
      <c r="AO62" s="28">
        <f>AO57+AP57+AU57+AV57+AW57+AX57</f>
        <v>2.4539216380759794</v>
      </c>
      <c r="AP62" s="19">
        <f>AO62+AO63</f>
        <v>6.0000000000000009</v>
      </c>
      <c r="AQ62">
        <f>AO62/AP62</f>
        <v>0.40898693967932986</v>
      </c>
    </row>
    <row r="63" spans="1:57" x14ac:dyDescent="0.25">
      <c r="AN63" t="s">
        <v>188</v>
      </c>
      <c r="AO63" s="19">
        <f>AO58+AP58+AU58+AV58+AW58+AX58</f>
        <v>3.5460783619240215</v>
      </c>
      <c r="AQ63">
        <f>AO63/AP62</f>
        <v>0.59101306032067014</v>
      </c>
    </row>
    <row r="66" spans="6:8" x14ac:dyDescent="0.25">
      <c r="G66" t="s">
        <v>189</v>
      </c>
      <c r="H66" t="s">
        <v>191</v>
      </c>
    </row>
    <row r="67" spans="6:8" x14ac:dyDescent="0.25">
      <c r="F67" t="s">
        <v>190</v>
      </c>
      <c r="G67" s="29">
        <f>AO57+AP57+AU57+AV57+AW57+AX57</f>
        <v>2.4539216380759794</v>
      </c>
      <c r="H67">
        <f>G67/(G68+G67)</f>
        <v>0.40898693967932986</v>
      </c>
    </row>
    <row r="68" spans="6:8" x14ac:dyDescent="0.25">
      <c r="F68" t="s">
        <v>75</v>
      </c>
      <c r="G68" s="29">
        <f>AO58+AP58+AU58+AV58+AW58+AX58</f>
        <v>3.5460783619240215</v>
      </c>
      <c r="H68">
        <f>G68/(G67+G68)</f>
        <v>0.59101306032067014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F98D-7130-47C0-A932-ED897B14F6AB}">
  <dimension ref="E1:DX89"/>
  <sheetViews>
    <sheetView topLeftCell="G31" zoomScale="70" zoomScaleNormal="70" workbookViewId="0">
      <selection activeCell="R91" sqref="N86:R91"/>
    </sheetView>
  </sheetViews>
  <sheetFormatPr defaultRowHeight="15" x14ac:dyDescent="0.25"/>
  <cols>
    <col min="5" max="5" width="9.28515625" customWidth="1"/>
    <col min="6" max="6" width="14.42578125" bestFit="1" customWidth="1"/>
    <col min="8" max="8" width="15.42578125" bestFit="1" customWidth="1"/>
    <col min="9" max="9" width="15.7109375" style="8" customWidth="1"/>
    <col min="11" max="11" width="15.42578125" bestFit="1" customWidth="1"/>
    <col min="12" max="12" width="8.85546875" style="2"/>
    <col min="16" max="16" width="20.5703125" bestFit="1" customWidth="1"/>
    <col min="27" max="27" width="9.7109375" bestFit="1" customWidth="1"/>
    <col min="32" max="32" width="8.85546875" style="9"/>
    <col min="35" max="36" width="8.85546875" style="9"/>
  </cols>
  <sheetData>
    <row r="1" spans="5:71" x14ac:dyDescent="0.25">
      <c r="E1" t="s">
        <v>61</v>
      </c>
      <c r="F1" t="s">
        <v>62</v>
      </c>
      <c r="G1" t="s">
        <v>63</v>
      </c>
      <c r="H1" t="s">
        <v>64</v>
      </c>
      <c r="I1" s="8" t="s">
        <v>65</v>
      </c>
      <c r="L1" s="2" t="s">
        <v>60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9">
        <v>20</v>
      </c>
      <c r="AG1" s="2">
        <v>21</v>
      </c>
      <c r="AH1" s="2">
        <v>22</v>
      </c>
      <c r="AI1" s="9">
        <v>23</v>
      </c>
      <c r="AJ1" s="9">
        <v>24</v>
      </c>
      <c r="AK1" s="2">
        <v>25</v>
      </c>
      <c r="AL1" s="2">
        <v>26</v>
      </c>
      <c r="AM1" s="2">
        <v>27</v>
      </c>
      <c r="AN1" s="2">
        <v>28</v>
      </c>
      <c r="AO1" s="2">
        <v>29</v>
      </c>
      <c r="AP1" s="2">
        <v>30</v>
      </c>
      <c r="AQ1" s="2">
        <v>31</v>
      </c>
      <c r="AR1" s="2">
        <v>32</v>
      </c>
      <c r="AS1" s="2">
        <v>33</v>
      </c>
      <c r="AT1" s="2">
        <v>34</v>
      </c>
      <c r="AU1" s="2">
        <v>35</v>
      </c>
      <c r="AV1" s="2">
        <v>36</v>
      </c>
      <c r="AW1" s="2">
        <v>37</v>
      </c>
      <c r="AX1" s="2">
        <v>38</v>
      </c>
      <c r="AY1" s="2">
        <v>39</v>
      </c>
      <c r="AZ1" s="2">
        <v>40</v>
      </c>
      <c r="BA1" s="2">
        <v>41</v>
      </c>
      <c r="BB1" s="2">
        <v>42</v>
      </c>
      <c r="BC1" s="2">
        <v>43</v>
      </c>
      <c r="BD1" s="2">
        <v>44</v>
      </c>
      <c r="BE1" s="2">
        <v>45</v>
      </c>
      <c r="BF1" s="2">
        <v>46</v>
      </c>
      <c r="BG1" s="2">
        <v>47</v>
      </c>
      <c r="BH1" s="2">
        <v>48</v>
      </c>
      <c r="BI1" s="2">
        <v>49</v>
      </c>
      <c r="BJ1" s="2">
        <v>50</v>
      </c>
      <c r="BK1" s="2">
        <v>51</v>
      </c>
      <c r="BL1" s="2">
        <v>52</v>
      </c>
      <c r="BM1" s="2">
        <v>53</v>
      </c>
      <c r="BN1" s="2">
        <v>54</v>
      </c>
      <c r="BO1" s="2">
        <v>55</v>
      </c>
      <c r="BP1" s="2">
        <v>56</v>
      </c>
      <c r="BQ1" s="2">
        <v>57</v>
      </c>
      <c r="BR1" s="2">
        <v>58</v>
      </c>
      <c r="BS1" s="2">
        <v>59</v>
      </c>
    </row>
    <row r="2" spans="5:71" x14ac:dyDescent="0.25">
      <c r="E2">
        <v>23</v>
      </c>
      <c r="F2" s="4">
        <v>2.7848438942701398E-5</v>
      </c>
      <c r="G2">
        <v>-5.2492757662555803E-2</v>
      </c>
      <c r="H2">
        <v>1884.9443500300099</v>
      </c>
      <c r="I2" s="15">
        <f>-Table19[[#This Row],[Eigen]]/SQRT(Table19[[#This Row],[Eigen]]^2+(Table19[[#This Row],[omega]]/(2*PI()))^2)</f>
        <v>1.7497689978189344E-4</v>
      </c>
      <c r="K2" t="s">
        <v>0</v>
      </c>
      <c r="L2" s="3" t="s">
        <v>1</v>
      </c>
      <c r="M2">
        <v>6.2842083924589502E-3</v>
      </c>
      <c r="N2">
        <v>1.2788219337337699E-2</v>
      </c>
      <c r="O2">
        <v>4.3154178109062399E-3</v>
      </c>
      <c r="P2">
        <v>7.3406740073406699E-3</v>
      </c>
      <c r="Q2">
        <v>1.81891673403395E-3</v>
      </c>
      <c r="R2">
        <v>4.9455984174085095E-4</v>
      </c>
      <c r="S2">
        <v>3.1535793125197099E-4</v>
      </c>
      <c r="T2">
        <v>3.1675641431738998E-4</v>
      </c>
      <c r="U2">
        <v>1.1460004584001799E-3</v>
      </c>
      <c r="V2">
        <v>1.5011258443832899E-3</v>
      </c>
      <c r="W2">
        <v>2.7570995312930802E-4</v>
      </c>
      <c r="X2">
        <v>5.6593095642331595E-4</v>
      </c>
      <c r="Y2">
        <v>0</v>
      </c>
      <c r="Z2">
        <v>6.3979526551503495E-4</v>
      </c>
      <c r="AA2">
        <v>6.52741514360313E-4</v>
      </c>
      <c r="AB2">
        <v>1.0447501305937701E-3</v>
      </c>
      <c r="AC2">
        <v>4.1279669762641898E-4</v>
      </c>
      <c r="AD2">
        <v>4.2634832658281798E-4</v>
      </c>
      <c r="AE2">
        <v>9.1638029782359701E-4</v>
      </c>
      <c r="AF2" s="9">
        <v>4.0807998367680098E-4</v>
      </c>
      <c r="AG2">
        <v>2.4260067928190201E-4</v>
      </c>
      <c r="AH2">
        <v>5.0530570995452296E-4</v>
      </c>
      <c r="AI2" s="9">
        <v>7.9134792930625204E-4</v>
      </c>
      <c r="AJ2" s="9">
        <v>2.29147571035747E-4</v>
      </c>
      <c r="AK2">
        <v>5.2896059243586402E-4</v>
      </c>
      <c r="AL2">
        <v>5.0645733096986597E-4</v>
      </c>
      <c r="AM2">
        <v>1.0921799912625601E-3</v>
      </c>
      <c r="AN2">
        <v>2.28154232261008E-4</v>
      </c>
      <c r="AO2">
        <v>0</v>
      </c>
      <c r="AP2">
        <v>6.8259385665529E-4</v>
      </c>
      <c r="AQ2">
        <v>8.1416649704864601E-4</v>
      </c>
      <c r="AR2">
        <v>1.9504583577140599E-3</v>
      </c>
      <c r="AS2">
        <v>1.5732546705997999E-3</v>
      </c>
      <c r="AT2">
        <v>5.1365865047863701E-3</v>
      </c>
      <c r="AU2">
        <v>4.6375396631681701E-3</v>
      </c>
      <c r="AV2">
        <v>2.3028209556706998E-3</v>
      </c>
      <c r="AW2">
        <v>2E-3</v>
      </c>
      <c r="AX2">
        <v>1.4209225700164699E-2</v>
      </c>
      <c r="AY2">
        <v>1.31920847491505E-2</v>
      </c>
      <c r="AZ2">
        <v>1.7257728048549199E-2</v>
      </c>
      <c r="BA2">
        <v>2.9834553837808499E-3</v>
      </c>
      <c r="BB2">
        <v>8.1944823818628804E-4</v>
      </c>
      <c r="BC2">
        <v>1.7028443113772499E-2</v>
      </c>
      <c r="BD2">
        <v>2.6690391459074699E-3</v>
      </c>
      <c r="BE2">
        <v>3.3752684872660299E-3</v>
      </c>
      <c r="BF2">
        <v>6.9057696591668504E-3</v>
      </c>
      <c r="BG2">
        <v>7.3382254836557703E-3</v>
      </c>
      <c r="BH2">
        <v>3.9331366764995103E-3</v>
      </c>
      <c r="BI2">
        <v>7.5187969924812002E-4</v>
      </c>
      <c r="BJ2">
        <v>3.0647553138902599E-2</v>
      </c>
      <c r="BK2">
        <v>2.9198841698841699E-2</v>
      </c>
      <c r="BL2">
        <v>3.9211484893936097E-2</v>
      </c>
      <c r="BM2">
        <v>2.8413195280520099E-2</v>
      </c>
      <c r="BN2">
        <v>1.62544169611307E-2</v>
      </c>
      <c r="BO2">
        <v>1.87085093542547E-2</v>
      </c>
      <c r="BP2">
        <v>4.33948693358907E-2</v>
      </c>
      <c r="BQ2">
        <v>1.46131805157593E-2</v>
      </c>
      <c r="BR2">
        <v>2.73170731707317E-2</v>
      </c>
      <c r="BS2">
        <v>2.6579111944965601E-2</v>
      </c>
    </row>
    <row r="3" spans="5:71" x14ac:dyDescent="0.25">
      <c r="E3">
        <v>29</v>
      </c>
      <c r="F3" s="4">
        <v>2.7848438943579301E-5</v>
      </c>
      <c r="G3">
        <v>-5.2492757664210597E-2</v>
      </c>
      <c r="H3">
        <v>-1884.9443500300099</v>
      </c>
      <c r="I3" s="15">
        <f>-Table19[[#This Row],[Eigen]]/SQRT(Table19[[#This Row],[Eigen]]^2+(Table19[[#This Row],[omega]]/(2*PI()))^2)</f>
        <v>1.7497689978740946E-4</v>
      </c>
      <c r="L3" s="3" t="s">
        <v>2</v>
      </c>
      <c r="M3">
        <v>1.1960267585647701E-2</v>
      </c>
      <c r="N3">
        <v>1.9376089905057199E-4</v>
      </c>
      <c r="O3">
        <v>0</v>
      </c>
      <c r="P3">
        <v>3.11978645311979E-2</v>
      </c>
      <c r="Q3">
        <v>3.9814066289409901E-2</v>
      </c>
      <c r="R3">
        <v>7.1711177052423396E-3</v>
      </c>
      <c r="S3">
        <v>0</v>
      </c>
      <c r="T3">
        <v>3.1675641431738998E-4</v>
      </c>
      <c r="U3">
        <v>2.6816410726564301E-2</v>
      </c>
      <c r="V3">
        <v>5.2539404553415103E-2</v>
      </c>
      <c r="W3">
        <v>4.4113592500689303E-2</v>
      </c>
      <c r="X3">
        <v>5.6593095642331595E-4</v>
      </c>
      <c r="Y3">
        <v>0</v>
      </c>
      <c r="Z3">
        <v>0</v>
      </c>
      <c r="AA3">
        <v>6.52741514360313E-4</v>
      </c>
      <c r="AB3">
        <v>2.0720877590109699E-2</v>
      </c>
      <c r="AC3">
        <v>7.4097007223942205E-2</v>
      </c>
      <c r="AD3">
        <v>4.51929226177787E-2</v>
      </c>
      <c r="AE3">
        <v>4.5589919816723903E-2</v>
      </c>
      <c r="AF3" s="9">
        <v>7.4882677004692894E-2</v>
      </c>
      <c r="AG3">
        <v>2.62008733624454E-2</v>
      </c>
      <c r="AH3">
        <v>3.0318342597271401E-2</v>
      </c>
      <c r="AI3" s="9">
        <v>3.0071221313637601E-2</v>
      </c>
      <c r="AJ3" s="9">
        <v>5.6370302474793799E-2</v>
      </c>
      <c r="AK3">
        <v>6.0830468130124299E-3</v>
      </c>
      <c r="AL3">
        <v>1.82324639149152E-2</v>
      </c>
      <c r="AM3">
        <v>1.0048055919615601E-2</v>
      </c>
      <c r="AN3">
        <v>1.55144877937486E-2</v>
      </c>
      <c r="AO3">
        <v>2.3972602739725998E-2</v>
      </c>
      <c r="AP3">
        <v>5.46075085324232E-3</v>
      </c>
      <c r="AQ3">
        <v>3.5009159373091799E-2</v>
      </c>
      <c r="AR3">
        <v>0</v>
      </c>
      <c r="AS3">
        <v>0</v>
      </c>
      <c r="AT3">
        <v>0</v>
      </c>
      <c r="AU3">
        <v>0</v>
      </c>
      <c r="AV3">
        <v>1.9190174630589099E-4</v>
      </c>
      <c r="AW3">
        <v>2.0000000000000001E-4</v>
      </c>
      <c r="AX3">
        <v>0</v>
      </c>
      <c r="AY3">
        <v>0</v>
      </c>
      <c r="AZ3">
        <v>3.7929072634174099E-4</v>
      </c>
      <c r="BA3">
        <v>2.7122321670735E-4</v>
      </c>
      <c r="BB3">
        <v>2.7314941272876299E-4</v>
      </c>
      <c r="BC3">
        <v>3.7425149700598799E-4</v>
      </c>
      <c r="BD3">
        <v>0</v>
      </c>
      <c r="BE3">
        <v>0</v>
      </c>
      <c r="BF3">
        <v>0</v>
      </c>
      <c r="BG3">
        <v>2.2237046920169001E-4</v>
      </c>
      <c r="BH3">
        <v>0</v>
      </c>
      <c r="BI3">
        <v>0</v>
      </c>
      <c r="BJ3">
        <v>2.4715768660405298E-4</v>
      </c>
      <c r="BK3">
        <v>2.4131274131274099E-4</v>
      </c>
      <c r="BL3">
        <v>4.2854081851296301E-4</v>
      </c>
      <c r="BM3">
        <v>2.40789790512882E-4</v>
      </c>
      <c r="BN3">
        <v>0</v>
      </c>
      <c r="BO3">
        <v>3.0175015087507501E-4</v>
      </c>
      <c r="BP3">
        <v>4.79501318628626E-4</v>
      </c>
      <c r="BQ3">
        <v>2.8653295128939799E-4</v>
      </c>
      <c r="BR3">
        <v>3.2520325203252E-4</v>
      </c>
      <c r="BS3">
        <v>3.12695434646654E-4</v>
      </c>
    </row>
    <row r="4" spans="5:71" x14ac:dyDescent="0.25">
      <c r="E4">
        <v>24</v>
      </c>
      <c r="F4">
        <v>2.6391923447579999E-4</v>
      </c>
      <c r="G4">
        <v>-0.49766264852889402</v>
      </c>
      <c r="H4">
        <v>1885.6626050216501</v>
      </c>
      <c r="I4" s="15">
        <f>-Table19[[#This Row],[Eigen]]/SQRT(Table19[[#This Row],[Eigen]]^2+(Table19[[#This Row],[omega]]/(2*PI()))^2)</f>
        <v>1.6582512341599279E-3</v>
      </c>
      <c r="L4" s="3" t="s">
        <v>3</v>
      </c>
      <c r="M4">
        <v>1.2162983985404399E-2</v>
      </c>
      <c r="N4">
        <v>1.9376089905057199E-4</v>
      </c>
      <c r="O4">
        <v>1.96155355041193E-4</v>
      </c>
      <c r="P4">
        <v>3.1364698031364699E-2</v>
      </c>
      <c r="Q4">
        <v>3.5165723524656398E-2</v>
      </c>
      <c r="R4">
        <v>7.1711177052423396E-3</v>
      </c>
      <c r="S4">
        <v>0</v>
      </c>
      <c r="T4">
        <v>3.1675641431738998E-4</v>
      </c>
      <c r="U4">
        <v>1.6044006417602601E-2</v>
      </c>
      <c r="V4">
        <v>1.6012009006755101E-2</v>
      </c>
      <c r="W4">
        <v>2.1781086297215299E-2</v>
      </c>
      <c r="X4">
        <v>5.6593095642331595E-4</v>
      </c>
      <c r="Y4">
        <v>0</v>
      </c>
      <c r="Z4">
        <v>6.3979526551503495E-4</v>
      </c>
      <c r="AA4">
        <v>9.791122715404701E-4</v>
      </c>
      <c r="AB4">
        <v>5.97248824656103E-2</v>
      </c>
      <c r="AC4">
        <v>4.9742002063983499E-2</v>
      </c>
      <c r="AD4">
        <v>2.00383713493925E-2</v>
      </c>
      <c r="AE4">
        <v>4.0091638029782398E-2</v>
      </c>
      <c r="AF4" s="9">
        <v>8.5696796572128104E-3</v>
      </c>
      <c r="AG4">
        <v>4.3668122270742399E-3</v>
      </c>
      <c r="AH4">
        <v>1.3390601313794799E-2</v>
      </c>
      <c r="AI4" s="9">
        <v>2.2421524663677101E-2</v>
      </c>
      <c r="AJ4" s="9">
        <v>2.8643446379468401E-2</v>
      </c>
      <c r="AK4">
        <v>5.0251256281407001E-3</v>
      </c>
      <c r="AL4">
        <v>1.4434033932641199E-2</v>
      </c>
      <c r="AM4">
        <v>1.28877238968982E-2</v>
      </c>
      <c r="AN4">
        <v>1.04950946840064E-2</v>
      </c>
      <c r="AO4">
        <v>4.4031311154598797E-3</v>
      </c>
      <c r="AP4">
        <v>2.3435722411831599E-2</v>
      </c>
      <c r="AQ4">
        <v>2.3000203541624301E-2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2.0593080724876401E-4</v>
      </c>
      <c r="AY4">
        <v>1.9988007195682601E-4</v>
      </c>
      <c r="AZ4">
        <v>1.8964536317087101E-4</v>
      </c>
      <c r="BA4">
        <v>0</v>
      </c>
      <c r="BB4">
        <v>0</v>
      </c>
      <c r="BC4">
        <v>1.87125748502994E-4</v>
      </c>
      <c r="BD4">
        <v>0</v>
      </c>
      <c r="BE4">
        <v>0</v>
      </c>
      <c r="BF4">
        <v>2.22766763198931E-4</v>
      </c>
      <c r="BG4">
        <v>2.2237046920169001E-4</v>
      </c>
      <c r="BH4">
        <v>0</v>
      </c>
      <c r="BI4">
        <v>0</v>
      </c>
      <c r="BJ4">
        <v>0</v>
      </c>
      <c r="BK4">
        <v>0</v>
      </c>
      <c r="BL4">
        <v>0</v>
      </c>
      <c r="BM4">
        <v>2.40789790512882E-4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5:71" x14ac:dyDescent="0.25">
      <c r="E5">
        <v>30</v>
      </c>
      <c r="F5">
        <v>2.6391923447724002E-4</v>
      </c>
      <c r="G5">
        <v>-0.49766264853161002</v>
      </c>
      <c r="H5">
        <v>-1885.6626050216501</v>
      </c>
      <c r="I5" s="15">
        <f>-Table19[[#This Row],[Eigen]]/SQRT(Table19[[#This Row],[Eigen]]^2+(Table19[[#This Row],[omega]]/(2*PI()))^2)</f>
        <v>1.658251234168978E-3</v>
      </c>
      <c r="L5" s="3" t="s">
        <v>4</v>
      </c>
      <c r="M5">
        <v>4.2570443948915498E-3</v>
      </c>
      <c r="N5">
        <v>3.1970548343344299E-2</v>
      </c>
      <c r="O5">
        <v>1.8046292663789699E-2</v>
      </c>
      <c r="P5">
        <v>5.0050050050049998E-3</v>
      </c>
      <c r="Q5">
        <v>1.2126111560226401E-3</v>
      </c>
      <c r="R5">
        <v>4.9455984174085095E-4</v>
      </c>
      <c r="S5">
        <v>6.3071586250394197E-4</v>
      </c>
      <c r="T5">
        <v>6.3351282863477996E-4</v>
      </c>
      <c r="U5">
        <v>9.1680036672014704E-4</v>
      </c>
      <c r="V5">
        <v>1.0007505629221901E-3</v>
      </c>
      <c r="W5">
        <v>2.7570995312930802E-4</v>
      </c>
      <c r="X5">
        <v>1.1318619128466299E-3</v>
      </c>
      <c r="Y5">
        <v>2.8677946659019202E-4</v>
      </c>
      <c r="Z5">
        <v>1.5994881637875901E-3</v>
      </c>
      <c r="AA5">
        <v>1.9582245430809402E-3</v>
      </c>
      <c r="AB5">
        <v>6.9650008706251103E-4</v>
      </c>
      <c r="AC5">
        <v>6.1919504643962798E-4</v>
      </c>
      <c r="AD5">
        <v>2.1317416329140899E-4</v>
      </c>
      <c r="AE5">
        <v>6.8728522336769797E-4</v>
      </c>
      <c r="AF5" s="9">
        <v>4.0807998367680098E-4</v>
      </c>
      <c r="AG5">
        <v>2.4260067928190201E-4</v>
      </c>
      <c r="AH5">
        <v>0</v>
      </c>
      <c r="AI5" s="9">
        <v>5.2756528620416803E-4</v>
      </c>
      <c r="AJ5" s="9">
        <v>4.58295142071494E-4</v>
      </c>
      <c r="AK5">
        <v>0</v>
      </c>
      <c r="AL5">
        <v>1.26614332742466E-3</v>
      </c>
      <c r="AM5">
        <v>2.1843599825251199E-4</v>
      </c>
      <c r="AN5">
        <v>2.28154232261008E-4</v>
      </c>
      <c r="AO5">
        <v>2.4461839530332701E-4</v>
      </c>
      <c r="AP5">
        <v>6.8259385665529E-4</v>
      </c>
      <c r="AQ5">
        <v>1.6283329940972901E-3</v>
      </c>
      <c r="AR5">
        <v>9.7522917885703199E-3</v>
      </c>
      <c r="AS5">
        <v>6.4896755162241896E-3</v>
      </c>
      <c r="AT5">
        <v>1.51762783095961E-2</v>
      </c>
      <c r="AU5">
        <v>1.0739565535757899E-2</v>
      </c>
      <c r="AV5">
        <v>1.38169257340242E-2</v>
      </c>
      <c r="AW5">
        <v>1.12E-2</v>
      </c>
      <c r="AX5">
        <v>4.7775947281713298E-2</v>
      </c>
      <c r="AY5">
        <v>4.3174095542674401E-2</v>
      </c>
      <c r="AZ5">
        <v>6.3531196662241607E-2</v>
      </c>
      <c r="BA5">
        <v>1.41036072687822E-2</v>
      </c>
      <c r="BB5">
        <v>4.3703906036602E-3</v>
      </c>
      <c r="BC5">
        <v>5.95059880239521E-2</v>
      </c>
      <c r="BD5">
        <v>5.9311981020166099E-4</v>
      </c>
      <c r="BE5">
        <v>3.6821110770174901E-3</v>
      </c>
      <c r="BF5">
        <v>2.6063711294274899E-2</v>
      </c>
      <c r="BG5">
        <v>2.3793640204580802E-2</v>
      </c>
      <c r="BH5">
        <v>7.3746312684365798E-3</v>
      </c>
      <c r="BI5">
        <v>3.0075187969924801E-3</v>
      </c>
      <c r="BJ5">
        <v>2.8670291646070201E-2</v>
      </c>
      <c r="BK5">
        <v>4.0299227799227802E-2</v>
      </c>
      <c r="BL5">
        <v>3.8782944075423202E-2</v>
      </c>
      <c r="BM5">
        <v>6.2846135323862296E-2</v>
      </c>
      <c r="BN5">
        <v>4.5936395759717296E-3</v>
      </c>
      <c r="BO5">
        <v>5.7030778515389298E-2</v>
      </c>
      <c r="BP5">
        <v>4.9868137137377103E-2</v>
      </c>
      <c r="BQ5">
        <v>5.1002865329512898E-2</v>
      </c>
      <c r="BR5">
        <v>2.73170731707317E-2</v>
      </c>
      <c r="BS5">
        <v>2.8767979987492202E-2</v>
      </c>
    </row>
    <row r="6" spans="5:71" x14ac:dyDescent="0.25">
      <c r="E6">
        <v>20</v>
      </c>
      <c r="F6">
        <v>5.8952063012375705E-4</v>
      </c>
      <c r="G6">
        <v>-1.23118782615774</v>
      </c>
      <c r="H6">
        <v>2088.4555167460298</v>
      </c>
      <c r="I6" s="15">
        <f>-Table19[[#This Row],[Eigen]]/SQRT(Table19[[#This Row],[Eigen]]^2+(Table19[[#This Row],[omega]]/(2*PI()))^2)</f>
        <v>3.704042595251842E-3</v>
      </c>
      <c r="L6" s="3" t="s">
        <v>5</v>
      </c>
      <c r="M6">
        <v>8.1086559902696104E-3</v>
      </c>
      <c r="N6">
        <v>1.8794807207905401E-2</v>
      </c>
      <c r="O6">
        <v>1.6869360533542599E-2</v>
      </c>
      <c r="P6">
        <v>9.67634300967634E-3</v>
      </c>
      <c r="Q6">
        <v>2.4252223120452701E-3</v>
      </c>
      <c r="R6">
        <v>7.4183976261127599E-4</v>
      </c>
      <c r="S6">
        <v>6.3071586250394197E-4</v>
      </c>
      <c r="T6">
        <v>3.1675641431738998E-4</v>
      </c>
      <c r="U6">
        <v>1.6044006417602599E-3</v>
      </c>
      <c r="V6">
        <v>2.0015011258443802E-3</v>
      </c>
      <c r="W6">
        <v>5.5141990625861604E-4</v>
      </c>
      <c r="X6">
        <v>8.4889643463497495E-4</v>
      </c>
      <c r="Y6">
        <v>5.7355893318038404E-4</v>
      </c>
      <c r="Z6">
        <v>1.5994881637875901E-3</v>
      </c>
      <c r="AA6">
        <v>9.791122715404701E-4</v>
      </c>
      <c r="AB6">
        <v>1.3930001741250201E-3</v>
      </c>
      <c r="AC6">
        <v>6.1919504643962798E-4</v>
      </c>
      <c r="AD6">
        <v>6.3952248987422702E-4</v>
      </c>
      <c r="AE6">
        <v>1.3745704467354001E-3</v>
      </c>
      <c r="AF6" s="9">
        <v>4.0807998367680098E-4</v>
      </c>
      <c r="AG6">
        <v>4.8520135856380402E-4</v>
      </c>
      <c r="AH6">
        <v>5.0530570995452296E-4</v>
      </c>
      <c r="AI6" s="9">
        <v>1.31891321551042E-3</v>
      </c>
      <c r="AJ6" s="9">
        <v>2.29147571035747E-4</v>
      </c>
      <c r="AK6">
        <v>5.2896059243586402E-4</v>
      </c>
      <c r="AL6">
        <v>7.5968599645479895E-4</v>
      </c>
      <c r="AM6">
        <v>1.3106159895150699E-3</v>
      </c>
      <c r="AN6">
        <v>4.5630846452201698E-4</v>
      </c>
      <c r="AO6">
        <v>2.4461839530332701E-4</v>
      </c>
      <c r="AP6">
        <v>9.1012514220705398E-4</v>
      </c>
      <c r="AQ6">
        <v>1.0177081213108099E-3</v>
      </c>
      <c r="AR6">
        <v>3.9009167154281299E-3</v>
      </c>
      <c r="AS6">
        <v>3.9331366764995103E-3</v>
      </c>
      <c r="AT6">
        <v>8.6388045762316092E-3</v>
      </c>
      <c r="AU6">
        <v>1.14718086404686E-2</v>
      </c>
      <c r="AV6">
        <v>2.4947227019765901E-3</v>
      </c>
      <c r="AW6">
        <v>2E-3</v>
      </c>
      <c r="AX6">
        <v>2.1828665568368998E-2</v>
      </c>
      <c r="AY6">
        <v>2.09874075554667E-2</v>
      </c>
      <c r="AZ6">
        <v>3.3567229281244101E-2</v>
      </c>
      <c r="BA6">
        <v>4.8820179007323002E-3</v>
      </c>
      <c r="BB6">
        <v>4.0972411909314397E-3</v>
      </c>
      <c r="BC6">
        <v>3.4805389221556897E-2</v>
      </c>
      <c r="BD6">
        <v>5.3380782918149502E-3</v>
      </c>
      <c r="BE6">
        <v>4.6026388462718599E-3</v>
      </c>
      <c r="BF6">
        <v>6.9057696591668504E-3</v>
      </c>
      <c r="BG6">
        <v>7.5605959528574603E-3</v>
      </c>
      <c r="BH6">
        <v>5.4080629301868199E-3</v>
      </c>
      <c r="BI6">
        <v>2.7568922305764398E-3</v>
      </c>
      <c r="BJ6">
        <v>5.9812160158180902E-2</v>
      </c>
      <c r="BK6">
        <v>2.9681467181467198E-2</v>
      </c>
      <c r="BL6">
        <v>2.8283694021855599E-2</v>
      </c>
      <c r="BM6">
        <v>2.40789790512882E-2</v>
      </c>
      <c r="BN6">
        <v>1.8374558303886901E-2</v>
      </c>
      <c r="BO6">
        <v>2.62522631261316E-2</v>
      </c>
      <c r="BP6">
        <v>7.0486693838407999E-2</v>
      </c>
      <c r="BQ6">
        <v>2.55014326647564E-2</v>
      </c>
      <c r="BR6">
        <v>5.8861788617886199E-2</v>
      </c>
      <c r="BS6">
        <v>5.0656660412758001E-2</v>
      </c>
    </row>
    <row r="7" spans="5:71" x14ac:dyDescent="0.25">
      <c r="E7">
        <v>26</v>
      </c>
      <c r="F7">
        <v>5.8952063012435098E-4</v>
      </c>
      <c r="G7">
        <v>-1.2311878261589899</v>
      </c>
      <c r="H7">
        <v>-2088.4555167460398</v>
      </c>
      <c r="I7" s="15">
        <f>-Table19[[#This Row],[Eigen]]/SQRT(Table19[[#This Row],[Eigen]]^2+(Table19[[#This Row],[omega]]/(2*PI()))^2)</f>
        <v>3.7040425952555847E-3</v>
      </c>
      <c r="L7" s="3" t="s">
        <v>6</v>
      </c>
      <c r="M7">
        <v>3.4461787958645902E-3</v>
      </c>
      <c r="N7">
        <v>7.1691532648711503E-3</v>
      </c>
      <c r="O7">
        <v>9.0231463318948598E-3</v>
      </c>
      <c r="P7">
        <v>3.8371705038371699E-3</v>
      </c>
      <c r="Q7">
        <v>8.08407437348424E-4</v>
      </c>
      <c r="R7">
        <v>2.4727992087042499E-4</v>
      </c>
      <c r="S7">
        <v>3.1535793125197099E-4</v>
      </c>
      <c r="T7">
        <v>0</v>
      </c>
      <c r="U7">
        <v>4.5840018336007298E-4</v>
      </c>
      <c r="V7">
        <v>5.0037528146109603E-4</v>
      </c>
      <c r="W7">
        <v>2.7570995312930802E-4</v>
      </c>
      <c r="X7">
        <v>2.8296547821165797E-4</v>
      </c>
      <c r="Y7">
        <v>2.8677946659019202E-4</v>
      </c>
      <c r="Z7">
        <v>9.5969289827255297E-4</v>
      </c>
      <c r="AA7">
        <v>3.2637075718015699E-4</v>
      </c>
      <c r="AB7">
        <v>5.2237506529688297E-4</v>
      </c>
      <c r="AC7">
        <v>0</v>
      </c>
      <c r="AD7">
        <v>2.1317416329140899E-4</v>
      </c>
      <c r="AE7">
        <v>2.2909507445589901E-4</v>
      </c>
      <c r="AF7" s="9">
        <v>2.040399918384E-4</v>
      </c>
      <c r="AG7">
        <v>2.4260067928190201E-4</v>
      </c>
      <c r="AH7">
        <v>2.5265285497726099E-4</v>
      </c>
      <c r="AI7" s="9">
        <v>2.6378264310208401E-4</v>
      </c>
      <c r="AJ7" s="9">
        <v>2.29147571035747E-4</v>
      </c>
      <c r="AK7">
        <v>2.6448029621793201E-4</v>
      </c>
      <c r="AL7">
        <v>0</v>
      </c>
      <c r="AM7">
        <v>4.3687199650502398E-4</v>
      </c>
      <c r="AN7">
        <v>0</v>
      </c>
      <c r="AO7">
        <v>0</v>
      </c>
      <c r="AP7">
        <v>2.2753128555176301E-4</v>
      </c>
      <c r="AQ7">
        <v>4.0708324852432301E-4</v>
      </c>
      <c r="AR7">
        <v>3.1207333723424998E-3</v>
      </c>
      <c r="AS7">
        <v>2.5565388397246801E-3</v>
      </c>
      <c r="AT7">
        <v>1.8678496381041301E-3</v>
      </c>
      <c r="AU7">
        <v>4.6375396631681701E-3</v>
      </c>
      <c r="AV7">
        <v>3.2623296872001501E-3</v>
      </c>
      <c r="AW7">
        <v>2.3999999999999998E-3</v>
      </c>
      <c r="AX7">
        <v>3.9126853377265203E-3</v>
      </c>
      <c r="AY7">
        <v>3.7977213671796899E-3</v>
      </c>
      <c r="AZ7">
        <v>1.3085530058790099E-2</v>
      </c>
      <c r="BA7">
        <v>5.4244643341470004E-3</v>
      </c>
      <c r="BB7">
        <v>4.0972411909314397E-3</v>
      </c>
      <c r="BC7">
        <v>1.34730538922156E-2</v>
      </c>
      <c r="BD7">
        <v>8.8967971530249095E-4</v>
      </c>
      <c r="BE7">
        <v>9.2052776925437198E-4</v>
      </c>
      <c r="BF7">
        <v>2.8959679215861001E-3</v>
      </c>
      <c r="BG7">
        <v>2.89081609962197E-3</v>
      </c>
      <c r="BH7">
        <v>1.2291052114061E-3</v>
      </c>
      <c r="BI7">
        <v>1.2531328320802E-3</v>
      </c>
      <c r="BJ7">
        <v>1.8536826495303999E-2</v>
      </c>
      <c r="BK7">
        <v>8.9285714285714298E-3</v>
      </c>
      <c r="BL7">
        <v>2.0355688879365799E-2</v>
      </c>
      <c r="BM7">
        <v>2.1671081146159399E-2</v>
      </c>
      <c r="BN7">
        <v>1.34275618374558E-2</v>
      </c>
      <c r="BO7">
        <v>3.5304767652383801E-2</v>
      </c>
      <c r="BP7">
        <v>4.0757612083433198E-3</v>
      </c>
      <c r="BQ7">
        <v>3.1805157593123197E-2</v>
      </c>
      <c r="BR7">
        <v>3.1869918699186997E-2</v>
      </c>
      <c r="BS7">
        <v>2.6579111944965601E-2</v>
      </c>
    </row>
    <row r="8" spans="5:71" x14ac:dyDescent="0.25">
      <c r="E8">
        <v>4</v>
      </c>
      <c r="F8">
        <v>6.9181683879472704E-3</v>
      </c>
      <c r="G8">
        <v>-33.858822533229201</v>
      </c>
      <c r="H8">
        <v>4894.0717203496697</v>
      </c>
      <c r="I8" s="15">
        <f>-Table19[[#This Row],[Eigen]]/SQRT(Table19[[#This Row],[Eigen]]^2+(Table19[[#This Row],[omega]]/(2*PI()))^2)</f>
        <v>4.3428163326615296E-2</v>
      </c>
      <c r="L8" s="3" t="s">
        <v>7</v>
      </c>
      <c r="M8">
        <v>9.7303871883235304E-3</v>
      </c>
      <c r="N8">
        <v>3.87521798101143E-4</v>
      </c>
      <c r="O8">
        <v>0</v>
      </c>
      <c r="P8">
        <v>1.01768435101768E-2</v>
      </c>
      <c r="Q8">
        <v>2.84963621665319E-2</v>
      </c>
      <c r="R8">
        <v>7.5667655786350194E-2</v>
      </c>
      <c r="S8">
        <v>3.1535793125197099E-4</v>
      </c>
      <c r="T8">
        <v>6.3351282863477996E-4</v>
      </c>
      <c r="U8">
        <v>6.4176025670410294E-2</v>
      </c>
      <c r="V8">
        <v>0.10032524393295</v>
      </c>
      <c r="W8">
        <v>0.13620071684587801</v>
      </c>
      <c r="X8">
        <v>8.4889643463497495E-4</v>
      </c>
      <c r="Y8">
        <v>2.8677946659019202E-4</v>
      </c>
      <c r="Z8">
        <v>6.3979526551503495E-4</v>
      </c>
      <c r="AA8">
        <v>1.3054830287206299E-3</v>
      </c>
      <c r="AB8">
        <v>3.9700504962563103E-2</v>
      </c>
      <c r="AC8">
        <v>3.4262125902992803E-2</v>
      </c>
      <c r="AD8">
        <v>1.49221914303986E-2</v>
      </c>
      <c r="AE8">
        <v>7.33104238258877E-3</v>
      </c>
      <c r="AF8" s="9">
        <v>2.3872679045092798E-2</v>
      </c>
      <c r="AG8">
        <v>1.0917030567685599E-2</v>
      </c>
      <c r="AH8">
        <v>1.1622031328953999E-2</v>
      </c>
      <c r="AI8" s="9">
        <v>1.05513057240834E-2</v>
      </c>
      <c r="AJ8" s="9">
        <v>1.23739688359303E-2</v>
      </c>
      <c r="AK8">
        <v>2.9092832583972501E-3</v>
      </c>
      <c r="AL8">
        <v>2.2790579893644E-3</v>
      </c>
      <c r="AM8">
        <v>1.7256443861948498E-2</v>
      </c>
      <c r="AN8">
        <v>5.2703627652293E-2</v>
      </c>
      <c r="AO8">
        <v>5.7240704500978498E-2</v>
      </c>
      <c r="AP8">
        <v>1.7292377701934002E-2</v>
      </c>
      <c r="AQ8">
        <v>1.28231223285162E-2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5:71" x14ac:dyDescent="0.25">
      <c r="E9">
        <v>6</v>
      </c>
      <c r="F9">
        <v>6.9181683879475696E-3</v>
      </c>
      <c r="G9">
        <v>-33.858822533230601</v>
      </c>
      <c r="H9">
        <v>-4894.0717203496597</v>
      </c>
      <c r="I9" s="15">
        <f>-Table19[[#This Row],[Eigen]]/SQRT(Table19[[#This Row],[Eigen]]^2+(Table19[[#This Row],[omega]]/(2*PI()))^2)</f>
        <v>4.3428163326617183E-2</v>
      </c>
      <c r="L9" s="3" t="s">
        <v>8</v>
      </c>
      <c r="M9">
        <v>1.07439691871072E-2</v>
      </c>
      <c r="N9">
        <v>3.87521798101143E-4</v>
      </c>
      <c r="O9">
        <v>0</v>
      </c>
      <c r="P9">
        <v>1.13446780113447E-2</v>
      </c>
      <c r="Q9">
        <v>2.8294260307194799E-2</v>
      </c>
      <c r="R9">
        <v>7.6162215628091001E-2</v>
      </c>
      <c r="S9">
        <v>0</v>
      </c>
      <c r="T9">
        <v>3.1675641431738998E-4</v>
      </c>
      <c r="U9">
        <v>4.9736419894568E-2</v>
      </c>
      <c r="V9">
        <v>0.122341756317238</v>
      </c>
      <c r="W9">
        <v>0.126550868486352</v>
      </c>
      <c r="X9">
        <v>5.6593095642331595E-4</v>
      </c>
      <c r="Y9">
        <v>0</v>
      </c>
      <c r="Z9">
        <v>3.1989763275751802E-4</v>
      </c>
      <c r="AA9">
        <v>6.52741514360313E-4</v>
      </c>
      <c r="AB9">
        <v>1.27111265888908E-2</v>
      </c>
      <c r="AC9">
        <v>1.79566563467492E-2</v>
      </c>
      <c r="AD9">
        <v>1.3216798124067401E-2</v>
      </c>
      <c r="AE9">
        <v>7.1019473081328803E-3</v>
      </c>
      <c r="AF9" s="9">
        <v>2.5096918996123201E-2</v>
      </c>
      <c r="AG9">
        <v>8.2484230955846699E-3</v>
      </c>
      <c r="AH9">
        <v>1.0611419909044999E-2</v>
      </c>
      <c r="AI9" s="9">
        <v>7.9134792930625197E-3</v>
      </c>
      <c r="AJ9" s="9">
        <v>2.0394133822181498E-2</v>
      </c>
      <c r="AK9">
        <v>1.05792118487173E-3</v>
      </c>
      <c r="AL9">
        <v>5.0645733096986601E-3</v>
      </c>
      <c r="AM9">
        <v>1.61642638706859E-2</v>
      </c>
      <c r="AN9">
        <v>4.7912388774811798E-2</v>
      </c>
      <c r="AO9">
        <v>5.7240704500978498E-2</v>
      </c>
      <c r="AP9">
        <v>1.6382252559727001E-2</v>
      </c>
      <c r="AQ9">
        <v>1.9336454304905399E-2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1.8964536317087101E-4</v>
      </c>
      <c r="BA9">
        <v>0</v>
      </c>
      <c r="BB9">
        <v>0</v>
      </c>
      <c r="BC9">
        <v>1.87125748502994E-4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2.40789790512882E-4</v>
      </c>
      <c r="BN9">
        <v>0</v>
      </c>
      <c r="BO9">
        <v>3.0175015087507501E-4</v>
      </c>
      <c r="BP9">
        <v>0</v>
      </c>
      <c r="BQ9">
        <v>2.8653295128939799E-4</v>
      </c>
      <c r="BR9">
        <v>0</v>
      </c>
      <c r="BS9">
        <v>0</v>
      </c>
    </row>
    <row r="10" spans="5:71" x14ac:dyDescent="0.25">
      <c r="E10">
        <v>5</v>
      </c>
      <c r="F10">
        <v>6.9211011566790099E-3</v>
      </c>
      <c r="G10">
        <v>-33.873007312749202</v>
      </c>
      <c r="H10">
        <v>-4894.04724044878</v>
      </c>
      <c r="I10" s="15">
        <f>-Table19[[#This Row],[Eigen]]/SQRT(Table19[[#This Row],[Eigen]]^2+(Table19[[#This Row],[omega]]/(2*PI()))^2)</f>
        <v>4.3446539647877494E-2</v>
      </c>
      <c r="L10" s="3" t="s">
        <v>9</v>
      </c>
      <c r="M10">
        <v>9.32495438881005E-3</v>
      </c>
      <c r="N10">
        <v>1.6663437318349201E-2</v>
      </c>
      <c r="O10">
        <v>1.9027069438995702E-2</v>
      </c>
      <c r="P10">
        <v>1.1177844511177801E-2</v>
      </c>
      <c r="Q10">
        <v>2.62732417138238E-3</v>
      </c>
      <c r="R10">
        <v>9.891196834817019E-4</v>
      </c>
      <c r="S10">
        <v>9.4607379375591296E-4</v>
      </c>
      <c r="T10">
        <v>0</v>
      </c>
      <c r="U10">
        <v>1.83360073344029E-3</v>
      </c>
      <c r="V10">
        <v>2.2516887665749298E-3</v>
      </c>
      <c r="W10">
        <v>2.7570995312930802E-4</v>
      </c>
      <c r="X10">
        <v>8.4889643463497495E-4</v>
      </c>
      <c r="Y10">
        <v>5.7355893318038404E-4</v>
      </c>
      <c r="Z10">
        <v>1.9193857965451101E-3</v>
      </c>
      <c r="AA10">
        <v>6.52741514360313E-4</v>
      </c>
      <c r="AB10">
        <v>1.3930001741250201E-3</v>
      </c>
      <c r="AC10">
        <v>4.1279669762641898E-4</v>
      </c>
      <c r="AD10">
        <v>8.5269665316563595E-4</v>
      </c>
      <c r="AE10">
        <v>1.3745704467354001E-3</v>
      </c>
      <c r="AF10" s="9">
        <v>6.1211997551520101E-4</v>
      </c>
      <c r="AG10">
        <v>4.8520135856380402E-4</v>
      </c>
      <c r="AH10">
        <v>7.5795856493178395E-4</v>
      </c>
      <c r="AI10" s="9">
        <v>1.31891321551042E-3</v>
      </c>
      <c r="AJ10" s="9">
        <v>2.29147571035747E-4</v>
      </c>
      <c r="AK10">
        <v>1.05792118487173E-3</v>
      </c>
      <c r="AL10">
        <v>2.5322866548493298E-4</v>
      </c>
      <c r="AM10">
        <v>1.3106159895150699E-3</v>
      </c>
      <c r="AN10">
        <v>2.28154232261008E-4</v>
      </c>
      <c r="AO10">
        <v>2.4461839530332701E-4</v>
      </c>
      <c r="AP10">
        <v>6.8259385665529E-4</v>
      </c>
      <c r="AQ10">
        <v>6.1062487278648505E-4</v>
      </c>
      <c r="AR10">
        <v>1.20928418178272E-2</v>
      </c>
      <c r="AS10">
        <v>1.04228121927237E-2</v>
      </c>
      <c r="AT10">
        <v>6.0705113238384298E-3</v>
      </c>
      <c r="AU10">
        <v>1.56211862338296E-2</v>
      </c>
      <c r="AV10">
        <v>1.15141047783535E-2</v>
      </c>
      <c r="AW10">
        <v>8.3999999999999995E-3</v>
      </c>
      <c r="AX10">
        <v>1.17380560131796E-2</v>
      </c>
      <c r="AY10">
        <v>1.11932840295823E-2</v>
      </c>
      <c r="AZ10">
        <v>3.6032619002465398E-2</v>
      </c>
      <c r="BA10">
        <v>1.87144019528072E-2</v>
      </c>
      <c r="BB10">
        <v>1.1745424747336799E-2</v>
      </c>
      <c r="BC10">
        <v>3.8922155688622798E-2</v>
      </c>
      <c r="BD10">
        <v>2.0759193357058098E-3</v>
      </c>
      <c r="BE10">
        <v>3.3752684872660299E-3</v>
      </c>
      <c r="BF10">
        <v>1.0247271107150799E-2</v>
      </c>
      <c r="BG10">
        <v>8.6724482988659105E-3</v>
      </c>
      <c r="BH10">
        <v>4.6705998033431699E-3</v>
      </c>
      <c r="BI10">
        <v>4.5112781954887203E-3</v>
      </c>
      <c r="BJ10">
        <v>2.9411764705882401E-2</v>
      </c>
      <c r="BK10">
        <v>3.0164092664092701E-2</v>
      </c>
      <c r="BL10">
        <v>2.8283694021855599E-2</v>
      </c>
      <c r="BM10">
        <v>4.6954009150012001E-2</v>
      </c>
      <c r="BN10">
        <v>1.5901060070671401E-2</v>
      </c>
      <c r="BO10">
        <v>6.3669281834640906E-2</v>
      </c>
      <c r="BP10">
        <v>2.5653320546631501E-2</v>
      </c>
      <c r="BQ10">
        <v>5.5587392550143298E-2</v>
      </c>
      <c r="BR10">
        <v>3.2845528455284503E-2</v>
      </c>
      <c r="BS10">
        <v>1.21951219512195E-2</v>
      </c>
    </row>
    <row r="11" spans="5:71" x14ac:dyDescent="0.25">
      <c r="E11">
        <v>3</v>
      </c>
      <c r="F11">
        <v>6.9211011566795103E-3</v>
      </c>
      <c r="G11">
        <v>-33.873007312751703</v>
      </c>
      <c r="H11">
        <v>4894.04724044879</v>
      </c>
      <c r="I11" s="15">
        <f>-Table19[[#This Row],[Eigen]]/SQRT(Table19[[#This Row],[Eigen]]^2+(Table19[[#This Row],[omega]]/(2*PI()))^2)</f>
        <v>4.3446539647880603E-2</v>
      </c>
      <c r="L11" s="3" t="s">
        <v>10</v>
      </c>
      <c r="M11">
        <v>2.22988039732414E-2</v>
      </c>
      <c r="N11">
        <v>1.24006975392366E-2</v>
      </c>
      <c r="O11">
        <v>5.6885052961945896E-3</v>
      </c>
      <c r="P11">
        <v>2.58591925258592E-2</v>
      </c>
      <c r="Q11">
        <v>6.0630557801131801E-3</v>
      </c>
      <c r="R11">
        <v>1.7309594460929801E-3</v>
      </c>
      <c r="S11">
        <v>3.1535793125197099E-4</v>
      </c>
      <c r="T11">
        <v>3.1675641431738998E-4</v>
      </c>
      <c r="U11">
        <v>3.8964015585606199E-3</v>
      </c>
      <c r="V11">
        <v>4.7535651738804096E-3</v>
      </c>
      <c r="W11">
        <v>5.5141990625861604E-4</v>
      </c>
      <c r="X11">
        <v>2.8296547821165797E-4</v>
      </c>
      <c r="Y11">
        <v>2.8677946659019202E-4</v>
      </c>
      <c r="Z11">
        <v>6.3979526551503495E-4</v>
      </c>
      <c r="AA11">
        <v>9.791122715404701E-4</v>
      </c>
      <c r="AB11">
        <v>3.4825004353125498E-3</v>
      </c>
      <c r="AC11">
        <v>6.1919504643962798E-4</v>
      </c>
      <c r="AD11">
        <v>2.13174163291409E-3</v>
      </c>
      <c r="AE11">
        <v>2.7491408934707902E-3</v>
      </c>
      <c r="AF11" s="9">
        <v>1.4282799428687999E-3</v>
      </c>
      <c r="AG11">
        <v>1.2130033964095101E-3</v>
      </c>
      <c r="AH11">
        <v>1.76856998484083E-3</v>
      </c>
      <c r="AI11" s="9">
        <v>2.9016090741229199E-3</v>
      </c>
      <c r="AJ11" s="9">
        <v>2.29147571035747E-4</v>
      </c>
      <c r="AK11">
        <v>2.38032266596139E-3</v>
      </c>
      <c r="AL11">
        <v>5.0645733096986597E-4</v>
      </c>
      <c r="AM11">
        <v>3.05810397553517E-3</v>
      </c>
      <c r="AN11">
        <v>2.28154232261008E-4</v>
      </c>
      <c r="AO11">
        <v>2.4461839530332701E-4</v>
      </c>
      <c r="AP11">
        <v>1.13765642775882E-3</v>
      </c>
      <c r="AQ11">
        <v>2.0354162426216199E-4</v>
      </c>
      <c r="AR11">
        <v>2.3990637799882999E-2</v>
      </c>
      <c r="AS11">
        <v>2.1042281219272398E-2</v>
      </c>
      <c r="AT11">
        <v>3.50221807144525E-3</v>
      </c>
      <c r="AU11">
        <v>2.1235050036612201E-2</v>
      </c>
      <c r="AV11">
        <v>2.4563423527154099E-2</v>
      </c>
      <c r="AW11">
        <v>1.78E-2</v>
      </c>
      <c r="AX11">
        <v>1.72981878088962E-2</v>
      </c>
      <c r="AY11">
        <v>5.3967619428343001E-3</v>
      </c>
      <c r="AZ11">
        <v>3.1291484923193599E-2</v>
      </c>
      <c r="BA11">
        <v>0.12855980471928399</v>
      </c>
      <c r="BB11">
        <v>0.116634799235182</v>
      </c>
      <c r="BC11">
        <v>4.32260479041916E-2</v>
      </c>
      <c r="BD11">
        <v>3.8552787663108001E-3</v>
      </c>
      <c r="BE11">
        <v>4.6026388462718599E-3</v>
      </c>
      <c r="BF11">
        <v>3.0741813321452399E-2</v>
      </c>
      <c r="BG11">
        <v>2.9130531465421401E-2</v>
      </c>
      <c r="BH11">
        <v>9.3411996066863293E-3</v>
      </c>
      <c r="BI11">
        <v>8.7719298245613996E-3</v>
      </c>
      <c r="BJ11">
        <v>5.2150271873455299E-2</v>
      </c>
      <c r="BK11">
        <v>6.6843629343629404E-2</v>
      </c>
      <c r="BL11">
        <v>5.1210627812299098E-2</v>
      </c>
      <c r="BM11">
        <v>4.1415843968215703E-2</v>
      </c>
      <c r="BN11">
        <v>7.5618374558303905E-2</v>
      </c>
      <c r="BO11">
        <v>4.4960772480386199E-2</v>
      </c>
      <c r="BP11">
        <v>3.3565092304003799E-2</v>
      </c>
      <c r="BQ11">
        <v>6.4756446991403996E-2</v>
      </c>
      <c r="BR11">
        <v>0.13138211382113801</v>
      </c>
      <c r="BS11">
        <v>0.137585991244528</v>
      </c>
    </row>
    <row r="12" spans="5:71" x14ac:dyDescent="0.25">
      <c r="E12">
        <v>40</v>
      </c>
      <c r="F12">
        <v>7.5579214864412297E-3</v>
      </c>
      <c r="G12">
        <v>-2.3951250762884002</v>
      </c>
      <c r="H12">
        <v>-316.89356289671201</v>
      </c>
      <c r="I12" s="15">
        <f>-Table19[[#This Row],[Eigen]]/SQRT(Table19[[#This Row],[Eigen]]^2+(Table19[[#This Row],[omega]]/(2*PI()))^2)</f>
        <v>4.7435718683939317E-2</v>
      </c>
      <c r="L12" s="3" t="s">
        <v>11</v>
      </c>
      <c r="M12">
        <v>6.6896411919724298E-3</v>
      </c>
      <c r="N12">
        <v>3.8558418911063798E-2</v>
      </c>
      <c r="O12">
        <v>1.25539427226363E-2</v>
      </c>
      <c r="P12">
        <v>7.50750750750751E-3</v>
      </c>
      <c r="Q12">
        <v>1.6168148746968499E-3</v>
      </c>
      <c r="R12">
        <v>4.9455984174085095E-4</v>
      </c>
      <c r="S12">
        <v>9.4607379375591296E-4</v>
      </c>
      <c r="T12">
        <v>9.5026924295217E-4</v>
      </c>
      <c r="U12">
        <v>1.1460004584001799E-3</v>
      </c>
      <c r="V12">
        <v>1.0007505629221901E-3</v>
      </c>
      <c r="W12">
        <v>2.7570995312930802E-4</v>
      </c>
      <c r="X12">
        <v>1.4148273910582899E-3</v>
      </c>
      <c r="Y12">
        <v>5.7355893318038404E-4</v>
      </c>
      <c r="Z12">
        <v>1.9193857965451101E-3</v>
      </c>
      <c r="AA12">
        <v>1.9582245430809402E-3</v>
      </c>
      <c r="AB12">
        <v>6.9650008706251103E-4</v>
      </c>
      <c r="AC12">
        <v>6.1919504643962798E-4</v>
      </c>
      <c r="AD12">
        <v>2.1317416329140899E-4</v>
      </c>
      <c r="AE12">
        <v>6.8728522336769797E-4</v>
      </c>
      <c r="AF12" s="9">
        <v>6.1211997551520101E-4</v>
      </c>
      <c r="AG12">
        <v>2.4260067928190201E-4</v>
      </c>
      <c r="AH12">
        <v>7.5795856493178395E-4</v>
      </c>
      <c r="AI12" s="9">
        <v>7.9134792930625204E-4</v>
      </c>
      <c r="AJ12" s="9">
        <v>2.29147571035747E-4</v>
      </c>
      <c r="AK12">
        <v>5.2896059243586402E-4</v>
      </c>
      <c r="AL12">
        <v>2.02582932387946E-3</v>
      </c>
      <c r="AM12">
        <v>8.7374399301004795E-4</v>
      </c>
      <c r="AN12">
        <v>4.5630846452201698E-4</v>
      </c>
      <c r="AO12">
        <v>0</v>
      </c>
      <c r="AP12">
        <v>9.1012514220705398E-4</v>
      </c>
      <c r="AQ12">
        <v>3.2566659881945901E-3</v>
      </c>
      <c r="AR12">
        <v>8.5820167739418807E-3</v>
      </c>
      <c r="AS12">
        <v>9.0462143559488697E-3</v>
      </c>
      <c r="AT12">
        <v>4.9031053000233504E-3</v>
      </c>
      <c r="AU12">
        <v>6.1020258725896998E-3</v>
      </c>
      <c r="AV12">
        <v>9.4031855689886805E-3</v>
      </c>
      <c r="AW12">
        <v>8.3999999999999995E-3</v>
      </c>
      <c r="AX12">
        <v>1.4827018121910999E-2</v>
      </c>
      <c r="AY12">
        <v>1.55906456126324E-2</v>
      </c>
      <c r="AZ12">
        <v>3.0722548833681002E-2</v>
      </c>
      <c r="BA12">
        <v>0.119609438567941</v>
      </c>
      <c r="BB12">
        <v>0.122370936902486</v>
      </c>
      <c r="BC12">
        <v>3.1437125748502999E-2</v>
      </c>
      <c r="BD12">
        <v>4.7449584816132897E-3</v>
      </c>
      <c r="BE12">
        <v>3.9889536667689499E-3</v>
      </c>
      <c r="BF12">
        <v>2.36132768990867E-2</v>
      </c>
      <c r="BG12">
        <v>1.7789637536135199E-2</v>
      </c>
      <c r="BH12">
        <v>1.4503441494591899E-2</v>
      </c>
      <c r="BI12">
        <v>7.2681704260651597E-3</v>
      </c>
      <c r="BJ12">
        <v>0.118388531883342</v>
      </c>
      <c r="BK12">
        <v>0.123552123552124</v>
      </c>
      <c r="BL12">
        <v>4.3068352260552799E-2</v>
      </c>
      <c r="BM12">
        <v>5.0806645798218197E-2</v>
      </c>
      <c r="BN12">
        <v>4.91166077738516E-2</v>
      </c>
      <c r="BO12">
        <v>6.0350030175015099E-2</v>
      </c>
      <c r="BP12">
        <v>5.2025893071205899E-2</v>
      </c>
      <c r="BQ12">
        <v>6.8767908309455603E-2</v>
      </c>
      <c r="BR12">
        <v>8.5528455284552801E-2</v>
      </c>
      <c r="BS12">
        <v>0.103814884302689</v>
      </c>
    </row>
    <row r="13" spans="5:71" x14ac:dyDescent="0.25">
      <c r="E13">
        <v>38</v>
      </c>
      <c r="F13">
        <v>7.5579214864422602E-3</v>
      </c>
      <c r="G13">
        <v>-2.3951250762887302</v>
      </c>
      <c r="H13">
        <v>316.89356289671201</v>
      </c>
      <c r="I13" s="15">
        <f>-Table19[[#This Row],[Eigen]]/SQRT(Table19[[#This Row],[Eigen]]^2+(Table19[[#This Row],[omega]]/(2*PI()))^2)</f>
        <v>4.7435718683945839E-2</v>
      </c>
      <c r="L13" s="3" t="s">
        <v>12</v>
      </c>
      <c r="M13">
        <v>1.05412527873505E-2</v>
      </c>
      <c r="N13">
        <v>3.87521798101143E-4</v>
      </c>
      <c r="O13">
        <v>1.96155355041193E-4</v>
      </c>
      <c r="P13">
        <v>8.8421755088421705E-3</v>
      </c>
      <c r="Q13">
        <v>2.2231204527081699E-2</v>
      </c>
      <c r="R13">
        <v>7.6162215628091001E-2</v>
      </c>
      <c r="S13">
        <v>3.1535793125197099E-4</v>
      </c>
      <c r="T13">
        <v>6.3351282863477996E-4</v>
      </c>
      <c r="U13">
        <v>7.3802429520971796E-2</v>
      </c>
      <c r="V13">
        <v>1.90142606955216E-2</v>
      </c>
      <c r="W13">
        <v>1.9575406672180901E-2</v>
      </c>
      <c r="X13">
        <v>2.8296547821165797E-4</v>
      </c>
      <c r="Y13">
        <v>0</v>
      </c>
      <c r="Z13">
        <v>3.1989763275751802E-4</v>
      </c>
      <c r="AA13">
        <v>6.52741514360313E-4</v>
      </c>
      <c r="AB13">
        <v>2.50740031342504E-2</v>
      </c>
      <c r="AC13">
        <v>2.04334365325077E-2</v>
      </c>
      <c r="AD13">
        <v>1.49221914303986E-3</v>
      </c>
      <c r="AE13">
        <v>6.4146620847651799E-3</v>
      </c>
      <c r="AF13" s="9">
        <v>4.8969598041216098E-3</v>
      </c>
      <c r="AG13">
        <v>3.39640950994663E-3</v>
      </c>
      <c r="AH13">
        <v>2.0212228398180901E-3</v>
      </c>
      <c r="AI13" s="9">
        <v>4.4843049327354303E-3</v>
      </c>
      <c r="AJ13" s="9">
        <v>7.7910174152154002E-3</v>
      </c>
      <c r="AK13">
        <v>2.38032266596139E-3</v>
      </c>
      <c r="AL13">
        <v>5.3178019751835897E-3</v>
      </c>
      <c r="AM13">
        <v>3.2546963739624298E-2</v>
      </c>
      <c r="AN13">
        <v>8.3048140543007104E-2</v>
      </c>
      <c r="AO13">
        <v>0.11203522504892401</v>
      </c>
      <c r="AP13">
        <v>2.5711035267349299E-2</v>
      </c>
      <c r="AQ13">
        <v>2.3407286790148599E-2</v>
      </c>
      <c r="AR13">
        <v>1.9504583577140599E-4</v>
      </c>
      <c r="AS13">
        <v>1.9665683382497499E-4</v>
      </c>
      <c r="AT13">
        <v>2.3348120476301699E-4</v>
      </c>
      <c r="AU13">
        <v>2.4408103490358799E-4</v>
      </c>
      <c r="AV13">
        <v>1.9190174630589099E-4</v>
      </c>
      <c r="AW13">
        <v>2.0000000000000001E-4</v>
      </c>
      <c r="AX13">
        <v>2.0593080724876401E-4</v>
      </c>
      <c r="AY13">
        <v>1.9988007195682601E-4</v>
      </c>
      <c r="AZ13">
        <v>1.8964536317087101E-4</v>
      </c>
      <c r="BA13">
        <v>2.7122321670735E-4</v>
      </c>
      <c r="BB13">
        <v>5.46298825457525E-4</v>
      </c>
      <c r="BC13">
        <v>1.87125748502994E-4</v>
      </c>
      <c r="BD13">
        <v>0</v>
      </c>
      <c r="BE13">
        <v>0</v>
      </c>
      <c r="BF13">
        <v>2.22766763198931E-4</v>
      </c>
      <c r="BG13">
        <v>2.2237046920169001E-4</v>
      </c>
      <c r="BH13">
        <v>2.4582104228121902E-4</v>
      </c>
      <c r="BI13">
        <v>0</v>
      </c>
      <c r="BJ13">
        <v>0</v>
      </c>
      <c r="BK13">
        <v>0</v>
      </c>
      <c r="BL13">
        <v>2.14270409256482E-4</v>
      </c>
      <c r="BM13">
        <v>2.40789790512882E-4</v>
      </c>
      <c r="BN13">
        <v>3.53356890459364E-4</v>
      </c>
      <c r="BO13">
        <v>3.0175015087507501E-4</v>
      </c>
      <c r="BP13">
        <v>2.39750659314313E-4</v>
      </c>
      <c r="BQ13">
        <v>2.8653295128939799E-4</v>
      </c>
      <c r="BR13">
        <v>6.5040650406504098E-4</v>
      </c>
      <c r="BS13">
        <v>6.2539086929330799E-4</v>
      </c>
    </row>
    <row r="14" spans="5:71" x14ac:dyDescent="0.25">
      <c r="E14">
        <v>15</v>
      </c>
      <c r="F14">
        <v>8.6582311634884092E-3</v>
      </c>
      <c r="G14">
        <v>-36.932904540483101</v>
      </c>
      <c r="H14">
        <v>-4265.4809602791202</v>
      </c>
      <c r="I14" s="15">
        <f>-Table19[[#This Row],[Eigen]]/SQRT(Table19[[#This Row],[Eigen]]^2+(Table19[[#This Row],[omega]]/(2*PI()))^2)</f>
        <v>5.4322979029747989E-2</v>
      </c>
      <c r="L14" s="3" t="s">
        <v>13</v>
      </c>
      <c r="M14">
        <v>1.03385363875938E-2</v>
      </c>
      <c r="N14">
        <v>5.8128269715171496E-4</v>
      </c>
      <c r="O14">
        <v>0</v>
      </c>
      <c r="P14">
        <v>1.0677344010677299E-2</v>
      </c>
      <c r="Q14">
        <v>2.3443815683104299E-2</v>
      </c>
      <c r="R14">
        <v>7.6162215628091001E-2</v>
      </c>
      <c r="S14">
        <v>3.1535793125197099E-4</v>
      </c>
      <c r="T14">
        <v>6.3351282863477996E-4</v>
      </c>
      <c r="U14">
        <v>7.24272289708916E-2</v>
      </c>
      <c r="V14">
        <v>2.2516887665749298E-3</v>
      </c>
      <c r="W14">
        <v>4.49407223600772E-2</v>
      </c>
      <c r="X14">
        <v>2.8296547821165797E-4</v>
      </c>
      <c r="Y14">
        <v>0</v>
      </c>
      <c r="Z14">
        <v>3.1989763275751802E-4</v>
      </c>
      <c r="AA14">
        <v>6.52741514360313E-4</v>
      </c>
      <c r="AB14">
        <v>2.9775378721922301E-2</v>
      </c>
      <c r="AC14">
        <v>2.02270381836945E-2</v>
      </c>
      <c r="AD14">
        <v>1.59880622468557E-2</v>
      </c>
      <c r="AE14">
        <v>1.00801832760596E-2</v>
      </c>
      <c r="AF14" s="9">
        <v>3.16261987349521E-2</v>
      </c>
      <c r="AG14">
        <v>1.31004366812227E-2</v>
      </c>
      <c r="AH14">
        <v>1.5411824153612899E-2</v>
      </c>
      <c r="AI14" s="9">
        <v>1.21340015826959E-2</v>
      </c>
      <c r="AJ14" s="9">
        <v>1.60403299725023E-2</v>
      </c>
      <c r="AK14">
        <v>4.2316847394869104E-3</v>
      </c>
      <c r="AL14">
        <v>5.0645733096986601E-3</v>
      </c>
      <c r="AM14">
        <v>3.1891655744866798E-2</v>
      </c>
      <c r="AN14">
        <v>0.10495094684006399</v>
      </c>
      <c r="AO14">
        <v>9.1976516634050903E-2</v>
      </c>
      <c r="AP14">
        <v>3.1626848691695103E-2</v>
      </c>
      <c r="AQ14">
        <v>2.1168328923264802E-2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1.9988007195682601E-4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2.22766763198931E-4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5:71" x14ac:dyDescent="0.25">
      <c r="E15">
        <v>9</v>
      </c>
      <c r="F15">
        <v>8.6582311634901196E-3</v>
      </c>
      <c r="G15">
        <v>-36.932904540490398</v>
      </c>
      <c r="H15">
        <v>4265.4809602791202</v>
      </c>
      <c r="I15" s="15">
        <f>-Table19[[#This Row],[Eigen]]/SQRT(Table19[[#This Row],[Eigen]]^2+(Table19[[#This Row],[omega]]/(2*PI()))^2)</f>
        <v>5.4322979029758696E-2</v>
      </c>
      <c r="L15" s="3" t="s">
        <v>14</v>
      </c>
      <c r="M15">
        <v>3.0407459963510998E-3</v>
      </c>
      <c r="N15">
        <v>1.9376089905057199E-4</v>
      </c>
      <c r="O15">
        <v>0</v>
      </c>
      <c r="P15">
        <v>5.3386720053386696E-3</v>
      </c>
      <c r="Q15">
        <v>1.19240097008892E-2</v>
      </c>
      <c r="R15">
        <v>1.53313550939664E-2</v>
      </c>
      <c r="S15">
        <v>0</v>
      </c>
      <c r="T15">
        <v>0</v>
      </c>
      <c r="U15">
        <v>1.03140041256016E-2</v>
      </c>
      <c r="V15">
        <v>0.12309231923943</v>
      </c>
      <c r="W15">
        <v>0.124345188861318</v>
      </c>
      <c r="X15">
        <v>5.6593095642331595E-4</v>
      </c>
      <c r="Y15">
        <v>0</v>
      </c>
      <c r="Z15">
        <v>9.5969289827255297E-4</v>
      </c>
      <c r="AA15">
        <v>9.791122715404701E-4</v>
      </c>
      <c r="AB15">
        <v>5.4152881769110199E-2</v>
      </c>
      <c r="AC15">
        <v>8.1114551083591294E-2</v>
      </c>
      <c r="AD15">
        <v>3.32551694734598E-2</v>
      </c>
      <c r="AE15">
        <v>4.51317296678121E-2</v>
      </c>
      <c r="AF15" s="9">
        <v>6.2844317486227305E-2</v>
      </c>
      <c r="AG15">
        <v>1.6254245511887401E-2</v>
      </c>
      <c r="AH15">
        <v>2.5770591207680601E-2</v>
      </c>
      <c r="AI15" s="9">
        <v>2.45317858084938E-2</v>
      </c>
      <c r="AJ15" s="9">
        <v>5.8432630614115501E-2</v>
      </c>
      <c r="AK15">
        <v>5.8185665167945003E-3</v>
      </c>
      <c r="AL15">
        <v>1.6206634591035701E-2</v>
      </c>
      <c r="AM15">
        <v>1.4198339886413299E-2</v>
      </c>
      <c r="AN15">
        <v>6.1373488478211301E-2</v>
      </c>
      <c r="AO15">
        <v>5.6996086105675102E-2</v>
      </c>
      <c r="AP15">
        <v>1.02389078498294E-2</v>
      </c>
      <c r="AQ15">
        <v>1.85222878078567E-2</v>
      </c>
      <c r="AR15">
        <v>1.9504583577140599E-4</v>
      </c>
      <c r="AS15">
        <v>1.9665683382497499E-4</v>
      </c>
      <c r="AT15">
        <v>0</v>
      </c>
      <c r="AU15">
        <v>2.4408103490358799E-4</v>
      </c>
      <c r="AV15">
        <v>1.9190174630589099E-4</v>
      </c>
      <c r="AW15">
        <v>2.0000000000000001E-4</v>
      </c>
      <c r="AX15">
        <v>2.0593080724876401E-4</v>
      </c>
      <c r="AY15">
        <v>1.9988007195682601E-4</v>
      </c>
      <c r="AZ15">
        <v>1.8964536317087101E-4</v>
      </c>
      <c r="BA15">
        <v>2.7122321670735E-4</v>
      </c>
      <c r="BB15">
        <v>5.46298825457525E-4</v>
      </c>
      <c r="BC15">
        <v>1.87125748502994E-4</v>
      </c>
      <c r="BD15">
        <v>0</v>
      </c>
      <c r="BE15">
        <v>0</v>
      </c>
      <c r="BF15">
        <v>2.22766763198931E-4</v>
      </c>
      <c r="BG15">
        <v>2.2237046920169001E-4</v>
      </c>
      <c r="BH15">
        <v>2.4582104228121902E-4</v>
      </c>
      <c r="BI15">
        <v>2.5062656641603999E-4</v>
      </c>
      <c r="BJ15">
        <v>2.4715768660405298E-4</v>
      </c>
      <c r="BK15">
        <v>2.4131274131274099E-4</v>
      </c>
      <c r="BL15">
        <v>2.14270409256482E-4</v>
      </c>
      <c r="BM15">
        <v>0</v>
      </c>
      <c r="BN15">
        <v>3.53356890459364E-4</v>
      </c>
      <c r="BO15">
        <v>3.0175015087507501E-4</v>
      </c>
      <c r="BP15">
        <v>2.39750659314313E-4</v>
      </c>
      <c r="BQ15">
        <v>2.8653295128939799E-4</v>
      </c>
      <c r="BR15">
        <v>6.5040650406504098E-4</v>
      </c>
      <c r="BS15">
        <v>6.2539086929330799E-4</v>
      </c>
    </row>
    <row r="16" spans="5:71" x14ac:dyDescent="0.25">
      <c r="E16">
        <v>16</v>
      </c>
      <c r="F16">
        <v>8.6723445912431796E-3</v>
      </c>
      <c r="G16">
        <v>-36.993454210710098</v>
      </c>
      <c r="H16">
        <v>-4265.5204327540996</v>
      </c>
      <c r="I16" s="15">
        <f>-Table19[[#This Row],[Eigen]]/SQRT(Table19[[#This Row],[Eigen]]^2+(Table19[[#This Row],[omega]]/(2*PI()))^2)</f>
        <v>5.4411273380324823E-2</v>
      </c>
      <c r="L16" s="3" t="s">
        <v>15</v>
      </c>
      <c r="M16">
        <v>3.64889519562133E-3</v>
      </c>
      <c r="N16">
        <v>1.9376089905057199E-4</v>
      </c>
      <c r="O16">
        <v>3.9231071008238503E-4</v>
      </c>
      <c r="P16">
        <v>1.2345679012345699E-2</v>
      </c>
      <c r="Q16">
        <v>5.4567502021018602E-3</v>
      </c>
      <c r="R16">
        <v>1.5084075173095899E-2</v>
      </c>
      <c r="S16">
        <v>0</v>
      </c>
      <c r="T16">
        <v>0</v>
      </c>
      <c r="U16">
        <v>1.7877607151042901E-2</v>
      </c>
      <c r="V16">
        <v>0.104078058543908</v>
      </c>
      <c r="W16">
        <v>0.12627515853322299</v>
      </c>
      <c r="X16">
        <v>5.6593095642331595E-4</v>
      </c>
      <c r="Y16">
        <v>0</v>
      </c>
      <c r="Z16">
        <v>3.1989763275751802E-4</v>
      </c>
      <c r="AA16">
        <v>6.52741514360313E-4</v>
      </c>
      <c r="AB16">
        <v>1.9327877415984698E-2</v>
      </c>
      <c r="AC16">
        <v>9.5356037151702794E-2</v>
      </c>
      <c r="AD16">
        <v>4.7324664250692802E-2</v>
      </c>
      <c r="AE16">
        <v>5.7044673539518899E-2</v>
      </c>
      <c r="AF16" s="9">
        <v>4.8357478065700898E-2</v>
      </c>
      <c r="AG16">
        <v>1.7467248908296901E-2</v>
      </c>
      <c r="AH16">
        <v>1.51591712986357E-2</v>
      </c>
      <c r="AI16" s="9">
        <v>3.82484832498022E-2</v>
      </c>
      <c r="AJ16" s="9">
        <v>3.1622364802933102E-2</v>
      </c>
      <c r="AK16">
        <v>5.2896059243586402E-3</v>
      </c>
      <c r="AL16">
        <v>1.2914661939731601E-2</v>
      </c>
      <c r="AM16">
        <v>2.3372651813018799E-2</v>
      </c>
      <c r="AN16">
        <v>4.0155144877937497E-2</v>
      </c>
      <c r="AO16">
        <v>5.99315068493151E-2</v>
      </c>
      <c r="AP16">
        <v>2.9806598407281001E-2</v>
      </c>
      <c r="AQ16">
        <v>2.03541624262162E-2</v>
      </c>
      <c r="AR16">
        <v>3.9009167154281302E-4</v>
      </c>
      <c r="AS16">
        <v>5.8997050147492603E-4</v>
      </c>
      <c r="AT16">
        <v>2.3348120476301699E-4</v>
      </c>
      <c r="AU16">
        <v>2.4408103490358799E-4</v>
      </c>
      <c r="AV16">
        <v>3.8380349261178301E-4</v>
      </c>
      <c r="AW16">
        <v>0</v>
      </c>
      <c r="AX16">
        <v>6.1779242174629298E-4</v>
      </c>
      <c r="AY16">
        <v>5.9964021587047799E-4</v>
      </c>
      <c r="AZ16">
        <v>1.8964536317087101E-4</v>
      </c>
      <c r="BA16">
        <v>5.4244643341469999E-4</v>
      </c>
      <c r="BB16">
        <v>1.09259765091505E-3</v>
      </c>
      <c r="BC16">
        <v>3.7425149700598799E-4</v>
      </c>
      <c r="BD16">
        <v>0</v>
      </c>
      <c r="BE16">
        <v>0</v>
      </c>
      <c r="BF16">
        <v>8.9106705279572303E-4</v>
      </c>
      <c r="BG16">
        <v>2.2237046920169001E-4</v>
      </c>
      <c r="BH16">
        <v>2.4582104228121902E-4</v>
      </c>
      <c r="BI16">
        <v>2.5062656641603999E-4</v>
      </c>
      <c r="BJ16">
        <v>2.4715768660405298E-4</v>
      </c>
      <c r="BK16">
        <v>0</v>
      </c>
      <c r="BL16">
        <v>2.14270409256482E-4</v>
      </c>
      <c r="BM16">
        <v>2.40789790512882E-4</v>
      </c>
      <c r="BN16">
        <v>3.53356890459364E-4</v>
      </c>
      <c r="BO16">
        <v>3.0175015087507501E-4</v>
      </c>
      <c r="BP16">
        <v>2.39750659314313E-4</v>
      </c>
      <c r="BQ16">
        <v>5.7306590257879696E-4</v>
      </c>
      <c r="BR16">
        <v>9.7560975609756097E-4</v>
      </c>
      <c r="BS16">
        <v>9.3808630393996302E-4</v>
      </c>
    </row>
    <row r="17" spans="5:71" x14ac:dyDescent="0.25">
      <c r="E17">
        <v>10</v>
      </c>
      <c r="F17">
        <v>8.6723445912437504E-3</v>
      </c>
      <c r="G17">
        <v>-36.9934542107124</v>
      </c>
      <c r="H17">
        <v>4265.5204327540996</v>
      </c>
      <c r="I17" s="15">
        <f>-Table19[[#This Row],[Eigen]]/SQRT(Table19[[#This Row],[Eigen]]^2+(Table19[[#This Row],[omega]]/(2*PI()))^2)</f>
        <v>5.4411273380328196E-2</v>
      </c>
      <c r="L17" s="3" t="s">
        <v>16</v>
      </c>
      <c r="M17">
        <v>2.83802959659436E-3</v>
      </c>
      <c r="N17">
        <v>1.0269327649680301E-2</v>
      </c>
      <c r="O17">
        <v>4.2761867398979997E-2</v>
      </c>
      <c r="P17">
        <v>3.1698365031698401E-3</v>
      </c>
      <c r="Q17">
        <v>4.04203718674212E-4</v>
      </c>
      <c r="R17">
        <v>4.9455984174085095E-4</v>
      </c>
      <c r="S17">
        <v>1.26143172500788E-3</v>
      </c>
      <c r="T17">
        <v>6.3351282863477996E-4</v>
      </c>
      <c r="U17">
        <v>9.1680036672014704E-4</v>
      </c>
      <c r="V17">
        <v>1.0007505629221901E-3</v>
      </c>
      <c r="W17">
        <v>1.1028398125172299E-3</v>
      </c>
      <c r="X17">
        <v>2.8296547821165797E-4</v>
      </c>
      <c r="Y17">
        <v>1.7206767995411501E-3</v>
      </c>
      <c r="Z17">
        <v>3.1989763275751802E-3</v>
      </c>
      <c r="AA17">
        <v>3.2637075718015699E-4</v>
      </c>
      <c r="AB17">
        <v>5.2237506529688297E-4</v>
      </c>
      <c r="AC17">
        <v>1.03199174406605E-3</v>
      </c>
      <c r="AD17">
        <v>8.5269665316563595E-4</v>
      </c>
      <c r="AE17">
        <v>4.5819014891179802E-4</v>
      </c>
      <c r="AF17" s="9">
        <v>6.1211997551520101E-4</v>
      </c>
      <c r="AG17">
        <v>4.8520135856380402E-4</v>
      </c>
      <c r="AH17">
        <v>2.5265285497726099E-4</v>
      </c>
      <c r="AI17" s="9">
        <v>5.2756528620416803E-4</v>
      </c>
      <c r="AJ17" s="9">
        <v>4.58295142071494E-4</v>
      </c>
      <c r="AK17">
        <v>2.6448029621793201E-4</v>
      </c>
      <c r="AL17">
        <v>1.26614332742466E-3</v>
      </c>
      <c r="AM17">
        <v>8.7374399301004795E-4</v>
      </c>
      <c r="AN17">
        <v>9.1261692904403397E-4</v>
      </c>
      <c r="AO17">
        <v>7.3385518590997996E-4</v>
      </c>
      <c r="AP17">
        <v>6.8259385665529E-4</v>
      </c>
      <c r="AQ17">
        <v>1.6283329940972901E-3</v>
      </c>
      <c r="AR17">
        <v>4.5055588063194901E-2</v>
      </c>
      <c r="AS17">
        <v>6.9026548672566398E-2</v>
      </c>
      <c r="AT17">
        <v>2.96521130049031E-2</v>
      </c>
      <c r="AU17">
        <v>5.8091286307053902E-2</v>
      </c>
      <c r="AV17">
        <v>5.3156783726731903E-2</v>
      </c>
      <c r="AW17">
        <v>4.2599999999999999E-2</v>
      </c>
      <c r="AX17">
        <v>5.2100494233937401E-2</v>
      </c>
      <c r="AY17">
        <v>5.6166300219868098E-2</v>
      </c>
      <c r="AZ17">
        <v>1.0809785700739601E-2</v>
      </c>
      <c r="BA17">
        <v>1.16625983184161E-2</v>
      </c>
      <c r="BB17">
        <v>4.1791860147500699E-2</v>
      </c>
      <c r="BC17">
        <v>5.7447604790419202E-2</v>
      </c>
      <c r="BD17">
        <v>5.6346381969157797E-3</v>
      </c>
      <c r="BE17">
        <v>4.2957962565204101E-3</v>
      </c>
      <c r="BF17">
        <v>0.103586544887503</v>
      </c>
      <c r="BG17">
        <v>5.6482099177229302E-2</v>
      </c>
      <c r="BH17">
        <v>3.5398230088495602E-2</v>
      </c>
      <c r="BI17">
        <v>4.31077694235589E-2</v>
      </c>
      <c r="BJ17">
        <v>1.21107266435986E-2</v>
      </c>
      <c r="BK17">
        <v>1.4961389961389999E-2</v>
      </c>
      <c r="BL17">
        <v>1.9070066423826901E-2</v>
      </c>
      <c r="BM17">
        <v>2.9617144233084501E-2</v>
      </c>
      <c r="BN17">
        <v>2.2261484098939899E-2</v>
      </c>
      <c r="BO17">
        <v>3.6210018105009102E-2</v>
      </c>
      <c r="BP17">
        <v>3.2845840326060902E-2</v>
      </c>
      <c r="BQ17">
        <v>3.5243553008596003E-2</v>
      </c>
      <c r="BR17">
        <v>3.5121951219512199E-2</v>
      </c>
      <c r="BS17">
        <v>2.9393370856785499E-2</v>
      </c>
    </row>
    <row r="18" spans="5:71" x14ac:dyDescent="0.25">
      <c r="E18">
        <v>8</v>
      </c>
      <c r="F18">
        <v>1.00175435445374E-2</v>
      </c>
      <c r="G18">
        <v>-42.952735740779097</v>
      </c>
      <c r="H18">
        <v>4287.5361925728303</v>
      </c>
      <c r="I18" s="15">
        <f>-Table19[[#This Row],[Eigen]]/SQRT(Table19[[#This Row],[Eigen]]^2+(Table19[[#This Row],[omega]]/(2*PI()))^2)</f>
        <v>6.2820912362301487E-2</v>
      </c>
      <c r="L18" s="3" t="s">
        <v>17</v>
      </c>
      <c r="M18">
        <v>2.6961281167646501E-2</v>
      </c>
      <c r="N18">
        <v>1.8794807207905401E-2</v>
      </c>
      <c r="O18">
        <v>4.7077285209886202E-2</v>
      </c>
      <c r="P18">
        <v>3.1531531531531501E-2</v>
      </c>
      <c r="Q18">
        <v>7.6798706548100301E-3</v>
      </c>
      <c r="R18">
        <v>2.7200791295746798E-3</v>
      </c>
      <c r="S18">
        <v>1.26143172500788E-3</v>
      </c>
      <c r="T18">
        <v>6.3351282863477996E-4</v>
      </c>
      <c r="U18">
        <v>4.58400183360073E-3</v>
      </c>
      <c r="V18">
        <v>6.2546910182637002E-3</v>
      </c>
      <c r="W18">
        <v>1.3785497656465401E-3</v>
      </c>
      <c r="X18">
        <v>5.6593095642331595E-4</v>
      </c>
      <c r="Y18">
        <v>1.4338973329509599E-3</v>
      </c>
      <c r="Z18">
        <v>3.5188739603326902E-3</v>
      </c>
      <c r="AA18">
        <v>1.63185378590078E-3</v>
      </c>
      <c r="AB18">
        <v>4.5272505659063201E-3</v>
      </c>
      <c r="AC18">
        <v>8.2559339525283795E-4</v>
      </c>
      <c r="AD18">
        <v>2.5580899594969098E-3</v>
      </c>
      <c r="AE18">
        <v>3.8946162657502899E-3</v>
      </c>
      <c r="AF18" s="9">
        <v>2.040399918384E-3</v>
      </c>
      <c r="AG18">
        <v>1.69820475497331E-3</v>
      </c>
      <c r="AH18">
        <v>2.5265285497726099E-3</v>
      </c>
      <c r="AI18" s="9">
        <v>3.6929570034291699E-3</v>
      </c>
      <c r="AJ18" s="9">
        <v>4.58295142071494E-4</v>
      </c>
      <c r="AK18">
        <v>2.38032266596139E-3</v>
      </c>
      <c r="AL18">
        <v>1.5193719929096001E-3</v>
      </c>
      <c r="AM18">
        <v>4.1502839667977298E-3</v>
      </c>
      <c r="AN18">
        <v>6.8446269678302499E-4</v>
      </c>
      <c r="AO18">
        <v>4.8923679060665403E-4</v>
      </c>
      <c r="AP18">
        <v>1.8202502844141099E-3</v>
      </c>
      <c r="AQ18">
        <v>3.0531243639324202E-3</v>
      </c>
      <c r="AR18">
        <v>6.2414667446850002E-2</v>
      </c>
      <c r="AS18">
        <v>8.1415929203539794E-2</v>
      </c>
      <c r="AT18">
        <v>2.8251225776324999E-2</v>
      </c>
      <c r="AU18">
        <v>3.0754210397852099E-2</v>
      </c>
      <c r="AV18">
        <v>3.5693724812895802E-2</v>
      </c>
      <c r="AW18">
        <v>4.9799999999999997E-2</v>
      </c>
      <c r="AX18">
        <v>5.14827018121911E-3</v>
      </c>
      <c r="AY18">
        <v>6.4161503098141101E-2</v>
      </c>
      <c r="AZ18">
        <v>4.5514887161008898E-2</v>
      </c>
      <c r="BA18">
        <v>1.97992948196366E-2</v>
      </c>
      <c r="BB18">
        <v>3.3870527178366597E-2</v>
      </c>
      <c r="BC18">
        <v>3.3682634730538901E-3</v>
      </c>
      <c r="BD18">
        <v>1.18623962040332E-3</v>
      </c>
      <c r="BE18">
        <v>6.1368517950291497E-3</v>
      </c>
      <c r="BF18">
        <v>0.10180441078191101</v>
      </c>
      <c r="BG18">
        <v>4.75872804091617E-2</v>
      </c>
      <c r="BH18">
        <v>4.4739429695181902E-2</v>
      </c>
      <c r="BI18">
        <v>2.6315789473684199E-2</v>
      </c>
      <c r="BJ18">
        <v>1.73010380622837E-2</v>
      </c>
      <c r="BK18">
        <v>2.5096525096525098E-2</v>
      </c>
      <c r="BL18">
        <v>2.8712234840368601E-2</v>
      </c>
      <c r="BM18">
        <v>3.5155309414880799E-2</v>
      </c>
      <c r="BN18">
        <v>9.5406360424028294E-3</v>
      </c>
      <c r="BO18">
        <v>2.0820760410380199E-2</v>
      </c>
      <c r="BP18">
        <v>1.43850395588588E-2</v>
      </c>
      <c r="BQ18">
        <v>1.7765042979942702E-2</v>
      </c>
      <c r="BR18">
        <v>1.23577235772358E-2</v>
      </c>
      <c r="BS18">
        <v>1.2507817385866199E-2</v>
      </c>
    </row>
    <row r="19" spans="5:71" x14ac:dyDescent="0.25">
      <c r="E19">
        <v>14</v>
      </c>
      <c r="F19">
        <v>1.0017543544537599E-2</v>
      </c>
      <c r="G19">
        <v>-42.9527357407799</v>
      </c>
      <c r="H19">
        <v>-4287.5361925728303</v>
      </c>
      <c r="I19" s="15">
        <f>-Table19[[#This Row],[Eigen]]/SQRT(Table19[[#This Row],[Eigen]]^2+(Table19[[#This Row],[omega]]/(2*PI()))^2)</f>
        <v>6.2820912362302653E-2</v>
      </c>
      <c r="L19" s="3" t="s">
        <v>18</v>
      </c>
      <c r="M19">
        <v>4.8651935941617704E-3</v>
      </c>
      <c r="N19">
        <v>1.6469676419298598E-2</v>
      </c>
      <c r="O19">
        <v>1.9223224794036899E-2</v>
      </c>
      <c r="P19">
        <v>5.6723390056723404E-3</v>
      </c>
      <c r="Q19">
        <v>1.4147130153597399E-3</v>
      </c>
      <c r="R19">
        <v>4.9455984174085095E-4</v>
      </c>
      <c r="S19">
        <v>6.3071586250394197E-4</v>
      </c>
      <c r="T19">
        <v>0</v>
      </c>
      <c r="U19">
        <v>9.1680036672014704E-4</v>
      </c>
      <c r="V19">
        <v>7.5056292219164399E-4</v>
      </c>
      <c r="W19">
        <v>2.7570995312930802E-4</v>
      </c>
      <c r="X19">
        <v>5.6593095642331595E-4</v>
      </c>
      <c r="Y19">
        <v>5.7355893318038404E-4</v>
      </c>
      <c r="Z19">
        <v>1.5994881637875901E-3</v>
      </c>
      <c r="AA19">
        <v>6.52741514360313E-4</v>
      </c>
      <c r="AB19">
        <v>8.7062510882813897E-4</v>
      </c>
      <c r="AC19">
        <v>2.06398348813209E-4</v>
      </c>
      <c r="AD19">
        <v>6.3952248987422702E-4</v>
      </c>
      <c r="AE19">
        <v>6.8728522336769797E-4</v>
      </c>
      <c r="AF19" s="9">
        <v>4.0807998367680098E-4</v>
      </c>
      <c r="AG19">
        <v>4.8520135856380402E-4</v>
      </c>
      <c r="AH19">
        <v>5.0530570995452296E-4</v>
      </c>
      <c r="AI19" s="9">
        <v>7.9134792930625204E-4</v>
      </c>
      <c r="AJ19" s="9">
        <v>0</v>
      </c>
      <c r="AK19">
        <v>5.2896059243586402E-4</v>
      </c>
      <c r="AL19">
        <v>7.5968599645479895E-4</v>
      </c>
      <c r="AM19">
        <v>8.7374399301004795E-4</v>
      </c>
      <c r="AN19">
        <v>2.28154232261008E-4</v>
      </c>
      <c r="AO19">
        <v>2.4461839530332701E-4</v>
      </c>
      <c r="AP19">
        <v>0</v>
      </c>
      <c r="AQ19">
        <v>8.1416649704864601E-4</v>
      </c>
      <c r="AR19">
        <v>5.96840257460503E-2</v>
      </c>
      <c r="AS19">
        <v>2.12389380530974E-2</v>
      </c>
      <c r="AT19">
        <v>5.1599346252626702E-2</v>
      </c>
      <c r="AU19">
        <v>3.66121552355382E-2</v>
      </c>
      <c r="AV19">
        <v>2.51391287660718E-2</v>
      </c>
      <c r="AW19">
        <v>2.46E-2</v>
      </c>
      <c r="AX19">
        <v>5.8690280065897903E-2</v>
      </c>
      <c r="AY19">
        <v>2.2986208275034999E-2</v>
      </c>
      <c r="AZ19">
        <v>3.9825526265882802E-2</v>
      </c>
      <c r="BA19">
        <v>3.68863574721996E-2</v>
      </c>
      <c r="BB19">
        <v>5.2990986069379999E-2</v>
      </c>
      <c r="BC19">
        <v>5.6886227544910198E-2</v>
      </c>
      <c r="BD19">
        <v>5.6346381969157797E-3</v>
      </c>
      <c r="BE19">
        <v>5.8300092052776904E-3</v>
      </c>
      <c r="BF19">
        <v>7.3067498329249303E-2</v>
      </c>
      <c r="BG19">
        <v>0.105403602401601</v>
      </c>
      <c r="BH19">
        <v>5.5309734513274297E-2</v>
      </c>
      <c r="BI19">
        <v>6.8170426065162895E-2</v>
      </c>
      <c r="BJ19">
        <v>3.7073652990607998E-3</v>
      </c>
      <c r="BK19">
        <v>9.4111969111969097E-3</v>
      </c>
      <c r="BL19">
        <v>7.7137347332333402E-3</v>
      </c>
      <c r="BM19">
        <v>1.0835540573079699E-2</v>
      </c>
      <c r="BN19">
        <v>7.7738515901060101E-3</v>
      </c>
      <c r="BO19">
        <v>1.1768255884127899E-2</v>
      </c>
      <c r="BP19">
        <v>8.8707743946295804E-3</v>
      </c>
      <c r="BQ19">
        <v>8.3094555873925498E-3</v>
      </c>
      <c r="BR19">
        <v>5.5284552845528499E-3</v>
      </c>
      <c r="BS19">
        <v>5.6285178236397801E-3</v>
      </c>
    </row>
    <row r="20" spans="5:71" x14ac:dyDescent="0.25">
      <c r="E20">
        <v>13</v>
      </c>
      <c r="F20">
        <v>1.00250931166911E-2</v>
      </c>
      <c r="G20">
        <v>-42.983636573233703</v>
      </c>
      <c r="H20">
        <v>-4287.3892578716604</v>
      </c>
      <c r="I20" s="15">
        <f>-Table19[[#This Row],[Eigen]]/SQRT(Table19[[#This Row],[Eigen]]^2+(Table19[[#This Row],[omega]]/(2*PI()))^2)</f>
        <v>6.2868074091060724E-2</v>
      </c>
      <c r="L20" s="3" t="s">
        <v>19</v>
      </c>
      <c r="M20">
        <v>3.8110683154267203E-2</v>
      </c>
      <c r="N20">
        <v>3.6039527223406302E-2</v>
      </c>
      <c r="O20">
        <v>2.96194586112201E-2</v>
      </c>
      <c r="P20">
        <v>4.4210877544210901E-2</v>
      </c>
      <c r="Q20">
        <v>1.03071948261924E-2</v>
      </c>
      <c r="R20">
        <v>3.4619188921859601E-3</v>
      </c>
      <c r="S20">
        <v>6.3071586250394197E-4</v>
      </c>
      <c r="T20">
        <v>9.5026924295217E-4</v>
      </c>
      <c r="U20">
        <v>6.4176025670410301E-3</v>
      </c>
      <c r="V20">
        <v>8.0060045033775295E-3</v>
      </c>
      <c r="W20">
        <v>1.9299696719051599E-3</v>
      </c>
      <c r="X20">
        <v>8.4889643463497495E-4</v>
      </c>
      <c r="Y20">
        <v>8.6033839977057601E-4</v>
      </c>
      <c r="Z20">
        <v>1.9193857965451101E-3</v>
      </c>
      <c r="AA20">
        <v>2.6109660574412498E-3</v>
      </c>
      <c r="AB20">
        <v>6.0943757617969701E-3</v>
      </c>
      <c r="AC20">
        <v>1.65118679050568E-3</v>
      </c>
      <c r="AD20">
        <v>3.19761244937114E-3</v>
      </c>
      <c r="AE20">
        <v>5.0400916380297801E-3</v>
      </c>
      <c r="AF20" s="9">
        <v>2.6525198938992002E-3</v>
      </c>
      <c r="AG20">
        <v>1.69820475497331E-3</v>
      </c>
      <c r="AH20">
        <v>2.7791814047498698E-3</v>
      </c>
      <c r="AI20" s="9">
        <v>4.7480875758375103E-3</v>
      </c>
      <c r="AJ20" s="9">
        <v>6.8744271310724103E-4</v>
      </c>
      <c r="AK20">
        <v>3.1737635546151802E-3</v>
      </c>
      <c r="AL20">
        <v>1.01291466193973E-3</v>
      </c>
      <c r="AM20">
        <v>4.80559196155527E-3</v>
      </c>
      <c r="AN20">
        <v>1.1407711613050399E-3</v>
      </c>
      <c r="AO20">
        <v>4.8923679060665403E-4</v>
      </c>
      <c r="AP20">
        <v>2.5028441410693998E-3</v>
      </c>
      <c r="AQ20">
        <v>1.6283329940972901E-3</v>
      </c>
      <c r="AR20">
        <v>6.1634484103764403E-2</v>
      </c>
      <c r="AS20">
        <v>4.5624385447394299E-2</v>
      </c>
      <c r="AT20">
        <v>3.3854774690637399E-2</v>
      </c>
      <c r="AU20">
        <v>7.5665120820112303E-3</v>
      </c>
      <c r="AV20">
        <v>5.9873344847438101E-2</v>
      </c>
      <c r="AW20">
        <v>2.3800000000000002E-2</v>
      </c>
      <c r="AX20">
        <v>8.1136738056013194E-2</v>
      </c>
      <c r="AY20">
        <v>6.5760543673795704E-2</v>
      </c>
      <c r="AZ20">
        <v>6.8651621467855098E-2</v>
      </c>
      <c r="BA20">
        <v>1.11201518850014E-2</v>
      </c>
      <c r="BB20">
        <v>1.8301010652827101E-2</v>
      </c>
      <c r="BC20">
        <v>5.5763473053892197E-2</v>
      </c>
      <c r="BD20">
        <v>3.5587188612099599E-3</v>
      </c>
      <c r="BE20">
        <v>2.7615833077631199E-3</v>
      </c>
      <c r="BF20">
        <v>1.11383381599465E-2</v>
      </c>
      <c r="BG20">
        <v>8.9170558149877704E-2</v>
      </c>
      <c r="BH20">
        <v>6.4405113077679502E-2</v>
      </c>
      <c r="BI20">
        <v>3.6842105263157898E-2</v>
      </c>
      <c r="BJ20">
        <v>1.18635689569946E-2</v>
      </c>
      <c r="BK20">
        <v>8.9285714285714298E-3</v>
      </c>
      <c r="BL20">
        <v>4.9282194128990797E-3</v>
      </c>
      <c r="BM20">
        <v>2.6486876956416999E-3</v>
      </c>
      <c r="BN20">
        <v>1.06007067137809E-3</v>
      </c>
      <c r="BO20">
        <v>3.9227519613759801E-3</v>
      </c>
      <c r="BP20">
        <v>2.3975065931431299E-3</v>
      </c>
      <c r="BQ20">
        <v>3.4383954154727798E-3</v>
      </c>
      <c r="BR20">
        <v>4.5528455284552802E-3</v>
      </c>
      <c r="BS20">
        <v>5.00312695434647E-3</v>
      </c>
    </row>
    <row r="21" spans="5:71" x14ac:dyDescent="0.25">
      <c r="E21">
        <v>7</v>
      </c>
      <c r="F21">
        <v>1.0025093116692E-2</v>
      </c>
      <c r="G21">
        <v>-42.983636573237497</v>
      </c>
      <c r="H21">
        <v>4287.3892578716604</v>
      </c>
      <c r="I21" s="15">
        <f>-Table19[[#This Row],[Eigen]]/SQRT(Table19[[#This Row],[Eigen]]^2+(Table19[[#This Row],[omega]]/(2*PI()))^2)</f>
        <v>6.2868074091066262E-2</v>
      </c>
      <c r="L21" s="3" t="s">
        <v>20</v>
      </c>
      <c r="M21">
        <v>2.59476991688628E-2</v>
      </c>
      <c r="N21">
        <v>3.29393528385972E-3</v>
      </c>
      <c r="O21">
        <v>1.31424087877599E-2</v>
      </c>
      <c r="P21">
        <v>3.0196863530196901E-2</v>
      </c>
      <c r="Q21">
        <v>7.2756669361358096E-3</v>
      </c>
      <c r="R21">
        <v>2.2255192878338301E-3</v>
      </c>
      <c r="S21">
        <v>3.1535793125197099E-4</v>
      </c>
      <c r="T21">
        <v>3.1675641431738998E-4</v>
      </c>
      <c r="U21">
        <v>4.58400183360073E-3</v>
      </c>
      <c r="V21">
        <v>5.5041280960720501E-3</v>
      </c>
      <c r="W21">
        <v>1.3785497656465401E-3</v>
      </c>
      <c r="X21">
        <v>0</v>
      </c>
      <c r="Y21">
        <v>5.7355893318038404E-4</v>
      </c>
      <c r="Z21">
        <v>9.5969289827255297E-4</v>
      </c>
      <c r="AA21">
        <v>6.52741514360313E-4</v>
      </c>
      <c r="AB21">
        <v>4.1790005223750698E-3</v>
      </c>
      <c r="AC21">
        <v>1.03199174406605E-3</v>
      </c>
      <c r="AD21">
        <v>2.3449157962054999E-3</v>
      </c>
      <c r="AE21">
        <v>3.4364261168384901E-3</v>
      </c>
      <c r="AF21" s="9">
        <v>2.040399918384E-3</v>
      </c>
      <c r="AG21">
        <v>1.2130033964095101E-3</v>
      </c>
      <c r="AH21">
        <v>2.0212228398180901E-3</v>
      </c>
      <c r="AI21" s="9">
        <v>3.1653917172250099E-3</v>
      </c>
      <c r="AJ21" s="9">
        <v>4.58295142071494E-4</v>
      </c>
      <c r="AK21">
        <v>2.11584236974345E-3</v>
      </c>
      <c r="AL21">
        <v>2.5322866548493298E-4</v>
      </c>
      <c r="AM21">
        <v>3.4949759720401901E-3</v>
      </c>
      <c r="AN21">
        <v>6.8446269678302499E-4</v>
      </c>
      <c r="AO21">
        <v>2.4461839530332701E-4</v>
      </c>
      <c r="AP21">
        <v>1.8202502844141099E-3</v>
      </c>
      <c r="AQ21">
        <v>2.0354162426216199E-4</v>
      </c>
      <c r="AR21">
        <v>2.6916325336454099E-2</v>
      </c>
      <c r="AS21">
        <v>6.7453294001966604E-2</v>
      </c>
      <c r="AT21">
        <v>2.7317300957272899E-2</v>
      </c>
      <c r="AU21">
        <v>4.4666829387356603E-2</v>
      </c>
      <c r="AV21">
        <v>1.53521397044713E-2</v>
      </c>
      <c r="AW21">
        <v>4.5199999999999997E-2</v>
      </c>
      <c r="AX21">
        <v>2.3682042833607898E-2</v>
      </c>
      <c r="AY21">
        <v>2.3985608634819099E-2</v>
      </c>
      <c r="AZ21">
        <v>6.2582969846387296E-2</v>
      </c>
      <c r="BA21">
        <v>2.5494982370490901E-2</v>
      </c>
      <c r="BB21">
        <v>3.1139033051078902E-2</v>
      </c>
      <c r="BC21">
        <v>2.2642215568862301E-2</v>
      </c>
      <c r="BD21">
        <v>5.9311981020166099E-3</v>
      </c>
      <c r="BE21">
        <v>3.0684258975145801E-3</v>
      </c>
      <c r="BF21">
        <v>3.8984183559812903E-2</v>
      </c>
      <c r="BG21">
        <v>5.00333555703803E-2</v>
      </c>
      <c r="BH21">
        <v>6.3667649950835806E-2</v>
      </c>
      <c r="BI21">
        <v>6.9674185463659194E-2</v>
      </c>
      <c r="BJ21">
        <v>5.9317844784972798E-3</v>
      </c>
      <c r="BK21">
        <v>1.7133204633204599E-2</v>
      </c>
      <c r="BL21">
        <v>1.2856224555388899E-2</v>
      </c>
      <c r="BM21">
        <v>1.32434384782085E-2</v>
      </c>
      <c r="BN21">
        <v>1.62544169611307E-2</v>
      </c>
      <c r="BO21">
        <v>2.44417622208811E-2</v>
      </c>
      <c r="BP21">
        <v>1.9419803404459399E-2</v>
      </c>
      <c r="BQ21">
        <v>2.5787965616045801E-2</v>
      </c>
      <c r="BR21">
        <v>2.73170731707317E-2</v>
      </c>
      <c r="BS21">
        <v>2.8142589118198901E-2</v>
      </c>
    </row>
    <row r="22" spans="5:71" x14ac:dyDescent="0.25">
      <c r="E22">
        <v>25</v>
      </c>
      <c r="F22">
        <v>1.0572629478378901E-2</v>
      </c>
      <c r="G22">
        <v>-22.133862448535901</v>
      </c>
      <c r="H22">
        <v>-2093.3889144781801</v>
      </c>
      <c r="I22" s="15">
        <f>-Table19[[#This Row],[Eigen]]/SQRT(Table19[[#This Row],[Eigen]]^2+(Table19[[#This Row],[omega]]/(2*PI()))^2)</f>
        <v>6.6287387603555667E-2</v>
      </c>
      <c r="L22" s="3" t="s">
        <v>21</v>
      </c>
      <c r="M22">
        <v>2.3920535171295401E-2</v>
      </c>
      <c r="N22">
        <v>2.9064134857585699E-2</v>
      </c>
      <c r="O22">
        <v>4.5508042369556703E-2</v>
      </c>
      <c r="P22">
        <v>2.8194861528194899E-2</v>
      </c>
      <c r="Q22">
        <v>6.8714632174616003E-3</v>
      </c>
      <c r="R22">
        <v>2.47279920870425E-3</v>
      </c>
      <c r="S22">
        <v>9.4607379375591296E-4</v>
      </c>
      <c r="T22">
        <v>9.5026924295217E-4</v>
      </c>
      <c r="U22">
        <v>4.1256016502406604E-3</v>
      </c>
      <c r="V22">
        <v>5.5041280960720501E-3</v>
      </c>
      <c r="W22">
        <v>1.65425971877585E-3</v>
      </c>
      <c r="X22">
        <v>5.6593095642331595E-4</v>
      </c>
      <c r="Y22">
        <v>1.4338973329509599E-3</v>
      </c>
      <c r="Z22">
        <v>3.1989763275751802E-3</v>
      </c>
      <c r="AA22">
        <v>2.6109660574412498E-3</v>
      </c>
      <c r="AB22">
        <v>4.0048755006094399E-3</v>
      </c>
      <c r="AC22">
        <v>6.1919504643962798E-4</v>
      </c>
      <c r="AD22">
        <v>2.13174163291409E-3</v>
      </c>
      <c r="AE22">
        <v>3.6655211912943902E-3</v>
      </c>
      <c r="AF22" s="9">
        <v>1.6323199347072E-3</v>
      </c>
      <c r="AG22">
        <v>1.4556040756914101E-3</v>
      </c>
      <c r="AH22">
        <v>2.27387569479535E-3</v>
      </c>
      <c r="AI22" s="9">
        <v>3.4291743603270899E-3</v>
      </c>
      <c r="AJ22" s="9">
        <v>4.58295142071494E-4</v>
      </c>
      <c r="AK22">
        <v>2.38032266596139E-3</v>
      </c>
      <c r="AL22">
        <v>1.01291466193973E-3</v>
      </c>
      <c r="AM22">
        <v>3.7134119702927101E-3</v>
      </c>
      <c r="AN22">
        <v>9.1261692904403397E-4</v>
      </c>
      <c r="AO22">
        <v>2.4461839530332701E-4</v>
      </c>
      <c r="AP22">
        <v>1.8202502844141099E-3</v>
      </c>
      <c r="AQ22">
        <v>1.8318746183594501E-3</v>
      </c>
      <c r="AR22">
        <v>4.93465964501658E-2</v>
      </c>
      <c r="AS22">
        <v>5.0344149459193702E-2</v>
      </c>
      <c r="AT22">
        <v>7.75157599813215E-2</v>
      </c>
      <c r="AU22">
        <v>4.7107639736392502E-2</v>
      </c>
      <c r="AV22">
        <v>5.2964881980426003E-2</v>
      </c>
      <c r="AW22">
        <v>2.3199999999999998E-2</v>
      </c>
      <c r="AX22">
        <v>7.9283360790774304E-2</v>
      </c>
      <c r="AY22">
        <v>6.8159104537277707E-2</v>
      </c>
      <c r="AZ22">
        <v>6.3531196662241607E-2</v>
      </c>
      <c r="BA22">
        <v>3.3902902088418799E-2</v>
      </c>
      <c r="BB22">
        <v>3.1412182463807697E-2</v>
      </c>
      <c r="BC22">
        <v>5.8944610778443103E-2</v>
      </c>
      <c r="BD22">
        <v>8.6002372479240807E-3</v>
      </c>
      <c r="BE22">
        <v>1.22737035900583E-3</v>
      </c>
      <c r="BF22">
        <v>9.7794609044330599E-2</v>
      </c>
      <c r="BG22">
        <v>8.5390260173449001E-2</v>
      </c>
      <c r="BH22">
        <v>2.50737463126844E-2</v>
      </c>
      <c r="BI22">
        <v>7.7443609022556398E-2</v>
      </c>
      <c r="BJ22">
        <v>4.6959960454770102E-3</v>
      </c>
      <c r="BK22">
        <v>8.4459459459459499E-3</v>
      </c>
      <c r="BL22">
        <v>3.8568673666166701E-3</v>
      </c>
      <c r="BM22">
        <v>4.0934264387190002E-3</v>
      </c>
      <c r="BN22">
        <v>6.7137809187279201E-3</v>
      </c>
      <c r="BO22">
        <v>6.6385033192516603E-3</v>
      </c>
      <c r="BP22">
        <v>5.0347638456005803E-3</v>
      </c>
      <c r="BQ22">
        <v>8.5959885386819503E-3</v>
      </c>
      <c r="BR22">
        <v>9.7560975609756097E-3</v>
      </c>
      <c r="BS22">
        <v>7.1919949968730504E-3</v>
      </c>
    </row>
    <row r="23" spans="5:71" x14ac:dyDescent="0.25">
      <c r="E23">
        <v>19</v>
      </c>
      <c r="F23">
        <v>1.05726294783813E-2</v>
      </c>
      <c r="G23">
        <v>-22.1338624485408</v>
      </c>
      <c r="H23">
        <v>2093.3889144781801</v>
      </c>
      <c r="I23" s="8">
        <f>-Table19[[#This Row],[Eigen]]/SQRT(Table19[[#This Row],[Eigen]]^2+(Table19[[#This Row],[omega]]/(2*PI()))^2)</f>
        <v>6.6287387603570266E-2</v>
      </c>
      <c r="L23" s="3" t="s">
        <v>22</v>
      </c>
      <c r="M23">
        <v>2.2704236772754901E-2</v>
      </c>
      <c r="N23">
        <v>2.2088742491765199E-2</v>
      </c>
      <c r="O23">
        <v>6.0808160062769696E-3</v>
      </c>
      <c r="P23">
        <v>2.6026026026026002E-2</v>
      </c>
      <c r="Q23">
        <v>5.8609539207760703E-3</v>
      </c>
      <c r="R23">
        <v>1.9782393669633999E-3</v>
      </c>
      <c r="S23">
        <v>3.1535793125197099E-4</v>
      </c>
      <c r="T23">
        <v>3.1675641431738998E-4</v>
      </c>
      <c r="U23">
        <v>3.6672014668805899E-3</v>
      </c>
      <c r="V23">
        <v>4.5033775331498596E-3</v>
      </c>
      <c r="W23">
        <v>1.1028398125172299E-3</v>
      </c>
      <c r="X23">
        <v>5.6593095642331595E-4</v>
      </c>
      <c r="Y23">
        <v>2.8677946659019202E-4</v>
      </c>
      <c r="Z23">
        <v>6.3979526551503495E-4</v>
      </c>
      <c r="AA23">
        <v>1.3054830287206299E-3</v>
      </c>
      <c r="AB23">
        <v>3.3083754135469299E-3</v>
      </c>
      <c r="AC23">
        <v>1.03199174406605E-3</v>
      </c>
      <c r="AD23">
        <v>1.70539330633127E-3</v>
      </c>
      <c r="AE23">
        <v>2.52004581901489E-3</v>
      </c>
      <c r="AF23" s="9">
        <v>1.2242399510304001E-3</v>
      </c>
      <c r="AG23">
        <v>7.27802037845706E-4</v>
      </c>
      <c r="AH23">
        <v>1.2632642748863099E-3</v>
      </c>
      <c r="AI23" s="9">
        <v>2.3740437879187499E-3</v>
      </c>
      <c r="AJ23" s="9">
        <v>4.58295142071494E-4</v>
      </c>
      <c r="AK23">
        <v>1.8513620735255199E-3</v>
      </c>
      <c r="AL23">
        <v>1.01291466193973E-3</v>
      </c>
      <c r="AM23">
        <v>2.1843599825251202E-3</v>
      </c>
      <c r="AN23">
        <v>6.8446269678302499E-4</v>
      </c>
      <c r="AO23">
        <v>2.4461839530332701E-4</v>
      </c>
      <c r="AP23">
        <v>1.36518771331058E-3</v>
      </c>
      <c r="AQ23">
        <v>1.8318746183594501E-3</v>
      </c>
      <c r="AR23">
        <v>3.2182562902281997E-2</v>
      </c>
      <c r="AS23">
        <v>4.1297935103244802E-2</v>
      </c>
      <c r="AT23">
        <v>4.5995797338314298E-2</v>
      </c>
      <c r="AU23">
        <v>2.73370759092019E-2</v>
      </c>
      <c r="AV23">
        <v>1.5927844943388999E-2</v>
      </c>
      <c r="AW23">
        <v>3.9199999999999999E-2</v>
      </c>
      <c r="AX23">
        <v>3.7273476112026402E-2</v>
      </c>
      <c r="AY23">
        <v>3.9576254247451502E-2</v>
      </c>
      <c r="AZ23">
        <v>5.3290347051014597E-2</v>
      </c>
      <c r="BA23">
        <v>3.7971250339028997E-2</v>
      </c>
      <c r="BB23">
        <v>3.4689975416552901E-2</v>
      </c>
      <c r="BC23">
        <v>6.6429640718562902E-2</v>
      </c>
      <c r="BD23">
        <v>5.6346381969157797E-3</v>
      </c>
      <c r="BE23">
        <v>7.3642221540349802E-3</v>
      </c>
      <c r="BF23">
        <v>3.5197148585431097E-2</v>
      </c>
      <c r="BG23">
        <v>4.26951300867245E-2</v>
      </c>
      <c r="BH23">
        <v>7.7187807276302894E-2</v>
      </c>
      <c r="BI23">
        <v>6.3408521303258095E-2</v>
      </c>
      <c r="BJ23">
        <v>9.3919920909540308E-3</v>
      </c>
      <c r="BK23">
        <v>4.3436293436293402E-3</v>
      </c>
      <c r="BL23">
        <v>5.1424898221555599E-3</v>
      </c>
      <c r="BM23">
        <v>8.1868528774380004E-3</v>
      </c>
      <c r="BN23">
        <v>8.4805653710247307E-3</v>
      </c>
      <c r="BO23">
        <v>9.9577549788774904E-3</v>
      </c>
      <c r="BP23">
        <v>7.9117717573723295E-3</v>
      </c>
      <c r="BQ23">
        <v>9.1690544412607392E-3</v>
      </c>
      <c r="BR23">
        <v>9.4308943089430903E-3</v>
      </c>
      <c r="BS23">
        <v>5.3158223889931203E-3</v>
      </c>
    </row>
    <row r="24" spans="5:71" x14ac:dyDescent="0.25">
      <c r="E24">
        <v>12</v>
      </c>
      <c r="F24">
        <v>1.1907021511561301E-2</v>
      </c>
      <c r="G24">
        <v>-43.5728582259094</v>
      </c>
      <c r="H24">
        <v>3659.1660858294399</v>
      </c>
      <c r="I24" s="8">
        <f>-Table19[[#This Row],[Eigen]]/SQRT(Table19[[#This Row],[Eigen]]^2+(Table19[[#This Row],[omega]]/(2*PI()))^2)</f>
        <v>7.4610785043598679E-2</v>
      </c>
      <c r="L24" s="3" t="s">
        <v>23</v>
      </c>
      <c r="M24">
        <v>2.8177579566186901E-2</v>
      </c>
      <c r="N24">
        <v>9.8818058515791497E-3</v>
      </c>
      <c r="O24">
        <v>2.5500196155354999E-2</v>
      </c>
      <c r="P24">
        <v>3.25325325325325E-2</v>
      </c>
      <c r="Q24">
        <v>7.4777687954729203E-3</v>
      </c>
      <c r="R24">
        <v>2.7200791295746798E-3</v>
      </c>
      <c r="S24">
        <v>6.3071586250394197E-4</v>
      </c>
      <c r="T24">
        <v>3.1675641431738998E-4</v>
      </c>
      <c r="U24">
        <v>4.58400183360073E-3</v>
      </c>
      <c r="V24">
        <v>6.0045033775331502E-3</v>
      </c>
      <c r="W24">
        <v>1.3785497656465401E-3</v>
      </c>
      <c r="X24">
        <v>2.8296547821165797E-4</v>
      </c>
      <c r="Y24">
        <v>8.6033839977057601E-4</v>
      </c>
      <c r="Z24">
        <v>1.9193857965451101E-3</v>
      </c>
      <c r="AA24">
        <v>3.2637075718015699E-4</v>
      </c>
      <c r="AB24">
        <v>4.3531255441406902E-3</v>
      </c>
      <c r="AC24">
        <v>8.2559339525283795E-4</v>
      </c>
      <c r="AD24">
        <v>2.13174163291409E-3</v>
      </c>
      <c r="AE24">
        <v>3.4364261168384901E-3</v>
      </c>
      <c r="AF24" s="9">
        <v>1.4282799428687999E-3</v>
      </c>
      <c r="AG24">
        <v>1.2130033964095101E-3</v>
      </c>
      <c r="AH24">
        <v>1.76856998484083E-3</v>
      </c>
      <c r="AI24" s="9">
        <v>3.4291743603270899E-3</v>
      </c>
      <c r="AJ24" s="9">
        <v>2.29147571035747E-4</v>
      </c>
      <c r="AK24">
        <v>2.11584236974345E-3</v>
      </c>
      <c r="AL24">
        <v>1.5193719929096001E-3</v>
      </c>
      <c r="AM24">
        <v>3.27653997378768E-3</v>
      </c>
      <c r="AN24">
        <v>9.1261692904403397E-4</v>
      </c>
      <c r="AO24">
        <v>2.4461839530332701E-4</v>
      </c>
      <c r="AP24">
        <v>2.0477815699658699E-3</v>
      </c>
      <c r="AQ24">
        <v>2.2389578668837798E-3</v>
      </c>
      <c r="AR24">
        <v>4.3690267212795002E-2</v>
      </c>
      <c r="AS24">
        <v>4.50344149459194E-2</v>
      </c>
      <c r="AT24">
        <v>8.9423301424235394E-2</v>
      </c>
      <c r="AU24">
        <v>0.10422260190383199</v>
      </c>
      <c r="AV24">
        <v>3.4734216081366301E-2</v>
      </c>
      <c r="AW24">
        <v>3.1199999999999999E-2</v>
      </c>
      <c r="AX24">
        <v>3.9744645799011498E-2</v>
      </c>
      <c r="AY24">
        <v>3.2980211872876301E-2</v>
      </c>
      <c r="AZ24">
        <v>2.2378152854162701E-2</v>
      </c>
      <c r="BA24">
        <v>1.3561160835367501E-3</v>
      </c>
      <c r="BB24">
        <v>1.5842665938268202E-2</v>
      </c>
      <c r="BC24">
        <v>1.4595808383233501E-2</v>
      </c>
      <c r="BD24">
        <v>6.5243179122182696E-3</v>
      </c>
      <c r="BE24">
        <v>2.1478981282601999E-3</v>
      </c>
      <c r="BF24">
        <v>3.0964580084651399E-2</v>
      </c>
      <c r="BG24">
        <v>9.1171892372692905E-3</v>
      </c>
      <c r="BH24">
        <v>9.2920353982300904E-2</v>
      </c>
      <c r="BI24">
        <v>9.6491228070175405E-2</v>
      </c>
      <c r="BJ24">
        <v>1.4335145823035101E-2</v>
      </c>
      <c r="BK24">
        <v>9.6525096525096506E-3</v>
      </c>
      <c r="BL24">
        <v>5.35676023141204E-3</v>
      </c>
      <c r="BM24">
        <v>8.4276426679508794E-3</v>
      </c>
      <c r="BN24">
        <v>6.3604240282685498E-3</v>
      </c>
      <c r="BO24">
        <v>4.52625226312613E-3</v>
      </c>
      <c r="BP24">
        <v>5.9937664828578303E-3</v>
      </c>
      <c r="BQ24">
        <v>4.8710601719197701E-3</v>
      </c>
      <c r="BR24">
        <v>2.60162601626016E-3</v>
      </c>
      <c r="BS24">
        <v>5.6285178236397801E-3</v>
      </c>
    </row>
    <row r="25" spans="5:71" x14ac:dyDescent="0.25">
      <c r="E25">
        <v>18</v>
      </c>
      <c r="F25">
        <v>1.19070215115623E-2</v>
      </c>
      <c r="G25">
        <v>-43.572858225913201</v>
      </c>
      <c r="H25">
        <v>-3659.1660858294399</v>
      </c>
      <c r="I25" s="8">
        <f>-Table19[[#This Row],[Eigen]]/SQRT(Table19[[#This Row],[Eigen]]^2+(Table19[[#This Row],[omega]]/(2*PI()))^2)</f>
        <v>7.461078504360516E-2</v>
      </c>
      <c r="L25" s="3" t="s">
        <v>24</v>
      </c>
      <c r="M25">
        <v>3.8516115953780702E-3</v>
      </c>
      <c r="N25">
        <v>2.36388296841697E-2</v>
      </c>
      <c r="O25">
        <v>3.6877206747744203E-2</v>
      </c>
      <c r="P25">
        <v>4.1708375041708398E-3</v>
      </c>
      <c r="Q25">
        <v>8.08407437348424E-4</v>
      </c>
      <c r="R25">
        <v>2.4727992087042499E-4</v>
      </c>
      <c r="S25">
        <v>1.26143172500788E-3</v>
      </c>
      <c r="T25">
        <v>3.1675641431738998E-4</v>
      </c>
      <c r="U25">
        <v>4.5840018336007298E-4</v>
      </c>
      <c r="V25">
        <v>5.0037528146109603E-4</v>
      </c>
      <c r="W25">
        <v>0</v>
      </c>
      <c r="X25">
        <v>5.6593095642331595E-4</v>
      </c>
      <c r="Y25">
        <v>1.4338973329509599E-3</v>
      </c>
      <c r="Z25">
        <v>2.8790786948176602E-3</v>
      </c>
      <c r="AA25">
        <v>9.791122715404701E-4</v>
      </c>
      <c r="AB25">
        <v>5.2237506529688297E-4</v>
      </c>
      <c r="AC25">
        <v>2.06398348813209E-4</v>
      </c>
      <c r="AD25">
        <v>4.2634832658281798E-4</v>
      </c>
      <c r="AE25">
        <v>6.8728522336769797E-4</v>
      </c>
      <c r="AF25" s="9">
        <v>6.1211997551520101E-4</v>
      </c>
      <c r="AG25">
        <v>4.8520135856380402E-4</v>
      </c>
      <c r="AH25">
        <v>7.5795856493178395E-4</v>
      </c>
      <c r="AI25" s="9">
        <v>5.2756528620416803E-4</v>
      </c>
      <c r="AJ25" s="9">
        <v>2.29147571035747E-4</v>
      </c>
      <c r="AK25">
        <v>2.6448029621793201E-4</v>
      </c>
      <c r="AL25">
        <v>1.5193719929096001E-3</v>
      </c>
      <c r="AM25">
        <v>1.0921799912625601E-3</v>
      </c>
      <c r="AN25">
        <v>2.28154232261008E-4</v>
      </c>
      <c r="AO25">
        <v>2.4461839530332701E-4</v>
      </c>
      <c r="AP25">
        <v>0</v>
      </c>
      <c r="AQ25">
        <v>2.8495827396702602E-3</v>
      </c>
      <c r="AR25">
        <v>4.3885313048566403E-2</v>
      </c>
      <c r="AS25">
        <v>4.8967551622418899E-2</v>
      </c>
      <c r="AT25">
        <v>9.5026850338547797E-2</v>
      </c>
      <c r="AU25">
        <v>0.113497681230168</v>
      </c>
      <c r="AV25">
        <v>4.47131068892727E-2</v>
      </c>
      <c r="AW25">
        <v>4.4400000000000002E-2</v>
      </c>
      <c r="AX25">
        <v>3.0889621087314698E-3</v>
      </c>
      <c r="AY25">
        <v>3.01818908654807E-2</v>
      </c>
      <c r="AZ25">
        <v>5.8790062582969897E-3</v>
      </c>
      <c r="BA25">
        <v>8.6791429346352103E-3</v>
      </c>
      <c r="BB25">
        <v>3.0319584812892701E-2</v>
      </c>
      <c r="BC25">
        <v>2.2455089820359299E-2</v>
      </c>
      <c r="BD25">
        <v>4.15183867141163E-3</v>
      </c>
      <c r="BE25">
        <v>3.0684258975145801E-3</v>
      </c>
      <c r="BF25">
        <v>6.0815326353308101E-2</v>
      </c>
      <c r="BG25">
        <v>6.2263731376473203E-2</v>
      </c>
      <c r="BH25">
        <v>7.4975417895771904E-2</v>
      </c>
      <c r="BI25">
        <v>6.6666666666666693E-2</v>
      </c>
      <c r="BJ25">
        <v>1.0133465150766199E-2</v>
      </c>
      <c r="BK25">
        <v>8.6872586872586907E-3</v>
      </c>
      <c r="BL25">
        <v>1.47846582386972E-2</v>
      </c>
      <c r="BM25">
        <v>1.6132915964363101E-2</v>
      </c>
      <c r="BN25">
        <v>1.27208480565371E-2</v>
      </c>
      <c r="BO25">
        <v>8.4490042245021092E-3</v>
      </c>
      <c r="BP25">
        <v>9.5900263725725299E-3</v>
      </c>
      <c r="BQ25">
        <v>1.14613180515759E-2</v>
      </c>
      <c r="BR25">
        <v>1.8861788617886201E-2</v>
      </c>
      <c r="BS25">
        <v>2.15759849906191E-2</v>
      </c>
    </row>
    <row r="26" spans="5:71" x14ac:dyDescent="0.25">
      <c r="E26">
        <v>11</v>
      </c>
      <c r="F26">
        <v>1.1907312740298E-2</v>
      </c>
      <c r="G26">
        <v>-43.574172032059103</v>
      </c>
      <c r="H26">
        <v>3659.1869056053401</v>
      </c>
      <c r="I26" s="8">
        <f>-Table19[[#This Row],[Eigen]]/SQRT(Table19[[#This Row],[Eigen]]^2+(Table19[[#This Row],[omega]]/(2*PI()))^2)</f>
        <v>7.4612600015129496E-2</v>
      </c>
      <c r="L26" s="3" t="s">
        <v>25</v>
      </c>
      <c r="M26">
        <v>8.9195215892965696E-3</v>
      </c>
      <c r="N26">
        <v>2.5188916876574298E-3</v>
      </c>
      <c r="O26">
        <v>4.3546488819144802E-2</v>
      </c>
      <c r="P26">
        <v>1.08441775108442E-2</v>
      </c>
      <c r="Q26">
        <v>3.2336297493936899E-3</v>
      </c>
      <c r="R26">
        <v>9.891196834817019E-4</v>
      </c>
      <c r="S26">
        <v>1.26143172500788E-3</v>
      </c>
      <c r="T26">
        <v>6.3351282863477996E-4</v>
      </c>
      <c r="U26">
        <v>1.83360073344029E-3</v>
      </c>
      <c r="V26">
        <v>2.5018764073054798E-3</v>
      </c>
      <c r="W26">
        <v>8.2712985938792401E-4</v>
      </c>
      <c r="X26">
        <v>0</v>
      </c>
      <c r="Y26">
        <v>1.4338973329509599E-3</v>
      </c>
      <c r="Z26">
        <v>3.1989763275751802E-3</v>
      </c>
      <c r="AA26">
        <v>9.791122715404701E-4</v>
      </c>
      <c r="AB26">
        <v>1.7412502176562799E-3</v>
      </c>
      <c r="AC26">
        <v>2.06398348813209E-4</v>
      </c>
      <c r="AD26">
        <v>1.2790449797484499E-3</v>
      </c>
      <c r="AE26">
        <v>2.0618556701030898E-3</v>
      </c>
      <c r="AF26" s="9">
        <v>1.2242399510304001E-3</v>
      </c>
      <c r="AG26">
        <v>9.7040271712760804E-4</v>
      </c>
      <c r="AH26">
        <v>1.5159171298635701E-3</v>
      </c>
      <c r="AI26" s="9">
        <v>1.8464785017145899E-3</v>
      </c>
      <c r="AJ26" s="9">
        <v>2.29147571035747E-4</v>
      </c>
      <c r="AK26">
        <v>1.05792118487173E-3</v>
      </c>
      <c r="AL26">
        <v>1.26614332742466E-3</v>
      </c>
      <c r="AM26">
        <v>2.6212319790301399E-3</v>
      </c>
      <c r="AN26">
        <v>2.28154232261008E-4</v>
      </c>
      <c r="AO26">
        <v>2.4461839530332701E-4</v>
      </c>
      <c r="AP26">
        <v>1.13765642775882E-3</v>
      </c>
      <c r="AQ26">
        <v>2.4424994911459402E-3</v>
      </c>
      <c r="AR26">
        <v>2.57460503218256E-2</v>
      </c>
      <c r="AS26">
        <v>6.8239921337266501E-2</v>
      </c>
      <c r="AT26">
        <v>9.5493812748073795E-2</v>
      </c>
      <c r="AU26">
        <v>8.0546741518184098E-2</v>
      </c>
      <c r="AV26">
        <v>6.8317021684897297E-2</v>
      </c>
      <c r="AW26">
        <v>2.5399999999999999E-2</v>
      </c>
      <c r="AX26">
        <v>1.97693574958814E-2</v>
      </c>
      <c r="AY26">
        <v>2.6983809714171501E-2</v>
      </c>
      <c r="AZ26">
        <v>1.25165939692775E-2</v>
      </c>
      <c r="BA26">
        <v>8.6791429346352103E-2</v>
      </c>
      <c r="BB26">
        <v>8.4130019120458893E-2</v>
      </c>
      <c r="BC26">
        <v>2.03967065868263E-2</v>
      </c>
      <c r="BD26">
        <v>5.3380782918149502E-3</v>
      </c>
      <c r="BE26">
        <v>1.8410555385087401E-3</v>
      </c>
      <c r="BF26">
        <v>4.1657384718200102E-2</v>
      </c>
      <c r="BG26">
        <v>3.9359573048699102E-2</v>
      </c>
      <c r="BH26">
        <v>6.0471976401180003E-2</v>
      </c>
      <c r="BI26">
        <v>6.9674185463659194E-2</v>
      </c>
      <c r="BJ26">
        <v>6.4260998517053896E-3</v>
      </c>
      <c r="BK26">
        <v>3.6196911196911198E-3</v>
      </c>
      <c r="BL26">
        <v>4.4996785943861202E-3</v>
      </c>
      <c r="BM26">
        <v>6.5013243438478202E-3</v>
      </c>
      <c r="BN26">
        <v>3.53356890459364E-3</v>
      </c>
      <c r="BO26">
        <v>3.6210018105008999E-3</v>
      </c>
      <c r="BP26">
        <v>2.3975065931431299E-3</v>
      </c>
      <c r="BQ26">
        <v>3.4383954154727798E-3</v>
      </c>
      <c r="BR26">
        <v>1.95121951219512E-3</v>
      </c>
      <c r="BS26">
        <v>2.5015634771732298E-3</v>
      </c>
    </row>
    <row r="27" spans="5:71" x14ac:dyDescent="0.25">
      <c r="E27">
        <v>17</v>
      </c>
      <c r="F27">
        <v>1.1907312740299301E-2</v>
      </c>
      <c r="G27">
        <v>-43.574172032064197</v>
      </c>
      <c r="H27">
        <v>-3659.1869056053401</v>
      </c>
      <c r="I27" s="8">
        <f>-Table19[[#This Row],[Eigen]]/SQRT(Table19[[#This Row],[Eigen]]^2+(Table19[[#This Row],[omega]]/(2*PI()))^2)</f>
        <v>7.4612600015138184E-2</v>
      </c>
      <c r="L27" s="3" t="s">
        <v>26</v>
      </c>
      <c r="M27">
        <v>3.5069937157916099E-2</v>
      </c>
      <c r="N27">
        <v>2.8095330362332901E-2</v>
      </c>
      <c r="O27">
        <v>7.8462142016477096E-3</v>
      </c>
      <c r="P27">
        <v>4.07073740407074E-2</v>
      </c>
      <c r="Q27">
        <v>9.2966855295068696E-3</v>
      </c>
      <c r="R27">
        <v>2.9673590504451001E-3</v>
      </c>
      <c r="S27">
        <v>3.1535793125197099E-4</v>
      </c>
      <c r="T27">
        <v>3.1675641431738998E-4</v>
      </c>
      <c r="U27">
        <v>5.9592023836809501E-3</v>
      </c>
      <c r="V27">
        <v>7.2554415811858898E-3</v>
      </c>
      <c r="W27">
        <v>1.9299696719051599E-3</v>
      </c>
      <c r="X27">
        <v>5.6593095642331595E-4</v>
      </c>
      <c r="Y27">
        <v>2.8677946659019202E-4</v>
      </c>
      <c r="Z27">
        <v>9.5969289827255297E-4</v>
      </c>
      <c r="AA27">
        <v>1.63185378590078E-3</v>
      </c>
      <c r="AB27">
        <v>5.39787567473446E-3</v>
      </c>
      <c r="AC27">
        <v>1.4447884416924699E-3</v>
      </c>
      <c r="AD27">
        <v>2.7712641227883202E-3</v>
      </c>
      <c r="AE27">
        <v>4.12371134020619E-3</v>
      </c>
      <c r="AF27" s="9">
        <v>2.040399918384E-3</v>
      </c>
      <c r="AG27">
        <v>1.4556040756914101E-3</v>
      </c>
      <c r="AH27">
        <v>2.27387569479535E-3</v>
      </c>
      <c r="AI27" s="9">
        <v>3.9567396465312599E-3</v>
      </c>
      <c r="AJ27" s="9">
        <v>4.58295142071494E-4</v>
      </c>
      <c r="AK27">
        <v>2.6448029621793201E-3</v>
      </c>
      <c r="AL27">
        <v>1.5193719929096001E-3</v>
      </c>
      <c r="AM27">
        <v>3.9318479685452202E-3</v>
      </c>
      <c r="AN27">
        <v>1.1407711613050399E-3</v>
      </c>
      <c r="AO27">
        <v>2.4461839530332701E-4</v>
      </c>
      <c r="AP27">
        <v>2.2753128555176301E-3</v>
      </c>
      <c r="AQ27">
        <v>2.4424994911459402E-3</v>
      </c>
      <c r="AR27">
        <v>3.9594304661595497E-2</v>
      </c>
      <c r="AS27">
        <v>6.0766961651917403E-2</v>
      </c>
      <c r="AT27">
        <v>4.0158767219238903E-2</v>
      </c>
      <c r="AU27">
        <v>3.5635831095923901E-2</v>
      </c>
      <c r="AV27">
        <v>6.0257148340049901E-2</v>
      </c>
      <c r="AW27">
        <v>5.0599999999999999E-2</v>
      </c>
      <c r="AX27">
        <v>4.9423393739703503E-2</v>
      </c>
      <c r="AY27">
        <v>4.8370977413551897E-2</v>
      </c>
      <c r="AZ27">
        <v>8.7236867058600401E-3</v>
      </c>
      <c r="BA27">
        <v>0.109031733116355</v>
      </c>
      <c r="BB27">
        <v>9.83337885823546E-2</v>
      </c>
      <c r="BC27">
        <v>1.44086826347305E-2</v>
      </c>
      <c r="BD27">
        <v>2.9655990510083002E-3</v>
      </c>
      <c r="BE27">
        <v>3.9889536667689499E-3</v>
      </c>
      <c r="BF27">
        <v>4.3216752060592598E-2</v>
      </c>
      <c r="BG27">
        <v>5.3368912608405601E-2</v>
      </c>
      <c r="BH27">
        <v>5.7030481809242903E-2</v>
      </c>
      <c r="BI27">
        <v>6.14035087719298E-2</v>
      </c>
      <c r="BJ27">
        <v>1.0133465150766199E-2</v>
      </c>
      <c r="BK27">
        <v>5.5501930501930504E-3</v>
      </c>
      <c r="BL27">
        <v>7.0709235054638997E-3</v>
      </c>
      <c r="BM27">
        <v>5.5381651817962901E-3</v>
      </c>
      <c r="BN27">
        <v>3.53356890459364E-4</v>
      </c>
      <c r="BO27">
        <v>6.6385033192516603E-3</v>
      </c>
      <c r="BP27">
        <v>6.2335171421721404E-3</v>
      </c>
      <c r="BQ27">
        <v>6.8767908309455596E-3</v>
      </c>
      <c r="BR27">
        <v>5.8536585365853598E-3</v>
      </c>
      <c r="BS27">
        <v>6.5666041275797404E-3</v>
      </c>
    </row>
    <row r="28" spans="5:71" x14ac:dyDescent="0.25">
      <c r="E28">
        <v>39</v>
      </c>
      <c r="F28">
        <v>3.5618565106581901E-2</v>
      </c>
      <c r="G28">
        <v>-11.205930770246299</v>
      </c>
      <c r="H28">
        <v>-314.40963717641301</v>
      </c>
      <c r="I28" s="8">
        <f>-Table19[[#This Row],[Eigen]]/SQRT(Table19[[#This Row],[Eigen]]^2+(Table19[[#This Row],[omega]]/(2*PI()))^2)</f>
        <v>0.21852767921210317</v>
      </c>
      <c r="L28" s="3" t="s">
        <v>27</v>
      </c>
      <c r="M28">
        <v>6.08149199270221E-3</v>
      </c>
      <c r="N28">
        <v>1.12381321449332E-2</v>
      </c>
      <c r="O28">
        <v>2.1380933699489998E-2</v>
      </c>
      <c r="P28">
        <v>6.8401735068401703E-3</v>
      </c>
      <c r="Q28">
        <v>1.6168148746968499E-3</v>
      </c>
      <c r="R28">
        <v>7.4183976261127599E-4</v>
      </c>
      <c r="S28">
        <v>6.3071586250394197E-4</v>
      </c>
      <c r="T28">
        <v>3.1675641431738998E-4</v>
      </c>
      <c r="U28">
        <v>9.1680036672014704E-4</v>
      </c>
      <c r="V28">
        <v>1.2509382036527399E-3</v>
      </c>
      <c r="W28">
        <v>0</v>
      </c>
      <c r="X28">
        <v>2.8296547821165797E-4</v>
      </c>
      <c r="Y28">
        <v>5.7355893318038404E-4</v>
      </c>
      <c r="Z28">
        <v>1.5994881637875901E-3</v>
      </c>
      <c r="AA28">
        <v>6.52741514360313E-4</v>
      </c>
      <c r="AB28">
        <v>1.0447501305937701E-3</v>
      </c>
      <c r="AC28">
        <v>2.06398348813209E-4</v>
      </c>
      <c r="AD28">
        <v>4.2634832658281798E-4</v>
      </c>
      <c r="AE28">
        <v>9.1638029782359701E-4</v>
      </c>
      <c r="AF28" s="9">
        <v>4.0807998367680098E-4</v>
      </c>
      <c r="AG28">
        <v>4.8520135856380402E-4</v>
      </c>
      <c r="AH28">
        <v>5.0530570995452296E-4</v>
      </c>
      <c r="AI28" s="9">
        <v>7.9134792930625204E-4</v>
      </c>
      <c r="AJ28" s="9">
        <v>2.29147571035747E-4</v>
      </c>
      <c r="AK28">
        <v>5.2896059243586402E-4</v>
      </c>
      <c r="AL28">
        <v>7.5968599645479895E-4</v>
      </c>
      <c r="AM28">
        <v>8.7374399301004795E-4</v>
      </c>
      <c r="AN28">
        <v>2.28154232261008E-4</v>
      </c>
      <c r="AO28">
        <v>2.4461839530332701E-4</v>
      </c>
      <c r="AP28">
        <v>4.5506257110352699E-4</v>
      </c>
      <c r="AQ28">
        <v>1.4247913698351301E-3</v>
      </c>
      <c r="AR28">
        <v>4.7591183928223098E-2</v>
      </c>
      <c r="AS28">
        <v>2.0648967551622401E-2</v>
      </c>
      <c r="AT28">
        <v>9.7128181181414905E-2</v>
      </c>
      <c r="AU28">
        <v>6.0776177690993402E-2</v>
      </c>
      <c r="AV28">
        <v>2.7250047975436599E-2</v>
      </c>
      <c r="AW28">
        <v>5.3800000000000001E-2</v>
      </c>
      <c r="AX28">
        <v>6.9398682042833601E-2</v>
      </c>
      <c r="AY28">
        <v>7.7953228063162103E-3</v>
      </c>
      <c r="AZ28">
        <v>2.2567798217333599E-2</v>
      </c>
      <c r="BA28">
        <v>6.2110116625983203E-2</v>
      </c>
      <c r="BB28">
        <v>5.4903031958481299E-2</v>
      </c>
      <c r="BC28">
        <v>1.7215568862275502E-2</v>
      </c>
      <c r="BD28">
        <v>7.7105575326215899E-3</v>
      </c>
      <c r="BE28">
        <v>3.3752684872660299E-3</v>
      </c>
      <c r="BF28">
        <v>1.11383381599465E-2</v>
      </c>
      <c r="BG28">
        <v>2.6684456304202801E-2</v>
      </c>
      <c r="BH28">
        <v>7.5958702064896799E-2</v>
      </c>
      <c r="BI28">
        <v>8.6215538847117801E-2</v>
      </c>
      <c r="BJ28">
        <v>2.39742956005932E-2</v>
      </c>
      <c r="BK28">
        <v>1.97876447876448E-2</v>
      </c>
      <c r="BL28">
        <v>7.0709235054638997E-3</v>
      </c>
      <c r="BM28">
        <v>1.05947507825668E-2</v>
      </c>
      <c r="BN28">
        <v>8.4805653710247307E-3</v>
      </c>
      <c r="BO28">
        <v>1.9312009656004801E-2</v>
      </c>
      <c r="BP28">
        <v>1.8221050107887798E-2</v>
      </c>
      <c r="BQ28">
        <v>1.7191977077363901E-2</v>
      </c>
      <c r="BR28">
        <v>1.52845528455285E-2</v>
      </c>
      <c r="BS28">
        <v>1.37585991244528E-2</v>
      </c>
    </row>
    <row r="29" spans="5:71" x14ac:dyDescent="0.25">
      <c r="E29">
        <v>37</v>
      </c>
      <c r="F29">
        <v>3.5618565106582602E-2</v>
      </c>
      <c r="G29">
        <v>-11.205930770246599</v>
      </c>
      <c r="H29">
        <v>314.40963717641398</v>
      </c>
      <c r="I29" s="8">
        <f>-Table19[[#This Row],[Eigen]]/SQRT(Table19[[#This Row],[Eigen]]^2+(Table19[[#This Row],[omega]]/(2*PI()))^2)</f>
        <v>0.21852767921210811</v>
      </c>
      <c r="L29" s="3" t="s">
        <v>28</v>
      </c>
      <c r="M29">
        <v>1.05412527873505E-2</v>
      </c>
      <c r="N29">
        <v>2.0344894400309999E-2</v>
      </c>
      <c r="O29">
        <v>1.19654766575128E-2</v>
      </c>
      <c r="P29">
        <v>1.2012012012012E-2</v>
      </c>
      <c r="Q29">
        <v>2.4252223120452701E-3</v>
      </c>
      <c r="R29">
        <v>7.4183976261127599E-4</v>
      </c>
      <c r="S29">
        <v>6.3071586250394197E-4</v>
      </c>
      <c r="T29">
        <v>6.3351282863477996E-4</v>
      </c>
      <c r="U29">
        <v>1.6044006417602599E-3</v>
      </c>
      <c r="V29">
        <v>2.0015011258443802E-3</v>
      </c>
      <c r="W29">
        <v>5.5141990625861604E-4</v>
      </c>
      <c r="X29">
        <v>8.4889643463497495E-4</v>
      </c>
      <c r="Y29">
        <v>5.7355893318038404E-4</v>
      </c>
      <c r="Z29">
        <v>1.2795905310300699E-3</v>
      </c>
      <c r="AA29">
        <v>1.3054830287206299E-3</v>
      </c>
      <c r="AB29">
        <v>1.3930001741250201E-3</v>
      </c>
      <c r="AC29">
        <v>4.1279669762641898E-4</v>
      </c>
      <c r="AD29">
        <v>8.5269665316563595E-4</v>
      </c>
      <c r="AE29">
        <v>1.1454753722794999E-3</v>
      </c>
      <c r="AF29" s="9">
        <v>6.1211997551520101E-4</v>
      </c>
      <c r="AG29">
        <v>4.8520135856380402E-4</v>
      </c>
      <c r="AH29">
        <v>7.5795856493178395E-4</v>
      </c>
      <c r="AI29" s="9">
        <v>1.05513057240834E-3</v>
      </c>
      <c r="AJ29" s="9">
        <v>2.29147571035747E-4</v>
      </c>
      <c r="AK29">
        <v>7.9344088865379505E-4</v>
      </c>
      <c r="AL29">
        <v>7.5968599645479895E-4</v>
      </c>
      <c r="AM29">
        <v>1.3106159895150699E-3</v>
      </c>
      <c r="AN29">
        <v>2.28154232261008E-4</v>
      </c>
      <c r="AO29">
        <v>2.4461839530332701E-4</v>
      </c>
      <c r="AP29">
        <v>6.8259385665529E-4</v>
      </c>
      <c r="AQ29">
        <v>1.8318746183594501E-3</v>
      </c>
      <c r="AR29">
        <v>2.0284766920226301E-2</v>
      </c>
      <c r="AS29">
        <v>1.08161258603737E-2</v>
      </c>
      <c r="AT29">
        <v>1.4008872285781E-2</v>
      </c>
      <c r="AU29">
        <v>2.56285086648767E-2</v>
      </c>
      <c r="AV29">
        <v>1.4776434465553601E-2</v>
      </c>
      <c r="AW29">
        <v>1.78E-2</v>
      </c>
      <c r="AX29">
        <v>8.8550247116968694E-3</v>
      </c>
      <c r="AY29">
        <v>9.9940035978413003E-3</v>
      </c>
      <c r="AZ29">
        <v>2.84468044756306E-3</v>
      </c>
      <c r="BA29">
        <v>4.20395985896393E-2</v>
      </c>
      <c r="BB29">
        <v>1.09259765091505E-2</v>
      </c>
      <c r="BC29">
        <v>1.08532934131737E-2</v>
      </c>
      <c r="BD29">
        <v>3.26215895610913E-3</v>
      </c>
      <c r="BE29">
        <v>4.6026388462718599E-3</v>
      </c>
      <c r="BF29">
        <v>6.68300289596792E-3</v>
      </c>
      <c r="BG29">
        <v>8.6724482988659105E-3</v>
      </c>
      <c r="BH29">
        <v>2.3352999016715802E-2</v>
      </c>
      <c r="BI29">
        <v>1.7293233082706801E-2</v>
      </c>
      <c r="BJ29">
        <v>4.99258526940188E-2</v>
      </c>
      <c r="BK29">
        <v>2.1476833976834E-2</v>
      </c>
      <c r="BL29">
        <v>2.5926719520034301E-2</v>
      </c>
      <c r="BM29">
        <v>2.5764507584878402E-2</v>
      </c>
      <c r="BN29">
        <v>6.5371024734982297E-2</v>
      </c>
      <c r="BO29">
        <v>6.3669281834640906E-2</v>
      </c>
      <c r="BP29">
        <v>4.5312874610405202E-2</v>
      </c>
      <c r="BQ29">
        <v>5.2148997134670499E-2</v>
      </c>
      <c r="BR29">
        <v>0.17105691056910599</v>
      </c>
      <c r="BS29">
        <v>0.14946841776110101</v>
      </c>
    </row>
    <row r="30" spans="5:71" x14ac:dyDescent="0.25">
      <c r="E30">
        <v>44</v>
      </c>
      <c r="F30">
        <v>3.9854746255009399E-2</v>
      </c>
      <c r="G30">
        <v>-5.0915569796794404</v>
      </c>
      <c r="H30">
        <v>-127.651337271161</v>
      </c>
      <c r="I30" s="8">
        <f>-Table19[[#This Row],[Eigen]]/SQRT(Table19[[#This Row],[Eigen]]^2+(Table19[[#This Row],[omega]]/(2*PI()))^2)</f>
        <v>0.24309601563952546</v>
      </c>
      <c r="L30" s="3" t="s">
        <v>29</v>
      </c>
      <c r="M30">
        <v>1.2771133184674601E-2</v>
      </c>
      <c r="N30">
        <v>2.1507459794613399E-2</v>
      </c>
      <c r="O30">
        <v>1.6869360533542599E-2</v>
      </c>
      <c r="P30">
        <v>1.51818485151818E-2</v>
      </c>
      <c r="Q30">
        <v>4.2441390460792299E-3</v>
      </c>
      <c r="R30">
        <v>1.23639960435213E-3</v>
      </c>
      <c r="S30">
        <v>6.3071586250394197E-4</v>
      </c>
      <c r="T30">
        <v>9.5026924295217E-4</v>
      </c>
      <c r="U30">
        <v>2.2920009168003702E-3</v>
      </c>
      <c r="V30">
        <v>3.0022516887665699E-3</v>
      </c>
      <c r="W30">
        <v>8.2712985938792401E-4</v>
      </c>
      <c r="X30">
        <v>1.1318619128466299E-3</v>
      </c>
      <c r="Y30">
        <v>8.6033839977057601E-4</v>
      </c>
      <c r="Z30">
        <v>1.2795905310300699E-3</v>
      </c>
      <c r="AA30">
        <v>1.63185378590078E-3</v>
      </c>
      <c r="AB30">
        <v>2.26362528295316E-3</v>
      </c>
      <c r="AC30">
        <v>4.1279669762641898E-4</v>
      </c>
      <c r="AD30">
        <v>1.49221914303986E-3</v>
      </c>
      <c r="AE30">
        <v>2.2909507445589899E-3</v>
      </c>
      <c r="AF30" s="9">
        <v>1.020199959192E-3</v>
      </c>
      <c r="AG30">
        <v>9.7040271712760804E-4</v>
      </c>
      <c r="AH30">
        <v>1.5159171298635701E-3</v>
      </c>
      <c r="AI30" s="9">
        <v>2.1102611448166699E-3</v>
      </c>
      <c r="AJ30" s="9">
        <v>4.58295142071494E-4</v>
      </c>
      <c r="AK30">
        <v>1.05792118487173E-3</v>
      </c>
      <c r="AL30">
        <v>5.0645733096986597E-4</v>
      </c>
      <c r="AM30">
        <v>2.6212319790301399E-3</v>
      </c>
      <c r="AN30">
        <v>6.8446269678302499E-4</v>
      </c>
      <c r="AO30">
        <v>2.4461839530332701E-4</v>
      </c>
      <c r="AP30">
        <v>1.59271899886234E-3</v>
      </c>
      <c r="AQ30">
        <v>4.0708324852432301E-4</v>
      </c>
      <c r="AR30">
        <v>1.0922566803198801E-2</v>
      </c>
      <c r="AS30">
        <v>6.2930186823992101E-3</v>
      </c>
      <c r="AT30">
        <v>2.47490077048798E-2</v>
      </c>
      <c r="AU30">
        <v>1.9526482792287E-3</v>
      </c>
      <c r="AV30">
        <v>9.4031855689886805E-3</v>
      </c>
      <c r="AW30">
        <v>1.54E-2</v>
      </c>
      <c r="AX30">
        <v>2.9448105436573301E-2</v>
      </c>
      <c r="AY30">
        <v>1.55906456126324E-2</v>
      </c>
      <c r="AZ30">
        <v>1.64991465958657E-2</v>
      </c>
      <c r="BA30">
        <v>3.5259018171955501E-3</v>
      </c>
      <c r="BB30">
        <v>3.2777929527451503E-2</v>
      </c>
      <c r="BC30">
        <v>1.5718562874251499E-2</v>
      </c>
      <c r="BD30">
        <v>5.9311981020166099E-3</v>
      </c>
      <c r="BE30">
        <v>2.4547407180116601E-3</v>
      </c>
      <c r="BF30">
        <v>7.1285364223657903E-3</v>
      </c>
      <c r="BG30">
        <v>1.4009339559706501E-2</v>
      </c>
      <c r="BH30">
        <v>1.6961651917404098E-2</v>
      </c>
      <c r="BI30">
        <v>1.95488721804511E-2</v>
      </c>
      <c r="BJ30">
        <v>9.9357390014829503E-2</v>
      </c>
      <c r="BK30">
        <v>0.101351351351351</v>
      </c>
      <c r="BL30">
        <v>8.5279622884079698E-2</v>
      </c>
      <c r="BM30">
        <v>9.1259330604382405E-2</v>
      </c>
      <c r="BN30">
        <v>2.8268551236749099E-2</v>
      </c>
      <c r="BO30">
        <v>4.9185274592637301E-2</v>
      </c>
      <c r="BP30">
        <v>2.1337808678973901E-2</v>
      </c>
      <c r="BQ30">
        <v>5.1002865329512898E-2</v>
      </c>
      <c r="BR30">
        <v>1.82113821138211E-2</v>
      </c>
      <c r="BS30">
        <v>4.3151969981238297E-2</v>
      </c>
    </row>
    <row r="31" spans="5:71" x14ac:dyDescent="0.25">
      <c r="E31">
        <v>43</v>
      </c>
      <c r="F31">
        <v>3.9854746255010703E-2</v>
      </c>
      <c r="G31">
        <v>-5.0915569796796101</v>
      </c>
      <c r="H31">
        <v>127.651337271161</v>
      </c>
      <c r="I31" s="8">
        <f>-Table19[[#This Row],[Eigen]]/SQRT(Table19[[#This Row],[Eigen]]^2+(Table19[[#This Row],[omega]]/(2*PI()))^2)</f>
        <v>0.24309601563953306</v>
      </c>
      <c r="L31" s="3" t="s">
        <v>30</v>
      </c>
      <c r="M31">
        <v>2.3717818771538599E-2</v>
      </c>
      <c r="N31">
        <v>1.86010463088549E-2</v>
      </c>
      <c r="O31">
        <v>2.1380933699489998E-2</v>
      </c>
      <c r="P31">
        <v>2.7360694027360698E-2</v>
      </c>
      <c r="Q31">
        <v>6.0630557801131801E-3</v>
      </c>
      <c r="R31">
        <v>1.9782393669633999E-3</v>
      </c>
      <c r="S31">
        <v>6.3071586250394197E-4</v>
      </c>
      <c r="T31">
        <v>9.5026924295217E-4</v>
      </c>
      <c r="U31">
        <v>3.8964015585606199E-3</v>
      </c>
      <c r="V31">
        <v>4.7535651738804096E-3</v>
      </c>
      <c r="W31">
        <v>1.3785497656465401E-3</v>
      </c>
      <c r="X31">
        <v>8.4889643463497495E-4</v>
      </c>
      <c r="Y31">
        <v>1.14711786636077E-3</v>
      </c>
      <c r="Z31">
        <v>1.2795905310300699E-3</v>
      </c>
      <c r="AA31">
        <v>1.63185378590078E-3</v>
      </c>
      <c r="AB31">
        <v>3.4825004353125498E-3</v>
      </c>
      <c r="AC31">
        <v>1.03199174406605E-3</v>
      </c>
      <c r="AD31">
        <v>1.9185674696226801E-3</v>
      </c>
      <c r="AE31">
        <v>2.52004581901489E-3</v>
      </c>
      <c r="AF31" s="9">
        <v>1.2242399510304001E-3</v>
      </c>
      <c r="AG31">
        <v>9.7040271712760804E-4</v>
      </c>
      <c r="AH31">
        <v>1.2632642748863099E-3</v>
      </c>
      <c r="AI31" s="9">
        <v>2.6378264310208399E-3</v>
      </c>
      <c r="AJ31" s="9">
        <v>2.29147571035747E-4</v>
      </c>
      <c r="AK31">
        <v>1.8513620735255199E-3</v>
      </c>
      <c r="AL31">
        <v>1.01291466193973E-3</v>
      </c>
      <c r="AM31">
        <v>2.4027959807776298E-3</v>
      </c>
      <c r="AN31">
        <v>6.8446269678302499E-4</v>
      </c>
      <c r="AO31">
        <v>0</v>
      </c>
      <c r="AP31">
        <v>1.36518771331058E-3</v>
      </c>
      <c r="AQ31">
        <v>2.2389578668837798E-3</v>
      </c>
      <c r="AR31">
        <v>3.90091671542813E-2</v>
      </c>
      <c r="AS31">
        <v>1.5142576204523099E-2</v>
      </c>
      <c r="AT31">
        <v>5.6735932757413003E-2</v>
      </c>
      <c r="AU31">
        <v>7.5176958750305098E-2</v>
      </c>
      <c r="AV31">
        <v>4.4521205142966799E-2</v>
      </c>
      <c r="AW31">
        <v>6.4600000000000005E-2</v>
      </c>
      <c r="AX31">
        <v>3.6655683690280098E-2</v>
      </c>
      <c r="AY31">
        <v>5.9964021587047799E-2</v>
      </c>
      <c r="AZ31">
        <v>3.7929072634174103E-2</v>
      </c>
      <c r="BA31">
        <v>7.9197179278546304E-2</v>
      </c>
      <c r="BB31">
        <v>7.4023490849494694E-2</v>
      </c>
      <c r="BC31">
        <v>3.6489520958083797E-2</v>
      </c>
      <c r="BD31">
        <v>2.6690391459074699E-3</v>
      </c>
      <c r="BE31">
        <v>3.9889536667689499E-3</v>
      </c>
      <c r="BF31">
        <v>3.0741813321452399E-2</v>
      </c>
      <c r="BG31">
        <v>3.5801645541472103E-2</v>
      </c>
      <c r="BH31">
        <v>6.2192723697148497E-2</v>
      </c>
      <c r="BI31">
        <v>3.95989974937343E-2</v>
      </c>
      <c r="BJ31">
        <v>1.97726149283243E-2</v>
      </c>
      <c r="BK31">
        <v>1.7133204633204599E-2</v>
      </c>
      <c r="BL31">
        <v>3.5568887936575998E-2</v>
      </c>
      <c r="BM31">
        <v>4.2860582711292998E-2</v>
      </c>
      <c r="BN31">
        <v>1.62544169611307E-2</v>
      </c>
      <c r="BO31">
        <v>4.4659022329511203E-2</v>
      </c>
      <c r="BP31">
        <v>4.4353871973147899E-2</v>
      </c>
      <c r="BQ31">
        <v>3.8108882521490001E-2</v>
      </c>
      <c r="BR31">
        <v>4.6504065040650397E-2</v>
      </c>
      <c r="BS31">
        <v>3.9399624765478397E-2</v>
      </c>
    </row>
    <row r="32" spans="5:71" x14ac:dyDescent="0.25">
      <c r="E32">
        <v>50</v>
      </c>
      <c r="F32">
        <v>4.3179470168326101E-2</v>
      </c>
      <c r="G32">
        <v>-2.4316483263911399</v>
      </c>
      <c r="H32">
        <v>56.262394969516301</v>
      </c>
      <c r="I32" s="8">
        <f>-Table19[[#This Row],[Eigen]]/SQRT(Table19[[#This Row],[Eigen]]^2+(Table19[[#This Row],[omega]]/(2*PI()))^2)</f>
        <v>0.26206686152454328</v>
      </c>
      <c r="L32" s="3" t="s">
        <v>31</v>
      </c>
      <c r="M32">
        <v>6.08149199270221E-3</v>
      </c>
      <c r="N32">
        <v>1.2206936640186E-2</v>
      </c>
      <c r="O32">
        <v>3.0011769321302499E-2</v>
      </c>
      <c r="P32">
        <v>6.8401735068401703E-3</v>
      </c>
      <c r="Q32">
        <v>1.4147130153597399E-3</v>
      </c>
      <c r="R32">
        <v>4.9455984174085095E-4</v>
      </c>
      <c r="S32">
        <v>9.4607379375591296E-4</v>
      </c>
      <c r="T32">
        <v>6.3351282863477996E-4</v>
      </c>
      <c r="U32">
        <v>9.1680036672014704E-4</v>
      </c>
      <c r="V32">
        <v>1.0007505629221901E-3</v>
      </c>
      <c r="W32">
        <v>2.7570995312930802E-4</v>
      </c>
      <c r="X32">
        <v>0</v>
      </c>
      <c r="Y32">
        <v>1.14711786636077E-3</v>
      </c>
      <c r="Z32">
        <v>2.2392834293026198E-3</v>
      </c>
      <c r="AA32">
        <v>6.52741514360313E-4</v>
      </c>
      <c r="AB32">
        <v>6.9650008706251103E-4</v>
      </c>
      <c r="AC32">
        <v>4.1279669762641898E-4</v>
      </c>
      <c r="AD32">
        <v>4.2634832658281798E-4</v>
      </c>
      <c r="AE32">
        <v>6.8728522336769797E-4</v>
      </c>
      <c r="AF32" s="9">
        <v>4.0807998367680098E-4</v>
      </c>
      <c r="AG32">
        <v>4.8520135856380402E-4</v>
      </c>
      <c r="AH32">
        <v>5.0530570995452296E-4</v>
      </c>
      <c r="AI32" s="9">
        <v>5.2756528620416803E-4</v>
      </c>
      <c r="AJ32" s="9">
        <v>0</v>
      </c>
      <c r="AK32">
        <v>2.6448029621793201E-4</v>
      </c>
      <c r="AL32">
        <v>1.26614332742466E-3</v>
      </c>
      <c r="AM32">
        <v>1.0921799912625601E-3</v>
      </c>
      <c r="AN32">
        <v>2.28154232261008E-4</v>
      </c>
      <c r="AO32">
        <v>2.4461839530332701E-4</v>
      </c>
      <c r="AP32">
        <v>4.5506257110352699E-4</v>
      </c>
      <c r="AQ32">
        <v>2.2389578668837798E-3</v>
      </c>
      <c r="AR32">
        <v>3.9204212990052702E-2</v>
      </c>
      <c r="AS32">
        <v>2.3008849557522099E-2</v>
      </c>
      <c r="AT32">
        <v>5.7202895166939098E-2</v>
      </c>
      <c r="AU32">
        <v>7.6397363924823103E-2</v>
      </c>
      <c r="AV32">
        <v>2.3028209556707001E-2</v>
      </c>
      <c r="AW32">
        <v>3.7600000000000001E-2</v>
      </c>
      <c r="AX32">
        <v>6.2602965403624394E-2</v>
      </c>
      <c r="AY32">
        <v>8.2550469718169095E-2</v>
      </c>
      <c r="AZ32">
        <v>4.2101270623933297E-2</v>
      </c>
      <c r="BA32">
        <v>4.5294277190127498E-2</v>
      </c>
      <c r="BB32">
        <v>5.4629882545752503E-2</v>
      </c>
      <c r="BC32">
        <v>5.4640718562874203E-2</v>
      </c>
      <c r="BD32">
        <v>7.1174377224199302E-3</v>
      </c>
      <c r="BE32">
        <v>2.7615833077631199E-3</v>
      </c>
      <c r="BF32">
        <v>4.6781020271775497E-2</v>
      </c>
      <c r="BG32">
        <v>2.2459417389370701E-2</v>
      </c>
      <c r="BH32">
        <v>5.4572271386430699E-2</v>
      </c>
      <c r="BI32">
        <v>5.5137844611528798E-2</v>
      </c>
      <c r="BJ32">
        <v>1.1369253583786499E-2</v>
      </c>
      <c r="BK32">
        <v>8.9285714285714298E-3</v>
      </c>
      <c r="BL32">
        <v>4.2639811442039897E-2</v>
      </c>
      <c r="BM32">
        <v>5.5381651817962903E-2</v>
      </c>
      <c r="BN32">
        <v>2.1201413427561801E-2</v>
      </c>
      <c r="BO32">
        <v>3.71152685576343E-2</v>
      </c>
      <c r="BP32">
        <v>4.1956365380004801E-2</v>
      </c>
      <c r="BQ32">
        <v>3.1805157593123197E-2</v>
      </c>
      <c r="BR32">
        <v>4.5528455284552802E-3</v>
      </c>
      <c r="BS32">
        <v>1.40712945590994E-2</v>
      </c>
    </row>
    <row r="33" spans="5:71" s="9" customFormat="1" x14ac:dyDescent="0.25">
      <c r="E33" s="9">
        <v>53</v>
      </c>
      <c r="F33" s="9">
        <v>4.3179470168329903E-2</v>
      </c>
      <c r="G33" s="9">
        <v>-2.4316483263913402</v>
      </c>
      <c r="H33" s="9">
        <v>-56.262394969516002</v>
      </c>
      <c r="I33" s="10">
        <f>-Table19[[#This Row],[Eigen]]/SQRT(Table19[[#This Row],[Eigen]]^2+(Table19[[#This Row],[omega]]/(2*PI()))^2)</f>
        <v>0.26206686152456471</v>
      </c>
      <c r="L33" s="11" t="s">
        <v>32</v>
      </c>
      <c r="M33" s="9">
        <v>3.8516115953780702E-3</v>
      </c>
      <c r="N33" s="9">
        <v>5.4253051734160099E-3</v>
      </c>
      <c r="O33" s="9">
        <v>4.7077285209886199E-3</v>
      </c>
      <c r="P33" s="9">
        <v>1.0510510510510499E-2</v>
      </c>
      <c r="Q33" s="9">
        <v>1.27324171382377E-2</v>
      </c>
      <c r="R33" s="9">
        <v>2.7200791295746798E-3</v>
      </c>
      <c r="S33" s="9">
        <v>9.9337748344370896E-2</v>
      </c>
      <c r="T33" s="9">
        <v>0.114349065568578</v>
      </c>
      <c r="U33" s="9">
        <v>1.03140041256016E-2</v>
      </c>
      <c r="V33" s="9">
        <v>1.9514635976982699E-2</v>
      </c>
      <c r="W33" s="9">
        <v>1.4612627515853301E-2</v>
      </c>
      <c r="X33" s="9">
        <v>6.6779852857951294E-2</v>
      </c>
      <c r="Y33" s="9">
        <v>5.7642672784628597E-2</v>
      </c>
      <c r="Z33" s="9">
        <v>9.7568777991042896E-2</v>
      </c>
      <c r="AA33" s="9">
        <v>9.8237597911227201E-2</v>
      </c>
      <c r="AB33" s="9">
        <v>1.20146265018283E-2</v>
      </c>
      <c r="AC33" s="9">
        <v>3.4262125902992803E-2</v>
      </c>
      <c r="AD33" s="9">
        <v>1.5774888083564299E-2</v>
      </c>
      <c r="AE33" s="9">
        <v>2.0389461626575001E-2</v>
      </c>
      <c r="AF33" s="9">
        <v>1.34666394613344E-2</v>
      </c>
      <c r="AG33" s="9">
        <v>3.4691897137312001E-2</v>
      </c>
      <c r="AH33" s="9">
        <v>1.81910055583628E-2</v>
      </c>
      <c r="AI33" s="9">
        <v>1.26615668689E-2</v>
      </c>
      <c r="AJ33" s="9">
        <v>2.3831347387717701E-2</v>
      </c>
      <c r="AK33" s="9">
        <v>0.114784448558582</v>
      </c>
      <c r="AL33" s="9">
        <v>0.12433527475310199</v>
      </c>
      <c r="AM33" s="9">
        <v>2.79598077763215E-2</v>
      </c>
      <c r="AN33" s="9">
        <v>7.5290896646132803E-3</v>
      </c>
      <c r="AO33" s="9">
        <v>8.3170254403131093E-3</v>
      </c>
      <c r="AP33" s="9">
        <v>5.2332195676905603E-3</v>
      </c>
      <c r="AQ33" s="9">
        <v>9.7699979645837608E-3</v>
      </c>
      <c r="AR33" s="9">
        <v>1.9504583577140599E-4</v>
      </c>
      <c r="AS33" s="9">
        <v>1.9665683382497499E-4</v>
      </c>
      <c r="AT33" s="9">
        <v>4.66962409526033E-4</v>
      </c>
      <c r="AU33" s="9">
        <v>4.8816206980717598E-4</v>
      </c>
      <c r="AV33" s="9">
        <v>3.8380349261178301E-4</v>
      </c>
      <c r="AW33" s="9">
        <v>2.0000000000000001E-4</v>
      </c>
      <c r="AX33" s="9">
        <v>4.11861614497529E-4</v>
      </c>
      <c r="AY33" s="9">
        <v>1.9988007195682601E-4</v>
      </c>
      <c r="AZ33" s="9">
        <v>3.7929072634174099E-4</v>
      </c>
      <c r="BA33" s="9">
        <v>5.4244643341469999E-4</v>
      </c>
      <c r="BB33" s="9">
        <v>2.7314941272876299E-4</v>
      </c>
      <c r="BC33" s="9">
        <v>1.87125748502994E-4</v>
      </c>
      <c r="BD33" s="9">
        <v>0</v>
      </c>
      <c r="BE33" s="9">
        <v>3.0684258975145702E-4</v>
      </c>
      <c r="BF33" s="9">
        <v>0</v>
      </c>
      <c r="BG33" s="9">
        <v>2.2237046920169001E-4</v>
      </c>
      <c r="BH33" s="9">
        <v>2.4582104228121902E-4</v>
      </c>
      <c r="BI33" s="9">
        <v>2.5062656641603999E-4</v>
      </c>
      <c r="BJ33" s="9">
        <v>2.4715768660405298E-4</v>
      </c>
      <c r="BK33" s="9">
        <v>2.4131274131274099E-4</v>
      </c>
      <c r="BL33" s="9">
        <v>4.2854081851296301E-4</v>
      </c>
      <c r="BM33" s="9">
        <v>2.40789790512882E-4</v>
      </c>
      <c r="BN33" s="9">
        <v>0</v>
      </c>
      <c r="BO33" s="9">
        <v>3.0175015087507501E-4</v>
      </c>
      <c r="BP33" s="9">
        <v>4.79501318628626E-4</v>
      </c>
      <c r="BQ33" s="9">
        <v>2.8653295128939799E-4</v>
      </c>
      <c r="BR33" s="9">
        <v>3.2520325203252E-4</v>
      </c>
      <c r="BS33" s="9">
        <v>3.12695434646654E-4</v>
      </c>
    </row>
    <row r="34" spans="5:71" x14ac:dyDescent="0.25">
      <c r="E34">
        <v>22</v>
      </c>
      <c r="F34">
        <v>7.1903011305232994E-2</v>
      </c>
      <c r="G34">
        <v>-115.226219007686</v>
      </c>
      <c r="H34">
        <v>1598.37493141563</v>
      </c>
      <c r="I34" s="8">
        <f>-Table19[[#This Row],[Eigen]]/SQRT(Table19[[#This Row],[Eigen]]^2+(Table19[[#This Row],[omega]]/(2*PI()))^2)</f>
        <v>0.41259989638080929</v>
      </c>
      <c r="L34" s="3" t="s">
        <v>33</v>
      </c>
      <c r="M34">
        <v>1.0946685586864E-2</v>
      </c>
      <c r="N34">
        <v>1.2206936640186E-2</v>
      </c>
      <c r="O34">
        <v>3.1384856806590802E-3</v>
      </c>
      <c r="P34">
        <v>2.1521521521521501E-2</v>
      </c>
      <c r="Q34">
        <v>2.54648342764753E-2</v>
      </c>
      <c r="R34">
        <v>6.1819980217606299E-3</v>
      </c>
      <c r="S34">
        <v>0.106275622831914</v>
      </c>
      <c r="T34">
        <v>9.1859360152043101E-2</v>
      </c>
      <c r="U34">
        <v>1.35228054091222E-2</v>
      </c>
      <c r="V34">
        <v>1.3259944958718999E-2</v>
      </c>
      <c r="W34">
        <v>1.5439757375241199E-2</v>
      </c>
      <c r="X34">
        <v>5.60271646859083E-2</v>
      </c>
      <c r="Y34">
        <v>6.9400630914826497E-2</v>
      </c>
      <c r="Z34">
        <v>8.8291746641074906E-2</v>
      </c>
      <c r="AA34">
        <v>9.1383812010443904E-2</v>
      </c>
      <c r="AB34">
        <v>4.8755006094375802E-2</v>
      </c>
      <c r="AC34">
        <v>3.7358101135190898E-2</v>
      </c>
      <c r="AD34">
        <v>9.5928373481134095E-3</v>
      </c>
      <c r="AE34">
        <v>3.39060710194731E-2</v>
      </c>
      <c r="AF34" s="9">
        <v>3.8767598449296098E-3</v>
      </c>
      <c r="AG34">
        <v>2.49878699660359E-2</v>
      </c>
      <c r="AH34">
        <v>1.08640727640222E-2</v>
      </c>
      <c r="AI34" s="9">
        <v>3.5083091532577201E-2</v>
      </c>
      <c r="AJ34" s="9">
        <v>1.19156736938588E-2</v>
      </c>
      <c r="AK34">
        <v>2.0364982808780699E-2</v>
      </c>
      <c r="AL34">
        <v>5.0645733096986598E-2</v>
      </c>
      <c r="AM34">
        <v>9.9606815203145502E-2</v>
      </c>
      <c r="AN34">
        <v>2.2587268993839799E-2</v>
      </c>
      <c r="AO34">
        <v>2.2749510763209399E-2</v>
      </c>
      <c r="AP34">
        <v>9.4653014789533599E-2</v>
      </c>
      <c r="AQ34">
        <v>6.2690820272745806E-2</v>
      </c>
      <c r="AR34">
        <v>1.9504583577140599E-3</v>
      </c>
      <c r="AS34">
        <v>7.8662733529990202E-4</v>
      </c>
      <c r="AT34">
        <v>8.6388045762316092E-3</v>
      </c>
      <c r="AU34">
        <v>1.04954845008543E-2</v>
      </c>
      <c r="AV34">
        <v>9.2112838226827906E-3</v>
      </c>
      <c r="AW34">
        <v>8.0000000000000002E-3</v>
      </c>
      <c r="AX34">
        <v>2.0799011532125201E-2</v>
      </c>
      <c r="AY34">
        <v>2.47851289226464E-2</v>
      </c>
      <c r="AZ34">
        <v>2.9963967380997499E-2</v>
      </c>
      <c r="BA34">
        <v>1.16625983184161E-2</v>
      </c>
      <c r="BB34">
        <v>6.2824364927615397E-3</v>
      </c>
      <c r="BC34">
        <v>2.7133233532934099E-2</v>
      </c>
      <c r="BD34">
        <v>8.8967971530249095E-4</v>
      </c>
      <c r="BE34">
        <v>2.1478981282601999E-3</v>
      </c>
      <c r="BF34">
        <v>1.6707507239919799E-2</v>
      </c>
      <c r="BG34">
        <v>1.7567267066933501E-2</v>
      </c>
      <c r="BH34">
        <v>5.6538839724680403E-3</v>
      </c>
      <c r="BI34">
        <v>5.0125313283208E-3</v>
      </c>
      <c r="BJ34">
        <v>1.28521997034108E-2</v>
      </c>
      <c r="BK34">
        <v>2.1959459459459499E-2</v>
      </c>
      <c r="BL34">
        <v>2.5712449110777798E-2</v>
      </c>
      <c r="BM34">
        <v>1.99855526125692E-2</v>
      </c>
      <c r="BN34">
        <v>5.6537102473498196E-3</v>
      </c>
      <c r="BO34">
        <v>2.5045262522631302E-2</v>
      </c>
      <c r="BP34">
        <v>2.8530328458403299E-2</v>
      </c>
      <c r="BQ34">
        <v>2.1776504297994301E-2</v>
      </c>
      <c r="BR34">
        <v>1.5934959349593499E-2</v>
      </c>
      <c r="BS34">
        <v>9.3808630393996204E-3</v>
      </c>
    </row>
    <row r="35" spans="5:71" x14ac:dyDescent="0.25">
      <c r="E35">
        <v>28</v>
      </c>
      <c r="F35">
        <v>7.1903011305237005E-2</v>
      </c>
      <c r="G35">
        <v>-115.22621900769199</v>
      </c>
      <c r="H35">
        <v>-1598.37493141563</v>
      </c>
      <c r="I35" s="8">
        <f>-Table19[[#This Row],[Eigen]]/SQRT(Table19[[#This Row],[Eigen]]^2+(Table19[[#This Row],[omega]]/(2*PI()))^2)</f>
        <v>0.41259989638082711</v>
      </c>
      <c r="L35" s="3" t="s">
        <v>34</v>
      </c>
      <c r="M35">
        <v>2.83802959659436E-3</v>
      </c>
      <c r="N35">
        <v>7.2079054446812604E-2</v>
      </c>
      <c r="O35">
        <v>5.9827383287563797E-2</v>
      </c>
      <c r="P35">
        <v>7.0070070070070104E-3</v>
      </c>
      <c r="Q35">
        <v>7.4777687954729203E-3</v>
      </c>
      <c r="R35">
        <v>1.7309594460929801E-3</v>
      </c>
      <c r="S35">
        <v>2.90129296751813E-2</v>
      </c>
      <c r="T35">
        <v>1.5204307887234699E-2</v>
      </c>
      <c r="U35">
        <v>2.7504011001604398E-3</v>
      </c>
      <c r="V35">
        <v>3.2524393294971199E-3</v>
      </c>
      <c r="W35">
        <v>7.4441687344913203E-3</v>
      </c>
      <c r="X35">
        <v>0.119694397283531</v>
      </c>
      <c r="Y35">
        <v>0.141382277028965</v>
      </c>
      <c r="Z35">
        <v>4.0307101727447198E-2</v>
      </c>
      <c r="AA35">
        <v>1.63185378590078E-2</v>
      </c>
      <c r="AB35">
        <v>1.09698763712345E-2</v>
      </c>
      <c r="AC35">
        <v>1.2796697626418999E-2</v>
      </c>
      <c r="AD35">
        <v>1.7693455553187E-2</v>
      </c>
      <c r="AE35">
        <v>1.28293241695304E-2</v>
      </c>
      <c r="AF35" s="9">
        <v>8.3656396653744199E-3</v>
      </c>
      <c r="AG35">
        <v>1.4070839398350301E-2</v>
      </c>
      <c r="AH35">
        <v>8.3375442142496203E-3</v>
      </c>
      <c r="AI35" s="9">
        <v>1.55631759430229E-2</v>
      </c>
      <c r="AJ35" s="9">
        <v>4.8120989917506901E-3</v>
      </c>
      <c r="AK35">
        <v>5.8185665167945003E-3</v>
      </c>
      <c r="AL35">
        <v>9.8759179539123793E-3</v>
      </c>
      <c r="AM35">
        <v>3.4731323722149397E-2</v>
      </c>
      <c r="AN35">
        <v>1.3232945471138499E-2</v>
      </c>
      <c r="AO35">
        <v>5.6262230919765198E-3</v>
      </c>
      <c r="AP35">
        <v>3.5722411831626902E-2</v>
      </c>
      <c r="AQ35">
        <v>2.7885202523916099E-2</v>
      </c>
      <c r="AR35">
        <v>1.5603666861712499E-3</v>
      </c>
      <c r="AS35">
        <v>5.8997050147492603E-4</v>
      </c>
      <c r="AT35">
        <v>3.7356992762082701E-3</v>
      </c>
      <c r="AU35">
        <v>4.1493775933610002E-3</v>
      </c>
      <c r="AV35">
        <v>2.8785261945883699E-3</v>
      </c>
      <c r="AW35">
        <v>2.2000000000000001E-3</v>
      </c>
      <c r="AX35">
        <v>8.8550247116968694E-3</v>
      </c>
      <c r="AY35">
        <v>1.01938836697981E-2</v>
      </c>
      <c r="AZ35">
        <v>9.8615588848852704E-3</v>
      </c>
      <c r="BA35">
        <v>3.2546786004882E-3</v>
      </c>
      <c r="BB35">
        <v>8.1944823818628804E-4</v>
      </c>
      <c r="BC35">
        <v>8.7949101796407202E-3</v>
      </c>
      <c r="BD35">
        <v>2.9655990510083001E-4</v>
      </c>
      <c r="BE35">
        <v>6.1368517950291502E-4</v>
      </c>
      <c r="BF35">
        <v>6.4602361327689897E-3</v>
      </c>
      <c r="BG35">
        <v>6.2263731376473201E-3</v>
      </c>
      <c r="BH35">
        <v>1.96656833824975E-3</v>
      </c>
      <c r="BI35">
        <v>2.0050125313283199E-3</v>
      </c>
      <c r="BJ35">
        <v>4.9431537320810699E-3</v>
      </c>
      <c r="BK35">
        <v>7.7220077220077196E-3</v>
      </c>
      <c r="BL35">
        <v>8.3565459610027894E-3</v>
      </c>
      <c r="BM35">
        <v>6.0197447628220603E-3</v>
      </c>
      <c r="BN35">
        <v>1.76678445229682E-3</v>
      </c>
      <c r="BO35">
        <v>8.1472540736270398E-3</v>
      </c>
      <c r="BP35">
        <v>9.5900263725725299E-3</v>
      </c>
      <c r="BQ35">
        <v>7.1633237822349601E-3</v>
      </c>
      <c r="BR35">
        <v>6.1788617886178801E-3</v>
      </c>
      <c r="BS35">
        <v>3.7523452157598499E-3</v>
      </c>
    </row>
    <row r="36" spans="5:71" x14ac:dyDescent="0.25">
      <c r="E36">
        <v>21</v>
      </c>
      <c r="F36">
        <v>7.4238959413367306E-2</v>
      </c>
      <c r="G36">
        <v>-118.73380185657599</v>
      </c>
      <c r="H36">
        <v>1594.93283052019</v>
      </c>
      <c r="I36" s="8">
        <f>-Table19[[#This Row],[Eigen]]/SQRT(Table19[[#This Row],[Eigen]]^2+(Table19[[#This Row],[omega]]/(2*PI()))^2)</f>
        <v>0.42368954044847312</v>
      </c>
      <c r="L36" s="3" t="s">
        <v>35</v>
      </c>
      <c r="M36">
        <v>2.2298803973241398E-3</v>
      </c>
      <c r="N36">
        <v>7.2466576244913802E-2</v>
      </c>
      <c r="O36">
        <v>6.3162024323263996E-2</v>
      </c>
      <c r="P36">
        <v>7.0070070070070104E-3</v>
      </c>
      <c r="Q36">
        <v>6.4672594987873902E-3</v>
      </c>
      <c r="R36">
        <v>1.9782393669633999E-3</v>
      </c>
      <c r="S36">
        <v>1.70293282876064E-2</v>
      </c>
      <c r="T36">
        <v>3.0408615774469398E-2</v>
      </c>
      <c r="U36">
        <v>2.7504011001604398E-3</v>
      </c>
      <c r="V36">
        <v>6.2546910182637002E-3</v>
      </c>
      <c r="W36">
        <v>1.9299696719051599E-3</v>
      </c>
      <c r="X36">
        <v>0.13865308432371201</v>
      </c>
      <c r="Y36">
        <v>0.11901347863493</v>
      </c>
      <c r="Z36">
        <v>1.31158029430582E-2</v>
      </c>
      <c r="AA36">
        <v>4.3733681462141002E-2</v>
      </c>
      <c r="AB36">
        <v>1.1840501480062699E-2</v>
      </c>
      <c r="AC36">
        <v>1.48606811145511E-2</v>
      </c>
      <c r="AD36">
        <v>1.4709017267107201E-2</v>
      </c>
      <c r="AE36">
        <v>2.0847651775486802E-2</v>
      </c>
      <c r="AF36" s="9">
        <v>4.8969598041216098E-3</v>
      </c>
      <c r="AG36">
        <v>2.2319262493935E-2</v>
      </c>
      <c r="AH36">
        <v>1.3895907023749401E-2</v>
      </c>
      <c r="AI36" s="9">
        <v>1.23977842257979E-2</v>
      </c>
      <c r="AJ36" s="9">
        <v>8.7076076993583898E-3</v>
      </c>
      <c r="AK36">
        <v>5.4747421317111897E-2</v>
      </c>
      <c r="AL36">
        <v>4.5834388452772899E-2</v>
      </c>
      <c r="AM36">
        <v>1.20139799038882E-2</v>
      </c>
      <c r="AN36">
        <v>1.36892539356605E-3</v>
      </c>
      <c r="AO36">
        <v>3.4246575342465699E-3</v>
      </c>
      <c r="AP36">
        <v>2.0477815699658699E-3</v>
      </c>
      <c r="AQ36">
        <v>1.56727050681864E-2</v>
      </c>
      <c r="AR36">
        <v>9.7522917885703203E-4</v>
      </c>
      <c r="AS36">
        <v>5.8997050147492603E-4</v>
      </c>
      <c r="AT36">
        <v>2.8017744571562E-3</v>
      </c>
      <c r="AU36">
        <v>3.4171344886502301E-3</v>
      </c>
      <c r="AV36">
        <v>2.1109192093648099E-3</v>
      </c>
      <c r="AW36">
        <v>1.8E-3</v>
      </c>
      <c r="AX36">
        <v>6.7957166392092301E-3</v>
      </c>
      <c r="AY36">
        <v>7.9952028782730392E-3</v>
      </c>
      <c r="AZ36">
        <v>7.5858145268348203E-3</v>
      </c>
      <c r="BA36">
        <v>2.4410089503661501E-3</v>
      </c>
      <c r="BB36">
        <v>8.1944823818628804E-4</v>
      </c>
      <c r="BC36">
        <v>6.7365269461077803E-3</v>
      </c>
      <c r="BD36">
        <v>2.9655990510083001E-4</v>
      </c>
      <c r="BE36">
        <v>3.0684258975145702E-4</v>
      </c>
      <c r="BF36">
        <v>5.12363555357541E-3</v>
      </c>
      <c r="BG36">
        <v>4.8921503224371799E-3</v>
      </c>
      <c r="BH36">
        <v>1.47492625368732E-3</v>
      </c>
      <c r="BI36">
        <v>1.50375939849624E-3</v>
      </c>
      <c r="BJ36">
        <v>3.7073652990607998E-3</v>
      </c>
      <c r="BK36">
        <v>6.0328185328185303E-3</v>
      </c>
      <c r="BL36">
        <v>6.4281122776944496E-3</v>
      </c>
      <c r="BM36">
        <v>4.57500601974476E-3</v>
      </c>
      <c r="BN36">
        <v>1.4134275618374601E-3</v>
      </c>
      <c r="BO36">
        <v>6.3367531683765797E-3</v>
      </c>
      <c r="BP36">
        <v>7.4322704387437101E-3</v>
      </c>
      <c r="BQ36">
        <v>5.4441260744985702E-3</v>
      </c>
      <c r="BR36">
        <v>4.5528455284552802E-3</v>
      </c>
      <c r="BS36">
        <v>2.81425891181989E-3</v>
      </c>
    </row>
    <row r="37" spans="5:71" x14ac:dyDescent="0.25">
      <c r="E37">
        <v>27</v>
      </c>
      <c r="F37">
        <v>7.4238959413369707E-2</v>
      </c>
      <c r="G37">
        <v>-118.73380185658</v>
      </c>
      <c r="H37">
        <v>-1594.93283052019</v>
      </c>
      <c r="I37" s="8">
        <f>-Table19[[#This Row],[Eigen]]/SQRT(Table19[[#This Row],[Eigen]]^2+(Table19[[#This Row],[omega]]/(2*PI()))^2)</f>
        <v>0.42368954044848489</v>
      </c>
      <c r="L37" s="3" t="s">
        <v>36</v>
      </c>
      <c r="M37">
        <v>4.45976079464829E-3</v>
      </c>
      <c r="N37">
        <v>9.6880449525285801E-3</v>
      </c>
      <c r="O37">
        <v>5.1000392310710102E-3</v>
      </c>
      <c r="P37">
        <v>1.01768435101768E-2</v>
      </c>
      <c r="Q37">
        <v>8.6903799514955506E-3</v>
      </c>
      <c r="R37">
        <v>2.2255192878338301E-3</v>
      </c>
      <c r="S37">
        <v>0.123304951119521</v>
      </c>
      <c r="T37">
        <v>0.109597719353817</v>
      </c>
      <c r="U37">
        <v>4.3548017419207004E-3</v>
      </c>
      <c r="V37">
        <v>8.7565674255691804E-3</v>
      </c>
      <c r="W37">
        <v>4.4113592500689301E-3</v>
      </c>
      <c r="X37">
        <v>1.9241652518392799E-2</v>
      </c>
      <c r="Y37">
        <v>3.7854889589905398E-2</v>
      </c>
      <c r="Z37">
        <v>0.123480486244402</v>
      </c>
      <c r="AA37">
        <v>0.12630548302872099</v>
      </c>
      <c r="AB37">
        <v>1.8283127285390902E-2</v>
      </c>
      <c r="AC37">
        <v>2.14654282765738E-2</v>
      </c>
      <c r="AD37">
        <v>2.2596461308889398E-2</v>
      </c>
      <c r="AE37">
        <v>1.1912943871706799E-2</v>
      </c>
      <c r="AF37" s="9">
        <v>3.0605998775759999E-3</v>
      </c>
      <c r="AG37">
        <v>2.62008733624454E-2</v>
      </c>
      <c r="AH37">
        <v>2.24861040929763E-2</v>
      </c>
      <c r="AI37" s="9">
        <v>9.2323925085729397E-3</v>
      </c>
      <c r="AJ37" s="9">
        <v>1.0311640696608599E-2</v>
      </c>
      <c r="AK37">
        <v>0.103940756413647</v>
      </c>
      <c r="AL37">
        <v>0.10964801215497599</v>
      </c>
      <c r="AM37">
        <v>2.1625163826998701E-2</v>
      </c>
      <c r="AN37">
        <v>5.4757015742641999E-3</v>
      </c>
      <c r="AO37">
        <v>2.9354207436399198E-3</v>
      </c>
      <c r="AP37">
        <v>9.78384527872583E-3</v>
      </c>
      <c r="AQ37">
        <v>1.16018725829432E-2</v>
      </c>
      <c r="AR37">
        <v>7.8018334308562495E-4</v>
      </c>
      <c r="AS37">
        <v>1.9665683382497499E-4</v>
      </c>
      <c r="AT37">
        <v>3.0352556619192201E-3</v>
      </c>
      <c r="AU37">
        <v>3.6612155235538199E-3</v>
      </c>
      <c r="AV37">
        <v>3.0704279408942602E-3</v>
      </c>
      <c r="AW37">
        <v>3.0000000000000001E-3</v>
      </c>
      <c r="AX37">
        <v>7.4135090609555197E-3</v>
      </c>
      <c r="AY37">
        <v>8.7947231661003392E-3</v>
      </c>
      <c r="AZ37">
        <v>1.0620140337568701E-2</v>
      </c>
      <c r="BA37">
        <v>4.0683482506102498E-3</v>
      </c>
      <c r="BB37">
        <v>2.1851953018301E-3</v>
      </c>
      <c r="BC37">
        <v>9.54341317365269E-3</v>
      </c>
      <c r="BD37">
        <v>2.9655990510083001E-4</v>
      </c>
      <c r="BE37">
        <v>3.0684258975145702E-4</v>
      </c>
      <c r="BF37">
        <v>5.7919358431722003E-3</v>
      </c>
      <c r="BG37">
        <v>6.2263731376473201E-3</v>
      </c>
      <c r="BH37">
        <v>1.96656833824975E-3</v>
      </c>
      <c r="BI37">
        <v>1.7543859649122801E-3</v>
      </c>
      <c r="BJ37">
        <v>4.4488383588729601E-3</v>
      </c>
      <c r="BK37">
        <v>7.7220077220077196E-3</v>
      </c>
      <c r="BL37">
        <v>8.99935718877223E-3</v>
      </c>
      <c r="BM37">
        <v>7.2236937153864703E-3</v>
      </c>
      <c r="BN37">
        <v>2.1201413427561801E-3</v>
      </c>
      <c r="BO37">
        <v>8.7507543753771906E-3</v>
      </c>
      <c r="BP37">
        <v>1.00695276912012E-2</v>
      </c>
      <c r="BQ37">
        <v>7.7363896848137497E-3</v>
      </c>
      <c r="BR37">
        <v>5.5284552845528499E-3</v>
      </c>
      <c r="BS37">
        <v>3.1269543464665399E-3</v>
      </c>
    </row>
    <row r="38" spans="5:71" x14ac:dyDescent="0.25">
      <c r="E38">
        <v>49</v>
      </c>
      <c r="F38">
        <v>7.9987129772155399E-2</v>
      </c>
      <c r="G38">
        <v>-4.5536002023951001</v>
      </c>
      <c r="H38">
        <v>56.746754240368098</v>
      </c>
      <c r="I38" s="8">
        <f>-Table19[[#This Row],[Eigen]]/SQRT(Table19[[#This Row],[Eigen]]^2+(Table19[[#This Row],[omega]]/(2*PI()))^2)</f>
        <v>0.45020377508820292</v>
      </c>
      <c r="L38" s="3" t="s">
        <v>37</v>
      </c>
      <c r="M38">
        <v>1.21629839854044E-3</v>
      </c>
      <c r="N38">
        <v>5.6190660724665803E-3</v>
      </c>
      <c r="O38">
        <v>5.2961945861122002E-3</v>
      </c>
      <c r="P38">
        <v>3.6703370036703402E-3</v>
      </c>
      <c r="Q38">
        <v>4.0420371867421201E-3</v>
      </c>
      <c r="R38">
        <v>7.4183976261127599E-4</v>
      </c>
      <c r="S38">
        <v>0.116367076631977</v>
      </c>
      <c r="T38">
        <v>0.130186886284447</v>
      </c>
      <c r="U38">
        <v>3.6672014668805899E-3</v>
      </c>
      <c r="V38">
        <v>6.7550662997247898E-3</v>
      </c>
      <c r="W38">
        <v>5.5141990625861602E-3</v>
      </c>
      <c r="X38">
        <v>3.6502546689303902E-2</v>
      </c>
      <c r="Y38">
        <v>1.5772870662460602E-2</v>
      </c>
      <c r="Z38">
        <v>0.13147792706333999</v>
      </c>
      <c r="AA38">
        <v>0.13087467362924299</v>
      </c>
      <c r="AB38">
        <v>4.3531255441406902E-3</v>
      </c>
      <c r="AC38">
        <v>5.3663570691434501E-3</v>
      </c>
      <c r="AD38">
        <v>1.0445534001279001E-2</v>
      </c>
      <c r="AE38">
        <v>1.7411225658648301E-2</v>
      </c>
      <c r="AF38" s="9">
        <v>1.48949194042032E-2</v>
      </c>
      <c r="AG38">
        <v>1.2857836001940799E-2</v>
      </c>
      <c r="AH38">
        <v>1.84436584133401E-2</v>
      </c>
      <c r="AI38" s="9">
        <v>1.79372197309417E-2</v>
      </c>
      <c r="AJ38" s="9">
        <v>1.3290559120073301E-2</v>
      </c>
      <c r="AK38">
        <v>2.67125099180111E-2</v>
      </c>
      <c r="AL38">
        <v>3.5198784502405697E-2</v>
      </c>
      <c r="AM38">
        <v>7.8855395369156797E-2</v>
      </c>
      <c r="AN38">
        <v>2.07620351357518E-2</v>
      </c>
      <c r="AO38">
        <v>1.4677103718199601E-2</v>
      </c>
      <c r="AP38">
        <v>6.93970420932878E-2</v>
      </c>
      <c r="AQ38">
        <v>4.92570730714431E-2</v>
      </c>
      <c r="AR38">
        <v>0</v>
      </c>
      <c r="AS38">
        <v>0</v>
      </c>
      <c r="AT38">
        <v>0</v>
      </c>
      <c r="AU38">
        <v>2.4408103490358799E-4</v>
      </c>
      <c r="AV38">
        <v>1.9190174630589099E-4</v>
      </c>
      <c r="AW38">
        <v>2.0000000000000001E-4</v>
      </c>
      <c r="AX38">
        <v>2.0593080724876401E-4</v>
      </c>
      <c r="AY38">
        <v>1.9988007195682601E-4</v>
      </c>
      <c r="AZ38">
        <v>1.8964536317087101E-4</v>
      </c>
      <c r="BA38">
        <v>2.7122321670735E-4</v>
      </c>
      <c r="BB38">
        <v>2.7314941272876299E-4</v>
      </c>
      <c r="BC38">
        <v>1.87125748502994E-4</v>
      </c>
      <c r="BD38">
        <v>0</v>
      </c>
      <c r="BE38">
        <v>0</v>
      </c>
      <c r="BF38">
        <v>2.22766763198931E-4</v>
      </c>
      <c r="BG38">
        <v>2.2237046920169001E-4</v>
      </c>
      <c r="BH38">
        <v>0</v>
      </c>
      <c r="BI38">
        <v>0</v>
      </c>
      <c r="BJ38">
        <v>0</v>
      </c>
      <c r="BK38">
        <v>2.4131274131274099E-4</v>
      </c>
      <c r="BL38">
        <v>2.14270409256482E-4</v>
      </c>
      <c r="BM38">
        <v>2.40789790512882E-4</v>
      </c>
      <c r="BN38">
        <v>0</v>
      </c>
      <c r="BO38">
        <v>3.0175015087507501E-4</v>
      </c>
      <c r="BP38">
        <v>2.39750659314313E-4</v>
      </c>
      <c r="BQ38">
        <v>2.8653295128939799E-4</v>
      </c>
      <c r="BR38">
        <v>0</v>
      </c>
      <c r="BS38">
        <v>0</v>
      </c>
    </row>
    <row r="39" spans="5:71" x14ac:dyDescent="0.25">
      <c r="E39">
        <v>52</v>
      </c>
      <c r="F39">
        <v>7.9987129772160201E-2</v>
      </c>
      <c r="G39">
        <v>-4.5536002023952902</v>
      </c>
      <c r="H39">
        <v>-56.746754240367103</v>
      </c>
      <c r="I39" s="8">
        <f>-Table19[[#This Row],[Eigen]]/SQRT(Table19[[#This Row],[Eigen]]^2+(Table19[[#This Row],[omega]]/(2*PI()))^2)</f>
        <v>0.45020377508822423</v>
      </c>
      <c r="L39" s="3" t="s">
        <v>38</v>
      </c>
      <c r="M39">
        <v>3.8516115953780702E-3</v>
      </c>
      <c r="N39">
        <v>2.77078085642317E-2</v>
      </c>
      <c r="O39">
        <v>2.21655551196548E-2</v>
      </c>
      <c r="P39">
        <v>9.0090090090090107E-3</v>
      </c>
      <c r="Q39">
        <v>1.1115602263540801E-2</v>
      </c>
      <c r="R39">
        <v>2.47279920870425E-3</v>
      </c>
      <c r="S39">
        <v>5.83412172816146E-2</v>
      </c>
      <c r="T39">
        <v>5.28983211910041E-2</v>
      </c>
      <c r="U39">
        <v>6.4176025670410301E-3</v>
      </c>
      <c r="V39">
        <v>1.30097573179885E-2</v>
      </c>
      <c r="W39">
        <v>1.15798180314309E-2</v>
      </c>
      <c r="X39">
        <v>2.37691001697793E-2</v>
      </c>
      <c r="Y39">
        <v>6.6819615715514799E-2</v>
      </c>
      <c r="Z39">
        <v>2.8790786948176602E-3</v>
      </c>
      <c r="AA39">
        <v>2.0887728459529999E-2</v>
      </c>
      <c r="AB39">
        <v>1.1840501480062699E-2</v>
      </c>
      <c r="AC39">
        <v>3.7151702786377701E-2</v>
      </c>
      <c r="AD39">
        <v>4.7324664250692802E-2</v>
      </c>
      <c r="AE39">
        <v>3.6884306987399799E-2</v>
      </c>
      <c r="AF39" s="9">
        <v>4.4480718220771299E-2</v>
      </c>
      <c r="AG39">
        <v>4.87627365356623E-2</v>
      </c>
      <c r="AH39">
        <v>1.9454269833249101E-2</v>
      </c>
      <c r="AI39" s="9">
        <v>2.9016090741229201E-2</v>
      </c>
      <c r="AJ39" s="9">
        <v>1.5811182401466499E-2</v>
      </c>
      <c r="AK39">
        <v>0.15366305210261799</v>
      </c>
      <c r="AL39">
        <v>0.118764244112434</v>
      </c>
      <c r="AM39">
        <v>3.2983835736129299E-2</v>
      </c>
      <c r="AN39">
        <v>5.2475473420031896E-3</v>
      </c>
      <c r="AO39">
        <v>1.4677103718199599E-3</v>
      </c>
      <c r="AP39">
        <v>5.9158134243458499E-3</v>
      </c>
      <c r="AQ39">
        <v>1.1194789334418901E-2</v>
      </c>
      <c r="AR39">
        <v>5.8513750731421896E-4</v>
      </c>
      <c r="AS39">
        <v>1.9665683382497499E-4</v>
      </c>
      <c r="AT39">
        <v>1.1674060238150801E-3</v>
      </c>
      <c r="AU39">
        <v>9.7632413961435197E-4</v>
      </c>
      <c r="AV39">
        <v>7.6760698522356603E-4</v>
      </c>
      <c r="AW39">
        <v>5.9999999999999995E-4</v>
      </c>
      <c r="AX39">
        <v>2.4711696869851702E-3</v>
      </c>
      <c r="AY39">
        <v>2.3985608634819102E-3</v>
      </c>
      <c r="AZ39">
        <v>2.6550350843921899E-3</v>
      </c>
      <c r="BA39">
        <v>8.1366965012205097E-4</v>
      </c>
      <c r="BB39">
        <v>0</v>
      </c>
      <c r="BC39">
        <v>2.2455089820359298E-3</v>
      </c>
      <c r="BD39">
        <v>2.9655990510083001E-4</v>
      </c>
      <c r="BE39">
        <v>3.0684258975145702E-4</v>
      </c>
      <c r="BF39">
        <v>1.55936734239252E-3</v>
      </c>
      <c r="BG39">
        <v>1.55659328441183E-3</v>
      </c>
      <c r="BH39">
        <v>7.3746312684365802E-4</v>
      </c>
      <c r="BI39">
        <v>5.0125313283207998E-4</v>
      </c>
      <c r="BJ39">
        <v>1.48294611962432E-3</v>
      </c>
      <c r="BK39">
        <v>2.1718146718146701E-3</v>
      </c>
      <c r="BL39">
        <v>2.3569745018213002E-3</v>
      </c>
      <c r="BM39">
        <v>1.4447387430772899E-3</v>
      </c>
      <c r="BN39">
        <v>3.53356890459364E-4</v>
      </c>
      <c r="BO39">
        <v>2.1122510561255299E-3</v>
      </c>
      <c r="BP39">
        <v>2.63725725245744E-3</v>
      </c>
      <c r="BQ39">
        <v>1.7191977077363899E-3</v>
      </c>
      <c r="BR39">
        <v>1.6260162601626001E-3</v>
      </c>
      <c r="BS39">
        <v>9.3808630393996302E-4</v>
      </c>
    </row>
    <row r="40" spans="5:71" x14ac:dyDescent="0.25">
      <c r="E40">
        <v>35</v>
      </c>
      <c r="F40">
        <v>9.5913385143141697E-2</v>
      </c>
      <c r="G40">
        <v>-37.568865653354301</v>
      </c>
      <c r="H40">
        <v>389.88991209495299</v>
      </c>
      <c r="I40" s="8">
        <f>-Table19[[#This Row],[Eigen]]/SQRT(Table19[[#This Row],[Eigen]]^2+(Table19[[#This Row],[omega]]/(2*PI()))^2)</f>
        <v>0.51790889001450002</v>
      </c>
      <c r="L40" s="3" t="s">
        <v>39</v>
      </c>
      <c r="M40">
        <v>5.6760591931887304E-3</v>
      </c>
      <c r="N40">
        <v>1.6469676419298598E-2</v>
      </c>
      <c r="O40">
        <v>1.25539427226363E-2</v>
      </c>
      <c r="P40">
        <v>1.4347681014347699E-2</v>
      </c>
      <c r="Q40">
        <v>1.8997574777688001E-2</v>
      </c>
      <c r="R40">
        <v>3.9564787339268102E-3</v>
      </c>
      <c r="S40">
        <v>5.3295490381583099E-2</v>
      </c>
      <c r="T40">
        <v>5.89166930630345E-2</v>
      </c>
      <c r="U40">
        <v>1.03140041256016E-2</v>
      </c>
      <c r="V40">
        <v>1.0507880910683E-2</v>
      </c>
      <c r="W40">
        <v>1.76454370002757E-2</v>
      </c>
      <c r="X40">
        <v>6.1686474250141503E-2</v>
      </c>
      <c r="Y40">
        <v>2.0074562661313501E-2</v>
      </c>
      <c r="Z40">
        <v>1.69545745361484E-2</v>
      </c>
      <c r="AA40">
        <v>2.9373368146214099E-3</v>
      </c>
      <c r="AB40">
        <v>2.19397527424691E-2</v>
      </c>
      <c r="AC40">
        <v>3.32301341589267E-2</v>
      </c>
      <c r="AD40">
        <v>1.66275847367299E-2</v>
      </c>
      <c r="AE40">
        <v>3.6426116838488003E-2</v>
      </c>
      <c r="AF40" s="9">
        <v>2.4892879004284801E-2</v>
      </c>
      <c r="AG40">
        <v>3.2023289665211098E-2</v>
      </c>
      <c r="AH40">
        <v>2.1728145528044501E-2</v>
      </c>
      <c r="AI40" s="9">
        <v>2.6905829596412599E-2</v>
      </c>
      <c r="AJ40" s="9">
        <v>1.0082493125572901E-2</v>
      </c>
      <c r="AK40">
        <v>4.76064533192277E-2</v>
      </c>
      <c r="AL40">
        <v>2.91212965307673E-2</v>
      </c>
      <c r="AM40">
        <v>0.108125819134993</v>
      </c>
      <c r="AN40">
        <v>3.8558065252110398E-2</v>
      </c>
      <c r="AO40">
        <v>2.3972602739725998E-2</v>
      </c>
      <c r="AP40">
        <v>0.14106939704209301</v>
      </c>
      <c r="AQ40">
        <v>7.6938733971097101E-2</v>
      </c>
      <c r="AR40">
        <v>3.7058708796567199E-3</v>
      </c>
      <c r="AS40">
        <v>1.5732546705997999E-3</v>
      </c>
      <c r="AT40">
        <v>9.1057669857576504E-3</v>
      </c>
      <c r="AU40">
        <v>1.04954845008543E-2</v>
      </c>
      <c r="AV40">
        <v>6.7165611207061996E-3</v>
      </c>
      <c r="AW40">
        <v>5.5999999999999999E-3</v>
      </c>
      <c r="AX40">
        <v>2.16227347611203E-2</v>
      </c>
      <c r="AY40">
        <v>2.51848890665601E-2</v>
      </c>
      <c r="AZ40">
        <v>2.4274606485871399E-2</v>
      </c>
      <c r="BA40">
        <v>8.1366965012205101E-3</v>
      </c>
      <c r="BB40">
        <v>2.4583447145588599E-3</v>
      </c>
      <c r="BC40">
        <v>2.17065868263473E-2</v>
      </c>
      <c r="BD40">
        <v>5.9311981020166099E-4</v>
      </c>
      <c r="BE40">
        <v>1.53421294875729E-3</v>
      </c>
      <c r="BF40">
        <v>1.6039206950323001E-2</v>
      </c>
      <c r="BG40">
        <v>1.5343562374916599E-2</v>
      </c>
      <c r="BH40">
        <v>4.4247787610619503E-3</v>
      </c>
      <c r="BI40">
        <v>5.0125313283208E-3</v>
      </c>
      <c r="BJ40">
        <v>1.18635689569946E-2</v>
      </c>
      <c r="BK40">
        <v>1.9063706563706598E-2</v>
      </c>
      <c r="BL40">
        <v>2.0569959288622201E-2</v>
      </c>
      <c r="BM40">
        <v>1.49289670117987E-2</v>
      </c>
      <c r="BN40">
        <v>4.2402826855123697E-3</v>
      </c>
      <c r="BO40">
        <v>2.0217260108630099E-2</v>
      </c>
      <c r="BP40">
        <v>2.39750659314313E-2</v>
      </c>
      <c r="BQ40">
        <v>1.7765042979942702E-2</v>
      </c>
      <c r="BR40">
        <v>1.49593495934959E-2</v>
      </c>
      <c r="BS40">
        <v>8.7554721701063199E-3</v>
      </c>
    </row>
    <row r="41" spans="5:71" x14ac:dyDescent="0.25">
      <c r="E41">
        <v>36</v>
      </c>
      <c r="F41">
        <v>9.5913385143143695E-2</v>
      </c>
      <c r="G41">
        <v>-37.568865653355097</v>
      </c>
      <c r="H41">
        <v>-389.88991209495299</v>
      </c>
      <c r="I41" s="8">
        <f>-Table19[[#This Row],[Eigen]]/SQRT(Table19[[#This Row],[Eigen]]^2+(Table19[[#This Row],[omega]]/(2*PI()))^2)</f>
        <v>0.51790889001450802</v>
      </c>
      <c r="L41" s="3" t="s">
        <v>40</v>
      </c>
      <c r="M41">
        <v>4.6624771944050302E-3</v>
      </c>
      <c r="N41">
        <v>5.4253051734160099E-3</v>
      </c>
      <c r="O41">
        <v>3.5307963907414701E-3</v>
      </c>
      <c r="P41">
        <v>8.5085085085085093E-3</v>
      </c>
      <c r="Q41">
        <v>1.29345189975748E-2</v>
      </c>
      <c r="R41">
        <v>3.4619188921859601E-3</v>
      </c>
      <c r="S41">
        <v>3.46893724377168E-3</v>
      </c>
      <c r="T41">
        <v>5.3848590433956296E-3</v>
      </c>
      <c r="U41">
        <v>6.1884024753609901E-3</v>
      </c>
      <c r="V41">
        <v>1.3259944958718999E-2</v>
      </c>
      <c r="W41">
        <v>9.0984284532671603E-3</v>
      </c>
      <c r="X41">
        <v>3.3955857385398998E-3</v>
      </c>
      <c r="Y41">
        <v>4.8752509320332702E-3</v>
      </c>
      <c r="Z41">
        <v>1.0236724248240601E-2</v>
      </c>
      <c r="AA41">
        <v>3.2637075718015699E-4</v>
      </c>
      <c r="AB41">
        <v>7.4873759359219902E-3</v>
      </c>
      <c r="AC41">
        <v>5.7585139318885398E-2</v>
      </c>
      <c r="AD41">
        <v>6.4804945640588404E-2</v>
      </c>
      <c r="AE41">
        <v>9.3928980526918698E-2</v>
      </c>
      <c r="AF41" s="9">
        <v>3.8155478473780903E-2</v>
      </c>
      <c r="AG41">
        <v>8.83066472586123E-2</v>
      </c>
      <c r="AH41">
        <v>8.7670540677109707E-2</v>
      </c>
      <c r="AI41" s="9">
        <v>0.114217884463202</v>
      </c>
      <c r="AJ41" s="9">
        <v>9.3263061411548998E-2</v>
      </c>
      <c r="AK41">
        <v>2.8828352287754599E-2</v>
      </c>
      <c r="AL41">
        <v>3.3426183844011102E-2</v>
      </c>
      <c r="AM41">
        <v>4.1502839667977298E-3</v>
      </c>
      <c r="AN41">
        <v>7.30093543235227E-3</v>
      </c>
      <c r="AO41">
        <v>9.5401174168297399E-3</v>
      </c>
      <c r="AP41">
        <v>2.5938566552900999E-2</v>
      </c>
      <c r="AQ41">
        <v>1.22124974557297E-2</v>
      </c>
      <c r="AR41">
        <v>7.8018334308562495E-4</v>
      </c>
      <c r="AS41">
        <v>5.8997050147492603E-4</v>
      </c>
      <c r="AT41">
        <v>3.2687368666822298E-3</v>
      </c>
      <c r="AU41">
        <v>3.6612155235538199E-3</v>
      </c>
      <c r="AV41">
        <v>3.6461331798119398E-3</v>
      </c>
      <c r="AW41">
        <v>2.8E-3</v>
      </c>
      <c r="AX41">
        <v>7.6194398682042797E-3</v>
      </c>
      <c r="AY41">
        <v>8.9946032380571698E-3</v>
      </c>
      <c r="AZ41">
        <v>1.0999431063910501E-2</v>
      </c>
      <c r="BA41">
        <v>4.3395714673175999E-3</v>
      </c>
      <c r="BB41">
        <v>2.1851953018301E-3</v>
      </c>
      <c r="BC41">
        <v>9.9176646706586793E-3</v>
      </c>
      <c r="BD41">
        <v>1.7793594306049799E-3</v>
      </c>
      <c r="BE41">
        <v>2.1478981282601999E-3</v>
      </c>
      <c r="BF41">
        <v>6.0147026063711298E-3</v>
      </c>
      <c r="BG41">
        <v>6.4487436068490101E-3</v>
      </c>
      <c r="BH41">
        <v>1.96656833824975E-3</v>
      </c>
      <c r="BI41">
        <v>1.7543859649122801E-3</v>
      </c>
      <c r="BJ41">
        <v>4.6959960454770102E-3</v>
      </c>
      <c r="BK41">
        <v>7.9633204633204595E-3</v>
      </c>
      <c r="BL41">
        <v>9.4278980072851903E-3</v>
      </c>
      <c r="BM41">
        <v>7.2236937153864703E-3</v>
      </c>
      <c r="BN41">
        <v>2.1201413427561801E-3</v>
      </c>
      <c r="BO41">
        <v>9.0525045262522599E-3</v>
      </c>
      <c r="BP41">
        <v>1.05490290098298E-2</v>
      </c>
      <c r="BQ41">
        <v>7.7363896848137497E-3</v>
      </c>
      <c r="BR41">
        <v>5.8536585365853598E-3</v>
      </c>
      <c r="BS41">
        <v>3.4396497811132001E-3</v>
      </c>
    </row>
    <row r="42" spans="5:71" x14ac:dyDescent="0.25">
      <c r="E42">
        <v>42</v>
      </c>
      <c r="F42">
        <v>0.116579211944217</v>
      </c>
      <c r="G42">
        <v>-30.640132300876399</v>
      </c>
      <c r="H42">
        <v>-261.03461239163698</v>
      </c>
      <c r="I42" s="8">
        <f>-Table19[[#This Row],[Eigen]]/SQRT(Table19[[#This Row],[Eigen]]^2+(Table19[[#This Row],[omega]]/(2*PI()))^2)</f>
        <v>0.59355133598881538</v>
      </c>
      <c r="L42" s="3" t="s">
        <v>41</v>
      </c>
      <c r="M42">
        <v>3.64889519562133E-3</v>
      </c>
      <c r="N42">
        <v>6.3941096686688601E-3</v>
      </c>
      <c r="O42">
        <v>1.3730874852883499E-3</v>
      </c>
      <c r="P42">
        <v>9.5095095095095103E-3</v>
      </c>
      <c r="Q42">
        <v>7.8819725141471304E-3</v>
      </c>
      <c r="R42">
        <v>2.2255192878338301E-3</v>
      </c>
      <c r="S42">
        <v>6.3071586250394197E-3</v>
      </c>
      <c r="T42">
        <v>5.7016154577130204E-3</v>
      </c>
      <c r="U42">
        <v>1.83360073344029E-3</v>
      </c>
      <c r="V42">
        <v>6.0045033775331502E-3</v>
      </c>
      <c r="W42">
        <v>3.3085194375517E-3</v>
      </c>
      <c r="X42">
        <v>4.5274476513865302E-3</v>
      </c>
      <c r="Y42">
        <v>5.4488098652136496E-3</v>
      </c>
      <c r="Z42">
        <v>9.5969289827255297E-4</v>
      </c>
      <c r="AA42">
        <v>2.2845953002611002E-3</v>
      </c>
      <c r="AB42">
        <v>2.0720877590109699E-2</v>
      </c>
      <c r="AC42">
        <v>5.0567595459236302E-2</v>
      </c>
      <c r="AD42">
        <v>4.6471967597527197E-2</v>
      </c>
      <c r="AE42">
        <v>3.0698739977090501E-2</v>
      </c>
      <c r="AF42" s="9">
        <v>4.2848398286064099E-2</v>
      </c>
      <c r="AG42">
        <v>4.9733139252789903E-2</v>
      </c>
      <c r="AH42">
        <v>3.6887316826680103E-2</v>
      </c>
      <c r="AI42" s="9">
        <v>0.15721445528884201</v>
      </c>
      <c r="AJ42" s="9">
        <v>7.56186984417965E-2</v>
      </c>
      <c r="AK42">
        <v>5.1044697170060799E-2</v>
      </c>
      <c r="AL42">
        <v>3.7477842491770101E-2</v>
      </c>
      <c r="AM42">
        <v>2.2498907820008698E-2</v>
      </c>
      <c r="AN42">
        <v>9.5824777549623607E-3</v>
      </c>
      <c r="AO42">
        <v>6.3600782778865002E-3</v>
      </c>
      <c r="AP42">
        <v>3.6405005688282102E-2</v>
      </c>
      <c r="AQ42">
        <v>2.8088744148178298E-2</v>
      </c>
      <c r="AR42">
        <v>7.8018334308562495E-4</v>
      </c>
      <c r="AS42">
        <v>1.9665683382497499E-4</v>
      </c>
      <c r="AT42">
        <v>1.1674060238150801E-3</v>
      </c>
      <c r="AU42">
        <v>9.7632413961435197E-4</v>
      </c>
      <c r="AV42">
        <v>5.7570523891767398E-4</v>
      </c>
      <c r="AW42">
        <v>8.0000000000000004E-4</v>
      </c>
      <c r="AX42">
        <v>2.4711696869851702E-3</v>
      </c>
      <c r="AY42">
        <v>2.59844093543874E-3</v>
      </c>
      <c r="AZ42">
        <v>2.84468044756306E-3</v>
      </c>
      <c r="BA42">
        <v>8.1366965012205097E-4</v>
      </c>
      <c r="BB42">
        <v>2.7314941272876299E-4</v>
      </c>
      <c r="BC42">
        <v>2.4326347305389201E-3</v>
      </c>
      <c r="BD42">
        <v>8.8967971530249095E-4</v>
      </c>
      <c r="BE42">
        <v>6.1368517950291502E-4</v>
      </c>
      <c r="BF42">
        <v>1.78213410559145E-3</v>
      </c>
      <c r="BG42">
        <v>1.55659328441183E-3</v>
      </c>
      <c r="BH42">
        <v>4.9164208456243901E-4</v>
      </c>
      <c r="BI42">
        <v>5.0125313283207998E-4</v>
      </c>
      <c r="BJ42">
        <v>1.48294611962432E-3</v>
      </c>
      <c r="BK42">
        <v>2.1718146718146701E-3</v>
      </c>
      <c r="BL42">
        <v>2.3569745018213002E-3</v>
      </c>
      <c r="BM42">
        <v>1.68552853359018E-3</v>
      </c>
      <c r="BN42">
        <v>7.0671378091872799E-4</v>
      </c>
      <c r="BO42">
        <v>2.1122510561255299E-3</v>
      </c>
      <c r="BP42">
        <v>2.8770079117717601E-3</v>
      </c>
      <c r="BQ42">
        <v>2.0057306590257899E-3</v>
      </c>
      <c r="BR42">
        <v>1.6260162601626001E-3</v>
      </c>
      <c r="BS42">
        <v>9.3808630393996302E-4</v>
      </c>
    </row>
    <row r="43" spans="5:71" x14ac:dyDescent="0.25">
      <c r="E43">
        <v>41</v>
      </c>
      <c r="F43">
        <v>0.116579211944218</v>
      </c>
      <c r="G43">
        <v>-30.640132300876498</v>
      </c>
      <c r="H43">
        <v>261.03461239163698</v>
      </c>
      <c r="I43" s="8">
        <f>-Table19[[#This Row],[Eigen]]/SQRT(Table19[[#This Row],[Eigen]]^2+(Table19[[#This Row],[omega]]/(2*PI()))^2)</f>
        <v>0.5935513359888166</v>
      </c>
      <c r="L43" s="3" t="s">
        <v>42</v>
      </c>
      <c r="M43">
        <v>3.4461787958645902E-3</v>
      </c>
      <c r="N43">
        <v>7.7504359620228702E-3</v>
      </c>
      <c r="O43">
        <v>2.5500196155354999E-3</v>
      </c>
      <c r="P43">
        <v>9.67634300967634E-3</v>
      </c>
      <c r="Q43">
        <v>1.19240097008892E-2</v>
      </c>
      <c r="R43">
        <v>2.2255192878338301E-3</v>
      </c>
      <c r="S43">
        <v>5.6764427625354804E-3</v>
      </c>
      <c r="T43">
        <v>6.0183718720304103E-3</v>
      </c>
      <c r="U43">
        <v>4.58400183360073E-3</v>
      </c>
      <c r="V43">
        <v>8.0060045033775295E-3</v>
      </c>
      <c r="W43">
        <v>9.3741384063964692E-3</v>
      </c>
      <c r="X43">
        <v>3.9615166949632198E-3</v>
      </c>
      <c r="Y43">
        <v>2.8677946659019199E-3</v>
      </c>
      <c r="Z43">
        <v>1.2795905310300699E-3</v>
      </c>
      <c r="AA43">
        <v>1.63185378590078E-3</v>
      </c>
      <c r="AB43">
        <v>4.5098380637297597E-2</v>
      </c>
      <c r="AC43">
        <v>1.6099071207430302E-2</v>
      </c>
      <c r="AD43">
        <v>4.5406096781070097E-2</v>
      </c>
      <c r="AE43">
        <v>6.8499427262313894E-2</v>
      </c>
      <c r="AF43" s="9">
        <v>1.5098959396041599E-2</v>
      </c>
      <c r="AG43">
        <v>8.8549247937894204E-2</v>
      </c>
      <c r="AH43">
        <v>0.109146033350177</v>
      </c>
      <c r="AI43" s="9">
        <v>0.111580058032181</v>
      </c>
      <c r="AJ43" s="9">
        <v>6.4390467461044903E-2</v>
      </c>
      <c r="AK43">
        <v>5.5540862205765699E-2</v>
      </c>
      <c r="AL43">
        <v>6.0774879716383901E-2</v>
      </c>
      <c r="AM43">
        <v>5.2424639580602901E-3</v>
      </c>
      <c r="AN43">
        <v>2.2815423226100798E-3</v>
      </c>
      <c r="AO43">
        <v>3.1800391389432501E-3</v>
      </c>
      <c r="AP43">
        <v>2.0705346985210499E-2</v>
      </c>
      <c r="AQ43">
        <v>1.2619580704254001E-2</v>
      </c>
      <c r="AR43">
        <v>2.1455041934854702E-3</v>
      </c>
      <c r="AS43">
        <v>9.8328416912487693E-4</v>
      </c>
      <c r="AT43">
        <v>4.6696240952603298E-3</v>
      </c>
      <c r="AU43">
        <v>5.3697827678789401E-3</v>
      </c>
      <c r="AV43">
        <v>3.45423143350604E-3</v>
      </c>
      <c r="AW43">
        <v>2.8E-3</v>
      </c>
      <c r="AX43">
        <v>1.11202635914333E-2</v>
      </c>
      <c r="AY43">
        <v>1.2992204677193701E-2</v>
      </c>
      <c r="AZ43">
        <v>1.25165939692775E-2</v>
      </c>
      <c r="BA43">
        <v>4.0683482506102498E-3</v>
      </c>
      <c r="BB43">
        <v>1.3657470636438099E-3</v>
      </c>
      <c r="BC43">
        <v>1.1227544910179601E-2</v>
      </c>
      <c r="BD43">
        <v>2.3724792408066401E-3</v>
      </c>
      <c r="BE43">
        <v>1.53421294875729E-3</v>
      </c>
      <c r="BF43">
        <v>8.2423702383604396E-3</v>
      </c>
      <c r="BG43">
        <v>7.7829664220591503E-3</v>
      </c>
      <c r="BH43">
        <v>2.4582104228121899E-3</v>
      </c>
      <c r="BI43">
        <v>2.7568922305764398E-3</v>
      </c>
      <c r="BJ43">
        <v>5.9317844784972798E-3</v>
      </c>
      <c r="BK43">
        <v>9.6525096525096506E-3</v>
      </c>
      <c r="BL43">
        <v>1.04992500535676E-2</v>
      </c>
      <c r="BM43">
        <v>7.7052732964122302E-3</v>
      </c>
      <c r="BN43">
        <v>2.1201413427561801E-3</v>
      </c>
      <c r="BO43">
        <v>1.05612552806276E-2</v>
      </c>
      <c r="BP43">
        <v>1.222728362503E-2</v>
      </c>
      <c r="BQ43">
        <v>9.1690544412607392E-3</v>
      </c>
      <c r="BR43">
        <v>7.8048780487804904E-3</v>
      </c>
      <c r="BS43">
        <v>4.37773608505316E-3</v>
      </c>
    </row>
    <row r="44" spans="5:71" x14ac:dyDescent="0.25">
      <c r="E44">
        <v>32</v>
      </c>
      <c r="F44">
        <v>0.12109157773149801</v>
      </c>
      <c r="G44">
        <v>-121.102941401008</v>
      </c>
      <c r="H44">
        <v>992.73449299872095</v>
      </c>
      <c r="I44" s="8">
        <f>-Table19[[#This Row],[Eigen]]/SQRT(Table19[[#This Row],[Eigen]]^2+(Table19[[#This Row],[omega]]/(2*PI()))^2)</f>
        <v>0.60833877879437182</v>
      </c>
      <c r="L44" s="3" t="s">
        <v>43</v>
      </c>
      <c r="M44">
        <v>3.8516115953780702E-3</v>
      </c>
      <c r="N44">
        <v>3.1001743848091501E-3</v>
      </c>
      <c r="O44">
        <v>2.3538642604943099E-3</v>
      </c>
      <c r="P44">
        <v>7.6743410076743398E-3</v>
      </c>
      <c r="Q44">
        <v>1.1721907841552101E-2</v>
      </c>
      <c r="R44">
        <v>2.7200791295746798E-3</v>
      </c>
      <c r="S44">
        <v>5.9918006937874496E-3</v>
      </c>
      <c r="T44">
        <v>3.80107697180868E-3</v>
      </c>
      <c r="U44">
        <v>1.05432042172817E-2</v>
      </c>
      <c r="V44">
        <v>2.9522141606204599E-2</v>
      </c>
      <c r="W44">
        <v>1.9299696719051599E-3</v>
      </c>
      <c r="X44">
        <v>5.0933786078098502E-3</v>
      </c>
      <c r="Y44">
        <v>6.0223687983940403E-3</v>
      </c>
      <c r="Z44">
        <v>6.3979526551503499E-3</v>
      </c>
      <c r="AA44">
        <v>9.1383812010443904E-3</v>
      </c>
      <c r="AB44">
        <v>4.5098380637297597E-2</v>
      </c>
      <c r="AC44">
        <v>2.49742002063983E-2</v>
      </c>
      <c r="AD44">
        <v>8.8467277765934799E-2</v>
      </c>
      <c r="AE44">
        <v>5.8190148911798398E-2</v>
      </c>
      <c r="AF44" s="9">
        <v>5.16221179351153E-2</v>
      </c>
      <c r="AG44">
        <v>8.9519650655021807E-2</v>
      </c>
      <c r="AH44">
        <v>8.6912582112177894E-2</v>
      </c>
      <c r="AI44" s="9">
        <v>7.5178053284093896E-2</v>
      </c>
      <c r="AJ44" s="9">
        <v>0.12648945921173199</v>
      </c>
      <c r="AK44">
        <v>2.5654588733139399E-2</v>
      </c>
      <c r="AL44">
        <v>2.3803494555583699E-2</v>
      </c>
      <c r="AM44">
        <v>2.1625163826998701E-2</v>
      </c>
      <c r="AN44">
        <v>4.1067761806981504E-3</v>
      </c>
      <c r="AO44">
        <v>1.4187866927592999E-2</v>
      </c>
      <c r="AP44">
        <v>1.2514220705347001E-2</v>
      </c>
      <c r="AQ44">
        <v>2.0964787299002599E-2</v>
      </c>
      <c r="AR44">
        <v>5.8513750731421896E-4</v>
      </c>
      <c r="AS44">
        <v>1.9665683382497499E-4</v>
      </c>
      <c r="AT44">
        <v>1.8678496381041301E-3</v>
      </c>
      <c r="AU44">
        <v>2.4408103490358799E-3</v>
      </c>
      <c r="AV44">
        <v>1.72711571675302E-3</v>
      </c>
      <c r="AW44">
        <v>2.2000000000000001E-3</v>
      </c>
      <c r="AX44">
        <v>4.7364085667215804E-3</v>
      </c>
      <c r="AY44">
        <v>5.7965220867479501E-3</v>
      </c>
      <c r="AZ44">
        <v>6.6375877109804702E-3</v>
      </c>
      <c r="BA44">
        <v>2.7122321670735002E-3</v>
      </c>
      <c r="BB44">
        <v>1.63889647637258E-3</v>
      </c>
      <c r="BC44">
        <v>6.1751497005987999E-3</v>
      </c>
      <c r="BD44">
        <v>1.4827995255041501E-3</v>
      </c>
      <c r="BE44">
        <v>3.0684258975145702E-4</v>
      </c>
      <c r="BF44">
        <v>3.7870349743818199E-3</v>
      </c>
      <c r="BG44">
        <v>4.0026684456304197E-3</v>
      </c>
      <c r="BH44">
        <v>1.2291052114061E-3</v>
      </c>
      <c r="BI44">
        <v>1.2531328320802E-3</v>
      </c>
      <c r="BJ44">
        <v>2.7187345526445898E-3</v>
      </c>
      <c r="BK44">
        <v>4.8262548262548296E-3</v>
      </c>
      <c r="BL44">
        <v>5.7853010499250099E-3</v>
      </c>
      <c r="BM44">
        <v>4.57500601974476E-3</v>
      </c>
      <c r="BN44">
        <v>1.06007067137809E-3</v>
      </c>
      <c r="BO44">
        <v>5.7332528666264298E-3</v>
      </c>
      <c r="BP44">
        <v>6.4732678014864497E-3</v>
      </c>
      <c r="BQ44">
        <v>5.1575931232091697E-3</v>
      </c>
      <c r="BR44">
        <v>3.5772357723577201E-3</v>
      </c>
      <c r="BS44">
        <v>2.18886804252658E-3</v>
      </c>
    </row>
    <row r="45" spans="5:71" x14ac:dyDescent="0.25">
      <c r="E45">
        <v>34</v>
      </c>
      <c r="F45">
        <v>0.12109157773149901</v>
      </c>
      <c r="G45">
        <v>-121.10294140100901</v>
      </c>
      <c r="H45">
        <v>-992.73449299871902</v>
      </c>
      <c r="I45" s="8">
        <f>-Table19[[#This Row],[Eigen]]/SQRT(Table19[[#This Row],[Eigen]]^2+(Table19[[#This Row],[omega]]/(2*PI()))^2)</f>
        <v>0.6083387787943757</v>
      </c>
      <c r="L45" s="3" t="s">
        <v>44</v>
      </c>
      <c r="M45">
        <v>1.41901479829718E-3</v>
      </c>
      <c r="N45">
        <v>7.9441968610734395E-2</v>
      </c>
      <c r="O45">
        <v>7.4735190270694404E-2</v>
      </c>
      <c r="P45">
        <v>4.1708375041708398E-3</v>
      </c>
      <c r="Q45">
        <v>2.62732417138238E-3</v>
      </c>
      <c r="R45">
        <v>2.2255192878338301E-3</v>
      </c>
      <c r="S45">
        <v>3.46893724377168E-3</v>
      </c>
      <c r="T45">
        <v>1.2670256572695599E-3</v>
      </c>
      <c r="U45">
        <v>1.6044006417602599E-3</v>
      </c>
      <c r="V45">
        <v>2.7520640480360298E-3</v>
      </c>
      <c r="W45">
        <v>1.9299696719051599E-3</v>
      </c>
      <c r="X45">
        <v>3.1409168081494097E-2</v>
      </c>
      <c r="Y45">
        <v>1.83538858617723E-2</v>
      </c>
      <c r="Z45">
        <v>0.14043506078054999</v>
      </c>
      <c r="AA45">
        <v>0.14849869451697101</v>
      </c>
      <c r="AB45">
        <v>4.3531255441406902E-3</v>
      </c>
      <c r="AC45">
        <v>4.9535603715170299E-3</v>
      </c>
      <c r="AD45">
        <v>5.9688765721594601E-3</v>
      </c>
      <c r="AE45">
        <v>5.4982817869415803E-3</v>
      </c>
      <c r="AF45" s="9">
        <v>1.2242399510304001E-3</v>
      </c>
      <c r="AG45">
        <v>9.7040271712760804E-4</v>
      </c>
      <c r="AH45">
        <v>5.5583628094997501E-3</v>
      </c>
      <c r="AI45" s="9">
        <v>2.9016090741229199E-3</v>
      </c>
      <c r="AJ45" s="9">
        <v>5.7286892758936798E-3</v>
      </c>
      <c r="AK45">
        <v>3.4382438508331098E-3</v>
      </c>
      <c r="AL45">
        <v>4.30488731324386E-3</v>
      </c>
      <c r="AM45">
        <v>1.7474879860201E-3</v>
      </c>
      <c r="AN45">
        <v>2.2815423226100798E-3</v>
      </c>
      <c r="AO45">
        <v>3.4246575342465699E-3</v>
      </c>
      <c r="AP45">
        <v>2.9579067121729202E-3</v>
      </c>
      <c r="AQ45">
        <v>5.2920822308162004E-3</v>
      </c>
      <c r="AR45">
        <v>5.8513750731421896E-4</v>
      </c>
      <c r="AS45">
        <v>9.8328416912487693E-4</v>
      </c>
      <c r="AT45">
        <v>3.7356992762082701E-3</v>
      </c>
      <c r="AU45">
        <v>4.6375396631681701E-3</v>
      </c>
      <c r="AV45">
        <v>4.2218384187296103E-3</v>
      </c>
      <c r="AW45">
        <v>2.2000000000000001E-3</v>
      </c>
      <c r="AX45">
        <v>9.2668863261943998E-3</v>
      </c>
      <c r="AY45">
        <v>1.07935238856686E-2</v>
      </c>
      <c r="AZ45">
        <v>1.21373032429357E-2</v>
      </c>
      <c r="BA45">
        <v>4.3395714673175999E-3</v>
      </c>
      <c r="BB45">
        <v>2.1851953018301E-3</v>
      </c>
      <c r="BC45">
        <v>1.08532934131737E-2</v>
      </c>
      <c r="BD45">
        <v>5.9311981020166099E-3</v>
      </c>
      <c r="BE45">
        <v>3.6821110770174901E-3</v>
      </c>
      <c r="BF45">
        <v>7.3513031855647198E-3</v>
      </c>
      <c r="BG45">
        <v>7.3382254836557703E-3</v>
      </c>
      <c r="BH45">
        <v>2.21238938053097E-3</v>
      </c>
      <c r="BI45">
        <v>2.0050125313283199E-3</v>
      </c>
      <c r="BJ45">
        <v>5.4374691052891701E-3</v>
      </c>
      <c r="BK45">
        <v>9.1698841698841706E-3</v>
      </c>
      <c r="BL45">
        <v>1.04992500535676E-2</v>
      </c>
      <c r="BM45">
        <v>7.7052732964122302E-3</v>
      </c>
      <c r="BN45">
        <v>2.1201413427561801E-3</v>
      </c>
      <c r="BO45">
        <v>9.9577549788774904E-3</v>
      </c>
      <c r="BP45">
        <v>1.1987532965715701E-2</v>
      </c>
      <c r="BQ45">
        <v>8.8825214899713508E-3</v>
      </c>
      <c r="BR45">
        <v>6.8292682926829303E-3</v>
      </c>
      <c r="BS45">
        <v>4.0650406504065002E-3</v>
      </c>
    </row>
    <row r="46" spans="5:71" x14ac:dyDescent="0.25">
      <c r="E46">
        <v>31</v>
      </c>
      <c r="F46">
        <v>0.12958310621104499</v>
      </c>
      <c r="G46">
        <v>-129.654388359721</v>
      </c>
      <c r="H46">
        <v>992.11401499345504</v>
      </c>
      <c r="I46" s="8">
        <f>-Table19[[#This Row],[Eigen]]/SQRT(Table19[[#This Row],[Eigen]]^2+(Table19[[#This Row],[omega]]/(2*PI()))^2)</f>
        <v>0.63459603368177675</v>
      </c>
      <c r="L46" s="3" t="s">
        <v>45</v>
      </c>
      <c r="M46">
        <v>3.24346239610784E-3</v>
      </c>
      <c r="N46">
        <v>7.2079054446812604E-2</v>
      </c>
      <c r="O46">
        <v>6.3750490388387607E-2</v>
      </c>
      <c r="P46">
        <v>5.1718385051718399E-3</v>
      </c>
      <c r="Q46">
        <v>9.9029911075181904E-3</v>
      </c>
      <c r="R46">
        <v>7.4183976261127599E-4</v>
      </c>
      <c r="S46">
        <v>4.7303689687795596E-3</v>
      </c>
      <c r="T46">
        <v>6.3351282863478003E-3</v>
      </c>
      <c r="U46">
        <v>5.9592023836809501E-3</v>
      </c>
      <c r="V46">
        <v>1.2509382036527399E-3</v>
      </c>
      <c r="W46">
        <v>6.3413289219740798E-3</v>
      </c>
      <c r="X46">
        <v>2.82965478211658E-2</v>
      </c>
      <c r="Y46">
        <v>2.6383710926297699E-2</v>
      </c>
      <c r="Z46">
        <v>0.16826615483045401</v>
      </c>
      <c r="AA46">
        <v>0.172650130548303</v>
      </c>
      <c r="AB46">
        <v>9.5768761971095299E-3</v>
      </c>
      <c r="AC46">
        <v>1.05263157894737E-2</v>
      </c>
      <c r="AD46">
        <v>5.5425282455766403E-3</v>
      </c>
      <c r="AE46">
        <v>6.64375715922108E-3</v>
      </c>
      <c r="AF46" s="9">
        <v>3.6727198530912102E-3</v>
      </c>
      <c r="AG46">
        <v>3.88161086851043E-3</v>
      </c>
      <c r="AH46">
        <v>4.0424456796361802E-3</v>
      </c>
      <c r="AI46" s="9">
        <v>7.3859140068583502E-3</v>
      </c>
      <c r="AJ46" s="9">
        <v>3.6663611365719499E-3</v>
      </c>
      <c r="AK46">
        <v>2.6448029621793201E-3</v>
      </c>
      <c r="AL46">
        <v>1.7726006583945299E-3</v>
      </c>
      <c r="AM46">
        <v>3.05810397553517E-3</v>
      </c>
      <c r="AN46">
        <v>3.4223134839151299E-3</v>
      </c>
      <c r="AO46">
        <v>3.1800391389432501E-3</v>
      </c>
      <c r="AP46">
        <v>9.1012514220705394E-3</v>
      </c>
      <c r="AQ46">
        <v>2.8495827396702602E-3</v>
      </c>
      <c r="AR46">
        <v>2.7306417007996902E-3</v>
      </c>
      <c r="AS46">
        <v>2.1632251720747299E-3</v>
      </c>
      <c r="AT46">
        <v>1.6343684333411199E-3</v>
      </c>
      <c r="AU46">
        <v>1.7085672443251201E-3</v>
      </c>
      <c r="AV46">
        <v>2.8785261945883699E-3</v>
      </c>
      <c r="AW46">
        <v>2.3999999999999998E-3</v>
      </c>
      <c r="AX46">
        <v>3.5008237232289998E-3</v>
      </c>
      <c r="AY46">
        <v>3.9976014391365196E-3</v>
      </c>
      <c r="AZ46">
        <v>3.0343258107339301E-3</v>
      </c>
      <c r="BA46">
        <v>1.0848928668294E-3</v>
      </c>
      <c r="BB46">
        <v>2.7314941272876299E-4</v>
      </c>
      <c r="BC46">
        <v>2.6197604790419199E-3</v>
      </c>
      <c r="BD46">
        <v>8.0071174377224202E-3</v>
      </c>
      <c r="BE46">
        <v>2.7615833077631199E-3</v>
      </c>
      <c r="BF46">
        <v>2.4504343951882398E-3</v>
      </c>
      <c r="BG46">
        <v>2.0013342228152099E-3</v>
      </c>
      <c r="BH46">
        <v>7.3746312684365802E-4</v>
      </c>
      <c r="BI46">
        <v>1.2531328320802E-3</v>
      </c>
      <c r="BJ46">
        <v>1.2357884330202701E-3</v>
      </c>
      <c r="BK46">
        <v>2.1718146718146701E-3</v>
      </c>
      <c r="BL46">
        <v>1.92843368330834E-3</v>
      </c>
      <c r="BM46">
        <v>2.1671081146159401E-3</v>
      </c>
      <c r="BN46">
        <v>1.76678445229682E-3</v>
      </c>
      <c r="BO46">
        <v>3.01750150875075E-3</v>
      </c>
      <c r="BP46">
        <v>2.63725725245744E-3</v>
      </c>
      <c r="BQ46">
        <v>2.5787965616045801E-3</v>
      </c>
      <c r="BR46">
        <v>2.2764227642276401E-3</v>
      </c>
      <c r="BS46">
        <v>1.5634771732332699E-3</v>
      </c>
    </row>
    <row r="47" spans="5:71" x14ac:dyDescent="0.25">
      <c r="E47">
        <v>33</v>
      </c>
      <c r="F47">
        <v>0.12958310621104599</v>
      </c>
      <c r="G47">
        <v>-129.65438835972299</v>
      </c>
      <c r="H47">
        <v>-992.11401499345402</v>
      </c>
      <c r="I47" s="8">
        <f>-Table19[[#This Row],[Eigen]]/SQRT(Table19[[#This Row],[Eigen]]^2+(Table19[[#This Row],[omega]]/(2*PI()))^2)</f>
        <v>0.63459603368178308</v>
      </c>
      <c r="L47" s="3" t="s">
        <v>46</v>
      </c>
      <c r="M47">
        <v>2.2298803973241398E-3</v>
      </c>
      <c r="N47">
        <v>4.6502615772137197E-3</v>
      </c>
      <c r="O47">
        <v>2.15770890545312E-3</v>
      </c>
      <c r="P47">
        <v>3.5035035035035E-3</v>
      </c>
      <c r="Q47">
        <v>3.4357316087308002E-3</v>
      </c>
      <c r="R47">
        <v>1.23639960435213E-3</v>
      </c>
      <c r="S47">
        <v>0.13970356354462299</v>
      </c>
      <c r="T47">
        <v>0.140323091542604</v>
      </c>
      <c r="U47">
        <v>4.58400183360073E-3</v>
      </c>
      <c r="V47">
        <v>6.2546910182637002E-3</v>
      </c>
      <c r="W47">
        <v>2.7570995312930801E-3</v>
      </c>
      <c r="X47">
        <v>5.12167515563101E-2</v>
      </c>
      <c r="Y47">
        <v>5.59219959850875E-2</v>
      </c>
      <c r="Z47">
        <v>1.2476007677543199E-2</v>
      </c>
      <c r="AA47">
        <v>1.0443864229764999E-2</v>
      </c>
      <c r="AB47">
        <v>1.1666376458297101E-2</v>
      </c>
      <c r="AC47">
        <v>2.1671826625387001E-2</v>
      </c>
      <c r="AD47">
        <v>7.2052867192496303E-2</v>
      </c>
      <c r="AE47">
        <v>6.5521191294387202E-2</v>
      </c>
      <c r="AF47" s="9">
        <v>3.9787798408488097E-2</v>
      </c>
      <c r="AG47">
        <v>5.50703541969918E-2</v>
      </c>
      <c r="AH47">
        <v>7.27640222334512E-2</v>
      </c>
      <c r="AI47" s="9">
        <v>2.9543656027433401E-2</v>
      </c>
      <c r="AJ47" s="9">
        <v>6.4161319890009196E-3</v>
      </c>
      <c r="AK47">
        <v>6.5062152869611201E-2</v>
      </c>
      <c r="AL47">
        <v>1.59534059255508E-2</v>
      </c>
      <c r="AM47">
        <v>5.35168195718655E-2</v>
      </c>
      <c r="AN47">
        <v>1.7796030116358701E-2</v>
      </c>
      <c r="AO47">
        <v>6.8493150684931503E-3</v>
      </c>
      <c r="AP47">
        <v>4.5506257110352701E-2</v>
      </c>
      <c r="AQ47">
        <v>3.48056177488296E-2</v>
      </c>
      <c r="AR47">
        <v>1.7554125219426599E-3</v>
      </c>
      <c r="AS47">
        <v>1.5732546705997999E-3</v>
      </c>
      <c r="AT47">
        <v>4.66962409526033E-4</v>
      </c>
      <c r="AU47">
        <v>7.3224310471076397E-4</v>
      </c>
      <c r="AV47">
        <v>1.9190174630589101E-3</v>
      </c>
      <c r="AW47">
        <v>2.2000000000000001E-3</v>
      </c>
      <c r="AX47">
        <v>1.4415156507413499E-3</v>
      </c>
      <c r="AY47">
        <v>1.7989206476114301E-3</v>
      </c>
      <c r="AZ47">
        <v>1.70680826853783E-3</v>
      </c>
      <c r="BA47">
        <v>5.4244643341469999E-4</v>
      </c>
      <c r="BB47">
        <v>0</v>
      </c>
      <c r="BC47">
        <v>1.30988023952096E-3</v>
      </c>
      <c r="BD47">
        <v>5.9311981020166099E-3</v>
      </c>
      <c r="BE47">
        <v>2.1478981282601999E-3</v>
      </c>
      <c r="BF47">
        <v>1.1138338159946499E-3</v>
      </c>
      <c r="BG47">
        <v>1.11185234600845E-3</v>
      </c>
      <c r="BH47">
        <v>2.4582104228121902E-4</v>
      </c>
      <c r="BI47">
        <v>2.5062656641603999E-4</v>
      </c>
      <c r="BJ47">
        <v>1.2357884330202701E-3</v>
      </c>
      <c r="BK47">
        <v>1.44787644787645E-3</v>
      </c>
      <c r="BL47">
        <v>1.7141632740518501E-3</v>
      </c>
      <c r="BM47">
        <v>7.2236937153864701E-4</v>
      </c>
      <c r="BN47">
        <v>7.0671378091872799E-4</v>
      </c>
      <c r="BO47">
        <v>1.2070006035003E-3</v>
      </c>
      <c r="BP47">
        <v>1.67825461520019E-3</v>
      </c>
      <c r="BQ47">
        <v>1.14613180515759E-3</v>
      </c>
      <c r="BR47">
        <v>9.7560975609756097E-4</v>
      </c>
      <c r="BS47">
        <v>6.2539086929330799E-4</v>
      </c>
    </row>
    <row r="48" spans="5:71" x14ac:dyDescent="0.25">
      <c r="E48">
        <v>46</v>
      </c>
      <c r="F48">
        <v>0.155475259679069</v>
      </c>
      <c r="G48">
        <v>-14.2173931633614</v>
      </c>
      <c r="H48">
        <v>-90.332742681293794</v>
      </c>
      <c r="I48" s="8">
        <f>-Table19[[#This Row],[Eigen]]/SQRT(Table19[[#This Row],[Eigen]]^2+(Table19[[#This Row],[omega]]/(2*PI()))^2)</f>
        <v>0.70315134267820012</v>
      </c>
      <c r="L48" s="3" t="s">
        <v>47</v>
      </c>
      <c r="M48">
        <v>3.0407459963510998E-3</v>
      </c>
      <c r="N48">
        <v>4.0689788800619998E-3</v>
      </c>
      <c r="O48">
        <v>3.3346410357002801E-3</v>
      </c>
      <c r="P48">
        <v>3.6703370036703402E-3</v>
      </c>
      <c r="Q48">
        <v>5.0525464834276501E-3</v>
      </c>
      <c r="R48">
        <v>1.9782393669633999E-3</v>
      </c>
      <c r="S48">
        <v>0.140018921475875</v>
      </c>
      <c r="T48">
        <v>0.140323091542604</v>
      </c>
      <c r="U48">
        <v>4.1256016502406604E-3</v>
      </c>
      <c r="V48">
        <v>5.2539404553415096E-3</v>
      </c>
      <c r="W48">
        <v>3.0328094844223898E-3</v>
      </c>
      <c r="X48">
        <v>5.4895302773061698E-2</v>
      </c>
      <c r="Y48">
        <v>5.2480642386005201E-2</v>
      </c>
      <c r="Z48">
        <v>1.05566218809981E-2</v>
      </c>
      <c r="AA48">
        <v>1.30548302872063E-2</v>
      </c>
      <c r="AB48">
        <v>1.51488768936096E-2</v>
      </c>
      <c r="AC48">
        <v>1.5892672858617101E-2</v>
      </c>
      <c r="AD48">
        <v>6.2460029844382897E-2</v>
      </c>
      <c r="AE48">
        <v>8.3390607101947303E-2</v>
      </c>
      <c r="AF48" s="9">
        <v>3.89716384411345E-2</v>
      </c>
      <c r="AG48">
        <v>6.9141193595342099E-2</v>
      </c>
      <c r="AH48">
        <v>5.3562405255179399E-2</v>
      </c>
      <c r="AI48" s="9">
        <v>6.0670007913479302E-3</v>
      </c>
      <c r="AJ48" s="9">
        <v>1.05407882676444E-2</v>
      </c>
      <c r="AK48">
        <v>6.3739751388521601E-2</v>
      </c>
      <c r="AL48">
        <v>4.38085591288934E-2</v>
      </c>
      <c r="AM48">
        <v>1.9440803844473602E-2</v>
      </c>
      <c r="AN48">
        <v>9.1261692904403401E-3</v>
      </c>
      <c r="AO48">
        <v>4.8923679060665403E-4</v>
      </c>
      <c r="AP48">
        <v>2.1160409556314E-2</v>
      </c>
      <c r="AQ48">
        <v>1.97435375534297E-2</v>
      </c>
      <c r="AR48">
        <v>1.9504583577140599E-3</v>
      </c>
      <c r="AS48">
        <v>1.5732546705997999E-3</v>
      </c>
      <c r="AT48">
        <v>9.3392481905206601E-4</v>
      </c>
      <c r="AU48">
        <v>9.7632413961435197E-4</v>
      </c>
      <c r="AV48">
        <v>1.9190174630589101E-3</v>
      </c>
      <c r="AW48">
        <v>2E-3</v>
      </c>
      <c r="AX48">
        <v>2.0593080724876402E-3</v>
      </c>
      <c r="AY48">
        <v>2.3985608634819102E-3</v>
      </c>
      <c r="AZ48">
        <v>2.2757443580504501E-3</v>
      </c>
      <c r="BA48">
        <v>8.1366965012205097E-4</v>
      </c>
      <c r="BB48">
        <v>2.7314941272876299E-4</v>
      </c>
      <c r="BC48">
        <v>2.2455089820359298E-3</v>
      </c>
      <c r="BD48">
        <v>6.2277580071174402E-3</v>
      </c>
      <c r="BE48">
        <v>2.4547407180116601E-3</v>
      </c>
      <c r="BF48">
        <v>1.55936734239252E-3</v>
      </c>
      <c r="BG48">
        <v>1.55659328441183E-3</v>
      </c>
      <c r="BH48">
        <v>4.9164208456243901E-4</v>
      </c>
      <c r="BI48">
        <v>7.5187969924812002E-4</v>
      </c>
      <c r="BJ48">
        <v>9.886307464162141E-4</v>
      </c>
      <c r="BK48">
        <v>1.44787644787645E-3</v>
      </c>
      <c r="BL48">
        <v>1.4998928647953699E-3</v>
      </c>
      <c r="BM48">
        <v>2.1671081146159401E-3</v>
      </c>
      <c r="BN48">
        <v>1.4134275618374601E-3</v>
      </c>
      <c r="BO48">
        <v>2.4140012070006001E-3</v>
      </c>
      <c r="BP48">
        <v>2.1577559338288202E-3</v>
      </c>
      <c r="BQ48">
        <v>2.29226361031519E-3</v>
      </c>
      <c r="BR48">
        <v>1.6260162601626001E-3</v>
      </c>
      <c r="BS48">
        <v>9.3808630393996302E-4</v>
      </c>
    </row>
    <row r="49" spans="5:71" x14ac:dyDescent="0.25">
      <c r="E49">
        <v>45</v>
      </c>
      <c r="F49">
        <v>0.155475259679072</v>
      </c>
      <c r="G49">
        <v>-14.217393163361701</v>
      </c>
      <c r="H49">
        <v>90.332742681294206</v>
      </c>
      <c r="I49" s="8">
        <f>-Table19[[#This Row],[Eigen]]/SQRT(Table19[[#This Row],[Eigen]]^2+(Table19[[#This Row],[omega]]/(2*PI()))^2)</f>
        <v>0.70315134267820589</v>
      </c>
      <c r="L49" s="3" t="s">
        <v>48</v>
      </c>
      <c r="M49">
        <v>1.62173119805392E-3</v>
      </c>
      <c r="N49">
        <v>2.3251307886068598E-3</v>
      </c>
      <c r="O49">
        <v>2.15770890545312E-3</v>
      </c>
      <c r="P49">
        <v>4.83817150483817E-3</v>
      </c>
      <c r="Q49">
        <v>8.08407437348424E-4</v>
      </c>
      <c r="R49">
        <v>0</v>
      </c>
      <c r="S49">
        <v>2.1759697256386001E-2</v>
      </c>
      <c r="T49">
        <v>2.5974025974026E-2</v>
      </c>
      <c r="U49">
        <v>2.2920009168003702E-3</v>
      </c>
      <c r="V49">
        <v>8.7565674255691804E-3</v>
      </c>
      <c r="W49">
        <v>2.2056796250344598E-3</v>
      </c>
      <c r="X49">
        <v>0.121675155631013</v>
      </c>
      <c r="Y49">
        <v>0.123601950100373</v>
      </c>
      <c r="Z49">
        <v>2.3992322456813799E-2</v>
      </c>
      <c r="AA49">
        <v>2.7741514360313298E-2</v>
      </c>
      <c r="AB49">
        <v>2.0024377503047201E-2</v>
      </c>
      <c r="AC49">
        <v>1.7750257997936E-2</v>
      </c>
      <c r="AD49">
        <v>5.4572585802600701E-2</v>
      </c>
      <c r="AE49">
        <v>4.7651775486827003E-2</v>
      </c>
      <c r="AF49" s="9">
        <v>1.2446439502142401E-2</v>
      </c>
      <c r="AG49">
        <v>5.79815623483746E-2</v>
      </c>
      <c r="AH49">
        <v>5.5078322385043003E-2</v>
      </c>
      <c r="AI49" s="9">
        <v>3.8776048536006302E-2</v>
      </c>
      <c r="AJ49" s="9">
        <v>2.8185151237396899E-2</v>
      </c>
      <c r="AK49">
        <v>2.1951864586088301E-2</v>
      </c>
      <c r="AL49">
        <v>3.2666497847556403E-2</v>
      </c>
      <c r="AM49">
        <v>2.0969855832241199E-2</v>
      </c>
      <c r="AN49">
        <v>6.3883185033082402E-3</v>
      </c>
      <c r="AO49">
        <v>5.1369863013698601E-3</v>
      </c>
      <c r="AP49">
        <v>1.20591581342435E-2</v>
      </c>
      <c r="AQ49">
        <v>1.4044372074089199E-2</v>
      </c>
      <c r="AR49">
        <v>2.5355958650282802E-3</v>
      </c>
      <c r="AS49">
        <v>2.1632251720747299E-3</v>
      </c>
      <c r="AT49">
        <v>9.3392481905206601E-4</v>
      </c>
      <c r="AU49">
        <v>1.22040517451794E-3</v>
      </c>
      <c r="AV49">
        <v>2.4947227019765901E-3</v>
      </c>
      <c r="AW49">
        <v>3.2000000000000002E-3</v>
      </c>
      <c r="AX49">
        <v>2.0593080724876402E-3</v>
      </c>
      <c r="AY49">
        <v>2.19868079152509E-3</v>
      </c>
      <c r="AZ49">
        <v>2.84468044756306E-3</v>
      </c>
      <c r="BA49">
        <v>1.0848928668294E-3</v>
      </c>
      <c r="BB49">
        <v>5.46298825457525E-4</v>
      </c>
      <c r="BC49">
        <v>2.6197604790419199E-3</v>
      </c>
      <c r="BD49">
        <v>1.06761565836299E-2</v>
      </c>
      <c r="BE49">
        <v>8.8984351027922692E-3</v>
      </c>
      <c r="BF49">
        <v>1.3366005791935801E-3</v>
      </c>
      <c r="BG49">
        <v>1.55659328441183E-3</v>
      </c>
      <c r="BH49">
        <v>7.3746312684365802E-4</v>
      </c>
      <c r="BI49">
        <v>1.00250626566416E-3</v>
      </c>
      <c r="BJ49">
        <v>9.886307464162141E-4</v>
      </c>
      <c r="BK49">
        <v>1.6891891891891899E-3</v>
      </c>
      <c r="BL49">
        <v>1.92843368330834E-3</v>
      </c>
      <c r="BM49">
        <v>2.6486876956416999E-3</v>
      </c>
      <c r="BN49">
        <v>7.0671378091872799E-4</v>
      </c>
      <c r="BO49">
        <v>2.7157513578756798E-3</v>
      </c>
      <c r="BP49">
        <v>1.9180052745145001E-3</v>
      </c>
      <c r="BQ49">
        <v>2.5787965616045801E-3</v>
      </c>
      <c r="BR49">
        <v>1.6260162601626001E-3</v>
      </c>
      <c r="BS49">
        <v>9.3808630393996302E-4</v>
      </c>
    </row>
    <row r="50" spans="5:71" x14ac:dyDescent="0.25">
      <c r="E50">
        <v>56</v>
      </c>
      <c r="F50">
        <v>0.70342793815205495</v>
      </c>
      <c r="G50">
        <v>-4.5195291043780399</v>
      </c>
      <c r="H50">
        <v>-4.5666799469704404</v>
      </c>
      <c r="I50" s="8">
        <f>-Table19[[#This Row],[Eigen]]/SQRT(Table19[[#This Row],[Eigen]]^2+(Table19[[#This Row],[omega]]/(2*PI()))^2)</f>
        <v>0.98731473272116155</v>
      </c>
      <c r="L50" s="3" t="s">
        <v>49</v>
      </c>
      <c r="M50">
        <v>1.62173119805392E-3</v>
      </c>
      <c r="N50">
        <v>1.55008719240457E-3</v>
      </c>
      <c r="O50">
        <v>2.5500196155354999E-3</v>
      </c>
      <c r="P50">
        <v>1.6683350016683299E-3</v>
      </c>
      <c r="Q50">
        <v>3.0315278900565901E-3</v>
      </c>
      <c r="R50">
        <v>2.2255192878338301E-3</v>
      </c>
      <c r="S50">
        <v>2.61747082939136E-2</v>
      </c>
      <c r="T50">
        <v>2.1539436173582501E-2</v>
      </c>
      <c r="U50">
        <v>2.0628008251203302E-3</v>
      </c>
      <c r="V50">
        <v>1.10082561921441E-2</v>
      </c>
      <c r="W50">
        <v>2.2056796250344598E-3</v>
      </c>
      <c r="X50">
        <v>0.12110922467459</v>
      </c>
      <c r="Y50">
        <v>0.125609406366504</v>
      </c>
      <c r="Z50">
        <v>3.5828534868842001E-2</v>
      </c>
      <c r="AA50">
        <v>1.30548302872063E-2</v>
      </c>
      <c r="AB50">
        <v>2.17656277207035E-2</v>
      </c>
      <c r="AC50">
        <v>2.12590299277606E-2</v>
      </c>
      <c r="AD50">
        <v>4.3061180984864597E-2</v>
      </c>
      <c r="AE50">
        <v>2.79495990836197E-2</v>
      </c>
      <c r="AF50" s="9">
        <v>3.8767598449296098E-3</v>
      </c>
      <c r="AG50">
        <v>3.9786511402231897E-2</v>
      </c>
      <c r="AH50">
        <v>4.5224861040929799E-2</v>
      </c>
      <c r="AI50" s="9">
        <v>2.6114481667106299E-2</v>
      </c>
      <c r="AJ50" s="9">
        <v>1.5352887259394999E-2</v>
      </c>
      <c r="AK50">
        <v>4.7870933615445699E-2</v>
      </c>
      <c r="AL50">
        <v>3.4945555836920703E-2</v>
      </c>
      <c r="AM50">
        <v>6.2691131498470998E-2</v>
      </c>
      <c r="AN50">
        <v>1.6198950490531602E-2</v>
      </c>
      <c r="AO50">
        <v>9.5401174168297399E-3</v>
      </c>
      <c r="AP50">
        <v>5.2787258248009103E-2</v>
      </c>
      <c r="AQ50">
        <v>3.2566659881945903E-2</v>
      </c>
      <c r="AR50">
        <v>7.8018334308562495E-4</v>
      </c>
      <c r="AS50">
        <v>9.8328416912487693E-4</v>
      </c>
      <c r="AT50">
        <v>4.66962409526033E-4</v>
      </c>
      <c r="AU50">
        <v>4.8816206980717598E-4</v>
      </c>
      <c r="AV50">
        <v>1.5352139704471301E-3</v>
      </c>
      <c r="AW50">
        <v>5.9999999999999995E-4</v>
      </c>
      <c r="AX50">
        <v>1.2355848434925901E-3</v>
      </c>
      <c r="AY50">
        <v>1.3991605036977801E-3</v>
      </c>
      <c r="AZ50">
        <v>1.70680826853783E-3</v>
      </c>
      <c r="BA50">
        <v>8.1366965012205097E-4</v>
      </c>
      <c r="BB50">
        <v>2.7314941272876299E-4</v>
      </c>
      <c r="BC50">
        <v>1.49700598802395E-3</v>
      </c>
      <c r="BD50">
        <v>4.4483985765124603E-3</v>
      </c>
      <c r="BE50">
        <v>2.4547407180116601E-3</v>
      </c>
      <c r="BF50">
        <v>8.9106705279572303E-4</v>
      </c>
      <c r="BG50">
        <v>1.11185234600845E-3</v>
      </c>
      <c r="BH50">
        <v>2.4582104228121902E-4</v>
      </c>
      <c r="BI50">
        <v>2.5062656641603999E-4</v>
      </c>
      <c r="BJ50">
        <v>7.4147305981215998E-4</v>
      </c>
      <c r="BK50">
        <v>1.20656370656371E-3</v>
      </c>
      <c r="BL50">
        <v>1.4998928647953699E-3</v>
      </c>
      <c r="BM50">
        <v>9.6315916205152899E-4</v>
      </c>
      <c r="BN50">
        <v>3.53356890459364E-4</v>
      </c>
      <c r="BO50">
        <v>1.2070006035003E-3</v>
      </c>
      <c r="BP50">
        <v>1.67825461520019E-3</v>
      </c>
      <c r="BQ50">
        <v>1.14613180515759E-3</v>
      </c>
      <c r="BR50">
        <v>9.7560975609756097E-4</v>
      </c>
      <c r="BS50">
        <v>6.2539086929330799E-4</v>
      </c>
    </row>
    <row r="51" spans="5:71" x14ac:dyDescent="0.25">
      <c r="E51">
        <v>55</v>
      </c>
      <c r="F51">
        <v>0.70342793815205495</v>
      </c>
      <c r="G51">
        <v>-4.5195291043780603</v>
      </c>
      <c r="H51">
        <v>4.56667994697046</v>
      </c>
      <c r="I51" s="8">
        <f>-Table19[[#This Row],[Eigen]]/SQRT(Table19[[#This Row],[Eigen]]^2+(Table19[[#This Row],[omega]]/(2*PI()))^2)</f>
        <v>0.98731473272116155</v>
      </c>
      <c r="K51">
        <f>-4.5/SQRT(4.5^2+628^2)</f>
        <v>-7.1654211404169905E-3</v>
      </c>
      <c r="L51" s="3" t="s">
        <v>50</v>
      </c>
      <c r="M51">
        <v>6.89235759172917E-3</v>
      </c>
      <c r="N51">
        <v>6.3941096686688601E-3</v>
      </c>
      <c r="O51">
        <v>2.0204001569242801E-2</v>
      </c>
      <c r="P51">
        <v>2.98631965298632E-2</v>
      </c>
      <c r="Q51">
        <v>3.55699272433306E-2</v>
      </c>
      <c r="R51">
        <v>7.6656775469831897E-3</v>
      </c>
      <c r="S51">
        <v>3.1535793125197099E-3</v>
      </c>
      <c r="T51">
        <v>3.1675641431739001E-3</v>
      </c>
      <c r="U51">
        <v>4.8132019252807703E-2</v>
      </c>
      <c r="V51">
        <v>2.8021015761821401E-2</v>
      </c>
      <c r="W51">
        <v>3.8599393438103098E-2</v>
      </c>
      <c r="X51">
        <v>1.1884550084889599E-2</v>
      </c>
      <c r="Y51">
        <v>1.3191855463148799E-2</v>
      </c>
      <c r="Z51">
        <v>9.9168266154830501E-3</v>
      </c>
      <c r="AA51">
        <v>9.7911227154047001E-3</v>
      </c>
      <c r="AB51">
        <v>4.1267630158453798E-2</v>
      </c>
      <c r="AC51">
        <v>1.2177502579979399E-2</v>
      </c>
      <c r="AD51">
        <v>3.1762950330420002E-2</v>
      </c>
      <c r="AE51">
        <v>1.07674684994273E-2</v>
      </c>
      <c r="AF51" s="9">
        <v>6.2844317486227305E-2</v>
      </c>
      <c r="AG51">
        <v>1.8922852983988402E-2</v>
      </c>
      <c r="AH51">
        <v>2.42546740778171E-2</v>
      </c>
      <c r="AI51" s="9">
        <v>1.55631759430229E-2</v>
      </c>
      <c r="AJ51" s="9">
        <v>4.4225481209899199E-2</v>
      </c>
      <c r="AK51">
        <v>7.1409679978841597E-3</v>
      </c>
      <c r="AL51">
        <v>1.6206634591035701E-2</v>
      </c>
      <c r="AM51">
        <v>2.8178243774574101E-2</v>
      </c>
      <c r="AN51">
        <v>2.2359114761578799E-2</v>
      </c>
      <c r="AO51">
        <v>2.98434442270059E-2</v>
      </c>
      <c r="AP51">
        <v>1.6382252559727001E-2</v>
      </c>
      <c r="AQ51">
        <v>3.88764502340729E-2</v>
      </c>
      <c r="AR51">
        <v>2.86717378583967E-2</v>
      </c>
      <c r="AS51">
        <v>2.67453294001967E-2</v>
      </c>
      <c r="AT51">
        <v>2.10133084286715E-3</v>
      </c>
      <c r="AU51">
        <v>2.9289724188430598E-3</v>
      </c>
      <c r="AV51">
        <v>3.1471886394166197E-2</v>
      </c>
      <c r="AW51">
        <v>3.3599999999999998E-2</v>
      </c>
      <c r="AX51">
        <v>1.2355848434925901E-3</v>
      </c>
      <c r="AY51">
        <v>1.9988007195682598E-3</v>
      </c>
      <c r="AZ51">
        <v>1.8964536317087001E-3</v>
      </c>
      <c r="BA51">
        <v>1.3561160835367501E-3</v>
      </c>
      <c r="BB51">
        <v>1.09259765091505E-3</v>
      </c>
      <c r="BC51">
        <v>1.8712574850299399E-3</v>
      </c>
      <c r="BD51">
        <v>7.9181494661921703E-2</v>
      </c>
      <c r="BE51">
        <v>8.3154341822645E-2</v>
      </c>
      <c r="BF51">
        <v>2.2276676319893099E-3</v>
      </c>
      <c r="BG51">
        <v>2.2237046920168999E-3</v>
      </c>
      <c r="BH51">
        <v>9.8328416912487693E-4</v>
      </c>
      <c r="BI51">
        <v>5.0125313283208E-3</v>
      </c>
      <c r="BJ51">
        <v>4.20168067226891E-3</v>
      </c>
      <c r="BK51">
        <v>1.20656370656371E-3</v>
      </c>
      <c r="BL51">
        <v>1.28562245553889E-3</v>
      </c>
      <c r="BM51">
        <v>9.6315916205152899E-4</v>
      </c>
      <c r="BN51">
        <v>2.4734982332155499E-3</v>
      </c>
      <c r="BO51">
        <v>6.0350030175015099E-4</v>
      </c>
      <c r="BP51">
        <v>4.0757612083433198E-3</v>
      </c>
      <c r="BQ51">
        <v>8.5959885386819495E-4</v>
      </c>
      <c r="BR51">
        <v>2.60162601626016E-3</v>
      </c>
      <c r="BS51">
        <v>1.5634771732332699E-3</v>
      </c>
    </row>
    <row r="52" spans="5:71" x14ac:dyDescent="0.25">
      <c r="E52">
        <v>51</v>
      </c>
      <c r="F52">
        <v>0.82367722905282903</v>
      </c>
      <c r="G52">
        <v>-39.423648992319002</v>
      </c>
      <c r="H52">
        <v>-27.141131448401399</v>
      </c>
      <c r="I52" s="8">
        <f>-Table19[[#This Row],[Eigen]]/SQRT(Table19[[#This Row],[Eigen]]^2+(Table19[[#This Row],[omega]]/(2*PI()))^2)</f>
        <v>0.99405073358116092</v>
      </c>
      <c r="K52">
        <f>40/SQRT(40^2+(2*PI()*5025)^2)</f>
        <v>1.2669040029163097E-3</v>
      </c>
      <c r="L52" s="3" t="s">
        <v>51</v>
      </c>
      <c r="M52">
        <v>2.93938779647273E-2</v>
      </c>
      <c r="N52">
        <v>1.7826002712652601E-2</v>
      </c>
      <c r="O52">
        <v>6.0808160062769696E-3</v>
      </c>
      <c r="P52">
        <v>1.13446780113447E-2</v>
      </c>
      <c r="Q52">
        <v>3.9814066289409901E-2</v>
      </c>
      <c r="R52">
        <v>6.4292779426310606E-2</v>
      </c>
      <c r="S52">
        <v>9.4607379375591296E-4</v>
      </c>
      <c r="T52">
        <v>9.5026924295217E-4</v>
      </c>
      <c r="U52">
        <v>7.24272289708916E-2</v>
      </c>
      <c r="V52">
        <v>4.1280960720540397E-2</v>
      </c>
      <c r="W52">
        <v>1.10283981251723E-2</v>
      </c>
      <c r="X52">
        <v>3.9615166949632198E-3</v>
      </c>
      <c r="Y52">
        <v>3.7281330656724998E-3</v>
      </c>
      <c r="Z52">
        <v>6.3979526551503495E-4</v>
      </c>
      <c r="AA52">
        <v>3.9164490861618804E-3</v>
      </c>
      <c r="AB52">
        <v>5.2411631551453897E-2</v>
      </c>
      <c r="AC52">
        <v>2.39422084623323E-2</v>
      </c>
      <c r="AD52">
        <v>2.0251545512683902E-2</v>
      </c>
      <c r="AE52">
        <v>5.4982817869415803E-3</v>
      </c>
      <c r="AF52" s="9">
        <v>4.8561518057539298E-2</v>
      </c>
      <c r="AG52">
        <v>1.6982047549733099E-2</v>
      </c>
      <c r="AH52">
        <v>2.2233451237999E-2</v>
      </c>
      <c r="AI52" s="9">
        <v>7.6496966499604302E-3</v>
      </c>
      <c r="AJ52" s="9">
        <v>3.20806599450046E-2</v>
      </c>
      <c r="AK52">
        <v>2.6448029621793201E-3</v>
      </c>
      <c r="AL52">
        <v>1.2914661939731601E-2</v>
      </c>
      <c r="AM52">
        <v>9.6111839231105296E-3</v>
      </c>
      <c r="AN52">
        <v>3.7189139858544398E-2</v>
      </c>
      <c r="AO52">
        <v>2.88649706457926E-2</v>
      </c>
      <c r="AP52">
        <v>2.70762229806598E-2</v>
      </c>
      <c r="AQ52">
        <v>4.98676979442296E-2</v>
      </c>
      <c r="AR52">
        <v>3.1402379559196399E-2</v>
      </c>
      <c r="AS52">
        <v>3.0875122910521101E-2</v>
      </c>
      <c r="AT52">
        <v>6.0705113238384298E-3</v>
      </c>
      <c r="AU52">
        <v>2.6848913839394701E-3</v>
      </c>
      <c r="AV52">
        <v>3.95317597390136E-2</v>
      </c>
      <c r="AW52">
        <v>3.5999999999999997E-2</v>
      </c>
      <c r="AX52">
        <v>1.1532125205930799E-2</v>
      </c>
      <c r="AY52">
        <v>1.09934039576254E-2</v>
      </c>
      <c r="AZ52">
        <v>1.68784373222075E-2</v>
      </c>
      <c r="BA52">
        <v>7.5942500678058099E-3</v>
      </c>
      <c r="BB52">
        <v>2.4583447145588599E-3</v>
      </c>
      <c r="BC52">
        <v>1.10404191616766E-2</v>
      </c>
      <c r="BD52">
        <v>0.114768683274021</v>
      </c>
      <c r="BE52">
        <v>8.6836452899662506E-2</v>
      </c>
      <c r="BF52">
        <v>7.1285364223657903E-3</v>
      </c>
      <c r="BG52">
        <v>9.1171892372692905E-3</v>
      </c>
      <c r="BH52">
        <v>2.4582104228121899E-3</v>
      </c>
      <c r="BI52">
        <v>4.2606516290726801E-3</v>
      </c>
      <c r="BJ52">
        <v>8.8976767177459202E-3</v>
      </c>
      <c r="BK52">
        <v>1.35135135135135E-2</v>
      </c>
      <c r="BL52">
        <v>1.4998928647953699E-2</v>
      </c>
      <c r="BM52">
        <v>6.0197447628220603E-3</v>
      </c>
      <c r="BN52">
        <v>1.1307420494699599E-2</v>
      </c>
      <c r="BO52">
        <v>9.9577549788774904E-3</v>
      </c>
      <c r="BP52">
        <v>1.6063294174058999E-2</v>
      </c>
      <c r="BQ52">
        <v>7.1633237822349601E-3</v>
      </c>
      <c r="BR52">
        <v>1.04065040650406E-2</v>
      </c>
      <c r="BS52">
        <v>5.9412132582864303E-3</v>
      </c>
    </row>
    <row r="53" spans="5:71" x14ac:dyDescent="0.25">
      <c r="E53">
        <v>48</v>
      </c>
      <c r="F53">
        <v>0.82367722905283303</v>
      </c>
      <c r="G53">
        <v>-39.423648992318</v>
      </c>
      <c r="H53">
        <v>27.141131448400198</v>
      </c>
      <c r="I53" s="8">
        <f>-Table19[[#This Row],[Eigen]]/SQRT(Table19[[#This Row],[Eigen]]^2+(Table19[[#This Row],[omega]]/(2*PI()))^2)</f>
        <v>0.99405073358116114</v>
      </c>
      <c r="K53">
        <f>15/SQRT(15^2+(47*2*PI())^2)</f>
        <v>5.072873175699228E-2</v>
      </c>
      <c r="L53" s="3" t="s">
        <v>52</v>
      </c>
      <c r="M53">
        <v>2.35151023717819E-2</v>
      </c>
      <c r="N53">
        <v>8.5254795582251491E-3</v>
      </c>
      <c r="O53">
        <v>2.2950176539819501E-2</v>
      </c>
      <c r="P53">
        <v>3.9039039039038999E-2</v>
      </c>
      <c r="Q53">
        <v>2.9304769603880398E-2</v>
      </c>
      <c r="R53">
        <v>3.3135509396637002E-2</v>
      </c>
      <c r="S53">
        <v>6.3071586250394197E-4</v>
      </c>
      <c r="T53">
        <v>1.5837820715869501E-3</v>
      </c>
      <c r="U53">
        <v>8.4804033921613599E-3</v>
      </c>
      <c r="V53">
        <v>1.9514635976982699E-2</v>
      </c>
      <c r="W53">
        <v>9.9255583126550903E-3</v>
      </c>
      <c r="X53">
        <v>2.5466893039049199E-3</v>
      </c>
      <c r="Y53">
        <v>2.8677946659019199E-3</v>
      </c>
      <c r="Z53">
        <v>1.9193857965451101E-3</v>
      </c>
      <c r="AA53">
        <v>6.52741514360313E-4</v>
      </c>
      <c r="AB53">
        <v>3.6218004527250602E-2</v>
      </c>
      <c r="AC53">
        <v>7.0175438596491203E-3</v>
      </c>
      <c r="AD53">
        <v>1.59880622468557E-2</v>
      </c>
      <c r="AE53">
        <v>5.0400916380297801E-3</v>
      </c>
      <c r="AF53" s="9">
        <v>3.5706998571720099E-2</v>
      </c>
      <c r="AG53">
        <v>9.9466278505579795E-3</v>
      </c>
      <c r="AH53">
        <v>1.7433046993431001E-2</v>
      </c>
      <c r="AI53" s="9">
        <v>4.4843049327354303E-3</v>
      </c>
      <c r="AJ53" s="9">
        <v>2.4289642529789199E-2</v>
      </c>
      <c r="AK53">
        <v>6.0830468130124299E-3</v>
      </c>
      <c r="AL53">
        <v>6.5839453026082604E-3</v>
      </c>
      <c r="AM53">
        <v>3.23285277413718E-2</v>
      </c>
      <c r="AN53">
        <v>6.1601642710472297E-2</v>
      </c>
      <c r="AO53">
        <v>6.4090019569471607E-2</v>
      </c>
      <c r="AP53">
        <v>1.84300341296928E-2</v>
      </c>
      <c r="AQ53">
        <v>4.5796865458986397E-2</v>
      </c>
      <c r="AR53">
        <v>3.8033937975424197E-2</v>
      </c>
      <c r="AS53">
        <v>3.6774827925270398E-2</v>
      </c>
      <c r="AT53">
        <v>2.3348120476301701E-3</v>
      </c>
      <c r="AU53">
        <v>9.7632413961435197E-4</v>
      </c>
      <c r="AV53">
        <v>4.2794089426213801E-2</v>
      </c>
      <c r="AW53">
        <v>4.5999999999999999E-2</v>
      </c>
      <c r="AX53">
        <v>3.7067545304777598E-3</v>
      </c>
      <c r="AY53">
        <v>4.1974815110933502E-3</v>
      </c>
      <c r="AZ53">
        <v>5.6893608951261096E-3</v>
      </c>
      <c r="BA53">
        <v>1.8985625169514501E-3</v>
      </c>
      <c r="BB53">
        <v>8.1944823818628804E-4</v>
      </c>
      <c r="BC53">
        <v>1.8712574850299399E-3</v>
      </c>
      <c r="BD53">
        <v>0.100830367734282</v>
      </c>
      <c r="BE53">
        <v>0.129180730285364</v>
      </c>
      <c r="BF53">
        <v>1.55936734239252E-3</v>
      </c>
      <c r="BG53">
        <v>6.6711140760506999E-4</v>
      </c>
      <c r="BH53">
        <v>2.21238938053097E-3</v>
      </c>
      <c r="BI53">
        <v>6.5162907268170398E-3</v>
      </c>
      <c r="BJ53">
        <v>6.9204152249134898E-3</v>
      </c>
      <c r="BK53">
        <v>3.3783783783783799E-3</v>
      </c>
      <c r="BL53">
        <v>4.0711377758731503E-3</v>
      </c>
      <c r="BM53">
        <v>3.1302672766674701E-3</v>
      </c>
      <c r="BN53">
        <v>2.4734982332155499E-3</v>
      </c>
      <c r="BO53">
        <v>2.4140012070006001E-3</v>
      </c>
      <c r="BP53">
        <v>4.79501318628626E-4</v>
      </c>
      <c r="BQ53">
        <v>2.5787965616045801E-3</v>
      </c>
      <c r="BR53">
        <v>3.2520325203252002E-3</v>
      </c>
      <c r="BS53">
        <v>2.5015634771732298E-3</v>
      </c>
    </row>
    <row r="54" spans="5:71" x14ac:dyDescent="0.25">
      <c r="E54">
        <v>1</v>
      </c>
      <c r="F54">
        <v>1</v>
      </c>
      <c r="G54">
        <v>-68455.878130112498</v>
      </c>
      <c r="H54" s="4">
        <v>-8.4693167899150599E-12</v>
      </c>
      <c r="I54" s="8">
        <f>-Table19[[#This Row],[Eigen]]/SQRT(Table19[[#This Row],[Eigen]]^2+(Table19[[#This Row],[omega]]/(2*PI()))^2)</f>
        <v>1</v>
      </c>
      <c r="K54">
        <f>42/SQRT(42^2+(133*2*PI())^2)</f>
        <v>5.0196097703903569E-2</v>
      </c>
      <c r="L54" s="3" t="s">
        <v>53</v>
      </c>
      <c r="M54">
        <v>8.7168051895398294E-3</v>
      </c>
      <c r="N54">
        <v>5.0377833753148596E-3</v>
      </c>
      <c r="O54">
        <v>9.2193016869360593E-3</v>
      </c>
      <c r="P54">
        <v>7.0570570570570604E-2</v>
      </c>
      <c r="Q54">
        <v>3.8399353274050099E-2</v>
      </c>
      <c r="R54">
        <v>5.1928783382789299E-2</v>
      </c>
      <c r="S54">
        <v>4.0996531062756202E-3</v>
      </c>
      <c r="T54">
        <v>4.1178333861260699E-3</v>
      </c>
      <c r="U54">
        <v>3.1171212468485001E-2</v>
      </c>
      <c r="V54">
        <v>8.5063797848386295E-3</v>
      </c>
      <c r="W54">
        <v>3.5566583953680703E-2</v>
      </c>
      <c r="X54">
        <v>1.1318619128466299E-3</v>
      </c>
      <c r="Y54">
        <v>1.7206767995411501E-3</v>
      </c>
      <c r="Z54">
        <v>1.2795905310300699E-3</v>
      </c>
      <c r="AA54">
        <v>9.791122715404701E-4</v>
      </c>
      <c r="AB54">
        <v>8.8803761100470103E-3</v>
      </c>
      <c r="AC54">
        <v>2.0639834881321002E-2</v>
      </c>
      <c r="AD54">
        <v>8.7401406949477699E-3</v>
      </c>
      <c r="AE54">
        <v>4.12371134020619E-3</v>
      </c>
      <c r="AF54" s="9">
        <v>1.5711079371556799E-2</v>
      </c>
      <c r="AG54">
        <v>6.7928190198932601E-3</v>
      </c>
      <c r="AH54">
        <v>1.13693784739768E-2</v>
      </c>
      <c r="AI54" s="9">
        <v>3.6929570034291699E-3</v>
      </c>
      <c r="AJ54" s="9">
        <v>1.37488542621448E-2</v>
      </c>
      <c r="AK54">
        <v>1.5868817773075901E-3</v>
      </c>
      <c r="AL54">
        <v>5.5710306406685202E-3</v>
      </c>
      <c r="AM54">
        <v>8.7374399301004806E-3</v>
      </c>
      <c r="AN54">
        <v>6.4795801962126406E-2</v>
      </c>
      <c r="AO54">
        <v>7.1428571428571397E-2</v>
      </c>
      <c r="AP54">
        <v>4.4368600682593899E-2</v>
      </c>
      <c r="AQ54">
        <v>2.1168328923264802E-2</v>
      </c>
      <c r="AR54">
        <v>2.9256875365710901E-2</v>
      </c>
      <c r="AS54">
        <v>2.6155358898721701E-2</v>
      </c>
      <c r="AT54">
        <v>1.1674060238150801E-3</v>
      </c>
      <c r="AU54">
        <v>3.17305345374664E-3</v>
      </c>
      <c r="AV54">
        <v>2.9744770677413199E-2</v>
      </c>
      <c r="AW54">
        <v>3.44E-2</v>
      </c>
      <c r="AX54">
        <v>3.2948929159802298E-3</v>
      </c>
      <c r="AY54">
        <v>4.5972416550070002E-3</v>
      </c>
      <c r="AZ54">
        <v>2.6550350843921899E-3</v>
      </c>
      <c r="BA54">
        <v>3.7971250339029002E-3</v>
      </c>
      <c r="BB54">
        <v>5.46298825457525E-4</v>
      </c>
      <c r="BC54">
        <v>3.55538922155689E-3</v>
      </c>
      <c r="BD54">
        <v>0.107947805456702</v>
      </c>
      <c r="BE54">
        <v>7.1187480822338098E-2</v>
      </c>
      <c r="BF54">
        <v>3.34150144798396E-3</v>
      </c>
      <c r="BG54">
        <v>4.6697798532354898E-3</v>
      </c>
      <c r="BH54">
        <v>1.47492625368732E-3</v>
      </c>
      <c r="BI54">
        <v>4.5112781954887203E-3</v>
      </c>
      <c r="BJ54">
        <v>3.7073652990607998E-3</v>
      </c>
      <c r="BK54">
        <v>1.9305019305019299E-3</v>
      </c>
      <c r="BL54">
        <v>2.5712449110777799E-3</v>
      </c>
      <c r="BM54">
        <v>6.0197447628220603E-3</v>
      </c>
      <c r="BN54">
        <v>7.0671378091872799E-3</v>
      </c>
      <c r="BO54">
        <v>5.4315027157513596E-3</v>
      </c>
      <c r="BP54">
        <v>5.7540158235435098E-3</v>
      </c>
      <c r="BQ54">
        <v>4.5845272206303696E-3</v>
      </c>
      <c r="BR54">
        <v>6.5040650406504098E-4</v>
      </c>
      <c r="BS54">
        <v>1.5634771732332699E-3</v>
      </c>
    </row>
    <row r="55" spans="5:71" x14ac:dyDescent="0.25">
      <c r="E55">
        <v>47</v>
      </c>
      <c r="F55">
        <v>1</v>
      </c>
      <c r="G55">
        <v>-53.966967455442003</v>
      </c>
      <c r="H55" s="4">
        <v>-4.1383806156426099E-13</v>
      </c>
      <c r="I55" s="8">
        <f>-Table19[[#This Row],[Eigen]]/SQRT(Table19[[#This Row],[Eigen]]^2+(Table19[[#This Row],[omega]]/(2*PI()))^2)</f>
        <v>1</v>
      </c>
      <c r="L55" s="3" t="s">
        <v>54</v>
      </c>
      <c r="M55">
        <v>0.14595580782485301</v>
      </c>
      <c r="N55">
        <v>4.2627397791125801E-2</v>
      </c>
      <c r="O55">
        <v>1.6673205178501401E-2</v>
      </c>
      <c r="P55">
        <v>1.9019019019019E-2</v>
      </c>
      <c r="Q55">
        <v>0.10266774454325001</v>
      </c>
      <c r="R55">
        <v>0.14243323442136499</v>
      </c>
      <c r="S55">
        <v>6.3071586250394197E-4</v>
      </c>
      <c r="T55">
        <v>2.2172949002217299E-3</v>
      </c>
      <c r="U55">
        <v>8.7325234930094003E-2</v>
      </c>
      <c r="V55">
        <v>1.80135101325994E-2</v>
      </c>
      <c r="W55">
        <v>1.5991177281499899E-2</v>
      </c>
      <c r="X55">
        <v>1.9807583474816099E-3</v>
      </c>
      <c r="Y55">
        <v>8.6033839977057601E-4</v>
      </c>
      <c r="Z55">
        <v>1.5994881637875901E-3</v>
      </c>
      <c r="AA55">
        <v>2.9373368146214099E-3</v>
      </c>
      <c r="AB55">
        <v>2.9078878634859799E-2</v>
      </c>
      <c r="AC55">
        <v>1.671826625387E-2</v>
      </c>
      <c r="AD55">
        <v>9.5928373481134095E-3</v>
      </c>
      <c r="AE55">
        <v>2.2909507445589899E-3</v>
      </c>
      <c r="AF55" s="9">
        <v>2.2240359110385601E-2</v>
      </c>
      <c r="AG55">
        <v>9.9466278505579795E-3</v>
      </c>
      <c r="AH55">
        <v>1.11167256189995E-2</v>
      </c>
      <c r="AI55" s="9">
        <v>4.4843049327354303E-3</v>
      </c>
      <c r="AJ55" s="9">
        <v>1.2832263978001799E-2</v>
      </c>
      <c r="AK55">
        <v>2.9092832583972501E-3</v>
      </c>
      <c r="AL55">
        <v>5.5710306406685202E-3</v>
      </c>
      <c r="AM55">
        <v>3.4949759720401901E-3</v>
      </c>
      <c r="AN55">
        <v>4.3349304129591598E-3</v>
      </c>
      <c r="AO55">
        <v>1.2230919765166301E-3</v>
      </c>
      <c r="AP55">
        <v>2.2753128555176301E-3</v>
      </c>
      <c r="AQ55">
        <v>3.8672908609810701E-3</v>
      </c>
      <c r="AR55">
        <v>1.1702750146284401E-3</v>
      </c>
      <c r="AS55">
        <v>4.71976401179941E-3</v>
      </c>
      <c r="AT55">
        <v>7.9383609619425692E-3</v>
      </c>
      <c r="AU55">
        <v>7.3224310471076397E-3</v>
      </c>
      <c r="AV55">
        <v>5.37324889656496E-3</v>
      </c>
      <c r="AW55">
        <v>1.4E-3</v>
      </c>
      <c r="AX55">
        <v>2.1828665568368998E-2</v>
      </c>
      <c r="AY55">
        <v>2.0187887267639398E-2</v>
      </c>
      <c r="AZ55">
        <v>2.9395031291484901E-2</v>
      </c>
      <c r="BA55">
        <v>4.6107946840249501E-3</v>
      </c>
      <c r="BB55">
        <v>5.46298825457525E-4</v>
      </c>
      <c r="BC55">
        <v>2.9752994011976001E-2</v>
      </c>
      <c r="BD55">
        <v>1.06761565836299E-2</v>
      </c>
      <c r="BE55">
        <v>5.5231666155262302E-3</v>
      </c>
      <c r="BF55">
        <v>1.22521719759412E-2</v>
      </c>
      <c r="BG55">
        <v>1.13408939292862E-2</v>
      </c>
      <c r="BH55">
        <v>1.20452310717797E-2</v>
      </c>
      <c r="BI55">
        <v>3.0075187969924801E-3</v>
      </c>
      <c r="BJ55">
        <v>9.46613939693524E-2</v>
      </c>
      <c r="BK55">
        <v>9.3388030888030896E-2</v>
      </c>
      <c r="BL55">
        <v>0.11142061281337</v>
      </c>
      <c r="BM55">
        <v>0.101131712015411</v>
      </c>
      <c r="BN55">
        <v>0.122614840989399</v>
      </c>
      <c r="BO55">
        <v>9.7465298732649405E-2</v>
      </c>
      <c r="BP55">
        <v>9.5660513066410893E-2</v>
      </c>
      <c r="BQ55">
        <v>8.3381088825214902E-2</v>
      </c>
      <c r="BR55">
        <v>4.0975609756097597E-2</v>
      </c>
      <c r="BS55">
        <v>5.9724828017510903E-2</v>
      </c>
    </row>
    <row r="56" spans="5:71" x14ac:dyDescent="0.25">
      <c r="E56">
        <v>59</v>
      </c>
      <c r="F56">
        <v>1</v>
      </c>
      <c r="G56">
        <v>-3.1868149216530699</v>
      </c>
      <c r="H56" s="4">
        <v>-6.4531391180177799E-14</v>
      </c>
      <c r="I56" s="8">
        <f>-Table19[[#This Row],[Eigen]]/SQRT(Table19[[#This Row],[Eigen]]^2+(Table19[[#This Row],[omega]]/(2*PI()))^2)</f>
        <v>1</v>
      </c>
      <c r="L56" s="3" t="s">
        <v>55</v>
      </c>
      <c r="M56">
        <v>0.148996553821204</v>
      </c>
      <c r="N56">
        <v>4.4758767680682002E-2</v>
      </c>
      <c r="O56">
        <v>1.88309140839545E-2</v>
      </c>
      <c r="P56">
        <v>1.6016016016015999E-2</v>
      </c>
      <c r="Q56">
        <v>0.104486661277284</v>
      </c>
      <c r="R56">
        <v>0.13526211671612301</v>
      </c>
      <c r="S56">
        <v>1.89214758751183E-3</v>
      </c>
      <c r="T56">
        <v>3.1675641431739001E-3</v>
      </c>
      <c r="U56">
        <v>8.3887233554893401E-2</v>
      </c>
      <c r="V56">
        <v>1.826369777333E-2</v>
      </c>
      <c r="W56">
        <v>2.0953956437827399E-2</v>
      </c>
      <c r="X56">
        <v>1.9807583474816099E-3</v>
      </c>
      <c r="Y56">
        <v>1.14711786636077E-3</v>
      </c>
      <c r="Z56">
        <v>2.5591810620601398E-3</v>
      </c>
      <c r="AA56">
        <v>1.9582245430809402E-3</v>
      </c>
      <c r="AB56">
        <v>3.1690753961344201E-2</v>
      </c>
      <c r="AC56">
        <v>2.14654282765738E-2</v>
      </c>
      <c r="AD56">
        <v>8.7401406949477699E-3</v>
      </c>
      <c r="AE56">
        <v>5.2691867124856802E-3</v>
      </c>
      <c r="AF56" s="9">
        <v>2.1016119159355199E-2</v>
      </c>
      <c r="AG56">
        <v>9.46142649199418E-3</v>
      </c>
      <c r="AH56">
        <v>1.0611419909044999E-2</v>
      </c>
      <c r="AI56" s="9">
        <v>6.3307834344500102E-3</v>
      </c>
      <c r="AJ56" s="9">
        <v>1.12282309807516E-2</v>
      </c>
      <c r="AK56">
        <v>4.2316847394869104E-3</v>
      </c>
      <c r="AL56">
        <v>5.3178019751835897E-3</v>
      </c>
      <c r="AM56">
        <v>5.0240279598077796E-3</v>
      </c>
      <c r="AN56">
        <v>2.4412502851927899E-2</v>
      </c>
      <c r="AO56">
        <v>2.0792563600782799E-2</v>
      </c>
      <c r="AP56">
        <v>1.02389078498294E-2</v>
      </c>
      <c r="AQ56">
        <v>1.2619580704254001E-2</v>
      </c>
      <c r="AR56">
        <v>1.20928418178272E-2</v>
      </c>
      <c r="AS56">
        <v>1.53392330383481E-2</v>
      </c>
      <c r="AT56">
        <v>9.1057669857576504E-3</v>
      </c>
      <c r="AU56">
        <v>7.5665120820112303E-3</v>
      </c>
      <c r="AV56">
        <v>1.65035501823067E-2</v>
      </c>
      <c r="AW56">
        <v>1.6E-2</v>
      </c>
      <c r="AX56">
        <v>2.2652388797364101E-2</v>
      </c>
      <c r="AY56">
        <v>1.9588247051768901E-2</v>
      </c>
      <c r="AZ56">
        <v>2.4464251849042301E-2</v>
      </c>
      <c r="BA56">
        <v>1.0848928668294E-3</v>
      </c>
      <c r="BB56">
        <v>1.09259765091505E-3</v>
      </c>
      <c r="BC56">
        <v>2.4139221556886199E-2</v>
      </c>
      <c r="BD56">
        <v>1.7793594306049799E-2</v>
      </c>
      <c r="BE56">
        <v>4.2651119975452602E-2</v>
      </c>
      <c r="BF56">
        <v>1.18066384495433E-2</v>
      </c>
      <c r="BG56">
        <v>9.1171892372692905E-3</v>
      </c>
      <c r="BH56">
        <v>1.40117994100295E-2</v>
      </c>
      <c r="BI56">
        <v>1.2531328320802E-3</v>
      </c>
      <c r="BJ56">
        <v>0.103311913000494</v>
      </c>
      <c r="BK56">
        <v>9.9903474903474898E-2</v>
      </c>
      <c r="BL56">
        <v>0.11120634240411401</v>
      </c>
      <c r="BM56">
        <v>0.11100409342643899</v>
      </c>
      <c r="BN56">
        <v>0.27773851590106002</v>
      </c>
      <c r="BO56">
        <v>7.5437537718768904E-2</v>
      </c>
      <c r="BP56">
        <v>9.9496523615439897E-2</v>
      </c>
      <c r="BQ56">
        <v>0.112607449856734</v>
      </c>
      <c r="BR56">
        <v>4.1626016260162602E-2</v>
      </c>
      <c r="BS56">
        <v>6.6916823014383994E-2</v>
      </c>
    </row>
    <row r="57" spans="5:71" x14ac:dyDescent="0.25">
      <c r="E57">
        <v>57</v>
      </c>
      <c r="F57">
        <v>1</v>
      </c>
      <c r="G57">
        <v>-4.5841762427516697</v>
      </c>
      <c r="H57" s="4">
        <v>-2.55722830974297E-15</v>
      </c>
      <c r="I57" s="8">
        <f>-Table19[[#This Row],[Eigen]]/SQRT(Table19[[#This Row],[Eigen]]^2+(Table19[[#This Row],[omega]]/(2*PI()))^2)</f>
        <v>1</v>
      </c>
      <c r="L57" s="3" t="s">
        <v>56</v>
      </c>
      <c r="M57">
        <v>4.2165011149402E-2</v>
      </c>
      <c r="N57">
        <v>1.04630885487309E-2</v>
      </c>
      <c r="O57">
        <v>2.4715574735190302E-2</v>
      </c>
      <c r="P57">
        <v>5.9059059059058998E-2</v>
      </c>
      <c r="Q57">
        <v>5.4971705739692803E-2</v>
      </c>
      <c r="R57">
        <v>2.3738872403560801E-2</v>
      </c>
      <c r="S57">
        <v>7.5685903500473002E-3</v>
      </c>
      <c r="T57">
        <v>7.2853975292999701E-3</v>
      </c>
      <c r="U57">
        <v>4.1714416685766698E-2</v>
      </c>
      <c r="V57">
        <v>1.5761821366024501E-2</v>
      </c>
      <c r="W57">
        <v>2.3159636062861901E-2</v>
      </c>
      <c r="X57">
        <v>4.8104131295981902E-3</v>
      </c>
      <c r="Y57">
        <v>2.8677946659019199E-3</v>
      </c>
      <c r="Z57">
        <v>3.1989763275751802E-3</v>
      </c>
      <c r="AA57">
        <v>5.2219321148825101E-3</v>
      </c>
      <c r="AB57">
        <v>4.8406756050844497E-2</v>
      </c>
      <c r="AC57">
        <v>2.4767801857585102E-3</v>
      </c>
      <c r="AD57">
        <v>6.1820507354508596E-3</v>
      </c>
      <c r="AE57">
        <v>6.1855670103092798E-3</v>
      </c>
      <c r="AF57" s="9">
        <v>3.5502958579881699E-2</v>
      </c>
      <c r="AG57">
        <v>1.4798641436196001E-2</v>
      </c>
      <c r="AH57">
        <v>2.02122283981809E-2</v>
      </c>
      <c r="AI57" s="9">
        <v>7.9134792930625197E-3</v>
      </c>
      <c r="AJ57" s="9">
        <v>2.8872593950504101E-2</v>
      </c>
      <c r="AK57">
        <v>9.7857709600634793E-3</v>
      </c>
      <c r="AL57">
        <v>8.1033172955178503E-3</v>
      </c>
      <c r="AM57">
        <v>4.5216251638269998E-2</v>
      </c>
      <c r="AN57">
        <v>7.6431667807437806E-2</v>
      </c>
      <c r="AO57">
        <v>9.1487279843444194E-2</v>
      </c>
      <c r="AP57">
        <v>4.6188850967007998E-2</v>
      </c>
      <c r="AQ57">
        <v>8.0398941583553804E-2</v>
      </c>
      <c r="AR57">
        <v>3.6863662960795802E-2</v>
      </c>
      <c r="AS57">
        <v>3.44149459193707E-2</v>
      </c>
      <c r="AT57">
        <v>2.10133084286715E-3</v>
      </c>
      <c r="AU57">
        <v>1.7085672443251201E-3</v>
      </c>
      <c r="AV57">
        <v>3.97236614853195E-2</v>
      </c>
      <c r="AW57">
        <v>4.36E-2</v>
      </c>
      <c r="AX57">
        <v>1.2355848434925901E-3</v>
      </c>
      <c r="AY57">
        <v>1.5990405756546101E-3</v>
      </c>
      <c r="AZ57">
        <v>2.2757443580504501E-3</v>
      </c>
      <c r="BA57">
        <v>8.1366965012205097E-4</v>
      </c>
      <c r="BB57">
        <v>5.46298825457525E-4</v>
      </c>
      <c r="BC57">
        <v>1.49700598802395E-3</v>
      </c>
      <c r="BD57">
        <v>0.107947805456702</v>
      </c>
      <c r="BE57">
        <v>8.0085915925130396E-2</v>
      </c>
      <c r="BF57">
        <v>6.68300289596792E-4</v>
      </c>
      <c r="BG57">
        <v>8.8948187680676003E-4</v>
      </c>
      <c r="BH57">
        <v>2.7040314650934099E-3</v>
      </c>
      <c r="BI57">
        <v>7.0175438596491203E-3</v>
      </c>
      <c r="BJ57">
        <v>6.6732575383094397E-3</v>
      </c>
      <c r="BK57">
        <v>2.65444015444015E-3</v>
      </c>
      <c r="BL57">
        <v>3.4283265481037102E-3</v>
      </c>
      <c r="BM57">
        <v>2.1671081146159401E-3</v>
      </c>
      <c r="BN57">
        <v>2.8268551236749098E-3</v>
      </c>
      <c r="BO57">
        <v>2.1122510561255299E-3</v>
      </c>
      <c r="BP57">
        <v>1.1987532965715699E-3</v>
      </c>
      <c r="BQ57">
        <v>1.14613180515759E-3</v>
      </c>
      <c r="BR57">
        <v>3.5772357723577201E-3</v>
      </c>
      <c r="BS57">
        <v>2.81425891181989E-3</v>
      </c>
    </row>
    <row r="58" spans="5:71" x14ac:dyDescent="0.25">
      <c r="E58">
        <v>58</v>
      </c>
      <c r="F58">
        <v>1</v>
      </c>
      <c r="G58">
        <v>-3.66179216064485</v>
      </c>
      <c r="H58" s="4">
        <v>6.1930249681477505E-14</v>
      </c>
      <c r="I58" s="8">
        <f>-Table19[[#This Row],[Eigen]]/SQRT(Table19[[#This Row],[Eigen]]^2+(Table19[[#This Row],[omega]]/(2*PI()))^2)</f>
        <v>1</v>
      </c>
      <c r="L58" s="3" t="s">
        <v>57</v>
      </c>
      <c r="M58">
        <v>3.72998175552402E-2</v>
      </c>
      <c r="N58">
        <v>1.41445456306917E-2</v>
      </c>
      <c r="O58">
        <v>1.47116516280895E-2</v>
      </c>
      <c r="P58">
        <v>3.6536536536536497E-2</v>
      </c>
      <c r="Q58">
        <v>4.9110751818916699E-2</v>
      </c>
      <c r="R58">
        <v>3.1899109792284899E-2</v>
      </c>
      <c r="S58">
        <v>2.2075055187637999E-3</v>
      </c>
      <c r="T58">
        <v>1.5837820715869501E-3</v>
      </c>
      <c r="U58">
        <v>3.7818015127206103E-2</v>
      </c>
      <c r="V58">
        <v>1.8764073054791101E-2</v>
      </c>
      <c r="W58">
        <v>1.81968569065343E-2</v>
      </c>
      <c r="X58">
        <v>1.1318619128466299E-3</v>
      </c>
      <c r="Y58">
        <v>1.14711786636077E-3</v>
      </c>
      <c r="Z58">
        <v>1.2795905310300699E-3</v>
      </c>
      <c r="AA58">
        <v>1.9582245430809402E-3</v>
      </c>
      <c r="AB58">
        <v>2.19397527424691E-2</v>
      </c>
      <c r="AC58">
        <v>1.13519091847265E-2</v>
      </c>
      <c r="AD58">
        <v>1.06587081645705E-3</v>
      </c>
      <c r="AE58">
        <v>4.3528064146620797E-3</v>
      </c>
      <c r="AF58" s="9">
        <v>9.9979596000816205E-3</v>
      </c>
      <c r="AG58">
        <v>3.39640950994663E-3</v>
      </c>
      <c r="AH58">
        <v>4.0424456796361802E-3</v>
      </c>
      <c r="AI58" s="9">
        <v>6.3307834344500102E-3</v>
      </c>
      <c r="AJ58" s="9">
        <v>9.8533455545371205E-3</v>
      </c>
      <c r="AK58">
        <v>2.6448029621793201E-3</v>
      </c>
      <c r="AL58">
        <v>5.0645733096986601E-3</v>
      </c>
      <c r="AM58">
        <v>8.5190039318479693E-3</v>
      </c>
      <c r="AN58">
        <v>5.4757015742642003E-2</v>
      </c>
      <c r="AO58">
        <v>5.2103718199608601E-2</v>
      </c>
      <c r="AP58">
        <v>3.1626848691695103E-2</v>
      </c>
      <c r="AQ58">
        <v>3.2770201506207998E-2</v>
      </c>
      <c r="AR58">
        <v>4.7591183928223098E-2</v>
      </c>
      <c r="AS58">
        <v>4.0511307767944899E-2</v>
      </c>
      <c r="AT58">
        <v>5.6035489143124E-3</v>
      </c>
      <c r="AU58">
        <v>1.12277276055651E-2</v>
      </c>
      <c r="AV58">
        <v>4.52888121281904E-2</v>
      </c>
      <c r="AW58">
        <v>5.8200000000000002E-2</v>
      </c>
      <c r="AX58">
        <v>1.85337726523888E-2</v>
      </c>
      <c r="AY58">
        <v>2.1387167699380399E-2</v>
      </c>
      <c r="AZ58">
        <v>1.5930210506353099E-2</v>
      </c>
      <c r="BA58">
        <v>7.0518036343911001E-3</v>
      </c>
      <c r="BB58">
        <v>1.3657470636438099E-3</v>
      </c>
      <c r="BC58">
        <v>2.0022455089820399E-2</v>
      </c>
      <c r="BD58">
        <v>7.9774614472123404E-2</v>
      </c>
      <c r="BE58">
        <v>0.14759128567045099</v>
      </c>
      <c r="BF58">
        <v>1.3811539318333701E-2</v>
      </c>
      <c r="BG58">
        <v>1.44540804981099E-2</v>
      </c>
      <c r="BH58">
        <v>3.1956735496558499E-3</v>
      </c>
      <c r="BI58">
        <v>8.5213032581453602E-3</v>
      </c>
      <c r="BJ58">
        <v>4.22639644092931E-2</v>
      </c>
      <c r="BK58">
        <v>4.4160231660231697E-2</v>
      </c>
      <c r="BL58">
        <v>4.9282194128990799E-2</v>
      </c>
      <c r="BM58">
        <v>2.9617144233084501E-2</v>
      </c>
      <c r="BN58">
        <v>9.3286219081272104E-2</v>
      </c>
      <c r="BO58">
        <v>1.9613759806879901E-2</v>
      </c>
      <c r="BP58">
        <v>4.6991129225605402E-2</v>
      </c>
      <c r="BQ58">
        <v>3.4383954154727801E-2</v>
      </c>
      <c r="BR58">
        <v>1.6260162601626001E-2</v>
      </c>
      <c r="BS58">
        <v>2.31394621638524E-2</v>
      </c>
    </row>
    <row r="59" spans="5:71" x14ac:dyDescent="0.25">
      <c r="E59">
        <v>54</v>
      </c>
      <c r="F59">
        <v>1</v>
      </c>
      <c r="G59">
        <v>-11.5247923109197</v>
      </c>
      <c r="H59" s="4">
        <v>6.6197275668691795E-14</v>
      </c>
      <c r="I59" s="8">
        <f>-Table19[[#This Row],[Eigen]]/SQRT(Table19[[#This Row],[Eigen]]^2+(Table19[[#This Row],[omega]]/(2*PI()))^2)</f>
        <v>1</v>
      </c>
      <c r="L59" s="3" t="s">
        <v>58</v>
      </c>
      <c r="M59">
        <v>2.4325967970808798E-2</v>
      </c>
      <c r="N59">
        <v>1.1431893043983701E-2</v>
      </c>
      <c r="O59">
        <v>7.0615927814829402E-3</v>
      </c>
      <c r="P59">
        <v>1.8018018018018001E-2</v>
      </c>
      <c r="Q59">
        <v>2.60711398544867E-2</v>
      </c>
      <c r="R59">
        <v>2.2502472799208698E-2</v>
      </c>
      <c r="S59">
        <v>6.3071586250394197E-4</v>
      </c>
      <c r="T59">
        <v>1.2670256572695599E-3</v>
      </c>
      <c r="U59">
        <v>1.81068072427229E-2</v>
      </c>
      <c r="V59">
        <v>1.826369777333E-2</v>
      </c>
      <c r="W59">
        <v>1.6266887234629199E-2</v>
      </c>
      <c r="X59">
        <v>2.8296547821165799E-3</v>
      </c>
      <c r="Y59">
        <v>2.5810151993117302E-3</v>
      </c>
      <c r="Z59">
        <v>5.4382597568778E-3</v>
      </c>
      <c r="AA59">
        <v>5.5483028720626597E-3</v>
      </c>
      <c r="AB59">
        <v>2.5944628243078499E-2</v>
      </c>
      <c r="AC59">
        <v>1.07327141382869E-2</v>
      </c>
      <c r="AD59">
        <v>1.3216798124067401E-2</v>
      </c>
      <c r="AE59">
        <v>6.64375715922108E-3</v>
      </c>
      <c r="AF59" s="9">
        <v>3.1014078759436899E-2</v>
      </c>
      <c r="AG59">
        <v>1.2372634643377E-2</v>
      </c>
      <c r="AH59">
        <v>1.31379484588176E-2</v>
      </c>
      <c r="AI59" s="9">
        <v>9.7599577947770997E-3</v>
      </c>
      <c r="AJ59" s="9">
        <v>2.36021998166819E-2</v>
      </c>
      <c r="AK59">
        <v>2.9092832583972501E-3</v>
      </c>
      <c r="AL59">
        <v>7.8500886300329198E-3</v>
      </c>
      <c r="AM59">
        <v>1.0921799912625599E-2</v>
      </c>
      <c r="AN59">
        <v>1.41455624001825E-2</v>
      </c>
      <c r="AO59">
        <v>2.15264187866928E-2</v>
      </c>
      <c r="AP59">
        <v>1.3424345847554E-2</v>
      </c>
      <c r="AQ59">
        <v>3.2770201506207998E-2</v>
      </c>
      <c r="AR59">
        <v>1.40433001755413E-2</v>
      </c>
      <c r="AS59">
        <v>1.4355948869223201E-2</v>
      </c>
      <c r="AT59">
        <v>3.50221807144525E-3</v>
      </c>
      <c r="AU59">
        <v>1.4644862094215299E-3</v>
      </c>
      <c r="AV59">
        <v>1.8230665899059698E-2</v>
      </c>
      <c r="AW59">
        <v>1.6799999999999999E-2</v>
      </c>
      <c r="AX59">
        <v>7.4135090609555197E-3</v>
      </c>
      <c r="AY59">
        <v>5.9964021587047799E-3</v>
      </c>
      <c r="AZ59">
        <v>7.9651052531765597E-3</v>
      </c>
      <c r="BA59">
        <v>5.69568755085436E-3</v>
      </c>
      <c r="BB59">
        <v>5.46298825457525E-4</v>
      </c>
      <c r="BC59">
        <v>4.6781437125748499E-3</v>
      </c>
      <c r="BD59">
        <v>0.106465005931198</v>
      </c>
      <c r="BE59">
        <v>0.105860693464253</v>
      </c>
      <c r="BF59">
        <v>3.7870349743818199E-3</v>
      </c>
      <c r="BG59">
        <v>6.2263731376473201E-3</v>
      </c>
      <c r="BH59">
        <v>9.8328416912487693E-4</v>
      </c>
      <c r="BI59">
        <v>2.2556390977443602E-3</v>
      </c>
      <c r="BJ59">
        <v>6.9204152249134898E-3</v>
      </c>
      <c r="BK59">
        <v>9.4111969111969097E-3</v>
      </c>
      <c r="BL59">
        <v>9.8564388257981594E-3</v>
      </c>
      <c r="BM59">
        <v>1.68552853359018E-3</v>
      </c>
      <c r="BN59">
        <v>1.34275618374558E-2</v>
      </c>
      <c r="BO59">
        <v>5.1297525648762799E-3</v>
      </c>
      <c r="BP59">
        <v>9.82977703188684E-3</v>
      </c>
      <c r="BQ59">
        <v>4.0114613180515799E-3</v>
      </c>
      <c r="BR59">
        <v>5.8536585365853598E-3</v>
      </c>
      <c r="BS59">
        <v>4.6904315196998102E-3</v>
      </c>
    </row>
    <row r="60" spans="5:71" x14ac:dyDescent="0.25">
      <c r="E60">
        <v>2</v>
      </c>
      <c r="F60">
        <v>1</v>
      </c>
      <c r="G60">
        <v>-68449.909396044095</v>
      </c>
      <c r="H60" s="4">
        <v>1.82929492425512E-12</v>
      </c>
      <c r="I60" s="8">
        <f>-Table19[[#This Row],[Eigen]]/SQRT(Table19[[#This Row],[Eigen]]^2+(Table19[[#This Row],[omega]]/(2*PI()))^2)</f>
        <v>1</v>
      </c>
      <c r="L60" s="3" t="s">
        <v>59</v>
      </c>
      <c r="M60">
        <v>5.5747009933103601E-2</v>
      </c>
      <c r="N60">
        <v>5.4253051734160099E-3</v>
      </c>
      <c r="O60">
        <v>2.0007846214201701E-2</v>
      </c>
      <c r="P60">
        <v>4.17083750417084E-2</v>
      </c>
      <c r="Q60">
        <v>6.75020210185934E-2</v>
      </c>
      <c r="R60">
        <v>6.6023738872403606E-2</v>
      </c>
      <c r="S60">
        <v>6.3071586250394197E-4</v>
      </c>
      <c r="T60">
        <v>3.1675641431738998E-4</v>
      </c>
      <c r="U60">
        <v>8.3199633279853302E-2</v>
      </c>
      <c r="V60">
        <v>2.7770828121090801E-2</v>
      </c>
      <c r="W60">
        <v>2.72952853598015E-2</v>
      </c>
      <c r="X60">
        <v>2.2637238256932699E-3</v>
      </c>
      <c r="Y60">
        <v>2.2942357327215401E-3</v>
      </c>
      <c r="Z60">
        <v>3.1989763275751802E-3</v>
      </c>
      <c r="AA60">
        <v>3.9164490861618804E-3</v>
      </c>
      <c r="AB60">
        <v>4.8406756050844497E-2</v>
      </c>
      <c r="AC60">
        <v>2.7657378740970101E-2</v>
      </c>
      <c r="AD60">
        <v>1.9612023022809601E-2</v>
      </c>
      <c r="AE60">
        <v>6.8728522336769802E-3</v>
      </c>
      <c r="AF60" s="9">
        <v>4.79493980820241E-2</v>
      </c>
      <c r="AG60">
        <v>2.0135856380397901E-2</v>
      </c>
      <c r="AH60">
        <v>2.4002021222839801E-2</v>
      </c>
      <c r="AI60" s="9">
        <v>1.21340015826959E-2</v>
      </c>
      <c r="AJ60" s="9">
        <v>3.20806599450046E-2</v>
      </c>
      <c r="AK60">
        <v>5.2896059243586402E-3</v>
      </c>
      <c r="AL60">
        <v>1.2661433274246601E-2</v>
      </c>
      <c r="AM60">
        <v>1.11402359108781E-2</v>
      </c>
      <c r="AN60">
        <v>1.8936801277663701E-2</v>
      </c>
      <c r="AO60">
        <v>4.1585127201565599E-3</v>
      </c>
      <c r="AP60">
        <v>1.8202502844141099E-3</v>
      </c>
      <c r="AQ60">
        <v>2.3000203541624301E-2</v>
      </c>
      <c r="AR60">
        <v>2.51609128145114E-2</v>
      </c>
      <c r="AS60">
        <v>2.3205506391347101E-2</v>
      </c>
      <c r="AT60">
        <v>2.10133084286715E-3</v>
      </c>
      <c r="AU60">
        <v>3.6612155235538199E-3</v>
      </c>
      <c r="AV60">
        <v>2.8209556706966E-2</v>
      </c>
      <c r="AW60">
        <v>2.92E-2</v>
      </c>
      <c r="AX60">
        <v>5.35420098846787E-3</v>
      </c>
      <c r="AY60">
        <v>6.7959224465320798E-3</v>
      </c>
      <c r="AZ60">
        <v>8.1547506163474302E-3</v>
      </c>
      <c r="BA60">
        <v>3.7971250339029002E-3</v>
      </c>
      <c r="BB60">
        <v>2.1851953018301E-3</v>
      </c>
      <c r="BC60">
        <v>5.9880239520958096E-3</v>
      </c>
      <c r="BD60">
        <v>0.122182680901542</v>
      </c>
      <c r="BE60">
        <v>0.131942313593127</v>
      </c>
      <c r="BF60">
        <v>7.1285364223657903E-3</v>
      </c>
      <c r="BG60">
        <v>7.7829664220591503E-3</v>
      </c>
      <c r="BH60">
        <v>1.2291052114061E-3</v>
      </c>
      <c r="BI60">
        <v>4.0100250626566398E-3</v>
      </c>
      <c r="BJ60">
        <v>8.6505190311418692E-3</v>
      </c>
      <c r="BK60">
        <v>9.8938223938223897E-3</v>
      </c>
      <c r="BL60">
        <v>1.09277908720806E-2</v>
      </c>
      <c r="BM60">
        <v>2.40789790512882E-3</v>
      </c>
      <c r="BN60">
        <v>9.1872791519434591E-3</v>
      </c>
      <c r="BO60">
        <v>3.9227519613759801E-3</v>
      </c>
      <c r="BP60">
        <v>1.67825461520019E-2</v>
      </c>
      <c r="BQ60">
        <v>5.4441260744985702E-3</v>
      </c>
      <c r="BR60">
        <v>5.8536585365853598E-3</v>
      </c>
      <c r="BS60">
        <v>4.37773608505316E-3</v>
      </c>
    </row>
    <row r="71" spans="12:128" x14ac:dyDescent="0.25">
      <c r="X71" s="7"/>
      <c r="Y71" s="7"/>
      <c r="Z71" s="7"/>
      <c r="AA71" s="12"/>
      <c r="BR71" s="2">
        <v>1</v>
      </c>
      <c r="BS71" s="2">
        <v>2</v>
      </c>
      <c r="BT71" s="2">
        <v>3</v>
      </c>
      <c r="BU71" s="2">
        <v>4</v>
      </c>
      <c r="BV71" s="2">
        <v>5</v>
      </c>
      <c r="BW71" s="2">
        <v>6</v>
      </c>
      <c r="BX71" s="2">
        <v>7</v>
      </c>
      <c r="BY71" s="2">
        <v>8</v>
      </c>
      <c r="BZ71" s="2">
        <v>9</v>
      </c>
      <c r="CA71" s="2">
        <v>10</v>
      </c>
      <c r="CB71" s="2">
        <v>11</v>
      </c>
      <c r="CC71" s="2">
        <v>12</v>
      </c>
      <c r="CD71" s="2">
        <v>13</v>
      </c>
      <c r="CE71" s="2">
        <v>14</v>
      </c>
      <c r="CF71" s="2">
        <v>15</v>
      </c>
      <c r="CG71" s="2">
        <v>16</v>
      </c>
      <c r="CH71" s="2">
        <v>17</v>
      </c>
      <c r="CI71" s="2">
        <v>18</v>
      </c>
      <c r="CJ71" s="2">
        <v>19</v>
      </c>
      <c r="CK71" s="9">
        <v>20</v>
      </c>
      <c r="CL71" s="2">
        <v>21</v>
      </c>
      <c r="CM71" s="2">
        <v>22</v>
      </c>
      <c r="CN71" s="9">
        <v>23</v>
      </c>
      <c r="CO71" s="9">
        <v>24</v>
      </c>
      <c r="CP71" s="2">
        <v>25</v>
      </c>
      <c r="CQ71" s="2">
        <v>26</v>
      </c>
      <c r="CR71" s="2">
        <v>27</v>
      </c>
      <c r="CS71" s="2">
        <v>28</v>
      </c>
      <c r="CT71" s="2">
        <v>29</v>
      </c>
      <c r="CU71" s="2">
        <v>30</v>
      </c>
      <c r="CV71" s="2">
        <v>31</v>
      </c>
      <c r="CW71" s="2">
        <v>32</v>
      </c>
      <c r="CX71" s="2">
        <v>33</v>
      </c>
      <c r="CY71" s="2">
        <v>34</v>
      </c>
      <c r="CZ71" s="2">
        <v>35</v>
      </c>
      <c r="DA71" s="2">
        <v>36</v>
      </c>
      <c r="DB71" s="2">
        <v>37</v>
      </c>
      <c r="DC71" s="2">
        <v>38</v>
      </c>
      <c r="DD71" s="2">
        <v>39</v>
      </c>
      <c r="DE71" s="2">
        <v>40</v>
      </c>
      <c r="DF71" s="2">
        <v>41</v>
      </c>
      <c r="DG71" s="2">
        <v>42</v>
      </c>
      <c r="DH71" s="2">
        <v>43</v>
      </c>
      <c r="DI71" s="2">
        <v>44</v>
      </c>
      <c r="DJ71" s="2">
        <v>45</v>
      </c>
      <c r="DK71" s="2">
        <v>46</v>
      </c>
      <c r="DL71" s="2">
        <v>47</v>
      </c>
      <c r="DM71" s="2">
        <v>48</v>
      </c>
      <c r="DN71" s="2">
        <v>49</v>
      </c>
      <c r="DO71" s="2">
        <v>50</v>
      </c>
      <c r="DP71" s="2">
        <v>51</v>
      </c>
      <c r="DQ71" s="2">
        <v>52</v>
      </c>
      <c r="DR71" s="2">
        <v>53</v>
      </c>
      <c r="DS71" s="2">
        <v>54</v>
      </c>
      <c r="DT71" s="2">
        <v>55</v>
      </c>
      <c r="DU71" s="2">
        <v>56</v>
      </c>
      <c r="DV71" s="2">
        <v>57</v>
      </c>
      <c r="DW71" s="2">
        <v>58</v>
      </c>
      <c r="DX71" s="2">
        <v>59</v>
      </c>
    </row>
    <row r="72" spans="12:128" x14ac:dyDescent="0.25">
      <c r="X72" s="13"/>
      <c r="Y72" s="7"/>
      <c r="Z72" s="7"/>
      <c r="AA72" s="12"/>
    </row>
    <row r="73" spans="12:128" x14ac:dyDescent="0.25">
      <c r="X73" s="7"/>
      <c r="Y73" s="7"/>
      <c r="Z73" s="7"/>
      <c r="AA73" s="12"/>
    </row>
    <row r="76" spans="12:128" x14ac:dyDescent="0.25">
      <c r="M76" s="2">
        <v>1</v>
      </c>
      <c r="N76" s="2">
        <v>2</v>
      </c>
      <c r="O76" s="2">
        <v>3</v>
      </c>
      <c r="P76" s="2">
        <v>4</v>
      </c>
      <c r="Q76" s="2">
        <v>5</v>
      </c>
      <c r="R76" s="2">
        <v>6</v>
      </c>
      <c r="S76" s="2">
        <v>7</v>
      </c>
      <c r="T76" s="2">
        <v>8</v>
      </c>
      <c r="U76" s="2">
        <v>9</v>
      </c>
      <c r="V76" s="2">
        <v>10</v>
      </c>
      <c r="W76" s="2">
        <v>11</v>
      </c>
      <c r="X76" s="2">
        <v>12</v>
      </c>
      <c r="Y76" s="2">
        <v>13</v>
      </c>
      <c r="Z76" s="2">
        <v>14</v>
      </c>
      <c r="AA76" s="2">
        <v>15</v>
      </c>
      <c r="AB76" s="2">
        <v>16</v>
      </c>
      <c r="AC76" s="2">
        <v>17</v>
      </c>
      <c r="AD76" s="2">
        <v>18</v>
      </c>
      <c r="AE76" s="2">
        <v>19</v>
      </c>
      <c r="AF76" s="9">
        <v>20</v>
      </c>
      <c r="AG76" s="2">
        <v>21</v>
      </c>
      <c r="AH76" s="2">
        <v>22</v>
      </c>
      <c r="AI76" s="9">
        <v>23</v>
      </c>
      <c r="AJ76" s="9">
        <v>24</v>
      </c>
      <c r="AK76" s="2">
        <v>25</v>
      </c>
      <c r="AL76" s="2">
        <v>26</v>
      </c>
      <c r="AM76" s="2">
        <v>27</v>
      </c>
      <c r="AN76" s="2">
        <v>28</v>
      </c>
      <c r="AO76" s="2">
        <v>29</v>
      </c>
      <c r="AP76" s="2">
        <v>30</v>
      </c>
      <c r="AQ76" s="2">
        <v>31</v>
      </c>
      <c r="AR76" s="2">
        <v>32</v>
      </c>
      <c r="AS76" s="2">
        <v>33</v>
      </c>
      <c r="AT76" s="2">
        <v>34</v>
      </c>
      <c r="AU76" s="2">
        <v>35</v>
      </c>
      <c r="AV76" s="2">
        <v>36</v>
      </c>
      <c r="AW76" s="2">
        <v>37</v>
      </c>
      <c r="AX76" s="2">
        <v>38</v>
      </c>
      <c r="AY76" s="2">
        <v>39</v>
      </c>
      <c r="AZ76" s="2">
        <v>40</v>
      </c>
      <c r="BA76" s="2">
        <v>41</v>
      </c>
      <c r="BB76" s="2">
        <v>42</v>
      </c>
      <c r="BC76" s="2">
        <v>43</v>
      </c>
      <c r="BD76" s="2">
        <v>44</v>
      </c>
      <c r="BE76" s="2">
        <v>45</v>
      </c>
      <c r="BF76" s="2">
        <v>46</v>
      </c>
      <c r="BG76" s="2">
        <v>47</v>
      </c>
      <c r="BH76" s="2">
        <v>48</v>
      </c>
      <c r="BI76" s="2">
        <v>49</v>
      </c>
      <c r="BJ76" s="2">
        <v>50</v>
      </c>
      <c r="BK76" s="2">
        <v>51</v>
      </c>
      <c r="BL76" s="2">
        <v>52</v>
      </c>
      <c r="BM76" s="2">
        <v>53</v>
      </c>
      <c r="BN76" s="2">
        <v>54</v>
      </c>
      <c r="BO76" s="2">
        <v>55</v>
      </c>
      <c r="BP76" s="2">
        <v>56</v>
      </c>
      <c r="BQ76" s="2">
        <v>57</v>
      </c>
      <c r="BR76" s="2">
        <v>58</v>
      </c>
      <c r="BS76" s="2">
        <v>59</v>
      </c>
    </row>
    <row r="77" spans="12:128" x14ac:dyDescent="0.25">
      <c r="L77" t="s">
        <v>185</v>
      </c>
      <c r="M77" s="14">
        <f>SUM(M2:M32)</f>
        <v>0.41313602270423677</v>
      </c>
      <c r="N77" s="14">
        <f t="shared" ref="N77:BS77" si="0">SUM(N2:N32)</f>
        <v>0.42491765161790351</v>
      </c>
      <c r="O77" s="14">
        <f t="shared" si="0"/>
        <v>0.50510003923107105</v>
      </c>
      <c r="P77" s="14">
        <f t="shared" si="0"/>
        <v>0.51718385051718385</v>
      </c>
      <c r="Q77" s="14">
        <f t="shared" si="0"/>
        <v>0.28779304769603875</v>
      </c>
      <c r="R77" s="14">
        <f t="shared" si="0"/>
        <v>0.38006923837784368</v>
      </c>
      <c r="S77" s="14">
        <f t="shared" si="0"/>
        <v>1.7344686218858388E-2</v>
      </c>
      <c r="T77" s="14">
        <f t="shared" si="0"/>
        <v>1.4254038644282555E-2</v>
      </c>
      <c r="U77" s="14">
        <f t="shared" si="0"/>
        <v>0.38986935594774264</v>
      </c>
      <c r="V77" s="14">
        <f t="shared" si="0"/>
        <v>0.61245934450838191</v>
      </c>
      <c r="W77" s="14">
        <f t="shared" si="0"/>
        <v>0.66225530741659744</v>
      </c>
      <c r="X77" s="14">
        <f t="shared" si="0"/>
        <v>1.7543859649122799E-2</v>
      </c>
      <c r="Y77" s="14">
        <f t="shared" si="0"/>
        <v>1.8067106395182102E-2</v>
      </c>
      <c r="Z77" s="14">
        <f t="shared" si="0"/>
        <v>4.4465770953294986E-2</v>
      </c>
      <c r="AA77" s="14">
        <f t="shared" si="0"/>
        <v>3.3616187989556123E-2</v>
      </c>
      <c r="AB77" s="14">
        <f t="shared" si="0"/>
        <v>0.31481803935225489</v>
      </c>
      <c r="AC77" s="14">
        <f t="shared" si="0"/>
        <v>0.40804953560371499</v>
      </c>
      <c r="AD77" s="14">
        <f t="shared" si="0"/>
        <v>0.22127478149648261</v>
      </c>
      <c r="AE77" s="14">
        <f t="shared" si="0"/>
        <v>0.26437571592210768</v>
      </c>
      <c r="AF77" s="14">
        <f t="shared" si="0"/>
        <v>0.30381554784737796</v>
      </c>
      <c r="AG77" s="14">
        <f t="shared" si="0"/>
        <v>0.11838913148956809</v>
      </c>
      <c r="AH77" s="14">
        <f t="shared" si="0"/>
        <v>0.15133906013137943</v>
      </c>
      <c r="AI77" s="14">
        <f t="shared" si="0"/>
        <v>0.19388024268003176</v>
      </c>
      <c r="AJ77" s="14">
        <f t="shared" si="0"/>
        <v>0.23877176901924849</v>
      </c>
      <c r="AK77" s="14">
        <f t="shared" si="0"/>
        <v>6.1359428722560193E-2</v>
      </c>
      <c r="AL77" s="14">
        <f t="shared" si="0"/>
        <v>0.10179792352494306</v>
      </c>
      <c r="AM77" s="14">
        <f t="shared" si="0"/>
        <v>0.20598514635211904</v>
      </c>
      <c r="AN77" s="14">
        <f t="shared" si="0"/>
        <v>0.42778918548939121</v>
      </c>
      <c r="AO77" s="14">
        <f t="shared" si="0"/>
        <v>0.4694227005870843</v>
      </c>
      <c r="AP77" s="14">
        <f t="shared" si="0"/>
        <v>0.18521046643913541</v>
      </c>
      <c r="AQ77" s="14">
        <f t="shared" si="0"/>
        <v>0.21066558111133743</v>
      </c>
      <c r="AR77" s="14">
        <f t="shared" si="0"/>
        <v>0.71133216305831903</v>
      </c>
      <c r="AS77" s="14">
        <f t="shared" si="0"/>
        <v>0.7313667649950838</v>
      </c>
      <c r="AT77" s="14">
        <f t="shared" si="0"/>
        <v>0.90987625496147562</v>
      </c>
      <c r="AU77" s="14">
        <f t="shared" si="0"/>
        <v>0.90114718086404644</v>
      </c>
      <c r="AV77" s="14">
        <f t="shared" si="0"/>
        <v>0.65342544617156006</v>
      </c>
      <c r="AW77" s="14">
        <f t="shared" si="0"/>
        <v>0.6419999999999999</v>
      </c>
      <c r="AX77" s="14">
        <f t="shared" si="0"/>
        <v>0.78912685337726518</v>
      </c>
      <c r="AY77" s="14">
        <f t="shared" si="0"/>
        <v>0.76993803717769338</v>
      </c>
      <c r="AZ77" s="14">
        <f t="shared" si="0"/>
        <v>0.74246159681395796</v>
      </c>
      <c r="BA77" s="14">
        <f t="shared" si="0"/>
        <v>0.91049633848657463</v>
      </c>
      <c r="BB77" s="14">
        <f t="shared" si="0"/>
        <v>0.96667577164709195</v>
      </c>
      <c r="BC77" s="14">
        <f t="shared" si="0"/>
        <v>0.76815119760479056</v>
      </c>
      <c r="BD77" s="14">
        <f t="shared" si="0"/>
        <v>0.10201660735468565</v>
      </c>
      <c r="BE77" s="14">
        <f t="shared" si="0"/>
        <v>8.3461184412396458E-2</v>
      </c>
      <c r="BF77" s="14">
        <f t="shared" si="0"/>
        <v>0.84985520160392092</v>
      </c>
      <c r="BG77" s="14">
        <f t="shared" si="0"/>
        <v>0.84678674672003595</v>
      </c>
      <c r="BH77" s="14">
        <f t="shared" si="0"/>
        <v>0.93141592920353999</v>
      </c>
      <c r="BI77" s="14">
        <f t="shared" si="0"/>
        <v>0.92581453634085209</v>
      </c>
      <c r="BJ77" s="14">
        <f t="shared" si="0"/>
        <v>0.64878892733564064</v>
      </c>
      <c r="BK77" s="14">
        <f t="shared" si="0"/>
        <v>0.61365830115830133</v>
      </c>
      <c r="BL77" s="14">
        <f t="shared" si="0"/>
        <v>0.56074566102421253</v>
      </c>
      <c r="BM77" s="14">
        <f t="shared" si="0"/>
        <v>0.64363111004093421</v>
      </c>
      <c r="BN77" s="14">
        <f t="shared" si="0"/>
        <v>0.42897526501766764</v>
      </c>
      <c r="BO77" s="14">
        <f t="shared" si="0"/>
        <v>0.65872057936028983</v>
      </c>
      <c r="BP77" s="14">
        <f t="shared" si="0"/>
        <v>0.56653080795972199</v>
      </c>
      <c r="BQ77" s="14">
        <f t="shared" si="0"/>
        <v>0.63896848137535822</v>
      </c>
      <c r="BR77" s="14">
        <f t="shared" si="0"/>
        <v>0.78666666666666685</v>
      </c>
      <c r="BS77" s="14">
        <f t="shared" si="0"/>
        <v>0.7779862414008758</v>
      </c>
    </row>
    <row r="78" spans="12:128" x14ac:dyDescent="0.25">
      <c r="L78" t="s">
        <v>186</v>
      </c>
      <c r="M78" s="14">
        <f>SUM(M33:M60)</f>
        <v>0.58686397729576301</v>
      </c>
      <c r="N78" s="14">
        <f t="shared" ref="N78:BS78" si="1">SUM(N33:N60)</f>
        <v>0.5750823483820966</v>
      </c>
      <c r="O78" s="14">
        <f t="shared" si="1"/>
        <v>0.49489996076892923</v>
      </c>
      <c r="P78" s="14">
        <f t="shared" si="1"/>
        <v>0.48281614948281593</v>
      </c>
      <c r="Q78" s="14">
        <f t="shared" si="1"/>
        <v>0.71220695230396158</v>
      </c>
      <c r="R78" s="14">
        <f t="shared" si="1"/>
        <v>0.61993076162215677</v>
      </c>
      <c r="S78" s="14">
        <f t="shared" si="1"/>
        <v>0.98265531378114113</v>
      </c>
      <c r="T78" s="14">
        <f t="shared" si="1"/>
        <v>0.98574596135571768</v>
      </c>
      <c r="U78" s="14">
        <f t="shared" si="1"/>
        <v>0.61013064405225759</v>
      </c>
      <c r="V78" s="14">
        <f t="shared" si="1"/>
        <v>0.38754065549161842</v>
      </c>
      <c r="W78" s="14">
        <f t="shared" si="1"/>
        <v>0.33774469258340223</v>
      </c>
      <c r="X78" s="14">
        <f t="shared" si="1"/>
        <v>0.98245614035087647</v>
      </c>
      <c r="Y78" s="14">
        <f t="shared" si="1"/>
        <v>0.98193289360481883</v>
      </c>
      <c r="Z78" s="14">
        <f t="shared" si="1"/>
        <v>0.95553422904670549</v>
      </c>
      <c r="AA78" s="14">
        <f t="shared" si="1"/>
        <v>0.96638381201044432</v>
      </c>
      <c r="AB78" s="14">
        <f t="shared" si="1"/>
        <v>0.68518196064774517</v>
      </c>
      <c r="AC78" s="14">
        <f t="shared" si="1"/>
        <v>0.59195046439628474</v>
      </c>
      <c r="AD78" s="14">
        <f t="shared" si="1"/>
        <v>0.77872521850351761</v>
      </c>
      <c r="AE78" s="14">
        <f t="shared" si="1"/>
        <v>0.73562428407789238</v>
      </c>
      <c r="AF78" s="14">
        <f t="shared" si="1"/>
        <v>0.69618445215262215</v>
      </c>
      <c r="AG78" s="14">
        <f t="shared" si="1"/>
        <v>0.88161086851043202</v>
      </c>
      <c r="AH78" s="14">
        <f t="shared" si="1"/>
        <v>0.8486609398686209</v>
      </c>
      <c r="AI78" s="14">
        <f t="shared" si="1"/>
        <v>0.80611975731996766</v>
      </c>
      <c r="AJ78" s="14">
        <f t="shared" si="1"/>
        <v>0.76122823098075099</v>
      </c>
      <c r="AK78" s="14">
        <f t="shared" si="1"/>
        <v>0.93864057127743883</v>
      </c>
      <c r="AL78" s="14">
        <f t="shared" si="1"/>
        <v>0.89820207647505768</v>
      </c>
      <c r="AM78" s="14">
        <f t="shared" si="1"/>
        <v>0.79401485364788105</v>
      </c>
      <c r="AN78" s="14">
        <f t="shared" si="1"/>
        <v>0.57221081451060918</v>
      </c>
      <c r="AO78" s="14">
        <f t="shared" si="1"/>
        <v>0.53057729941291598</v>
      </c>
      <c r="AP78" s="14">
        <f t="shared" si="1"/>
        <v>0.81478953356086459</v>
      </c>
      <c r="AQ78" s="14">
        <f t="shared" si="1"/>
        <v>0.78933441888866274</v>
      </c>
      <c r="AR78" s="14">
        <f t="shared" si="1"/>
        <v>0.28866783694168119</v>
      </c>
      <c r="AS78" s="14">
        <f t="shared" si="1"/>
        <v>0.26863323500491637</v>
      </c>
      <c r="AT78" s="14">
        <f t="shared" si="1"/>
        <v>9.0123745038524411E-2</v>
      </c>
      <c r="AU78" s="14">
        <f t="shared" si="1"/>
        <v>9.8852819135953257E-2</v>
      </c>
      <c r="AV78" s="14">
        <f t="shared" si="1"/>
        <v>0.34657455382843994</v>
      </c>
      <c r="AW78" s="14">
        <f t="shared" si="1"/>
        <v>0.35800000000000004</v>
      </c>
      <c r="AX78" s="14">
        <f t="shared" si="1"/>
        <v>0.21087314662273476</v>
      </c>
      <c r="AY78" s="14">
        <f t="shared" si="1"/>
        <v>0.23006196282230662</v>
      </c>
      <c r="AZ78" s="14">
        <f t="shared" si="1"/>
        <v>0.2575384031860421</v>
      </c>
      <c r="BA78" s="14">
        <f t="shared" si="1"/>
        <v>8.9503661513425606E-2</v>
      </c>
      <c r="BB78" s="14">
        <f t="shared" si="1"/>
        <v>3.332422835290904E-2</v>
      </c>
      <c r="BC78" s="14">
        <f t="shared" si="1"/>
        <v>0.23184880239520947</v>
      </c>
      <c r="BD78" s="14">
        <f t="shared" si="1"/>
        <v>0.89798339264531313</v>
      </c>
      <c r="BE78" s="14">
        <f t="shared" si="1"/>
        <v>0.91653881558760431</v>
      </c>
      <c r="BF78" s="14">
        <f t="shared" si="1"/>
        <v>0.15014479839607933</v>
      </c>
      <c r="BG78" s="14">
        <f t="shared" si="1"/>
        <v>0.15321325327996443</v>
      </c>
      <c r="BH78" s="14">
        <f t="shared" si="1"/>
        <v>6.8584070796460117E-2</v>
      </c>
      <c r="BI78" s="14">
        <f t="shared" si="1"/>
        <v>7.4185463659147841E-2</v>
      </c>
      <c r="BJ78" s="14">
        <f t="shared" si="1"/>
        <v>0.35121107266435947</v>
      </c>
      <c r="BK78" s="14">
        <f t="shared" si="1"/>
        <v>0.38634169884169894</v>
      </c>
      <c r="BL78" s="14">
        <f t="shared" si="1"/>
        <v>0.43925433897578703</v>
      </c>
      <c r="BM78" s="14">
        <f t="shared" si="1"/>
        <v>0.3563688899590664</v>
      </c>
      <c r="BN78" s="14">
        <f t="shared" si="1"/>
        <v>0.57102473498233175</v>
      </c>
      <c r="BO78" s="14">
        <f t="shared" si="1"/>
        <v>0.3412794206397104</v>
      </c>
      <c r="BP78" s="14">
        <f t="shared" si="1"/>
        <v>0.43346919204027834</v>
      </c>
      <c r="BQ78" s="14">
        <f t="shared" si="1"/>
        <v>0.36103151862464228</v>
      </c>
      <c r="BR78" s="14">
        <f t="shared" si="1"/>
        <v>0.21333333333333324</v>
      </c>
      <c r="BS78" s="14">
        <f t="shared" si="1"/>
        <v>0.22201375859912439</v>
      </c>
    </row>
    <row r="79" spans="12:128" x14ac:dyDescent="0.25">
      <c r="P79">
        <f>SUM(W14:W44)</f>
        <v>0.41384063964709134</v>
      </c>
      <c r="Q79">
        <f>SUM(X14:X44)</f>
        <v>0.54867006225240444</v>
      </c>
      <c r="R79">
        <f>M77+P79+Q79</f>
        <v>1.3756467246037327</v>
      </c>
    </row>
    <row r="81" spans="15:29" x14ac:dyDescent="0.25">
      <c r="AB81" s="14">
        <f>AF77+AI77+AJ77</f>
        <v>0.73646755954665821</v>
      </c>
      <c r="AC81">
        <f>AB81/3</f>
        <v>0.24548918651555274</v>
      </c>
    </row>
    <row r="82" spans="15:29" x14ac:dyDescent="0.25">
      <c r="AB82" s="14">
        <f>AF78+AI78+AJ78</f>
        <v>2.263532440453341</v>
      </c>
      <c r="AC82">
        <f>AB82/3</f>
        <v>0.75451081348444704</v>
      </c>
    </row>
    <row r="87" spans="15:29" x14ac:dyDescent="0.25">
      <c r="P87" t="s">
        <v>189</v>
      </c>
      <c r="Q87" t="s">
        <v>191</v>
      </c>
    </row>
    <row r="88" spans="15:29" x14ac:dyDescent="0.25">
      <c r="O88" t="s">
        <v>190</v>
      </c>
      <c r="P88" s="29">
        <f>AF77+AI77+AJ77</f>
        <v>0.73646755954665821</v>
      </c>
      <c r="Q88">
        <f>P88/(P89+P88)</f>
        <v>0.24548918651555282</v>
      </c>
    </row>
    <row r="89" spans="15:29" x14ac:dyDescent="0.25">
      <c r="O89" t="s">
        <v>75</v>
      </c>
      <c r="P89" s="29">
        <f>AF78+AI78+AJ78</f>
        <v>2.263532440453341</v>
      </c>
      <c r="Q89">
        <f>P89/(P88+P89)</f>
        <v>0.75451081348444726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EC6A-8847-460E-A10B-FABFD0C10426}">
  <dimension ref="B1:BX92"/>
  <sheetViews>
    <sheetView tabSelected="1" topLeftCell="O43" zoomScale="85" zoomScaleNormal="85" workbookViewId="0">
      <selection activeCell="Q92" sqref="Q92"/>
    </sheetView>
  </sheetViews>
  <sheetFormatPr defaultRowHeight="15" x14ac:dyDescent="0.25"/>
  <cols>
    <col min="1" max="1" width="3.28515625" bestFit="1" customWidth="1"/>
    <col min="2" max="2" width="12.7109375" bestFit="1" customWidth="1"/>
    <col min="3" max="3" width="13.28515625" bestFit="1" customWidth="1"/>
    <col min="4" max="4" width="40.42578125" bestFit="1" customWidth="1"/>
    <col min="5" max="5" width="8.140625" bestFit="1" customWidth="1"/>
    <col min="6" max="6" width="12.7109375" bestFit="1" customWidth="1"/>
    <col min="7" max="7" width="38.7109375" bestFit="1" customWidth="1"/>
    <col min="8" max="8" width="39.28515625" bestFit="1" customWidth="1"/>
    <col min="9" max="9" width="13" style="16" bestFit="1" customWidth="1"/>
    <col min="11" max="11" width="13.28515625" bestFit="1" customWidth="1"/>
    <col min="12" max="12" width="9.5703125" style="2" bestFit="1" customWidth="1"/>
    <col min="13" max="13" width="45.7109375" bestFit="1" customWidth="1"/>
    <col min="14" max="14" width="46" bestFit="1" customWidth="1"/>
    <col min="15" max="15" width="45.7109375" bestFit="1" customWidth="1"/>
    <col min="16" max="16" width="46.28515625" bestFit="1" customWidth="1"/>
    <col min="17" max="17" width="45.7109375" bestFit="1" customWidth="1"/>
    <col min="18" max="19" width="46.28515625" bestFit="1" customWidth="1"/>
    <col min="20" max="20" width="45.28515625" bestFit="1" customWidth="1"/>
    <col min="21" max="23" width="46.28515625" bestFit="1" customWidth="1"/>
    <col min="24" max="24" width="45.7109375" bestFit="1" customWidth="1"/>
    <col min="25" max="25" width="44.7109375" bestFit="1" customWidth="1"/>
    <col min="26" max="27" width="45.28515625" style="9" bestFit="1" customWidth="1"/>
    <col min="28" max="28" width="44.7109375" bestFit="1" customWidth="1"/>
    <col min="29" max="29" width="46.28515625" bestFit="1" customWidth="1"/>
    <col min="30" max="30" width="45.28515625" bestFit="1" customWidth="1"/>
    <col min="31" max="31" width="46.28515625" bestFit="1" customWidth="1"/>
    <col min="32" max="32" width="45.7109375" style="19" bestFit="1" customWidth="1"/>
    <col min="33" max="33" width="45.28515625" bestFit="1" customWidth="1"/>
    <col min="34" max="34" width="46" bestFit="1" customWidth="1"/>
    <col min="35" max="35" width="45" style="18" bestFit="1" customWidth="1"/>
    <col min="36" max="36" width="45.28515625" style="18" bestFit="1" customWidth="1"/>
    <col min="37" max="38" width="46.28515625" bestFit="1" customWidth="1"/>
    <col min="39" max="39" width="45.42578125" bestFit="1" customWidth="1"/>
    <col min="40" max="41" width="46.28515625" bestFit="1" customWidth="1"/>
    <col min="42" max="42" width="45.28515625" style="9" bestFit="1" customWidth="1"/>
    <col min="43" max="43" width="45.7109375" bestFit="1" customWidth="1"/>
    <col min="44" max="44" width="46.28515625" bestFit="1" customWidth="1"/>
    <col min="45" max="45" width="46" bestFit="1" customWidth="1"/>
    <col min="46" max="46" width="46.28515625" style="9" bestFit="1" customWidth="1"/>
    <col min="47" max="49" width="46.28515625" bestFit="1" customWidth="1"/>
    <col min="50" max="50" width="46" bestFit="1" customWidth="1"/>
    <col min="51" max="51" width="46.28515625" bestFit="1" customWidth="1"/>
    <col min="52" max="52" width="46" bestFit="1" customWidth="1"/>
    <col min="53" max="54" width="46.28515625" bestFit="1" customWidth="1"/>
    <col min="55" max="55" width="45.7109375" bestFit="1" customWidth="1"/>
    <col min="56" max="56" width="46.28515625" bestFit="1" customWidth="1"/>
    <col min="57" max="58" width="46" bestFit="1" customWidth="1"/>
    <col min="59" max="61" width="46.28515625" bestFit="1" customWidth="1"/>
    <col min="62" max="63" width="46.28515625" style="9" bestFit="1" customWidth="1"/>
    <col min="64" max="65" width="46.28515625" bestFit="1" customWidth="1"/>
    <col min="66" max="66" width="46" bestFit="1" customWidth="1"/>
    <col min="67" max="67" width="45.42578125" bestFit="1" customWidth="1"/>
    <col min="68" max="69" width="45.7109375" bestFit="1" customWidth="1"/>
    <col min="70" max="71" width="46.28515625" bestFit="1" customWidth="1"/>
    <col min="72" max="72" width="46" bestFit="1" customWidth="1"/>
    <col min="73" max="73" width="46.28515625" bestFit="1" customWidth="1"/>
    <col min="74" max="76" width="46" bestFit="1" customWidth="1"/>
  </cols>
  <sheetData>
    <row r="1" spans="2:76" x14ac:dyDescent="0.25">
      <c r="B1" t="s">
        <v>187</v>
      </c>
      <c r="E1" t="s">
        <v>61</v>
      </c>
      <c r="F1" t="s">
        <v>62</v>
      </c>
      <c r="G1" t="s">
        <v>63</v>
      </c>
      <c r="H1" t="s">
        <v>64</v>
      </c>
      <c r="I1" s="16" t="s">
        <v>65</v>
      </c>
      <c r="L1" s="2" t="s">
        <v>60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9">
        <v>14</v>
      </c>
      <c r="AA1" s="9">
        <v>15</v>
      </c>
      <c r="AB1" s="2">
        <v>16</v>
      </c>
      <c r="AC1" s="2">
        <v>17</v>
      </c>
      <c r="AD1" s="2">
        <v>18</v>
      </c>
      <c r="AE1" s="2">
        <v>19</v>
      </c>
      <c r="AF1" s="19">
        <v>20</v>
      </c>
      <c r="AG1" s="2">
        <v>21</v>
      </c>
      <c r="AH1" s="2">
        <v>22</v>
      </c>
      <c r="AI1" s="18">
        <v>23</v>
      </c>
      <c r="AJ1" s="18">
        <v>24</v>
      </c>
      <c r="AK1" s="2">
        <v>25</v>
      </c>
      <c r="AL1" s="2">
        <v>26</v>
      </c>
      <c r="AM1" s="2">
        <v>27</v>
      </c>
      <c r="AN1" s="2">
        <v>28</v>
      </c>
      <c r="AO1" s="2">
        <v>29</v>
      </c>
      <c r="AP1" s="9">
        <v>30</v>
      </c>
      <c r="AQ1" s="2">
        <v>31</v>
      </c>
      <c r="AR1" s="2">
        <v>32</v>
      </c>
      <c r="AS1" s="2">
        <v>33</v>
      </c>
      <c r="AT1" s="9">
        <v>34</v>
      </c>
      <c r="AU1" s="2">
        <v>35</v>
      </c>
      <c r="AV1" s="2">
        <v>36</v>
      </c>
      <c r="AW1" s="2">
        <v>37</v>
      </c>
      <c r="AX1" s="2">
        <v>38</v>
      </c>
      <c r="AY1" s="2">
        <v>39</v>
      </c>
      <c r="AZ1" s="2">
        <v>40</v>
      </c>
      <c r="BA1" s="2">
        <v>41</v>
      </c>
      <c r="BB1" s="2">
        <v>42</v>
      </c>
      <c r="BC1" s="2">
        <v>43</v>
      </c>
      <c r="BD1" s="2">
        <v>44</v>
      </c>
      <c r="BE1" s="2">
        <v>45</v>
      </c>
      <c r="BF1" s="2">
        <v>46</v>
      </c>
      <c r="BG1" s="2">
        <v>47</v>
      </c>
      <c r="BH1" s="2">
        <v>48</v>
      </c>
      <c r="BI1" s="2">
        <v>49</v>
      </c>
      <c r="BJ1" s="9">
        <v>50</v>
      </c>
      <c r="BK1" s="9">
        <v>51</v>
      </c>
      <c r="BL1" s="2">
        <v>52</v>
      </c>
      <c r="BM1" s="2">
        <v>53</v>
      </c>
      <c r="BN1" s="2">
        <v>54</v>
      </c>
      <c r="BO1" s="2">
        <v>55</v>
      </c>
      <c r="BP1" s="2">
        <v>56</v>
      </c>
      <c r="BQ1" s="2">
        <v>57</v>
      </c>
      <c r="BR1" s="2">
        <v>58</v>
      </c>
      <c r="BS1" s="2">
        <v>59</v>
      </c>
    </row>
    <row r="2" spans="2:76" x14ac:dyDescent="0.25">
      <c r="B2" s="6">
        <v>7</v>
      </c>
      <c r="E2">
        <v>34</v>
      </c>
      <c r="F2">
        <v>0.12109157773149901</v>
      </c>
      <c r="G2">
        <v>-0.26090957091932498</v>
      </c>
      <c r="H2">
        <v>-1885.00036110418</v>
      </c>
      <c r="I2" s="17">
        <f>-Table136[[#This Row],[Eigen]]/SQRT(Table136[[#This Row],[Eigen]]^2+(Table136[[#This Row],[omega]]/(2*PI()))^2)</f>
        <v>8.6967758541582423E-4</v>
      </c>
      <c r="K2" t="s">
        <v>0</v>
      </c>
      <c r="L2" s="1" t="s">
        <v>1</v>
      </c>
      <c r="M2">
        <v>1.98925800676348E-4</v>
      </c>
      <c r="N2">
        <v>1.71939477303989E-4</v>
      </c>
      <c r="O2">
        <v>1.7430368373764601E-2</v>
      </c>
      <c r="P2">
        <v>9.7898070832133591E-3</v>
      </c>
      <c r="Q2">
        <v>2.0171537484116899E-2</v>
      </c>
      <c r="R2">
        <v>2.7292576419213999E-4</v>
      </c>
      <c r="S2">
        <v>2.76548672566372E-4</v>
      </c>
      <c r="T2">
        <v>1.5544989027066599E-2</v>
      </c>
      <c r="U2">
        <v>0</v>
      </c>
      <c r="V2">
        <v>0</v>
      </c>
      <c r="W2">
        <v>4.9486014821898197E-2</v>
      </c>
      <c r="X2">
        <v>5.6695578591072597E-2</v>
      </c>
      <c r="Y2">
        <v>3.9675216829673399E-2</v>
      </c>
      <c r="Z2" s="9">
        <v>4.6580563201355099E-3</v>
      </c>
      <c r="AA2" s="9">
        <v>1.8538324420677401E-2</v>
      </c>
      <c r="AB2">
        <v>8.0000000000000004E-4</v>
      </c>
      <c r="AC2">
        <v>1.9588638589617999E-4</v>
      </c>
      <c r="AD2">
        <v>1.85528756957328E-3</v>
      </c>
      <c r="AE2">
        <v>1.9738406658739601E-2</v>
      </c>
      <c r="AF2" s="19">
        <v>9.1505868311119992E-3</v>
      </c>
      <c r="AG2">
        <v>1.20808164965632E-2</v>
      </c>
      <c r="AH2">
        <v>5.6410256410256397E-3</v>
      </c>
      <c r="AI2" s="18">
        <v>1.71107308726473E-3</v>
      </c>
      <c r="AJ2" s="18">
        <v>1.34498991257566E-3</v>
      </c>
      <c r="AK2">
        <v>5.2083333333333296E-3</v>
      </c>
      <c r="AL2">
        <v>2.9535864978903E-3</v>
      </c>
      <c r="AM2">
        <v>3.5495957404851099E-3</v>
      </c>
      <c r="AN2">
        <v>1.3526570048309199E-3</v>
      </c>
      <c r="AO2">
        <v>1.24352331606218E-3</v>
      </c>
      <c r="AP2" s="9">
        <v>4.1098449467588298E-3</v>
      </c>
      <c r="AQ2">
        <v>2.8228228228228201E-2</v>
      </c>
      <c r="AR2">
        <v>1.0356150543066401E-2</v>
      </c>
      <c r="AS2">
        <v>1.8499999999999999E-2</v>
      </c>
      <c r="AT2" s="9">
        <v>4.9890241468768699E-3</v>
      </c>
      <c r="AU2">
        <v>1.16387337057728E-3</v>
      </c>
      <c r="AV2">
        <v>0</v>
      </c>
      <c r="AW2">
        <v>0</v>
      </c>
      <c r="AX2">
        <v>2.34192037470726E-4</v>
      </c>
      <c r="AY2">
        <v>2.3843586075345701E-4</v>
      </c>
      <c r="AZ2">
        <v>0</v>
      </c>
      <c r="BA2">
        <v>2.1791239921551501E-4</v>
      </c>
      <c r="BB2">
        <v>0</v>
      </c>
      <c r="BC2">
        <v>0</v>
      </c>
      <c r="BD2">
        <v>2.56213169356905E-4</v>
      </c>
      <c r="BE2">
        <v>0</v>
      </c>
      <c r="BF2">
        <v>0</v>
      </c>
      <c r="BG2">
        <v>2.6055237102657599E-4</v>
      </c>
      <c r="BH2">
        <v>0</v>
      </c>
      <c r="BI2">
        <v>0</v>
      </c>
      <c r="BJ2" s="9">
        <v>2.2021581149526501E-4</v>
      </c>
      <c r="BK2" s="9">
        <v>2.4527839097375498E-4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2.3952095808383201E-4</v>
      </c>
      <c r="BU2">
        <v>2.53678335870117E-4</v>
      </c>
      <c r="BV2">
        <v>2.92312189418299E-4</v>
      </c>
      <c r="BW2">
        <v>5.4083288263926505E-4</v>
      </c>
      <c r="BX2">
        <v>0</v>
      </c>
    </row>
    <row r="3" spans="2:76" x14ac:dyDescent="0.25">
      <c r="B3" s="6">
        <v>8</v>
      </c>
      <c r="E3">
        <v>25</v>
      </c>
      <c r="F3">
        <v>1.0572629478378901E-2</v>
      </c>
      <c r="G3">
        <v>-0.26090957091935002</v>
      </c>
      <c r="H3">
        <v>1885.00036110418</v>
      </c>
      <c r="I3" s="17">
        <f>-Table136[[#This Row],[Eigen]]/SQRT(Table136[[#This Row],[Eigen]]^2+(Table136[[#This Row],[omega]]/(2*PI()))^2)</f>
        <v>8.6967758541590771E-4</v>
      </c>
      <c r="L3" s="1" t="s">
        <v>2</v>
      </c>
      <c r="M3">
        <v>1.98925800676348E-4</v>
      </c>
      <c r="N3">
        <v>1.71939477303989E-4</v>
      </c>
      <c r="O3">
        <v>1.6891284815813101E-2</v>
      </c>
      <c r="P3">
        <v>9.7898070832133591E-3</v>
      </c>
      <c r="Q3">
        <v>2.0012706480304999E-2</v>
      </c>
      <c r="R3">
        <v>2.7292576419213999E-4</v>
      </c>
      <c r="S3">
        <v>2.76548672566372E-4</v>
      </c>
      <c r="T3">
        <v>1.53621068032187E-2</v>
      </c>
      <c r="U3">
        <v>0</v>
      </c>
      <c r="V3">
        <v>0</v>
      </c>
      <c r="W3">
        <v>3.9206311259861397E-2</v>
      </c>
      <c r="X3">
        <v>5.6695578591072597E-2</v>
      </c>
      <c r="Y3">
        <v>4.3550470566525203E-2</v>
      </c>
      <c r="Z3" s="9">
        <v>5.2932458183358004E-3</v>
      </c>
      <c r="AA3" s="9">
        <v>2.0499108734402902E-2</v>
      </c>
      <c r="AB3">
        <v>1.1999999999999999E-3</v>
      </c>
      <c r="AC3">
        <v>1.9588638589617999E-4</v>
      </c>
      <c r="AD3">
        <v>1.3252054068380601E-3</v>
      </c>
      <c r="AE3">
        <v>2.0927467300832302E-2</v>
      </c>
      <c r="AF3" s="19">
        <v>7.7581062263775598E-3</v>
      </c>
      <c r="AG3">
        <v>6.0404082482816103E-3</v>
      </c>
      <c r="AH3">
        <v>5.3846153846153896E-3</v>
      </c>
      <c r="AI3" s="18">
        <v>1.4666340747983399E-3</v>
      </c>
      <c r="AJ3" s="18">
        <v>1.5691548980049301E-3</v>
      </c>
      <c r="AK3">
        <v>4.9818840579710097E-3</v>
      </c>
      <c r="AL3">
        <v>2.1097046413502099E-3</v>
      </c>
      <c r="AM3">
        <v>2.36639716032341E-3</v>
      </c>
      <c r="AN3">
        <v>2.5120772946859902E-3</v>
      </c>
      <c r="AO3">
        <v>2.2797927461139901E-3</v>
      </c>
      <c r="AP3" s="9">
        <v>4.4834672146459899E-3</v>
      </c>
      <c r="AQ3">
        <v>3.24324324324324E-2</v>
      </c>
      <c r="AR3">
        <v>1.11139176559737E-2</v>
      </c>
      <c r="AS3">
        <v>7.4999999999999997E-3</v>
      </c>
      <c r="AT3" s="9">
        <v>5.7872680103771704E-3</v>
      </c>
      <c r="AU3">
        <v>2.7932960893854802E-3</v>
      </c>
      <c r="AV3">
        <v>2.08942749686586E-4</v>
      </c>
      <c r="AW3">
        <v>0</v>
      </c>
      <c r="AX3">
        <v>0</v>
      </c>
      <c r="AY3">
        <v>0</v>
      </c>
      <c r="AZ3">
        <v>0</v>
      </c>
      <c r="BA3">
        <v>2.1791239921551501E-4</v>
      </c>
      <c r="BB3">
        <v>2.05846027171676E-4</v>
      </c>
      <c r="BC3">
        <v>2.27583067819754E-4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9">
        <v>0</v>
      </c>
      <c r="BK3" s="9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2:76" x14ac:dyDescent="0.25">
      <c r="B4" s="5">
        <v>14</v>
      </c>
      <c r="E4">
        <v>20</v>
      </c>
      <c r="F4">
        <v>5.8952063012375705E-4</v>
      </c>
      <c r="G4">
        <v>-2.61585352215008</v>
      </c>
      <c r="H4">
        <v>2515.7866604563701</v>
      </c>
      <c r="I4" s="17">
        <f>-Table136[[#This Row],[Eigen]]/SQRT(Table136[[#This Row],[Eigen]]^2+(Table136[[#This Row],[omega]]/(2*PI()))^2)</f>
        <v>6.5329632007267487E-3</v>
      </c>
      <c r="K4" s="5">
        <v>34</v>
      </c>
      <c r="L4" s="1" t="s">
        <v>3</v>
      </c>
      <c r="M4">
        <v>2.8844241098070399E-2</v>
      </c>
      <c r="N4">
        <v>3.3872077028885797E-2</v>
      </c>
      <c r="O4">
        <v>1.8508535489667601E-2</v>
      </c>
      <c r="P4">
        <v>1.1517420097898099E-3</v>
      </c>
      <c r="Q4">
        <v>5.8767471410419297E-3</v>
      </c>
      <c r="R4">
        <v>7.3689956331877702E-3</v>
      </c>
      <c r="S4">
        <v>6.6371681415929203E-3</v>
      </c>
      <c r="T4">
        <v>1.28017556693489E-3</v>
      </c>
      <c r="U4">
        <v>1.2865873271148301E-3</v>
      </c>
      <c r="V4">
        <v>1.6061676839062E-3</v>
      </c>
      <c r="W4">
        <v>9.5625149414296003E-4</v>
      </c>
      <c r="X4">
        <v>8.4620266553839696E-4</v>
      </c>
      <c r="Y4">
        <v>3.1371101679276599E-3</v>
      </c>
      <c r="Z4" s="9">
        <v>4.2345966546686398E-3</v>
      </c>
      <c r="AA4" s="9">
        <v>1.9607843137254902E-3</v>
      </c>
      <c r="AB4">
        <v>4.4000000000000003E-3</v>
      </c>
      <c r="AC4">
        <v>6.8560235063663101E-3</v>
      </c>
      <c r="AD4">
        <v>7.9512324410283605E-4</v>
      </c>
      <c r="AE4">
        <v>1.1890606420927501E-3</v>
      </c>
      <c r="AF4" s="19">
        <v>1.19355480405809E-3</v>
      </c>
      <c r="AG4">
        <v>2.2911893355550901E-3</v>
      </c>
      <c r="AH4">
        <v>1.02564102564103E-3</v>
      </c>
      <c r="AI4" s="18">
        <v>7.33317037399169E-3</v>
      </c>
      <c r="AJ4" s="18">
        <v>1.09840842860345E-2</v>
      </c>
      <c r="AK4">
        <v>1.1322463768115899E-3</v>
      </c>
      <c r="AL4">
        <v>1.89873417721519E-3</v>
      </c>
      <c r="AM4">
        <v>1.5775981068822699E-3</v>
      </c>
      <c r="AN4">
        <v>9.6618357487922703E-4</v>
      </c>
      <c r="AO4">
        <v>2.0725388601036299E-4</v>
      </c>
      <c r="AP4" s="9">
        <v>2.6153558752101602E-3</v>
      </c>
      <c r="AQ4">
        <v>4.0040040040039998E-4</v>
      </c>
      <c r="AR4">
        <v>5.0517807527153305E-4</v>
      </c>
      <c r="AS4">
        <v>5.0000000000000001E-4</v>
      </c>
      <c r="AT4" s="9">
        <v>0</v>
      </c>
      <c r="AU4">
        <v>9.3109869646182495E-4</v>
      </c>
      <c r="AV4">
        <v>5.0146259924780598E-2</v>
      </c>
      <c r="AW4">
        <v>5.0314465408804999E-2</v>
      </c>
      <c r="AX4">
        <v>5.4566744730679198E-2</v>
      </c>
      <c r="AY4">
        <v>5.6032427277062501E-2</v>
      </c>
      <c r="AZ4">
        <v>5.41533937760353E-2</v>
      </c>
      <c r="BA4">
        <v>5.3824362606232301E-2</v>
      </c>
      <c r="BB4">
        <v>4.7138740222313701E-2</v>
      </c>
      <c r="BC4">
        <v>5.6668183887118799E-2</v>
      </c>
      <c r="BD4">
        <v>2.5621316935690499E-3</v>
      </c>
      <c r="BE4">
        <v>3.1136481577581699E-3</v>
      </c>
      <c r="BF4">
        <v>8.6936090225563905E-3</v>
      </c>
      <c r="BG4">
        <v>7.0349140177175598E-3</v>
      </c>
      <c r="BH4">
        <v>6.1224489795918399E-3</v>
      </c>
      <c r="BI4">
        <v>3.6826247070639402E-3</v>
      </c>
      <c r="BJ4" s="9">
        <v>4.1841004184100397E-3</v>
      </c>
      <c r="BK4" s="9">
        <v>2.2075055187637999E-3</v>
      </c>
      <c r="BL4">
        <v>4.85312899106003E-3</v>
      </c>
      <c r="BM4">
        <v>8.05152979066023E-3</v>
      </c>
      <c r="BN4">
        <v>2.1355236139630401E-2</v>
      </c>
      <c r="BO4">
        <v>2.9195402298850599E-2</v>
      </c>
      <c r="BP4">
        <v>4.5190913484775302E-2</v>
      </c>
      <c r="BQ4">
        <v>3.6042754163559503E-2</v>
      </c>
      <c r="BR4">
        <v>2.84928767808048E-2</v>
      </c>
      <c r="BS4">
        <v>3.3622559652928402E-2</v>
      </c>
      <c r="BT4">
        <v>7.18562874251497E-4</v>
      </c>
      <c r="BU4">
        <v>3.8051750380517502E-3</v>
      </c>
      <c r="BV4">
        <v>5.8462437883659802E-3</v>
      </c>
      <c r="BW4">
        <v>6.7604110329908098E-3</v>
      </c>
      <c r="BX4">
        <v>2.0150521971352298E-2</v>
      </c>
    </row>
    <row r="5" spans="2:76" x14ac:dyDescent="0.25">
      <c r="B5" s="5">
        <v>15</v>
      </c>
      <c r="E5">
        <v>29</v>
      </c>
      <c r="F5" s="4">
        <v>2.7848438943579301E-5</v>
      </c>
      <c r="G5">
        <v>-2.6158535221527601</v>
      </c>
      <c r="H5">
        <v>-2515.7866604563701</v>
      </c>
      <c r="I5" s="17">
        <f>-Table136[[#This Row],[Eigen]]/SQRT(Table136[[#This Row],[Eigen]]^2+(Table136[[#This Row],[omega]]/(2*PI()))^2)</f>
        <v>6.5329632007334422E-3</v>
      </c>
      <c r="K5" s="6"/>
      <c r="L5" s="1" t="s">
        <v>4</v>
      </c>
      <c r="M5">
        <v>1.9494728466282099E-2</v>
      </c>
      <c r="N5">
        <v>1.5818431911966999E-2</v>
      </c>
      <c r="O5">
        <v>2.3360287511230899E-3</v>
      </c>
      <c r="P5">
        <v>2.8793550244745199E-4</v>
      </c>
      <c r="Q5">
        <v>7.9415501905972098E-4</v>
      </c>
      <c r="R5">
        <v>3.0021834061135402E-3</v>
      </c>
      <c r="S5">
        <v>3.5951327433628301E-3</v>
      </c>
      <c r="T5">
        <v>1.82882223847842E-4</v>
      </c>
      <c r="U5">
        <v>3.2164683177870698E-4</v>
      </c>
      <c r="V5">
        <v>3.2123353678123999E-4</v>
      </c>
      <c r="W5">
        <v>2.3906287353574001E-4</v>
      </c>
      <c r="X5">
        <v>2.11550666384599E-4</v>
      </c>
      <c r="Y5">
        <v>1.47628713784831E-3</v>
      </c>
      <c r="Z5" s="9">
        <v>3.3876773237349099E-3</v>
      </c>
      <c r="AA5" s="9">
        <v>2.1390374331550798E-3</v>
      </c>
      <c r="AB5">
        <v>3.8E-3</v>
      </c>
      <c r="AC5">
        <v>4.1136141038197903E-3</v>
      </c>
      <c r="AD5">
        <v>7.9512324410283605E-4</v>
      </c>
      <c r="AE5">
        <v>2.3781212841854899E-4</v>
      </c>
      <c r="AF5" s="19">
        <v>1.98925800676348E-4</v>
      </c>
      <c r="AG5">
        <v>2.0828993959591801E-4</v>
      </c>
      <c r="AH5">
        <v>5.1282051282051304E-4</v>
      </c>
      <c r="AI5" s="18">
        <v>2.1999511121975099E-3</v>
      </c>
      <c r="AJ5" s="18">
        <v>1.5691548980049301E-3</v>
      </c>
      <c r="AK5">
        <v>0</v>
      </c>
      <c r="AL5">
        <v>2.1097046413502099E-4</v>
      </c>
      <c r="AM5">
        <v>1.9719976336028401E-4</v>
      </c>
      <c r="AN5">
        <v>0</v>
      </c>
      <c r="AO5">
        <v>0</v>
      </c>
      <c r="AP5" s="9">
        <v>3.73622267887166E-4</v>
      </c>
      <c r="AQ5">
        <v>0</v>
      </c>
      <c r="AR5">
        <v>0</v>
      </c>
      <c r="AS5">
        <v>0</v>
      </c>
      <c r="AT5" s="9">
        <v>0</v>
      </c>
      <c r="AU5">
        <v>2.3277467411545599E-4</v>
      </c>
      <c r="AV5">
        <v>8.9845382365231902E-3</v>
      </c>
      <c r="AW5">
        <v>8.7601078167115903E-3</v>
      </c>
      <c r="AX5">
        <v>1.1943793911007E-2</v>
      </c>
      <c r="AY5">
        <v>1.12064854554125E-2</v>
      </c>
      <c r="AZ5">
        <v>1.15167851016908E-2</v>
      </c>
      <c r="BA5">
        <v>1.08956199607758E-2</v>
      </c>
      <c r="BB5">
        <v>8.4396871140386999E-3</v>
      </c>
      <c r="BC5">
        <v>1.00136549840692E-2</v>
      </c>
      <c r="BD5">
        <v>1.05047399436331E-2</v>
      </c>
      <c r="BE5">
        <v>1.5049299429164499E-2</v>
      </c>
      <c r="BF5">
        <v>3.3364661654135298E-2</v>
      </c>
      <c r="BG5">
        <v>3.25690463783221E-2</v>
      </c>
      <c r="BH5">
        <v>2.0068027210884399E-2</v>
      </c>
      <c r="BI5">
        <v>2.6447941078004699E-2</v>
      </c>
      <c r="BJ5" s="9">
        <v>1.91587756000881E-2</v>
      </c>
      <c r="BK5" s="9">
        <v>1.71694873681629E-2</v>
      </c>
      <c r="BL5">
        <v>1.02171136653895E-3</v>
      </c>
      <c r="BM5">
        <v>6.0386473429951699E-3</v>
      </c>
      <c r="BN5">
        <v>1.31416837782341E-2</v>
      </c>
      <c r="BO5">
        <v>1.63218390804598E-2</v>
      </c>
      <c r="BP5">
        <v>2.6824552924117898E-2</v>
      </c>
      <c r="BQ5">
        <v>2.3862788963460099E-2</v>
      </c>
      <c r="BR5">
        <v>1.7245688577855502E-2</v>
      </c>
      <c r="BS5">
        <v>1.9305856832971799E-2</v>
      </c>
      <c r="BT5">
        <v>2.3952095808383201E-4</v>
      </c>
      <c r="BU5">
        <v>1.01471334348047E-3</v>
      </c>
      <c r="BV5">
        <v>2.6308097047646902E-3</v>
      </c>
      <c r="BW5">
        <v>1.0816657652785301E-3</v>
      </c>
      <c r="BX5">
        <v>1.28672007768876E-2</v>
      </c>
    </row>
    <row r="6" spans="2:76" x14ac:dyDescent="0.25">
      <c r="B6" s="5">
        <v>20</v>
      </c>
      <c r="E6">
        <v>30</v>
      </c>
      <c r="F6">
        <v>2.6391923447724002E-4</v>
      </c>
      <c r="G6">
        <v>-2.7764041685088499</v>
      </c>
      <c r="H6">
        <v>-2497.5681914486599</v>
      </c>
      <c r="I6" s="17">
        <f>-Table136[[#This Row],[Eigen]]/SQRT(Table136[[#This Row],[Eigen]]^2+(Table136[[#This Row],[omega]]/(2*PI()))^2)</f>
        <v>6.9844885239717424E-3</v>
      </c>
      <c r="K6" s="5">
        <v>20</v>
      </c>
      <c r="L6" s="1" t="s">
        <v>5</v>
      </c>
      <c r="M6">
        <v>1.6311915655460502E-2</v>
      </c>
      <c r="N6">
        <v>1.3927097661623099E-2</v>
      </c>
      <c r="O6">
        <v>2.3719676549865201E-2</v>
      </c>
      <c r="P6">
        <v>1.7276130146847101E-3</v>
      </c>
      <c r="Q6">
        <v>6.8297331639135999E-3</v>
      </c>
      <c r="R6">
        <v>3.2751091703056802E-3</v>
      </c>
      <c r="S6">
        <v>3.3185840707964601E-3</v>
      </c>
      <c r="T6">
        <v>1.8288222384784201E-3</v>
      </c>
      <c r="U6">
        <v>9.6494049533612104E-4</v>
      </c>
      <c r="V6">
        <v>1.2849341471249599E-3</v>
      </c>
      <c r="W6">
        <v>1.1953143676787E-3</v>
      </c>
      <c r="X6">
        <v>8.4620266553839696E-4</v>
      </c>
      <c r="Y6">
        <v>3.1371101679276599E-3</v>
      </c>
      <c r="Z6" s="9">
        <v>2.1172983273343199E-3</v>
      </c>
      <c r="AA6" s="9">
        <v>1.60427807486631E-3</v>
      </c>
      <c r="AB6">
        <v>2.3999999999999998E-3</v>
      </c>
      <c r="AC6">
        <v>2.7424094025465199E-3</v>
      </c>
      <c r="AD6">
        <v>1.3252054068380601E-3</v>
      </c>
      <c r="AE6">
        <v>9.5124851367419695E-4</v>
      </c>
      <c r="AF6" s="19">
        <v>1.19355480405809E-3</v>
      </c>
      <c r="AG6">
        <v>2.08289939595918E-3</v>
      </c>
      <c r="AH6">
        <v>1.2820512820512801E-3</v>
      </c>
      <c r="AI6" s="18">
        <v>1.4666340747983399E-3</v>
      </c>
      <c r="AJ6" s="18">
        <v>2.2416498542927599E-3</v>
      </c>
      <c r="AK6">
        <v>2.2644927536231901E-4</v>
      </c>
      <c r="AL6">
        <v>1.05485232067511E-3</v>
      </c>
      <c r="AM6">
        <v>7.8879905344113603E-4</v>
      </c>
      <c r="AN6">
        <v>1.93236714975845E-4</v>
      </c>
      <c r="AO6">
        <v>2.0725388601036299E-4</v>
      </c>
      <c r="AP6" s="9">
        <v>2.0549224733794101E-3</v>
      </c>
      <c r="AQ6">
        <v>1.0010010010009999E-3</v>
      </c>
      <c r="AR6">
        <v>1.2629451881788301E-3</v>
      </c>
      <c r="AS6">
        <v>5.0000000000000001E-4</v>
      </c>
      <c r="AT6" s="9">
        <v>5.9868289762522503E-4</v>
      </c>
      <c r="AU6">
        <v>1.16387337057728E-3</v>
      </c>
      <c r="AV6">
        <v>2.6535729210196399E-2</v>
      </c>
      <c r="AW6">
        <v>2.5606469002695399E-2</v>
      </c>
      <c r="AX6">
        <v>4.35597189695551E-2</v>
      </c>
      <c r="AY6">
        <v>3.2188841201716702E-2</v>
      </c>
      <c r="AZ6">
        <v>3.3570203381524097E-2</v>
      </c>
      <c r="BA6">
        <v>3.2468947483111799E-2</v>
      </c>
      <c r="BB6">
        <v>2.4701523260601099E-2</v>
      </c>
      <c r="BC6">
        <v>2.8675466545289002E-2</v>
      </c>
      <c r="BD6">
        <v>5.1242633871380998E-3</v>
      </c>
      <c r="BE6">
        <v>3.8920601971977201E-3</v>
      </c>
      <c r="BF6">
        <v>7.04887218045113E-3</v>
      </c>
      <c r="BG6">
        <v>1.38092756644085E-2</v>
      </c>
      <c r="BH6">
        <v>1.29251700680272E-2</v>
      </c>
      <c r="BI6">
        <v>6.6956812855708103E-3</v>
      </c>
      <c r="BJ6" s="9">
        <v>6.6064743448579601E-3</v>
      </c>
      <c r="BK6" s="9">
        <v>1.9622271277900398E-3</v>
      </c>
      <c r="BL6">
        <v>1.3537675606641099E-2</v>
      </c>
      <c r="BM6">
        <v>1.8115942028985501E-2</v>
      </c>
      <c r="BN6">
        <v>5.4825462012320303E-2</v>
      </c>
      <c r="BO6">
        <v>6.5287356321839102E-2</v>
      </c>
      <c r="BP6">
        <v>0.119381343644273</v>
      </c>
      <c r="BQ6">
        <v>7.3825503355704702E-2</v>
      </c>
      <c r="BR6">
        <v>6.8482879280180001E-2</v>
      </c>
      <c r="BS6">
        <v>7.6355748373101898E-2</v>
      </c>
      <c r="BT6">
        <v>4.7904191616766499E-4</v>
      </c>
      <c r="BU6">
        <v>7.3566717402333802E-3</v>
      </c>
      <c r="BV6">
        <v>4.0923706518561798E-3</v>
      </c>
      <c r="BW6">
        <v>2.7041644131963198E-4</v>
      </c>
      <c r="BX6">
        <v>5.6081573197377999E-2</v>
      </c>
    </row>
    <row r="7" spans="2:76" x14ac:dyDescent="0.25">
      <c r="B7" s="6">
        <v>21</v>
      </c>
      <c r="E7">
        <v>21</v>
      </c>
      <c r="F7">
        <v>7.4238959413367306E-2</v>
      </c>
      <c r="G7">
        <v>-2.7764041685113301</v>
      </c>
      <c r="H7">
        <v>2497.5681914486599</v>
      </c>
      <c r="I7" s="17">
        <f>-Table136[[#This Row],[Eigen]]/SQRT(Table136[[#This Row],[Eigen]]^2+(Table136[[#This Row],[omega]]/(2*PI()))^2)</f>
        <v>6.9844885239779822E-3</v>
      </c>
      <c r="K7" s="6"/>
      <c r="L7" s="1" t="s">
        <v>6</v>
      </c>
      <c r="M7">
        <v>1.98925800676348E-4</v>
      </c>
      <c r="N7">
        <v>3.43878954607978E-4</v>
      </c>
      <c r="O7">
        <v>5.0134770889487902E-2</v>
      </c>
      <c r="P7">
        <v>2.27469046933487E-2</v>
      </c>
      <c r="Q7">
        <v>5.22554002541296E-2</v>
      </c>
      <c r="R7">
        <v>1.09170305676856E-3</v>
      </c>
      <c r="S7">
        <v>2.76548672566372E-4</v>
      </c>
      <c r="T7">
        <v>2.5603511338697899E-2</v>
      </c>
      <c r="U7">
        <v>0</v>
      </c>
      <c r="V7">
        <v>0</v>
      </c>
      <c r="W7">
        <v>1.9842218503466399E-2</v>
      </c>
      <c r="X7">
        <v>9.3082293209223593E-3</v>
      </c>
      <c r="Y7">
        <v>5.4438088208156502E-2</v>
      </c>
      <c r="Z7" s="9">
        <v>6.5636248147364004E-3</v>
      </c>
      <c r="AA7" s="9">
        <v>2.54901960784314E-2</v>
      </c>
      <c r="AB7">
        <v>1.1999999999999999E-3</v>
      </c>
      <c r="AC7">
        <v>1.9588638589617999E-4</v>
      </c>
      <c r="AD7">
        <v>2.6504108136761202E-3</v>
      </c>
      <c r="AE7">
        <v>2.8061831153388801E-2</v>
      </c>
      <c r="AF7" s="19">
        <v>1.1736622239904499E-2</v>
      </c>
      <c r="AG7">
        <v>1.4788585711310099E-2</v>
      </c>
      <c r="AH7">
        <v>6.9230769230769198E-3</v>
      </c>
      <c r="AI7" s="18">
        <v>1.4666340747983399E-3</v>
      </c>
      <c r="AJ7" s="18">
        <v>2.9141448105805901E-3</v>
      </c>
      <c r="AK7">
        <v>6.1141304347826098E-3</v>
      </c>
      <c r="AL7">
        <v>6.1181434599156103E-3</v>
      </c>
      <c r="AM7">
        <v>1.30151843817787E-2</v>
      </c>
      <c r="AN7">
        <v>6.1835748792270504E-3</v>
      </c>
      <c r="AO7">
        <v>8.0829015544041406E-3</v>
      </c>
      <c r="AP7" s="9">
        <v>2.5406314216327299E-2</v>
      </c>
      <c r="AQ7">
        <v>7.9879879879879906E-2</v>
      </c>
      <c r="AR7">
        <v>0.12402121747916101</v>
      </c>
      <c r="AS7">
        <v>3.3250000000000002E-2</v>
      </c>
      <c r="AT7" s="9">
        <v>1.6164438235881099E-2</v>
      </c>
      <c r="AU7">
        <v>1.3268156424581E-2</v>
      </c>
      <c r="AV7">
        <v>4.1788549937317199E-4</v>
      </c>
      <c r="AW7">
        <v>4.4923629829290198E-4</v>
      </c>
      <c r="AX7">
        <v>7.0257611241217799E-4</v>
      </c>
      <c r="AY7">
        <v>4.76871721506915E-4</v>
      </c>
      <c r="AZ7">
        <v>4.9007596177407496E-4</v>
      </c>
      <c r="BA7">
        <v>4.35824798431031E-4</v>
      </c>
      <c r="BB7">
        <v>4.1169205434335101E-4</v>
      </c>
      <c r="BC7">
        <v>4.5516613563950799E-4</v>
      </c>
      <c r="BD7">
        <v>0</v>
      </c>
      <c r="BE7">
        <v>0</v>
      </c>
      <c r="BF7">
        <v>0</v>
      </c>
      <c r="BG7">
        <v>2.6055237102657599E-4</v>
      </c>
      <c r="BH7">
        <v>0</v>
      </c>
      <c r="BI7">
        <v>0</v>
      </c>
      <c r="BJ7" s="9">
        <v>0</v>
      </c>
      <c r="BK7" s="9">
        <v>0</v>
      </c>
      <c r="BL7">
        <v>2.55427841634738E-4</v>
      </c>
      <c r="BM7">
        <v>4.02576489533011E-4</v>
      </c>
      <c r="BN7">
        <v>8.2135523613963005E-4</v>
      </c>
      <c r="BO7">
        <v>9.1954022988505798E-4</v>
      </c>
      <c r="BP7">
        <v>1.6916384726921199E-3</v>
      </c>
      <c r="BQ7">
        <v>9.9428287347750493E-4</v>
      </c>
      <c r="BR7">
        <v>9.9975006248437899E-4</v>
      </c>
      <c r="BS7">
        <v>1.0845986984815599E-3</v>
      </c>
      <c r="BT7">
        <v>0</v>
      </c>
      <c r="BU7">
        <v>2.53678335870117E-4</v>
      </c>
      <c r="BV7">
        <v>0</v>
      </c>
      <c r="BW7">
        <v>0</v>
      </c>
      <c r="BX7">
        <v>7.2833211944646795E-4</v>
      </c>
    </row>
    <row r="8" spans="2:76" x14ac:dyDescent="0.25">
      <c r="B8" s="6">
        <v>25</v>
      </c>
      <c r="E8">
        <v>50</v>
      </c>
      <c r="F8">
        <v>4.3179470168326101E-2</v>
      </c>
      <c r="G8">
        <v>-0.47213757735376199</v>
      </c>
      <c r="H8">
        <v>-262.60137491244899</v>
      </c>
      <c r="I8" s="17">
        <f>-Table136[[#This Row],[Eigen]]/SQRT(Table136[[#This Row],[Eigen]]^2+(Table136[[#This Row],[omega]]/(2*PI()))^2)</f>
        <v>1.1295975205266111E-2</v>
      </c>
      <c r="K8" s="5">
        <v>30</v>
      </c>
      <c r="L8" s="1" t="s">
        <v>7</v>
      </c>
      <c r="M8">
        <v>1.98925800676348E-4</v>
      </c>
      <c r="N8">
        <v>1.71939477303989E-4</v>
      </c>
      <c r="O8">
        <v>4.9775381850853603E-2</v>
      </c>
      <c r="P8">
        <v>2.27469046933487E-2</v>
      </c>
      <c r="Q8">
        <v>5.2731893265565502E-2</v>
      </c>
      <c r="R8">
        <v>8.1877729257641895E-4</v>
      </c>
      <c r="S8">
        <v>2.76548672566372E-4</v>
      </c>
      <c r="T8">
        <v>2.5786393562545699E-2</v>
      </c>
      <c r="U8">
        <v>0</v>
      </c>
      <c r="V8">
        <v>0</v>
      </c>
      <c r="W8">
        <v>1.38656466650729E-2</v>
      </c>
      <c r="X8">
        <v>1.1635286651152999E-2</v>
      </c>
      <c r="Y8">
        <v>5.4622624100387498E-2</v>
      </c>
      <c r="Z8" s="9">
        <v>6.5636248147364004E-3</v>
      </c>
      <c r="AA8" s="9">
        <v>2.54901960784314E-2</v>
      </c>
      <c r="AB8">
        <v>1.4E-3</v>
      </c>
      <c r="AC8">
        <v>3.9177277179235998E-4</v>
      </c>
      <c r="AD8">
        <v>2.3853697323085099E-3</v>
      </c>
      <c r="AE8">
        <v>2.7586206896551699E-2</v>
      </c>
      <c r="AF8" s="19">
        <v>1.1736622239904499E-2</v>
      </c>
      <c r="AG8">
        <v>1.33305561341387E-2</v>
      </c>
      <c r="AH8">
        <v>7.1794871794871803E-3</v>
      </c>
      <c r="AI8" s="18">
        <v>2.1999511121975099E-3</v>
      </c>
      <c r="AJ8" s="18">
        <v>1.5691548980049301E-3</v>
      </c>
      <c r="AK8">
        <v>3.6231884057971002E-3</v>
      </c>
      <c r="AL8">
        <v>5.6962025316455696E-3</v>
      </c>
      <c r="AM8">
        <v>8.8739893512127799E-3</v>
      </c>
      <c r="AN8">
        <v>8.6956521739130401E-3</v>
      </c>
      <c r="AO8">
        <v>4.3523316062176196E-3</v>
      </c>
      <c r="AP8" s="9">
        <v>1.3824023911825099E-2</v>
      </c>
      <c r="AQ8">
        <v>8.0080080080080093E-2</v>
      </c>
      <c r="AR8">
        <v>0.125789340742612</v>
      </c>
      <c r="AS8">
        <v>3.7749999999999999E-2</v>
      </c>
      <c r="AT8" s="9">
        <v>1.43683895430054E-2</v>
      </c>
      <c r="AU8">
        <v>1.30353817504656E-2</v>
      </c>
      <c r="AV8">
        <v>0</v>
      </c>
      <c r="AW8">
        <v>0</v>
      </c>
      <c r="AX8">
        <v>0</v>
      </c>
      <c r="AY8">
        <v>2.3843586075345701E-4</v>
      </c>
      <c r="AZ8">
        <v>2.4503798088703802E-4</v>
      </c>
      <c r="BA8">
        <v>2.1791239921551501E-4</v>
      </c>
      <c r="BB8">
        <v>0</v>
      </c>
      <c r="BC8">
        <v>0</v>
      </c>
      <c r="BD8">
        <v>2.56213169356905E-4</v>
      </c>
      <c r="BE8">
        <v>2.5947067981318099E-4</v>
      </c>
      <c r="BF8">
        <v>0</v>
      </c>
      <c r="BG8">
        <v>2.6055237102657599E-4</v>
      </c>
      <c r="BH8">
        <v>0</v>
      </c>
      <c r="BI8">
        <v>0</v>
      </c>
      <c r="BJ8" s="9">
        <v>2.2021581149526501E-4</v>
      </c>
      <c r="BK8" s="9">
        <v>2.4527839097375498E-4</v>
      </c>
      <c r="BL8">
        <v>0</v>
      </c>
      <c r="BM8">
        <v>0</v>
      </c>
      <c r="BN8">
        <v>2.05338809034908E-4</v>
      </c>
      <c r="BO8">
        <v>4.5977011494252899E-4</v>
      </c>
      <c r="BP8">
        <v>7.2498791686805204E-4</v>
      </c>
      <c r="BQ8">
        <v>4.9714143673875203E-4</v>
      </c>
      <c r="BR8">
        <v>4.9987503124218895E-4</v>
      </c>
      <c r="BS8">
        <v>4.3383947939262498E-4</v>
      </c>
      <c r="BT8">
        <v>2.3952095808383201E-4</v>
      </c>
      <c r="BU8">
        <v>2.53678335870117E-4</v>
      </c>
      <c r="BV8">
        <v>2.92312189418299E-4</v>
      </c>
      <c r="BW8">
        <v>2.7041644131963198E-4</v>
      </c>
      <c r="BX8">
        <v>2.4277737314882299E-4</v>
      </c>
    </row>
    <row r="9" spans="2:76" x14ac:dyDescent="0.25">
      <c r="B9" s="6">
        <v>29</v>
      </c>
      <c r="E9">
        <v>48</v>
      </c>
      <c r="F9">
        <v>0.82367722905283303</v>
      </c>
      <c r="G9">
        <v>-0.47213757735408701</v>
      </c>
      <c r="H9">
        <v>262.60137491245001</v>
      </c>
      <c r="I9" s="17">
        <f>-Table136[[#This Row],[Eigen]]/SQRT(Table136[[#This Row],[Eigen]]^2+(Table136[[#This Row],[omega]]/(2*PI()))^2)</f>
        <v>1.1295975205273841E-2</v>
      </c>
      <c r="K9" s="6"/>
      <c r="L9" s="1" t="s">
        <v>8</v>
      </c>
      <c r="M9">
        <v>5.1720708175850404E-3</v>
      </c>
      <c r="N9">
        <v>3.4387895460797802E-3</v>
      </c>
      <c r="O9">
        <v>9.3441150044923597E-3</v>
      </c>
      <c r="P9">
        <v>5.7587100489490397E-4</v>
      </c>
      <c r="Q9">
        <v>3.0177890724269402E-3</v>
      </c>
      <c r="R9">
        <v>2.7292576419213999E-4</v>
      </c>
      <c r="S9">
        <v>1.10619469026549E-3</v>
      </c>
      <c r="T9">
        <v>9.1441111923921004E-4</v>
      </c>
      <c r="U9">
        <v>3.2164683177870698E-4</v>
      </c>
      <c r="V9">
        <v>3.2123353678123999E-4</v>
      </c>
      <c r="W9">
        <v>4.7812574707148002E-4</v>
      </c>
      <c r="X9">
        <v>2.11550666384599E-4</v>
      </c>
      <c r="Y9">
        <v>1.47628713784831E-3</v>
      </c>
      <c r="Z9" s="9">
        <v>8.46919330933729E-4</v>
      </c>
      <c r="AA9" s="9">
        <v>7.1301247771836005E-4</v>
      </c>
      <c r="AB9">
        <v>8.0000000000000004E-4</v>
      </c>
      <c r="AC9">
        <v>1.17531831537708E-3</v>
      </c>
      <c r="AD9">
        <v>2.6504108136761202E-4</v>
      </c>
      <c r="AE9">
        <v>7.1343638525564804E-4</v>
      </c>
      <c r="AF9" s="19">
        <v>9.9462900338173903E-4</v>
      </c>
      <c r="AG9">
        <v>1.45802957717142E-3</v>
      </c>
      <c r="AH9">
        <v>1.02564102564103E-3</v>
      </c>
      <c r="AI9" s="18">
        <v>4.3999022243950102E-3</v>
      </c>
      <c r="AJ9" s="18">
        <v>1.34498991257566E-3</v>
      </c>
      <c r="AK9">
        <v>2.2644927536231901E-4</v>
      </c>
      <c r="AL9">
        <v>2.1097046413502099E-4</v>
      </c>
      <c r="AM9">
        <v>1.9719976336028401E-4</v>
      </c>
      <c r="AN9">
        <v>3.8647342995169097E-4</v>
      </c>
      <c r="AO9">
        <v>2.0725388601036299E-4</v>
      </c>
      <c r="AP9" s="9">
        <v>9.3405566971791496E-4</v>
      </c>
      <c r="AQ9">
        <v>4.0040040040039998E-4</v>
      </c>
      <c r="AR9">
        <v>1.2629451881788301E-3</v>
      </c>
      <c r="AS9">
        <v>5.0000000000000001E-4</v>
      </c>
      <c r="AT9" s="9">
        <v>1.9956096587507501E-4</v>
      </c>
      <c r="AU9">
        <v>4.6554934823091302E-4</v>
      </c>
      <c r="AV9">
        <v>3.9699122440451304E-3</v>
      </c>
      <c r="AW9">
        <v>3.8185085354896699E-3</v>
      </c>
      <c r="AX9">
        <v>3.0444964871194401E-3</v>
      </c>
      <c r="AY9">
        <v>5.4840247973295198E-3</v>
      </c>
      <c r="AZ9">
        <v>6.37098750306298E-3</v>
      </c>
      <c r="BA9">
        <v>6.7552843756809797E-3</v>
      </c>
      <c r="BB9">
        <v>3.7052284890901599E-3</v>
      </c>
      <c r="BC9">
        <v>4.5516613563950804E-3</v>
      </c>
      <c r="BD9">
        <v>4.8680502177811998E-3</v>
      </c>
      <c r="BE9">
        <v>6.7462376751427104E-3</v>
      </c>
      <c r="BF9">
        <v>1.64473684210526E-3</v>
      </c>
      <c r="BG9">
        <v>6.2532569046378304E-3</v>
      </c>
      <c r="BH9">
        <v>5.4421768707482998E-3</v>
      </c>
      <c r="BI9">
        <v>1.6739203213927E-3</v>
      </c>
      <c r="BJ9" s="9">
        <v>5.7256110988769E-3</v>
      </c>
      <c r="BK9" s="9">
        <v>3.4338974736325698E-3</v>
      </c>
      <c r="BL9">
        <v>1.1749680715198E-2</v>
      </c>
      <c r="BM9">
        <v>1.5297906602254399E-2</v>
      </c>
      <c r="BN9">
        <v>3.6139630390143701E-2</v>
      </c>
      <c r="BO9">
        <v>7.0344827586206901E-2</v>
      </c>
      <c r="BP9">
        <v>8.1681971967133907E-2</v>
      </c>
      <c r="BQ9">
        <v>0.106636838180462</v>
      </c>
      <c r="BR9">
        <v>5.9235191202199403E-2</v>
      </c>
      <c r="BS9">
        <v>7.5921908893709297E-2</v>
      </c>
      <c r="BT9">
        <v>1.91616766467066E-3</v>
      </c>
      <c r="BU9">
        <v>2.02942668696093E-3</v>
      </c>
      <c r="BV9">
        <v>8.47705349313067E-3</v>
      </c>
      <c r="BW9">
        <v>2.1633315305570602E-3</v>
      </c>
      <c r="BX9">
        <v>3.9087157076960401E-2</v>
      </c>
    </row>
    <row r="10" spans="2:76" x14ac:dyDescent="0.25">
      <c r="B10" s="5">
        <v>30</v>
      </c>
      <c r="E10">
        <v>51</v>
      </c>
      <c r="F10">
        <v>0.82367722905282903</v>
      </c>
      <c r="G10">
        <v>-0.51373420524192503</v>
      </c>
      <c r="H10">
        <v>-262.33907363690997</v>
      </c>
      <c r="I10" s="17">
        <f>-Table136[[#This Row],[Eigen]]/SQRT(Table136[[#This Row],[Eigen]]^2+(Table136[[#This Row],[omega]]/(2*PI()))^2)</f>
        <v>1.2303325046549088E-2</v>
      </c>
      <c r="K10" s="5">
        <v>50</v>
      </c>
      <c r="L10" s="1" t="s">
        <v>9</v>
      </c>
      <c r="M10">
        <v>3.9785160135269503E-4</v>
      </c>
      <c r="N10">
        <v>0</v>
      </c>
      <c r="O10">
        <v>1.1141060197663999E-2</v>
      </c>
      <c r="P10">
        <v>0.14252807371148901</v>
      </c>
      <c r="Q10">
        <v>1.19123252858958E-2</v>
      </c>
      <c r="R10">
        <v>2.7292576419213999E-4</v>
      </c>
      <c r="S10">
        <v>2.76548672566372E-4</v>
      </c>
      <c r="T10">
        <v>2.1214337966349701E-2</v>
      </c>
      <c r="U10">
        <v>0</v>
      </c>
      <c r="V10">
        <v>0</v>
      </c>
      <c r="W10">
        <v>1.9125029882859201E-3</v>
      </c>
      <c r="X10">
        <v>2.11550666384599E-4</v>
      </c>
      <c r="Y10">
        <v>8.48865104262779E-3</v>
      </c>
      <c r="Z10" s="9">
        <v>1.05864916366716E-3</v>
      </c>
      <c r="AA10" s="9">
        <v>4.2780748663101597E-3</v>
      </c>
      <c r="AB10">
        <v>1.1999999999999999E-3</v>
      </c>
      <c r="AC10">
        <v>1.3712047012732599E-3</v>
      </c>
      <c r="AD10">
        <v>2.14683275907766E-2</v>
      </c>
      <c r="AE10">
        <v>1.8787158145065399E-2</v>
      </c>
      <c r="AF10" s="19">
        <v>2.3871096081161699E-3</v>
      </c>
      <c r="AG10">
        <v>2.4994792751510098E-3</v>
      </c>
      <c r="AH10">
        <v>9.0256410256410305E-2</v>
      </c>
      <c r="AI10" s="18">
        <v>2.4443901246639001E-3</v>
      </c>
      <c r="AJ10" s="18">
        <v>1.5915713965478601E-2</v>
      </c>
      <c r="AK10">
        <v>6.9293478260869595E-2</v>
      </c>
      <c r="AL10">
        <v>8.6708860759493703E-2</v>
      </c>
      <c r="AM10">
        <v>5.2060737527115E-2</v>
      </c>
      <c r="AN10">
        <v>1.48792270531401E-2</v>
      </c>
      <c r="AO10">
        <v>8.2279792746113994E-2</v>
      </c>
      <c r="AP10" s="9">
        <v>4.2032505137306199E-2</v>
      </c>
      <c r="AQ10">
        <v>8.0080080080080097E-3</v>
      </c>
      <c r="AR10">
        <v>2.02071230108613E-3</v>
      </c>
      <c r="AS10">
        <v>2.1000000000000001E-2</v>
      </c>
      <c r="AT10" s="9">
        <v>6.1863899421273202E-3</v>
      </c>
      <c r="AU10">
        <v>4.8882681564245802E-3</v>
      </c>
      <c r="AV10">
        <v>2.08942749686586E-4</v>
      </c>
      <c r="AW10">
        <v>0</v>
      </c>
      <c r="AX10">
        <v>2.34192037470726E-4</v>
      </c>
      <c r="AY10">
        <v>0</v>
      </c>
      <c r="AZ10">
        <v>2.4503798088703802E-4</v>
      </c>
      <c r="BA10">
        <v>2.1791239921551501E-4</v>
      </c>
      <c r="BB10">
        <v>2.05846027171676E-4</v>
      </c>
      <c r="BC10">
        <v>2.27583067819754E-4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s="9">
        <v>0</v>
      </c>
      <c r="BK10" s="9">
        <v>0</v>
      </c>
      <c r="BL10">
        <v>0</v>
      </c>
      <c r="BM10">
        <v>0</v>
      </c>
      <c r="BN10">
        <v>2.05338809034908E-4</v>
      </c>
      <c r="BO10">
        <v>2.2988505747126401E-4</v>
      </c>
      <c r="BP10">
        <v>4.8332527791203502E-4</v>
      </c>
      <c r="BQ10">
        <v>2.4857071836937602E-4</v>
      </c>
      <c r="BR10">
        <v>2.4993751562109502E-4</v>
      </c>
      <c r="BS10">
        <v>2.16919739696312E-4</v>
      </c>
      <c r="BT10">
        <v>0</v>
      </c>
      <c r="BU10">
        <v>0</v>
      </c>
      <c r="BV10">
        <v>0</v>
      </c>
      <c r="BW10">
        <v>0</v>
      </c>
      <c r="BX10">
        <v>2.4277737314882299E-4</v>
      </c>
    </row>
    <row r="11" spans="2:76" x14ac:dyDescent="0.25">
      <c r="B11" s="5">
        <v>34</v>
      </c>
      <c r="E11">
        <v>49</v>
      </c>
      <c r="F11">
        <v>7.9987129772155399E-2</v>
      </c>
      <c r="G11">
        <v>-0.51373420524196001</v>
      </c>
      <c r="H11">
        <v>262.33907363690997</v>
      </c>
      <c r="I11" s="17">
        <f>-Table136[[#This Row],[Eigen]]/SQRT(Table136[[#This Row],[Eigen]]^2+(Table136[[#This Row],[omega]]/(2*PI()))^2)</f>
        <v>1.2303325046549926E-2</v>
      </c>
      <c r="K11" s="6"/>
      <c r="L11" s="1" t="s">
        <v>10</v>
      </c>
      <c r="M11">
        <v>1.98925800676348E-4</v>
      </c>
      <c r="N11">
        <v>0</v>
      </c>
      <c r="O11">
        <v>1.02425876010782E-2</v>
      </c>
      <c r="P11">
        <v>0.14224013820904099</v>
      </c>
      <c r="Q11">
        <v>1.1753494282083899E-2</v>
      </c>
      <c r="R11">
        <v>2.7292576419213999E-4</v>
      </c>
      <c r="S11">
        <v>2.76548672566372E-4</v>
      </c>
      <c r="T11">
        <v>2.1397220190197502E-2</v>
      </c>
      <c r="U11">
        <v>0</v>
      </c>
      <c r="V11">
        <v>0</v>
      </c>
      <c r="W11">
        <v>1.9125029882859201E-3</v>
      </c>
      <c r="X11">
        <v>0</v>
      </c>
      <c r="Y11">
        <v>8.1195792581657093E-3</v>
      </c>
      <c r="Z11" s="9">
        <v>1.05864916366716E-3</v>
      </c>
      <c r="AA11" s="9">
        <v>3.9215686274509803E-3</v>
      </c>
      <c r="AB11">
        <v>1.6000000000000001E-3</v>
      </c>
      <c r="AC11">
        <v>1.3712047012732599E-3</v>
      </c>
      <c r="AD11">
        <v>2.0143122183938499E-2</v>
      </c>
      <c r="AE11">
        <v>1.9738406658739601E-2</v>
      </c>
      <c r="AF11" s="19">
        <v>2.9838870101452199E-3</v>
      </c>
      <c r="AG11">
        <v>2.08289939595918E-3</v>
      </c>
      <c r="AH11">
        <v>8.8974358974359E-2</v>
      </c>
      <c r="AI11" s="18">
        <v>3.1777071620630701E-3</v>
      </c>
      <c r="AJ11" s="18">
        <v>1.9726518717776299E-2</v>
      </c>
      <c r="AK11">
        <v>7.17844202898551E-2</v>
      </c>
      <c r="AL11">
        <v>8.5864978902953595E-2</v>
      </c>
      <c r="AM11">
        <v>5.44271346874384E-2</v>
      </c>
      <c r="AN11">
        <v>1.41062801932367E-2</v>
      </c>
      <c r="AO11">
        <v>8.0414507772020694E-2</v>
      </c>
      <c r="AP11" s="9">
        <v>4.5395105548290703E-2</v>
      </c>
      <c r="AQ11">
        <v>7.2072072072072099E-3</v>
      </c>
      <c r="AR11">
        <v>5.80954786562263E-3</v>
      </c>
      <c r="AS11">
        <v>1.0500000000000001E-2</v>
      </c>
      <c r="AT11" s="9">
        <v>4.7894631810018002E-3</v>
      </c>
      <c r="AU11">
        <v>2.3277467411545599E-3</v>
      </c>
      <c r="AV11">
        <v>2.08942749686586E-4</v>
      </c>
      <c r="AW11">
        <v>2.2461814914645099E-4</v>
      </c>
      <c r="AX11">
        <v>0</v>
      </c>
      <c r="AY11">
        <v>2.3843586075345701E-4</v>
      </c>
      <c r="AZ11">
        <v>2.4503798088703802E-4</v>
      </c>
      <c r="BA11">
        <v>2.1791239921551501E-4</v>
      </c>
      <c r="BB11">
        <v>0</v>
      </c>
      <c r="BC11">
        <v>2.27583067819754E-4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s="9">
        <v>0</v>
      </c>
      <c r="BK11" s="9">
        <v>0</v>
      </c>
      <c r="BL11">
        <v>0</v>
      </c>
      <c r="BM11">
        <v>0</v>
      </c>
      <c r="BN11">
        <v>2.05338809034908E-4</v>
      </c>
      <c r="BO11">
        <v>2.2988505747126401E-4</v>
      </c>
      <c r="BP11">
        <v>4.8332527791203502E-4</v>
      </c>
      <c r="BQ11">
        <v>2.4857071836937602E-4</v>
      </c>
      <c r="BR11">
        <v>2.4993751562109502E-4</v>
      </c>
      <c r="BS11">
        <v>2.16919739696312E-4</v>
      </c>
      <c r="BT11">
        <v>0</v>
      </c>
      <c r="BU11">
        <v>0</v>
      </c>
      <c r="BV11">
        <v>0</v>
      </c>
      <c r="BW11">
        <v>2.7041644131963198E-4</v>
      </c>
      <c r="BX11">
        <v>2.4277737314882299E-4</v>
      </c>
    </row>
    <row r="12" spans="2:76" x14ac:dyDescent="0.25">
      <c r="B12" s="6">
        <v>48</v>
      </c>
      <c r="E12">
        <v>14</v>
      </c>
      <c r="F12">
        <v>1.0017543544537599E-2</v>
      </c>
      <c r="G12">
        <v>-9.5318661728864704</v>
      </c>
      <c r="H12">
        <v>-4210.6064025146898</v>
      </c>
      <c r="I12" s="17">
        <f>-Table136[[#This Row],[Eigen]]/SQRT(Table136[[#This Row],[Eigen]]^2+(Table136[[#This Row],[omega]]/(2*PI()))^2)</f>
        <v>1.4222280197954492E-2</v>
      </c>
      <c r="K12" s="5">
        <v>51</v>
      </c>
      <c r="L12" s="1" t="s">
        <v>11</v>
      </c>
      <c r="M12">
        <v>2.4467873483190801E-2</v>
      </c>
      <c r="N12">
        <v>1.3411279229711101E-2</v>
      </c>
      <c r="O12">
        <v>1.9766397124887699E-3</v>
      </c>
      <c r="P12">
        <v>2.8793550244745199E-4</v>
      </c>
      <c r="Q12">
        <v>6.3532401524777596E-4</v>
      </c>
      <c r="R12">
        <v>3.0021834061135402E-3</v>
      </c>
      <c r="S12">
        <v>4.4247787610619503E-3</v>
      </c>
      <c r="T12">
        <v>3.65764447695684E-4</v>
      </c>
      <c r="U12">
        <v>4.1814088131231896E-3</v>
      </c>
      <c r="V12">
        <v>4.8185030517185999E-3</v>
      </c>
      <c r="W12">
        <v>0</v>
      </c>
      <c r="X12">
        <v>0</v>
      </c>
      <c r="Y12">
        <v>1.84535892231039E-3</v>
      </c>
      <c r="Z12" s="9">
        <v>2.54075799280119E-3</v>
      </c>
      <c r="AA12" s="9">
        <v>1.60427807486631E-3</v>
      </c>
      <c r="AB12">
        <v>4.0000000000000001E-3</v>
      </c>
      <c r="AC12">
        <v>3.33006856023506E-3</v>
      </c>
      <c r="AD12">
        <v>5.3008216273522403E-4</v>
      </c>
      <c r="AE12">
        <v>2.3781212841854899E-4</v>
      </c>
      <c r="AF12" s="19">
        <v>5.9677740202904303E-4</v>
      </c>
      <c r="AG12">
        <v>1.45802957717142E-3</v>
      </c>
      <c r="AH12">
        <v>1.2820512820512801E-3</v>
      </c>
      <c r="AI12" s="18">
        <v>1.0266438523588399E-2</v>
      </c>
      <c r="AJ12" s="18">
        <v>5.6041246357318997E-3</v>
      </c>
      <c r="AK12">
        <v>6.7934782608695704E-4</v>
      </c>
      <c r="AL12">
        <v>6.3291139240506298E-4</v>
      </c>
      <c r="AM12">
        <v>5.9159929008085197E-4</v>
      </c>
      <c r="AN12">
        <v>3.8647342995169097E-4</v>
      </c>
      <c r="AO12">
        <v>4.1450777202072501E-4</v>
      </c>
      <c r="AP12" s="9">
        <v>1.4944890715486599E-3</v>
      </c>
      <c r="AQ12">
        <v>4.0040040040039998E-4</v>
      </c>
      <c r="AR12">
        <v>0</v>
      </c>
      <c r="AS12">
        <v>7.5000000000000002E-4</v>
      </c>
      <c r="AT12" s="9">
        <v>5.9868289762522503E-4</v>
      </c>
      <c r="AU12">
        <v>1.3966480446927401E-3</v>
      </c>
      <c r="AV12">
        <v>3.13414124529879E-3</v>
      </c>
      <c r="AW12">
        <v>3.36927223719677E-3</v>
      </c>
      <c r="AX12">
        <v>1.35831381733021E-2</v>
      </c>
      <c r="AY12">
        <v>7.1530758226037196E-3</v>
      </c>
      <c r="AZ12">
        <v>2.2053418279833399E-3</v>
      </c>
      <c r="BA12">
        <v>4.1403355850947897E-3</v>
      </c>
      <c r="BB12">
        <v>3.7052284890901599E-3</v>
      </c>
      <c r="BC12">
        <v>3.4137460172963098E-3</v>
      </c>
      <c r="BD12">
        <v>8.7112477581347703E-3</v>
      </c>
      <c r="BE12">
        <v>1.0897768552153599E-2</v>
      </c>
      <c r="BF12">
        <v>8.08270676691729E-2</v>
      </c>
      <c r="BG12">
        <v>9.1714434601354894E-2</v>
      </c>
      <c r="BH12">
        <v>4.0816326530612197E-3</v>
      </c>
      <c r="BI12">
        <v>3.3478406427853999E-3</v>
      </c>
      <c r="BJ12" s="9">
        <v>9.1829993393525697E-2</v>
      </c>
      <c r="BK12" s="9">
        <v>0.10890360559234701</v>
      </c>
      <c r="BL12">
        <v>2.8352490421455899E-2</v>
      </c>
      <c r="BM12">
        <v>5.6360708534621603E-3</v>
      </c>
      <c r="BN12">
        <v>4.6611909650924002E-2</v>
      </c>
      <c r="BO12">
        <v>5.9770114942528704E-3</v>
      </c>
      <c r="BP12">
        <v>0.11164813919768</v>
      </c>
      <c r="BQ12">
        <v>1.7151379567487E-2</v>
      </c>
      <c r="BR12">
        <v>1.8245438640339898E-2</v>
      </c>
      <c r="BS12">
        <v>9.00216919739696E-2</v>
      </c>
      <c r="BT12">
        <v>3.8323353293413199E-3</v>
      </c>
      <c r="BU12">
        <v>8.8787417554540907E-3</v>
      </c>
      <c r="BV12">
        <v>6.7231803566208696E-3</v>
      </c>
      <c r="BW12">
        <v>5.1379123850730096E-3</v>
      </c>
      <c r="BX12">
        <v>2.2578295702840499E-2</v>
      </c>
    </row>
    <row r="13" spans="2:76" x14ac:dyDescent="0.25">
      <c r="B13" s="6">
        <v>49</v>
      </c>
      <c r="E13">
        <v>7</v>
      </c>
      <c r="F13">
        <v>1.0025093116692E-2</v>
      </c>
      <c r="G13">
        <v>-9.5318661728925704</v>
      </c>
      <c r="H13">
        <v>4210.6064025146898</v>
      </c>
      <c r="I13" s="17">
        <f>-Table136[[#This Row],[Eigen]]/SQRT(Table136[[#This Row],[Eigen]]^2+(Table136[[#This Row],[omega]]/(2*PI()))^2)</f>
        <v>1.422228019796359E-2</v>
      </c>
      <c r="K13" s="6"/>
      <c r="L13" s="1" t="s">
        <v>12</v>
      </c>
      <c r="M13">
        <v>1.8102247861547599E-2</v>
      </c>
      <c r="N13">
        <v>8.4250343878954602E-3</v>
      </c>
      <c r="O13">
        <v>0</v>
      </c>
      <c r="P13">
        <v>2.8793550244745199E-4</v>
      </c>
      <c r="Q13">
        <v>3.1766200762388798E-4</v>
      </c>
      <c r="R13">
        <v>2.4563318777292599E-3</v>
      </c>
      <c r="S13">
        <v>2.7654867256637198E-3</v>
      </c>
      <c r="T13">
        <v>3.65764447695684E-4</v>
      </c>
      <c r="U13">
        <v>4.1814088131231896E-3</v>
      </c>
      <c r="V13">
        <v>3.8548024413748798E-3</v>
      </c>
      <c r="W13">
        <v>0</v>
      </c>
      <c r="X13">
        <v>0</v>
      </c>
      <c r="Y13">
        <v>9.2267946115519501E-4</v>
      </c>
      <c r="Z13" s="9">
        <v>1.4821088291340199E-3</v>
      </c>
      <c r="AA13" s="9">
        <v>1.60427807486631E-3</v>
      </c>
      <c r="AB13">
        <v>3.2000000000000002E-3</v>
      </c>
      <c r="AC13">
        <v>1.7629774730656201E-3</v>
      </c>
      <c r="AD13">
        <v>2.6504108136761202E-4</v>
      </c>
      <c r="AE13">
        <v>2.3781212841854899E-4</v>
      </c>
      <c r="AF13" s="19">
        <v>3.9785160135269503E-4</v>
      </c>
      <c r="AG13">
        <v>1.04144969797959E-3</v>
      </c>
      <c r="AH13">
        <v>1.02564102564103E-3</v>
      </c>
      <c r="AI13" s="18">
        <v>4.1554632119286204E-3</v>
      </c>
      <c r="AJ13" s="18">
        <v>1.7933198834342099E-3</v>
      </c>
      <c r="AK13">
        <v>0</v>
      </c>
      <c r="AL13">
        <v>2.1097046413502099E-4</v>
      </c>
      <c r="AM13">
        <v>1.9719976336028401E-4</v>
      </c>
      <c r="AN13">
        <v>1.93236714975845E-4</v>
      </c>
      <c r="AO13">
        <v>2.0725388601036299E-4</v>
      </c>
      <c r="AP13" s="9">
        <v>9.3405566971791496E-4</v>
      </c>
      <c r="AQ13">
        <v>4.0040040040039998E-4</v>
      </c>
      <c r="AR13">
        <v>7.5776711290729995E-4</v>
      </c>
      <c r="AS13">
        <v>2.5000000000000001E-4</v>
      </c>
      <c r="AT13" s="9">
        <v>1.9956096587507501E-4</v>
      </c>
      <c r="AU13">
        <v>6.9832402234636895E-4</v>
      </c>
      <c r="AV13">
        <v>4.1788549937317199E-4</v>
      </c>
      <c r="AW13">
        <v>8.9847259658580396E-4</v>
      </c>
      <c r="AX13">
        <v>7.0257611241217799E-4</v>
      </c>
      <c r="AY13">
        <v>1.6690510252742E-3</v>
      </c>
      <c r="AZ13">
        <v>1.0046557216368501E-2</v>
      </c>
      <c r="BA13">
        <v>8.7164959686206207E-3</v>
      </c>
      <c r="BB13">
        <v>0</v>
      </c>
      <c r="BC13">
        <v>9.1033227127901696E-4</v>
      </c>
      <c r="BD13">
        <v>8.7112477581347703E-3</v>
      </c>
      <c r="BE13">
        <v>1.01193565127141E-2</v>
      </c>
      <c r="BF13">
        <v>8.7171052631578996E-2</v>
      </c>
      <c r="BG13">
        <v>0.11334028139656099</v>
      </c>
      <c r="BH13">
        <v>9.8639455782312899E-3</v>
      </c>
      <c r="BI13">
        <v>7.7000334784064301E-3</v>
      </c>
      <c r="BJ13" s="9">
        <v>0.105042942083242</v>
      </c>
      <c r="BK13" s="9">
        <v>0.121658081922983</v>
      </c>
      <c r="BL13">
        <v>5.6194125159642399E-3</v>
      </c>
      <c r="BM13">
        <v>5.2334943639291498E-3</v>
      </c>
      <c r="BN13">
        <v>5.8316221765913799E-2</v>
      </c>
      <c r="BO13">
        <v>1.4022988505747101E-2</v>
      </c>
      <c r="BP13">
        <v>0.12856452392460099</v>
      </c>
      <c r="BQ13">
        <v>1.6157096694009401E-2</v>
      </c>
      <c r="BR13">
        <v>1.7245688577855502E-2</v>
      </c>
      <c r="BS13">
        <v>0.1</v>
      </c>
      <c r="BT13">
        <v>3.5928143712574902E-3</v>
      </c>
      <c r="BU13">
        <v>7.6103500761035003E-3</v>
      </c>
      <c r="BV13">
        <v>9.6463022508038593E-3</v>
      </c>
      <c r="BW13">
        <v>5.1379123850730096E-3</v>
      </c>
      <c r="BX13">
        <v>1.6751638747268802E-2</v>
      </c>
    </row>
    <row r="14" spans="2:76" x14ac:dyDescent="0.25">
      <c r="B14" s="5">
        <v>50</v>
      </c>
      <c r="E14">
        <v>15</v>
      </c>
      <c r="F14">
        <v>8.6582311634884092E-3</v>
      </c>
      <c r="G14">
        <v>-11.300548679032</v>
      </c>
      <c r="H14">
        <v>-4199.42495575263</v>
      </c>
      <c r="I14" s="17">
        <f>-Table136[[#This Row],[Eigen]]/SQRT(Table136[[#This Row],[Eigen]]^2+(Table136[[#This Row],[omega]]/(2*PI()))^2)</f>
        <v>1.6905479969970199E-2</v>
      </c>
      <c r="K14" s="5">
        <v>14</v>
      </c>
      <c r="L14" s="1" t="s">
        <v>13</v>
      </c>
      <c r="M14">
        <v>6.7634772229958201E-3</v>
      </c>
      <c r="N14">
        <v>8.2530949105914693E-3</v>
      </c>
      <c r="O14">
        <v>1.1141060197663999E-2</v>
      </c>
      <c r="P14">
        <v>7.1983875611863002E-3</v>
      </c>
      <c r="Q14">
        <v>1.28653113087675E-2</v>
      </c>
      <c r="R14">
        <v>1.6375545851528401E-3</v>
      </c>
      <c r="S14">
        <v>1.9358407079646E-3</v>
      </c>
      <c r="T14">
        <v>2.90782735918069E-2</v>
      </c>
      <c r="U14">
        <v>3.2164683177870698E-4</v>
      </c>
      <c r="V14">
        <v>6.4246707356247997E-4</v>
      </c>
      <c r="W14">
        <v>2.9165670571360301E-2</v>
      </c>
      <c r="X14">
        <v>3.0674846625766899E-2</v>
      </c>
      <c r="Y14">
        <v>1.6423694408562499E-2</v>
      </c>
      <c r="Z14" s="9">
        <v>2.54075799280119E-3</v>
      </c>
      <c r="AA14" s="9">
        <v>7.3083778966131904E-3</v>
      </c>
      <c r="AB14">
        <v>5.9999999999999995E-4</v>
      </c>
      <c r="AC14">
        <v>1.17531831537708E-3</v>
      </c>
      <c r="AD14">
        <v>7.9512324410283605E-4</v>
      </c>
      <c r="AE14">
        <v>5.70749108204518E-3</v>
      </c>
      <c r="AF14" s="19">
        <v>7.1613288243485198E-3</v>
      </c>
      <c r="AG14">
        <v>3.7492189127265201E-3</v>
      </c>
      <c r="AH14">
        <v>1.05128205128205E-2</v>
      </c>
      <c r="AI14" s="18">
        <v>9.7775604986555902E-3</v>
      </c>
      <c r="AJ14" s="18">
        <v>8.2941044608832101E-3</v>
      </c>
      <c r="AK14">
        <v>1.8568840579710099E-2</v>
      </c>
      <c r="AL14">
        <v>2.1097046413502099E-3</v>
      </c>
      <c r="AM14">
        <v>2.1691973969631198E-3</v>
      </c>
      <c r="AN14">
        <v>3.2850241545893701E-3</v>
      </c>
      <c r="AO14">
        <v>5.8031088082901496E-3</v>
      </c>
      <c r="AP14" s="9">
        <v>1.3824023911825099E-2</v>
      </c>
      <c r="AQ14">
        <v>2.9429429429429398E-2</v>
      </c>
      <c r="AR14">
        <v>3.7383177570093497E-2</v>
      </c>
      <c r="AS14">
        <v>3.0499999999999999E-2</v>
      </c>
      <c r="AT14" s="9">
        <v>7.9824386350029908E-3</v>
      </c>
      <c r="AU14">
        <v>4.1899441340782096E-3</v>
      </c>
      <c r="AV14">
        <v>2.19389887170915E-2</v>
      </c>
      <c r="AW14">
        <v>2.1114106019766401E-2</v>
      </c>
      <c r="AX14">
        <v>5.4800936768149899E-2</v>
      </c>
      <c r="AY14">
        <v>3.02813543156891E-2</v>
      </c>
      <c r="AZ14">
        <v>5.6358735604018599E-3</v>
      </c>
      <c r="BA14">
        <v>2.54957507082153E-2</v>
      </c>
      <c r="BB14">
        <v>2.49073692877727E-2</v>
      </c>
      <c r="BC14">
        <v>2.84478834774693E-2</v>
      </c>
      <c r="BD14">
        <v>4.09941070971048E-3</v>
      </c>
      <c r="BE14">
        <v>2.5947067981318098E-3</v>
      </c>
      <c r="BF14">
        <v>7.7537593984962402E-3</v>
      </c>
      <c r="BG14">
        <v>1.6935904116727501E-2</v>
      </c>
      <c r="BH14">
        <v>9.1836734693877507E-3</v>
      </c>
      <c r="BI14">
        <v>6.36089722129227E-3</v>
      </c>
      <c r="BJ14" s="9">
        <v>1.5635322616163801E-2</v>
      </c>
      <c r="BK14" s="9">
        <v>1.12828059847927E-2</v>
      </c>
      <c r="BL14">
        <v>3.3205619412516002E-3</v>
      </c>
      <c r="BM14">
        <v>8.8566827697262492E-3</v>
      </c>
      <c r="BN14">
        <v>2.48459958932238E-2</v>
      </c>
      <c r="BO14">
        <v>3.2183908045976997E-2</v>
      </c>
      <c r="BP14">
        <v>6.16239729337845E-2</v>
      </c>
      <c r="BQ14">
        <v>3.5545612726820802E-2</v>
      </c>
      <c r="BR14">
        <v>3.6740814796300897E-2</v>
      </c>
      <c r="BS14">
        <v>3.9262472885032498E-2</v>
      </c>
      <c r="BT14">
        <v>4.3113772455089803E-3</v>
      </c>
      <c r="BU14">
        <v>1.06544901065449E-2</v>
      </c>
      <c r="BV14">
        <v>5.8462437883659802E-3</v>
      </c>
      <c r="BW14">
        <v>1.1898323418063799E-2</v>
      </c>
      <c r="BX14">
        <v>4.1272153435299802E-2</v>
      </c>
    </row>
    <row r="15" spans="2:76" x14ac:dyDescent="0.25">
      <c r="B15" s="26">
        <v>51</v>
      </c>
      <c r="E15">
        <v>8</v>
      </c>
      <c r="F15">
        <v>1.00175435445374E-2</v>
      </c>
      <c r="G15">
        <v>-11.300548679033</v>
      </c>
      <c r="H15">
        <v>4199.42495575263</v>
      </c>
      <c r="I15" s="17">
        <f>-Table136[[#This Row],[Eigen]]/SQRT(Table136[[#This Row],[Eigen]]^2+(Table136[[#This Row],[omega]]/(2*PI()))^2)</f>
        <v>1.6905479969971698E-2</v>
      </c>
      <c r="K15" s="6"/>
      <c r="L15" s="1" t="s">
        <v>14</v>
      </c>
      <c r="M15">
        <v>5.9677740202904303E-4</v>
      </c>
      <c r="N15">
        <v>6.8775790921595599E-4</v>
      </c>
      <c r="O15">
        <v>1.41958670260557E-2</v>
      </c>
      <c r="P15">
        <v>2.3610711200691002E-2</v>
      </c>
      <c r="Q15">
        <v>4.00254129606099E-2</v>
      </c>
      <c r="R15">
        <v>1.09170305676856E-3</v>
      </c>
      <c r="S15">
        <v>8.2964601769911503E-4</v>
      </c>
      <c r="T15">
        <v>7.2604242867593302E-2</v>
      </c>
      <c r="U15">
        <v>3.2164683177870698E-4</v>
      </c>
      <c r="V15">
        <v>3.2123353678123999E-4</v>
      </c>
      <c r="W15">
        <v>9.4907960793688795E-2</v>
      </c>
      <c r="X15">
        <v>8.5043367886608906E-2</v>
      </c>
      <c r="Y15">
        <v>1.8269053330872899E-2</v>
      </c>
      <c r="Z15" s="9">
        <v>2.1172983273343199E-3</v>
      </c>
      <c r="AA15" s="9">
        <v>8.9126559714794995E-3</v>
      </c>
      <c r="AB15">
        <v>8.0000000000000004E-4</v>
      </c>
      <c r="AC15">
        <v>1.9588638589617999E-4</v>
      </c>
      <c r="AD15">
        <v>3.9756162205141802E-3</v>
      </c>
      <c r="AE15">
        <v>9.2746730083234207E-3</v>
      </c>
      <c r="AF15" s="19">
        <v>4.3763676148796497E-3</v>
      </c>
      <c r="AG15">
        <v>6.24869818787753E-3</v>
      </c>
      <c r="AH15">
        <v>3.1025641025640999E-2</v>
      </c>
      <c r="AI15" s="18">
        <v>1.4910779760449799E-2</v>
      </c>
      <c r="AJ15" s="18">
        <v>1.00874243443174E-2</v>
      </c>
      <c r="AK15">
        <v>4.8233695652173898E-2</v>
      </c>
      <c r="AL15">
        <v>6.9620253164557003E-3</v>
      </c>
      <c r="AM15">
        <v>6.5075921908893698E-3</v>
      </c>
      <c r="AN15">
        <v>1.4492753623188401E-2</v>
      </c>
      <c r="AO15">
        <v>1.0984455958549201E-2</v>
      </c>
      <c r="AP15" s="9">
        <v>1.5692135251261001E-2</v>
      </c>
      <c r="AQ15">
        <v>6.3463463463463501E-2</v>
      </c>
      <c r="AR15">
        <v>7.3503409952008103E-2</v>
      </c>
      <c r="AS15">
        <v>9.9250000000000005E-2</v>
      </c>
      <c r="AT15" s="9">
        <v>1.8559169826382001E-2</v>
      </c>
      <c r="AU15">
        <v>8.1471135940409702E-3</v>
      </c>
      <c r="AV15">
        <v>1.88048474717927E-3</v>
      </c>
      <c r="AW15">
        <v>1.7969451931716101E-3</v>
      </c>
      <c r="AX15">
        <v>4.9180327868852498E-3</v>
      </c>
      <c r="AY15">
        <v>2.86123032904149E-3</v>
      </c>
      <c r="AZ15">
        <v>7.3511394266111303E-4</v>
      </c>
      <c r="BA15">
        <v>2.3970363913706702E-3</v>
      </c>
      <c r="BB15">
        <v>2.2643062988884298E-3</v>
      </c>
      <c r="BC15">
        <v>2.5034137460172999E-3</v>
      </c>
      <c r="BD15">
        <v>2.56213169356905E-4</v>
      </c>
      <c r="BE15">
        <v>2.5947067981318099E-4</v>
      </c>
      <c r="BF15">
        <v>9.3984962406015097E-4</v>
      </c>
      <c r="BG15">
        <v>1.30276185513288E-3</v>
      </c>
      <c r="BH15">
        <v>6.8027210884353704E-4</v>
      </c>
      <c r="BI15">
        <v>6.6956812855708105E-4</v>
      </c>
      <c r="BJ15" s="9">
        <v>1.76172649196212E-3</v>
      </c>
      <c r="BK15" s="9">
        <v>1.22639195486878E-3</v>
      </c>
      <c r="BL15">
        <v>2.55427841634738E-4</v>
      </c>
      <c r="BM15">
        <v>8.0515297906602298E-4</v>
      </c>
      <c r="BN15">
        <v>2.25872689938398E-3</v>
      </c>
      <c r="BO15">
        <v>2.9885057471264399E-3</v>
      </c>
      <c r="BP15">
        <v>5.5582406959883996E-3</v>
      </c>
      <c r="BQ15">
        <v>3.2314193388018899E-3</v>
      </c>
      <c r="BR15">
        <v>3.2491877030742301E-3</v>
      </c>
      <c r="BS15">
        <v>3.68763557483731E-3</v>
      </c>
      <c r="BT15">
        <v>7.18562874251497E-4</v>
      </c>
      <c r="BU15">
        <v>7.6103500761035003E-4</v>
      </c>
      <c r="BV15">
        <v>5.84624378836598E-4</v>
      </c>
      <c r="BW15">
        <v>1.0816657652785301E-3</v>
      </c>
      <c r="BX15">
        <v>4.1272153435299797E-3</v>
      </c>
    </row>
    <row r="16" spans="2:76" x14ac:dyDescent="0.25">
      <c r="E16">
        <v>54</v>
      </c>
      <c r="F16">
        <v>1</v>
      </c>
      <c r="G16">
        <v>-0.80495030032544101</v>
      </c>
      <c r="H16" s="4">
        <v>-136.711202570295</v>
      </c>
      <c r="I16" s="16">
        <f>-Table136[[#This Row],[Eigen]]/SQRT(Table136[[#This Row],[Eigen]]^2+(Table136[[#This Row],[omega]]/(2*PI()))^2)</f>
        <v>3.6969862731371136E-2</v>
      </c>
      <c r="K16" s="5">
        <v>15</v>
      </c>
      <c r="L16" s="1" t="s">
        <v>15</v>
      </c>
      <c r="M16">
        <v>2.3871096081161699E-3</v>
      </c>
      <c r="N16">
        <v>3.7826685006877598E-3</v>
      </c>
      <c r="O16">
        <v>1.8688230008984699E-2</v>
      </c>
      <c r="P16">
        <v>2.27469046933487E-2</v>
      </c>
      <c r="Q16">
        <v>3.9072426937738297E-2</v>
      </c>
      <c r="R16">
        <v>1.6375545851528401E-3</v>
      </c>
      <c r="S16">
        <v>0</v>
      </c>
      <c r="T16">
        <v>6.8397951719092895E-2</v>
      </c>
      <c r="U16">
        <v>3.2164683177870698E-4</v>
      </c>
      <c r="V16">
        <v>3.2123353678123999E-4</v>
      </c>
      <c r="W16">
        <v>7.5782930910829605E-2</v>
      </c>
      <c r="X16">
        <v>7.6158239898455701E-2</v>
      </c>
      <c r="Y16">
        <v>3.08174940025835E-2</v>
      </c>
      <c r="Z16" s="9">
        <v>3.3876773237349099E-3</v>
      </c>
      <c r="AA16" s="9">
        <v>1.44385026737968E-2</v>
      </c>
      <c r="AB16">
        <v>1.4E-3</v>
      </c>
      <c r="AC16">
        <v>5.8765915768854097E-4</v>
      </c>
      <c r="AD16">
        <v>3.9756162205141802E-3</v>
      </c>
      <c r="AE16">
        <v>1.2604042806183101E-2</v>
      </c>
      <c r="AF16" s="19">
        <v>1.35269544459916E-2</v>
      </c>
      <c r="AG16">
        <v>1.6663195167673399E-3</v>
      </c>
      <c r="AH16">
        <v>2.9743589743589802E-2</v>
      </c>
      <c r="AI16" s="18">
        <v>1.12441945734539E-2</v>
      </c>
      <c r="AJ16" s="18">
        <v>9.8632593588881406E-3</v>
      </c>
      <c r="AK16">
        <v>4.6195652173912999E-2</v>
      </c>
      <c r="AL16">
        <v>6.1181434599156103E-3</v>
      </c>
      <c r="AM16">
        <v>7.8879905344113599E-3</v>
      </c>
      <c r="AN16">
        <v>1.0048309178744001E-2</v>
      </c>
      <c r="AO16">
        <v>1.6165803108808299E-2</v>
      </c>
      <c r="AP16" s="9">
        <v>3.5307304315337198E-2</v>
      </c>
      <c r="AQ16">
        <v>7.3673673673673695E-2</v>
      </c>
      <c r="AR16">
        <v>7.4513766102551199E-2</v>
      </c>
      <c r="AS16">
        <v>6.6500000000000004E-2</v>
      </c>
      <c r="AT16" s="9">
        <v>2.2151267212133299E-2</v>
      </c>
      <c r="AU16">
        <v>9.3109869646182501E-3</v>
      </c>
      <c r="AV16">
        <v>9.6113664855829502E-3</v>
      </c>
      <c r="AW16">
        <v>9.2093441150044898E-3</v>
      </c>
      <c r="AX16">
        <v>2.4824355971897E-2</v>
      </c>
      <c r="AY16">
        <v>1.38292799237005E-2</v>
      </c>
      <c r="AZ16">
        <v>2.6954177897574099E-3</v>
      </c>
      <c r="BA16">
        <v>1.1767269557637801E-2</v>
      </c>
      <c r="BB16">
        <v>1.09098394400988E-2</v>
      </c>
      <c r="BC16">
        <v>1.2517068730086499E-2</v>
      </c>
      <c r="BD16">
        <v>1.2810658467845299E-3</v>
      </c>
      <c r="BE16">
        <v>1.0378827192527201E-3</v>
      </c>
      <c r="BF16">
        <v>3.28947368421053E-3</v>
      </c>
      <c r="BG16">
        <v>6.7743616466909903E-3</v>
      </c>
      <c r="BH16">
        <v>3.40136054421769E-3</v>
      </c>
      <c r="BI16">
        <v>3.3478406427853999E-3</v>
      </c>
      <c r="BJ16" s="9">
        <v>7.2671217793437602E-3</v>
      </c>
      <c r="BK16" s="9">
        <v>4.4150110375275903E-3</v>
      </c>
      <c r="BL16">
        <v>1.53256704980843E-3</v>
      </c>
      <c r="BM16">
        <v>4.0257648953301098E-3</v>
      </c>
      <c r="BN16">
        <v>1.08829568788501E-2</v>
      </c>
      <c r="BO16">
        <v>1.37931034482759E-2</v>
      </c>
      <c r="BP16">
        <v>2.5857902368293901E-2</v>
      </c>
      <c r="BQ16">
        <v>1.51628138205319E-2</v>
      </c>
      <c r="BR16">
        <v>1.5746063484128998E-2</v>
      </c>
      <c r="BS16">
        <v>1.7353579175705E-2</v>
      </c>
      <c r="BT16">
        <v>2.8742514970059902E-3</v>
      </c>
      <c r="BU16">
        <v>4.0588533739218703E-3</v>
      </c>
      <c r="BV16">
        <v>2.3384975153463898E-3</v>
      </c>
      <c r="BW16">
        <v>4.8674959437533796E-3</v>
      </c>
      <c r="BX16">
        <v>1.9422189851905799E-2</v>
      </c>
    </row>
    <row r="17" spans="2:76" x14ac:dyDescent="0.25">
      <c r="E17">
        <v>52</v>
      </c>
      <c r="F17">
        <v>7.9987129772160201E-2</v>
      </c>
      <c r="G17">
        <v>-0.80495030032555903</v>
      </c>
      <c r="H17">
        <v>136.711202570295</v>
      </c>
      <c r="I17" s="16">
        <f>-Table136[[#This Row],[Eigen]]/SQRT(Table136[[#This Row],[Eigen]]^2+(Table136[[#This Row],[omega]]/(2*PI()))^2)</f>
        <v>3.6969862731376549E-2</v>
      </c>
      <c r="K17" s="6"/>
      <c r="L17" s="1" t="s">
        <v>16</v>
      </c>
      <c r="M17">
        <v>3.9785160135269503E-4</v>
      </c>
      <c r="N17">
        <v>1.03163686382393E-3</v>
      </c>
      <c r="O17">
        <v>1.5274034141958701E-2</v>
      </c>
      <c r="P17">
        <v>1.03656780881083E-2</v>
      </c>
      <c r="Q17">
        <v>4.4949174078780199E-2</v>
      </c>
      <c r="R17">
        <v>1.3646288209606999E-3</v>
      </c>
      <c r="S17">
        <v>2.76548672566372E-4</v>
      </c>
      <c r="T17">
        <v>3.8953913679590398E-2</v>
      </c>
      <c r="U17">
        <v>3.2164683177870698E-4</v>
      </c>
      <c r="V17">
        <v>3.2123353678123999E-4</v>
      </c>
      <c r="W17">
        <v>8.2715754243365996E-2</v>
      </c>
      <c r="X17">
        <v>5.9868838586841597E-2</v>
      </c>
      <c r="Y17">
        <v>2.3805130097803998E-2</v>
      </c>
      <c r="Z17" s="9">
        <v>2.7524878255346199E-3</v>
      </c>
      <c r="AA17" s="9">
        <v>1.1408199643493801E-2</v>
      </c>
      <c r="AB17">
        <v>1.1999999999999999E-3</v>
      </c>
      <c r="AC17">
        <v>5.8765915768854097E-4</v>
      </c>
      <c r="AD17">
        <v>3.9756162205141802E-3</v>
      </c>
      <c r="AE17">
        <v>9.5124851367419799E-3</v>
      </c>
      <c r="AF17" s="19">
        <v>5.5699224189377401E-3</v>
      </c>
      <c r="AG17">
        <v>1.49968756509061E-2</v>
      </c>
      <c r="AH17">
        <v>2.2564102564102601E-2</v>
      </c>
      <c r="AI17" s="18">
        <v>8.7998044487900308E-3</v>
      </c>
      <c r="AJ17" s="18">
        <v>7.3974445191661098E-3</v>
      </c>
      <c r="AK17">
        <v>3.4873188405797097E-2</v>
      </c>
      <c r="AL17">
        <v>1.2658227848101301E-3</v>
      </c>
      <c r="AM17">
        <v>2.36639716032341E-3</v>
      </c>
      <c r="AN17">
        <v>1.2367149758454101E-2</v>
      </c>
      <c r="AO17">
        <v>7.4611398963730603E-3</v>
      </c>
      <c r="AP17" s="9">
        <v>9.9009900990098994E-3</v>
      </c>
      <c r="AQ17">
        <v>5.7057057057057103E-2</v>
      </c>
      <c r="AR17">
        <v>7.6029300328365801E-2</v>
      </c>
      <c r="AS17">
        <v>5.1499999999999997E-2</v>
      </c>
      <c r="AT17" s="9">
        <v>2.6342047495509901E-2</v>
      </c>
      <c r="AU17">
        <v>1.8156424581005599E-2</v>
      </c>
      <c r="AV17">
        <v>6.2682824905975802E-4</v>
      </c>
      <c r="AW17">
        <v>6.7385444743935303E-4</v>
      </c>
      <c r="AX17">
        <v>1.03044496487119E-2</v>
      </c>
      <c r="AY17">
        <v>8.10681926561755E-3</v>
      </c>
      <c r="AZ17">
        <v>8.0862533692722394E-3</v>
      </c>
      <c r="BA17">
        <v>8.0627587709740708E-3</v>
      </c>
      <c r="BB17">
        <v>2.4701523260601101E-3</v>
      </c>
      <c r="BC17">
        <v>2.7309968138370501E-3</v>
      </c>
      <c r="BD17">
        <v>1.5372790161414299E-3</v>
      </c>
      <c r="BE17">
        <v>7.78412039439544E-4</v>
      </c>
      <c r="BF17">
        <v>9.3984962406015097E-4</v>
      </c>
      <c r="BG17">
        <v>1.82386659718603E-3</v>
      </c>
      <c r="BH17">
        <v>6.8027210884353704E-4</v>
      </c>
      <c r="BI17">
        <v>1.3391362571141599E-3</v>
      </c>
      <c r="BJ17" s="9">
        <v>2.86280554943845E-3</v>
      </c>
      <c r="BK17" s="9">
        <v>1.22639195486878E-3</v>
      </c>
      <c r="BL17">
        <v>2.55427841634738E-4</v>
      </c>
      <c r="BM17">
        <v>2.0128824476650601E-3</v>
      </c>
      <c r="BN17">
        <v>1.23203285420945E-3</v>
      </c>
      <c r="BO17">
        <v>2.0689655172413798E-3</v>
      </c>
      <c r="BP17">
        <v>2.6582890285161902E-3</v>
      </c>
      <c r="BQ17">
        <v>9.9428287347750493E-4</v>
      </c>
      <c r="BR17">
        <v>1.49962509372657E-3</v>
      </c>
      <c r="BS17">
        <v>2.8199566160520598E-3</v>
      </c>
      <c r="BT17">
        <v>3.3532934131736501E-3</v>
      </c>
      <c r="BU17">
        <v>2.2831050228310501E-3</v>
      </c>
      <c r="BV17">
        <v>1.4615609470914901E-3</v>
      </c>
      <c r="BW17">
        <v>1.6224986479177899E-3</v>
      </c>
      <c r="BX17">
        <v>1.5537751881524601E-2</v>
      </c>
    </row>
    <row r="18" spans="2:76" x14ac:dyDescent="0.25">
      <c r="E18">
        <v>11</v>
      </c>
      <c r="F18">
        <v>1.1907312740298E-2</v>
      </c>
      <c r="G18">
        <v>-33.071913462731402</v>
      </c>
      <c r="H18">
        <v>-4814.1984397742499</v>
      </c>
      <c r="I18" s="16">
        <f>-Table136[[#This Row],[Eigen]]/SQRT(Table136[[#This Row],[Eigen]]^2+(Table136[[#This Row],[omega]]/(2*PI()))^2)</f>
        <v>4.3123203730145956E-2</v>
      </c>
      <c r="L18" s="1" t="s">
        <v>17</v>
      </c>
      <c r="M18">
        <v>9.9462900338173903E-4</v>
      </c>
      <c r="N18">
        <v>8.5969738651994504E-4</v>
      </c>
      <c r="O18">
        <v>2.1922731356693599E-2</v>
      </c>
      <c r="P18">
        <v>1.00777425856608E-2</v>
      </c>
      <c r="Q18">
        <v>4.6537484116899598E-2</v>
      </c>
      <c r="R18">
        <v>8.1877729257641895E-4</v>
      </c>
      <c r="S18">
        <v>5.5309734513274303E-4</v>
      </c>
      <c r="T18">
        <v>3.9685442574981702E-2</v>
      </c>
      <c r="U18">
        <v>3.2164683177870698E-4</v>
      </c>
      <c r="V18">
        <v>0</v>
      </c>
      <c r="W18">
        <v>7.0523547693043295E-2</v>
      </c>
      <c r="X18">
        <v>5.6484027924687999E-2</v>
      </c>
      <c r="Y18">
        <v>3.3770068278280101E-2</v>
      </c>
      <c r="Z18" s="9">
        <v>4.0228668219352099E-3</v>
      </c>
      <c r="AA18" s="9">
        <v>1.5686274509803901E-2</v>
      </c>
      <c r="AB18">
        <v>1.1999999999999999E-3</v>
      </c>
      <c r="AC18">
        <v>1.9588638589617999E-4</v>
      </c>
      <c r="AD18">
        <v>2.6504108136761202E-3</v>
      </c>
      <c r="AE18">
        <v>1.2128418549345999E-2</v>
      </c>
      <c r="AF18" s="19">
        <v>2.7849612094688701E-3</v>
      </c>
      <c r="AG18">
        <v>8.3315975838367008E-3</v>
      </c>
      <c r="AH18">
        <v>2.4615384615384601E-2</v>
      </c>
      <c r="AI18" s="18">
        <v>9.0442434612564206E-3</v>
      </c>
      <c r="AJ18" s="18">
        <v>6.9491145483075497E-3</v>
      </c>
      <c r="AK18">
        <v>3.4873188405797097E-2</v>
      </c>
      <c r="AL18">
        <v>8.4388185654008397E-3</v>
      </c>
      <c r="AM18">
        <v>7.6907907710510696E-3</v>
      </c>
      <c r="AN18">
        <v>3.8647342995169098E-3</v>
      </c>
      <c r="AO18">
        <v>1.34715025906736E-2</v>
      </c>
      <c r="AP18" s="9">
        <v>3.0076592564916901E-2</v>
      </c>
      <c r="AQ18">
        <v>3.5435435435435397E-2</v>
      </c>
      <c r="AR18">
        <v>8.1586259156352606E-2</v>
      </c>
      <c r="AS18">
        <v>6.225E-2</v>
      </c>
      <c r="AT18" s="9">
        <v>3.3925364198762699E-3</v>
      </c>
      <c r="AU18">
        <v>4.1899441340782096E-3</v>
      </c>
      <c r="AV18">
        <v>8.3577099874634399E-4</v>
      </c>
      <c r="AW18">
        <v>8.9847259658580396E-4</v>
      </c>
      <c r="AX18">
        <v>9.8360655737704996E-3</v>
      </c>
      <c r="AY18">
        <v>8.10681926561755E-3</v>
      </c>
      <c r="AZ18">
        <v>8.0862533692722394E-3</v>
      </c>
      <c r="BA18">
        <v>8.0627587709740708E-3</v>
      </c>
      <c r="BB18">
        <v>2.2643062988884298E-3</v>
      </c>
      <c r="BC18">
        <v>2.2758306781975402E-3</v>
      </c>
      <c r="BD18">
        <v>1.02485267742762E-3</v>
      </c>
      <c r="BE18">
        <v>7.78412039439544E-4</v>
      </c>
      <c r="BF18">
        <v>4.69924812030075E-4</v>
      </c>
      <c r="BG18">
        <v>7.8165711307972901E-4</v>
      </c>
      <c r="BH18">
        <v>1.36054421768707E-3</v>
      </c>
      <c r="BI18">
        <v>6.6956812855708105E-4</v>
      </c>
      <c r="BJ18" s="9">
        <v>0</v>
      </c>
      <c r="BK18" s="9">
        <v>1.7169487368162901E-3</v>
      </c>
      <c r="BL18">
        <v>0</v>
      </c>
      <c r="BM18">
        <v>1.6103059581320501E-3</v>
      </c>
      <c r="BN18">
        <v>6.1601642710472305E-4</v>
      </c>
      <c r="BO18">
        <v>1.8390804597701201E-3</v>
      </c>
      <c r="BP18">
        <v>9.6665055582407003E-4</v>
      </c>
      <c r="BQ18">
        <v>2.7342779020631401E-3</v>
      </c>
      <c r="BR18">
        <v>7.4981254686328402E-4</v>
      </c>
      <c r="BS18">
        <v>1.3015184381778701E-3</v>
      </c>
      <c r="BT18">
        <v>1.67664670658683E-3</v>
      </c>
      <c r="BU18">
        <v>5.0735667174023401E-4</v>
      </c>
      <c r="BV18">
        <v>2.6308097047646902E-3</v>
      </c>
      <c r="BW18">
        <v>3.5154137371552199E-3</v>
      </c>
      <c r="BX18">
        <v>1.45666423889294E-2</v>
      </c>
    </row>
    <row r="19" spans="2:76" x14ac:dyDescent="0.25">
      <c r="E19">
        <v>5</v>
      </c>
      <c r="F19">
        <v>6.9211011566790099E-3</v>
      </c>
      <c r="G19">
        <v>-33.071913462740703</v>
      </c>
      <c r="H19">
        <v>4814.1984397742599</v>
      </c>
      <c r="I19" s="16">
        <f>-Table136[[#This Row],[Eigen]]/SQRT(Table136[[#This Row],[Eigen]]^2+(Table136[[#This Row],[omega]]/(2*PI()))^2)</f>
        <v>4.3123203730157968E-2</v>
      </c>
      <c r="L19" s="1" t="s">
        <v>18</v>
      </c>
      <c r="M19">
        <v>6.36562562164313E-3</v>
      </c>
      <c r="N19">
        <v>2.7510316368638201E-3</v>
      </c>
      <c r="O19">
        <v>8.8230008984725994E-2</v>
      </c>
      <c r="P19">
        <v>1.2957097610135301E-2</v>
      </c>
      <c r="Q19">
        <v>4.3678526048284601E-2</v>
      </c>
      <c r="R19">
        <v>5.4585152838427901E-4</v>
      </c>
      <c r="S19">
        <v>1.10619469026549E-3</v>
      </c>
      <c r="T19">
        <v>1.51792245793709E-2</v>
      </c>
      <c r="U19">
        <v>0</v>
      </c>
      <c r="V19">
        <v>3.2123353678123999E-4</v>
      </c>
      <c r="W19">
        <v>4.0640688501075804E-3</v>
      </c>
      <c r="X19">
        <v>5.9234186587687797E-3</v>
      </c>
      <c r="Y19">
        <v>2.2697914744417801E-2</v>
      </c>
      <c r="Z19" s="9">
        <v>2.1172983273343199E-3</v>
      </c>
      <c r="AA19" s="9">
        <v>1.0338680926916199E-2</v>
      </c>
      <c r="AB19">
        <v>8.0000000000000004E-4</v>
      </c>
      <c r="AC19">
        <v>1.17531831537708E-3</v>
      </c>
      <c r="AD19">
        <v>3.4455340577789601E-3</v>
      </c>
      <c r="AE19">
        <v>1.16527942925089E-2</v>
      </c>
      <c r="AF19" s="19">
        <v>2.9838870101452199E-3</v>
      </c>
      <c r="AG19">
        <v>1.3122266194542801E-2</v>
      </c>
      <c r="AH19">
        <v>3.07692307692308E-3</v>
      </c>
      <c r="AI19" s="18">
        <v>1.71107308726473E-3</v>
      </c>
      <c r="AJ19" s="18">
        <v>1.1208249271463799E-3</v>
      </c>
      <c r="AK19">
        <v>3.3967391304347799E-3</v>
      </c>
      <c r="AL19">
        <v>8.4388185654008397E-4</v>
      </c>
      <c r="AM19">
        <v>7.8879905344113603E-4</v>
      </c>
      <c r="AN19">
        <v>1.93236714975845E-4</v>
      </c>
      <c r="AO19">
        <v>8.29015544041451E-4</v>
      </c>
      <c r="AP19" s="9">
        <v>1.4944890715486599E-3</v>
      </c>
      <c r="AQ19">
        <v>3.0030030030029999E-3</v>
      </c>
      <c r="AR19">
        <v>9.5983834301591308E-3</v>
      </c>
      <c r="AS19">
        <v>7.4999999999999997E-3</v>
      </c>
      <c r="AT19" s="9">
        <v>1.79604869287567E-3</v>
      </c>
      <c r="AU19">
        <v>1.62942271880819E-3</v>
      </c>
      <c r="AV19">
        <v>1.02381947346427E-2</v>
      </c>
      <c r="AW19">
        <v>1.25786163522013E-2</v>
      </c>
      <c r="AX19">
        <v>8.0796252927400503E-2</v>
      </c>
      <c r="AY19">
        <v>8.7982832618025794E-2</v>
      </c>
      <c r="AZ19">
        <v>7.8657191864739101E-2</v>
      </c>
      <c r="BA19">
        <v>8.0845500108956206E-2</v>
      </c>
      <c r="BB19">
        <v>1.1733223548785501E-2</v>
      </c>
      <c r="BC19">
        <v>1.0923987255348201E-2</v>
      </c>
      <c r="BD19">
        <v>1.5372790161414299E-3</v>
      </c>
      <c r="BE19">
        <v>1.0378827192527201E-3</v>
      </c>
      <c r="BF19">
        <v>7.0488721804511296E-4</v>
      </c>
      <c r="BG19">
        <v>7.8165711307972901E-4</v>
      </c>
      <c r="BH19">
        <v>8.1632653061224497E-3</v>
      </c>
      <c r="BI19">
        <v>3.0130565785068601E-3</v>
      </c>
      <c r="BJ19" s="9">
        <v>1.1010790574763299E-3</v>
      </c>
      <c r="BK19" s="9">
        <v>1.9622271277900398E-3</v>
      </c>
      <c r="BL19">
        <v>1.53256704980843E-3</v>
      </c>
      <c r="BM19">
        <v>1.3687600644122401E-2</v>
      </c>
      <c r="BN19">
        <v>3.2854209445585202E-3</v>
      </c>
      <c r="BO19">
        <v>1.72413793103448E-2</v>
      </c>
      <c r="BP19">
        <v>8.9415176413726507E-3</v>
      </c>
      <c r="BQ19">
        <v>3.23141933880189E-2</v>
      </c>
      <c r="BR19">
        <v>2.7493126718320399E-3</v>
      </c>
      <c r="BS19">
        <v>4.1214750542299299E-3</v>
      </c>
      <c r="BT19">
        <v>1.8922155688622801E-2</v>
      </c>
      <c r="BU19">
        <v>1.39523084728564E-2</v>
      </c>
      <c r="BV19">
        <v>1.6369482607424699E-2</v>
      </c>
      <c r="BW19">
        <v>1.08166576527853E-2</v>
      </c>
      <c r="BX19">
        <v>0.14032532168001899</v>
      </c>
    </row>
    <row r="20" spans="2:76" x14ac:dyDescent="0.25">
      <c r="E20">
        <v>6</v>
      </c>
      <c r="F20">
        <v>6.9181683879475696E-3</v>
      </c>
      <c r="G20">
        <v>-33.079397871937402</v>
      </c>
      <c r="H20">
        <v>4814.21482221102</v>
      </c>
      <c r="I20" s="16">
        <f>-Table136[[#This Row],[Eigen]]/SQRT(Table136[[#This Row],[Eigen]]^2+(Table136[[#This Row],[omega]]/(2*PI()))^2)</f>
        <v>4.313279815824006E-2</v>
      </c>
      <c r="L20" s="1" t="s">
        <v>19</v>
      </c>
      <c r="M20">
        <v>1.03441416351701E-2</v>
      </c>
      <c r="N20">
        <v>1.3927097661623099E-2</v>
      </c>
      <c r="O20">
        <v>3.2165318957771798E-2</v>
      </c>
      <c r="P20">
        <v>8.0621940685286497E-3</v>
      </c>
      <c r="Q20">
        <v>2.39834815756036E-2</v>
      </c>
      <c r="R20">
        <v>3.2751091703056802E-3</v>
      </c>
      <c r="S20">
        <v>2.7654867256637198E-3</v>
      </c>
      <c r="T20">
        <v>3.6576444769568402E-3</v>
      </c>
      <c r="U20">
        <v>6.4329366355741395E-4</v>
      </c>
      <c r="V20">
        <v>6.4246707356247997E-4</v>
      </c>
      <c r="W20">
        <v>7.8890748266794205E-3</v>
      </c>
      <c r="X20">
        <v>3.38481066215359E-3</v>
      </c>
      <c r="Y20">
        <v>1.6608230300793499E-2</v>
      </c>
      <c r="Z20" s="9">
        <v>3.5994071564683502E-3</v>
      </c>
      <c r="AA20" s="9">
        <v>6.59536541889483E-3</v>
      </c>
      <c r="AB20">
        <v>1.1999999999999999E-3</v>
      </c>
      <c r="AC20">
        <v>3.33006856023506E-3</v>
      </c>
      <c r="AD20">
        <v>1.85528756957328E-3</v>
      </c>
      <c r="AE20">
        <v>8.79904875148633E-3</v>
      </c>
      <c r="AF20" s="19">
        <v>6.5645514223194798E-3</v>
      </c>
      <c r="AG20">
        <v>9.1647573422203692E-3</v>
      </c>
      <c r="AH20">
        <v>4.6153846153846202E-3</v>
      </c>
      <c r="AI20" s="18">
        <v>1.2221950623319501E-3</v>
      </c>
      <c r="AJ20" s="18">
        <v>5.15579466487335E-3</v>
      </c>
      <c r="AK20">
        <v>3.1702898550724601E-3</v>
      </c>
      <c r="AL20">
        <v>1.05485232067511E-3</v>
      </c>
      <c r="AM20">
        <v>9.8599881680141999E-4</v>
      </c>
      <c r="AN20">
        <v>1.7391304347826101E-3</v>
      </c>
      <c r="AO20">
        <v>1.6580310880829E-3</v>
      </c>
      <c r="AP20" s="9">
        <v>2.8021670091537502E-3</v>
      </c>
      <c r="AQ20">
        <v>4.4044044044044004E-3</v>
      </c>
      <c r="AR20">
        <v>8.0828492043445305E-3</v>
      </c>
      <c r="AS20">
        <v>5.7499999999999999E-3</v>
      </c>
      <c r="AT20" s="9">
        <v>2.3947315905009001E-3</v>
      </c>
      <c r="AU20">
        <v>2.3277467411545599E-4</v>
      </c>
      <c r="AV20">
        <v>2.0058503969912201E-2</v>
      </c>
      <c r="AW20">
        <v>2.17879604672058E-2</v>
      </c>
      <c r="AX20">
        <v>7.2131147540983598E-2</v>
      </c>
      <c r="AY20">
        <v>8.3214115402956604E-2</v>
      </c>
      <c r="AZ20">
        <v>8.9193825042881703E-2</v>
      </c>
      <c r="BA20">
        <v>7.6705164523861405E-2</v>
      </c>
      <c r="BB20">
        <v>1.04981473857555E-2</v>
      </c>
      <c r="BC20">
        <v>1.00136549840692E-2</v>
      </c>
      <c r="BD20">
        <v>7.6863950807071495E-4</v>
      </c>
      <c r="BE20">
        <v>1.5568240788790899E-3</v>
      </c>
      <c r="BF20">
        <v>1.8796992481203E-3</v>
      </c>
      <c r="BG20">
        <v>4.6899426784783801E-3</v>
      </c>
      <c r="BH20">
        <v>6.8027210884353704E-3</v>
      </c>
      <c r="BI20">
        <v>2.6782725142283199E-3</v>
      </c>
      <c r="BJ20" s="9">
        <v>3.30323717242898E-3</v>
      </c>
      <c r="BK20" s="9">
        <v>2.2075055187637999E-3</v>
      </c>
      <c r="BL20">
        <v>2.04342273307791E-3</v>
      </c>
      <c r="BM20">
        <v>1.40901771336554E-2</v>
      </c>
      <c r="BN20">
        <v>1.06776180698152E-2</v>
      </c>
      <c r="BO20">
        <v>2.50574712643678E-2</v>
      </c>
      <c r="BP20">
        <v>1.6433059449009201E-2</v>
      </c>
      <c r="BQ20">
        <v>4.0268456375838903E-2</v>
      </c>
      <c r="BR20">
        <v>9.9975006248437907E-3</v>
      </c>
      <c r="BS20">
        <v>1.0412147505423E-2</v>
      </c>
      <c r="BT20">
        <v>1.24550898203593E-2</v>
      </c>
      <c r="BU20">
        <v>1.8011161846778301E-2</v>
      </c>
      <c r="BV20">
        <v>1.3154048523823399E-2</v>
      </c>
      <c r="BW20">
        <v>1.56841535965387E-2</v>
      </c>
      <c r="BX20">
        <v>0.13571255159019199</v>
      </c>
    </row>
    <row r="21" spans="2:76" x14ac:dyDescent="0.25">
      <c r="E21">
        <v>12</v>
      </c>
      <c r="F21">
        <v>1.1907021511561301E-2</v>
      </c>
      <c r="G21">
        <v>-33.079397871941602</v>
      </c>
      <c r="H21">
        <v>-4814.21482221101</v>
      </c>
      <c r="I21" s="16">
        <f>-Table136[[#This Row],[Eigen]]/SQRT(Table136[[#This Row],[Eigen]]^2+(Table136[[#This Row],[omega]]/(2*PI()))^2)</f>
        <v>4.3132798158245618E-2</v>
      </c>
      <c r="L21" s="1" t="s">
        <v>20</v>
      </c>
      <c r="M21">
        <v>1.27312512432863E-2</v>
      </c>
      <c r="N21">
        <v>8.0811554332874801E-3</v>
      </c>
      <c r="O21">
        <v>4.4204851752021601E-2</v>
      </c>
      <c r="P21">
        <v>2.8793550244745202E-3</v>
      </c>
      <c r="Q21">
        <v>1.31829733163914E-2</v>
      </c>
      <c r="R21">
        <v>1.09170305676856E-3</v>
      </c>
      <c r="S21">
        <v>2.21238938053097E-3</v>
      </c>
      <c r="T21">
        <v>3.6576444769568402E-3</v>
      </c>
      <c r="U21">
        <v>1.6082341588935299E-3</v>
      </c>
      <c r="V21">
        <v>1.2849341471249599E-3</v>
      </c>
      <c r="W21">
        <v>2.3906287353574001E-3</v>
      </c>
      <c r="X21">
        <v>1.2693039983075901E-3</v>
      </c>
      <c r="Y21">
        <v>5.5360767669311696E-3</v>
      </c>
      <c r="Z21" s="9">
        <v>1.27037899640059E-3</v>
      </c>
      <c r="AA21" s="9">
        <v>2.6737967914438501E-3</v>
      </c>
      <c r="AB21">
        <v>1.6000000000000001E-3</v>
      </c>
      <c r="AC21">
        <v>1.9588638589617999E-4</v>
      </c>
      <c r="AD21">
        <v>1.5902464882056699E-3</v>
      </c>
      <c r="AE21">
        <v>2.3781212841854902E-3</v>
      </c>
      <c r="AF21" s="19">
        <v>3.3817386114979101E-3</v>
      </c>
      <c r="AG21">
        <v>3.3326390335346799E-3</v>
      </c>
      <c r="AH21">
        <v>2.5641025641025598E-4</v>
      </c>
      <c r="AI21" s="18">
        <v>5.1332192617941797E-3</v>
      </c>
      <c r="AJ21" s="18">
        <v>6.7249495628782796E-3</v>
      </c>
      <c r="AK21">
        <v>6.7934782608695704E-4</v>
      </c>
      <c r="AL21">
        <v>1.05485232067511E-3</v>
      </c>
      <c r="AM21">
        <v>1.5775981068822699E-3</v>
      </c>
      <c r="AN21">
        <v>1.3526570048309199E-3</v>
      </c>
      <c r="AO21">
        <v>1.03626943005181E-3</v>
      </c>
      <c r="AP21" s="9">
        <v>1.4944890715486599E-3</v>
      </c>
      <c r="AQ21">
        <v>1.2012012012012001E-3</v>
      </c>
      <c r="AR21">
        <v>7.5776711290729995E-4</v>
      </c>
      <c r="AS21">
        <v>5.0000000000000001E-4</v>
      </c>
      <c r="AT21" s="9">
        <v>9.9780482937537407E-4</v>
      </c>
      <c r="AU21">
        <v>2.09497206703911E-3</v>
      </c>
      <c r="AV21">
        <v>8.9845382365231902E-3</v>
      </c>
      <c r="AW21">
        <v>2.4707996406109602E-3</v>
      </c>
      <c r="AX21">
        <v>8.8992974238875904E-3</v>
      </c>
      <c r="AY21">
        <v>1.1444921316166E-2</v>
      </c>
      <c r="AZ21">
        <v>0.15290370007351101</v>
      </c>
      <c r="BA21">
        <v>0.130529527130094</v>
      </c>
      <c r="BB21">
        <v>9.2630712227254001E-3</v>
      </c>
      <c r="BC21">
        <v>6.5999089667728699E-3</v>
      </c>
      <c r="BD21">
        <v>2.1009479887266199E-2</v>
      </c>
      <c r="BE21">
        <v>2.1536066424493999E-2</v>
      </c>
      <c r="BF21">
        <v>2.5140977443608999E-2</v>
      </c>
      <c r="BG21">
        <v>2.6315789473684199E-2</v>
      </c>
      <c r="BH21">
        <v>3.0952380952380901E-2</v>
      </c>
      <c r="BI21">
        <v>3.4482758620689703E-2</v>
      </c>
      <c r="BJ21" s="9">
        <v>2.2241796961021802E-2</v>
      </c>
      <c r="BK21" s="9">
        <v>2.1093941623742899E-2</v>
      </c>
      <c r="BL21">
        <v>5.1085568326947597E-3</v>
      </c>
      <c r="BM21">
        <v>4.8309178743961402E-3</v>
      </c>
      <c r="BN21">
        <v>9.0349075975359305E-3</v>
      </c>
      <c r="BO21">
        <v>9.1954022988505798E-4</v>
      </c>
      <c r="BP21">
        <v>6.5248912518124699E-3</v>
      </c>
      <c r="BQ21">
        <v>9.4456872980362896E-3</v>
      </c>
      <c r="BR21">
        <v>3.7490627343164198E-3</v>
      </c>
      <c r="BS21">
        <v>1.3449023861171401E-2</v>
      </c>
      <c r="BT21">
        <v>4.6946107784431097E-2</v>
      </c>
      <c r="BU21">
        <v>4.7184170471841702E-2</v>
      </c>
      <c r="BV21">
        <v>3.0692779888921402E-2</v>
      </c>
      <c r="BW21">
        <v>3.3531638723634398E-2</v>
      </c>
      <c r="BX21">
        <v>7.7688759407623202E-3</v>
      </c>
    </row>
    <row r="22" spans="2:76" x14ac:dyDescent="0.25">
      <c r="E22">
        <v>55</v>
      </c>
      <c r="F22">
        <v>0.70342793815205495</v>
      </c>
      <c r="G22">
        <v>-1.0188979192157599</v>
      </c>
      <c r="H22">
        <v>-135.96902092544201</v>
      </c>
      <c r="I22" s="16">
        <f>-Table136[[#This Row],[Eigen]]/SQRT(Table136[[#This Row],[Eigen]]^2+(Table136[[#This Row],[omega]]/(2*PI()))^2)</f>
        <v>4.7031596142482437E-2</v>
      </c>
      <c r="L22" s="1" t="s">
        <v>21</v>
      </c>
      <c r="M22">
        <v>2.1483986473045599E-2</v>
      </c>
      <c r="N22">
        <v>1.2895460797799199E-2</v>
      </c>
      <c r="O22">
        <v>2.2102425876010801E-2</v>
      </c>
      <c r="P22">
        <v>1.4396775122372601E-3</v>
      </c>
      <c r="Q22">
        <v>6.0355781448538804E-3</v>
      </c>
      <c r="R22">
        <v>1.91048034934498E-3</v>
      </c>
      <c r="S22">
        <v>3.5951327433628301E-3</v>
      </c>
      <c r="T22">
        <v>2.1945866861740999E-3</v>
      </c>
      <c r="U22">
        <v>1.2865873271148301E-3</v>
      </c>
      <c r="V22">
        <v>9.6370061034371996E-4</v>
      </c>
      <c r="W22">
        <v>2.8687544824288801E-3</v>
      </c>
      <c r="X22">
        <v>1.2693039983075901E-3</v>
      </c>
      <c r="Y22">
        <v>6.0896844436242898E-3</v>
      </c>
      <c r="Z22" s="9">
        <v>2.54075799280119E-3</v>
      </c>
      <c r="AA22" s="9">
        <v>7.1301247771836005E-4</v>
      </c>
      <c r="AB22">
        <v>4.4000000000000003E-3</v>
      </c>
      <c r="AC22">
        <v>2.9382957884427001E-3</v>
      </c>
      <c r="AD22">
        <v>1.06016432547045E-3</v>
      </c>
      <c r="AE22">
        <v>1.90249702734839E-3</v>
      </c>
      <c r="AF22" s="19">
        <v>1.7903322060871299E-3</v>
      </c>
      <c r="AG22">
        <v>4.1657987919183504E-3</v>
      </c>
      <c r="AH22">
        <v>7.6923076923076901E-4</v>
      </c>
      <c r="AI22" s="18">
        <v>2.68882913713029E-3</v>
      </c>
      <c r="AJ22" s="18">
        <v>2.9141448105805901E-3</v>
      </c>
      <c r="AK22">
        <v>4.5289855072463801E-4</v>
      </c>
      <c r="AL22">
        <v>6.3291139240506298E-4</v>
      </c>
      <c r="AM22">
        <v>9.8599881680141999E-4</v>
      </c>
      <c r="AN22">
        <v>1.15942028985507E-3</v>
      </c>
      <c r="AO22">
        <v>8.29015544041451E-4</v>
      </c>
      <c r="AP22" s="9">
        <v>7.4724453577433201E-4</v>
      </c>
      <c r="AQ22">
        <v>2.2022022022022002E-3</v>
      </c>
      <c r="AR22">
        <v>3.2836574892649698E-3</v>
      </c>
      <c r="AS22">
        <v>1.75E-3</v>
      </c>
      <c r="AT22" s="9">
        <v>1.9956096587507499E-3</v>
      </c>
      <c r="AU22">
        <v>1.8621973929236499E-3</v>
      </c>
      <c r="AV22">
        <v>1.1491851232762199E-2</v>
      </c>
      <c r="AW22">
        <v>1.1680143755615499E-2</v>
      </c>
      <c r="AX22">
        <v>0.133255269320843</v>
      </c>
      <c r="AY22">
        <v>0.143776824034335</v>
      </c>
      <c r="AZ22">
        <v>1.17618230825778E-2</v>
      </c>
      <c r="BA22">
        <v>1.52538679450861E-2</v>
      </c>
      <c r="BB22">
        <v>6.79291889666529E-3</v>
      </c>
      <c r="BC22">
        <v>1.0241238051888899E-2</v>
      </c>
      <c r="BD22">
        <v>2.1521906225979999E-2</v>
      </c>
      <c r="BE22">
        <v>2.2573949143746799E-2</v>
      </c>
      <c r="BF22">
        <v>2.4906015037594001E-2</v>
      </c>
      <c r="BG22">
        <v>2.8139656070870302E-2</v>
      </c>
      <c r="BH22">
        <v>2.8911564625850299E-2</v>
      </c>
      <c r="BI22">
        <v>3.0465349849347199E-2</v>
      </c>
      <c r="BJ22" s="9">
        <v>1.5855538427659101E-2</v>
      </c>
      <c r="BK22" s="9">
        <v>2.5999509443218102E-2</v>
      </c>
      <c r="BL22">
        <v>3.0651340996168601E-3</v>
      </c>
      <c r="BM22">
        <v>7.64895330112721E-3</v>
      </c>
      <c r="BN22">
        <v>3.9014373716632399E-3</v>
      </c>
      <c r="BO22">
        <v>1.37931034482759E-3</v>
      </c>
      <c r="BP22">
        <v>7.7332044465925603E-3</v>
      </c>
      <c r="BQ22">
        <v>1.9885657469550099E-3</v>
      </c>
      <c r="BR22">
        <v>9.9975006248437899E-4</v>
      </c>
      <c r="BS22">
        <v>8.0260303687635596E-3</v>
      </c>
      <c r="BT22">
        <v>4.9580838323353298E-2</v>
      </c>
      <c r="BU22">
        <v>5.7838660578386603E-2</v>
      </c>
      <c r="BV22">
        <v>2.8938906752411599E-2</v>
      </c>
      <c r="BW22">
        <v>3.2179556517036197E-2</v>
      </c>
      <c r="BX22">
        <v>1.0439427045399401E-2</v>
      </c>
    </row>
    <row r="23" spans="2:76" x14ac:dyDescent="0.25">
      <c r="E23" s="9">
        <v>53</v>
      </c>
      <c r="F23" s="9">
        <v>4.3179470168329903E-2</v>
      </c>
      <c r="G23" s="9">
        <v>-1.0188979192157901</v>
      </c>
      <c r="H23" s="9">
        <v>135.96902092544201</v>
      </c>
      <c r="I23" s="17">
        <f>-Table136[[#This Row],[Eigen]]/SQRT(Table136[[#This Row],[Eigen]]^2+(Table136[[#This Row],[omega]]/(2*PI()))^2)</f>
        <v>4.7031596142483832E-2</v>
      </c>
      <c r="L23" s="1" t="s">
        <v>22</v>
      </c>
      <c r="M23">
        <v>9.5086532723294204E-2</v>
      </c>
      <c r="N23">
        <v>7.1526822558459394E-2</v>
      </c>
      <c r="O23">
        <v>9.5238095238095299E-3</v>
      </c>
      <c r="P23">
        <v>5.7587100489490397E-4</v>
      </c>
      <c r="Q23">
        <v>2.7001270648030502E-3</v>
      </c>
      <c r="R23">
        <v>1.44650655021834E-2</v>
      </c>
      <c r="S23">
        <v>1.4657079646017699E-2</v>
      </c>
      <c r="T23">
        <v>1.0972933430870499E-3</v>
      </c>
      <c r="U23">
        <v>3.2164683177870702E-3</v>
      </c>
      <c r="V23">
        <v>3.2123353678124001E-3</v>
      </c>
      <c r="W23">
        <v>7.1718862060722002E-4</v>
      </c>
      <c r="X23">
        <v>4.2310133276919799E-4</v>
      </c>
      <c r="Y23">
        <v>6.6432921203173996E-3</v>
      </c>
      <c r="Z23" s="9">
        <v>2.0114334109676099E-2</v>
      </c>
      <c r="AA23" s="9">
        <v>1.53297682709447E-2</v>
      </c>
      <c r="AB23">
        <v>2.5600000000000001E-2</v>
      </c>
      <c r="AC23">
        <v>2.5857002938295799E-2</v>
      </c>
      <c r="AD23">
        <v>3.7105751391465699E-3</v>
      </c>
      <c r="AE23">
        <v>3.0915576694411401E-3</v>
      </c>
      <c r="AF23" s="19">
        <v>2.9838870101452199E-3</v>
      </c>
      <c r="AG23">
        <v>1.04144969797959E-3</v>
      </c>
      <c r="AH23">
        <v>7.6923076923076901E-4</v>
      </c>
      <c r="AI23" s="18">
        <v>6.1109753116597399E-3</v>
      </c>
      <c r="AJ23" s="18">
        <v>3.5866397668684199E-3</v>
      </c>
      <c r="AK23">
        <v>4.5289855072463801E-4</v>
      </c>
      <c r="AL23">
        <v>4.2194092827004199E-4</v>
      </c>
      <c r="AM23">
        <v>1.7747978702425599E-3</v>
      </c>
      <c r="AN23">
        <v>1.54589371980676E-3</v>
      </c>
      <c r="AO23">
        <v>1.24352331606218E-3</v>
      </c>
      <c r="AP23" s="9">
        <v>3.73622267887166E-4</v>
      </c>
      <c r="AQ23">
        <v>8.0080080080080105E-4</v>
      </c>
      <c r="AR23">
        <v>5.0517807527153305E-4</v>
      </c>
      <c r="AS23">
        <v>0</v>
      </c>
      <c r="AT23" s="9">
        <v>2.19517062462582E-3</v>
      </c>
      <c r="AU23">
        <v>2.3277467411545599E-3</v>
      </c>
      <c r="AV23">
        <v>4.5967404931048896E-3</v>
      </c>
      <c r="AW23">
        <v>4.49236298292902E-3</v>
      </c>
      <c r="AX23">
        <v>3.9812646370023397E-3</v>
      </c>
      <c r="AY23">
        <v>1.2398664759179801E-2</v>
      </c>
      <c r="AZ23">
        <v>5.3908355795148303E-3</v>
      </c>
      <c r="BA23">
        <v>5.0119851819568498E-3</v>
      </c>
      <c r="BB23">
        <v>5.7636887608069204E-3</v>
      </c>
      <c r="BC23">
        <v>6.8274920345926301E-3</v>
      </c>
      <c r="BD23">
        <v>0.17960543171919</v>
      </c>
      <c r="BE23">
        <v>0.18863518422418299</v>
      </c>
      <c r="BF23">
        <v>5.4041353383458703E-2</v>
      </c>
      <c r="BG23">
        <v>5.0286607608129197E-2</v>
      </c>
      <c r="BH23">
        <v>9.9319727891156395E-2</v>
      </c>
      <c r="BI23">
        <v>0.12922664881151699</v>
      </c>
      <c r="BJ23" s="9">
        <v>8.3241576745210294E-2</v>
      </c>
      <c r="BK23" s="9">
        <v>8.19229825852342E-2</v>
      </c>
      <c r="BL23">
        <v>1.5581098339718999E-2</v>
      </c>
      <c r="BM23">
        <v>2.0128824476650601E-2</v>
      </c>
      <c r="BN23">
        <v>9.2402464065708401E-3</v>
      </c>
      <c r="BO23">
        <v>6.8965517241379301E-3</v>
      </c>
      <c r="BP23">
        <v>1.3291445142581E-2</v>
      </c>
      <c r="BQ23">
        <v>3.2314193388018899E-3</v>
      </c>
      <c r="BR23">
        <v>2.7493126718320399E-3</v>
      </c>
      <c r="BS23">
        <v>6.7245119305856804E-3</v>
      </c>
      <c r="BT23">
        <v>1.43712574850299E-2</v>
      </c>
      <c r="BU23">
        <v>7.8640284119736205E-3</v>
      </c>
      <c r="BV23">
        <v>1.9292604501607701E-2</v>
      </c>
      <c r="BW23">
        <v>1.75770686857761E-2</v>
      </c>
      <c r="BX23">
        <v>7.2833211944646795E-4</v>
      </c>
    </row>
    <row r="24" spans="2:76" x14ac:dyDescent="0.25">
      <c r="E24">
        <v>17</v>
      </c>
      <c r="F24">
        <v>1.1907312740299301E-2</v>
      </c>
      <c r="G24">
        <v>-33.235674914624802</v>
      </c>
      <c r="H24">
        <v>-4185.8546826861902</v>
      </c>
      <c r="I24" s="16">
        <f>-Table136[[#This Row],[Eigen]]/SQRT(Table136[[#This Row],[Eigen]]^2+(Table136[[#This Row],[omega]]/(2*PI()))^2)</f>
        <v>4.9826507363585605E-2</v>
      </c>
      <c r="L24" s="1" t="s">
        <v>23</v>
      </c>
      <c r="M24">
        <v>5.7688482196140804E-3</v>
      </c>
      <c r="N24">
        <v>2.9229711141678101E-3</v>
      </c>
      <c r="O24">
        <v>8.8050314465408803E-3</v>
      </c>
      <c r="P24">
        <v>8.6380650734235503E-4</v>
      </c>
      <c r="Q24">
        <v>4.92376111817027E-3</v>
      </c>
      <c r="R24">
        <v>2.7292576419213999E-4</v>
      </c>
      <c r="S24">
        <v>8.2964601769911503E-4</v>
      </c>
      <c r="T24">
        <v>3.29188002926116E-3</v>
      </c>
      <c r="U24">
        <v>9.6494049533612104E-4</v>
      </c>
      <c r="V24">
        <v>6.4246707356247997E-4</v>
      </c>
      <c r="W24">
        <v>1.14750179297155E-2</v>
      </c>
      <c r="X24">
        <v>5.50031732599958E-3</v>
      </c>
      <c r="Y24">
        <v>8.1195792581657093E-3</v>
      </c>
      <c r="Z24" s="9">
        <v>1.27037899640059E-3</v>
      </c>
      <c r="AA24" s="9">
        <v>4.4563279857397498E-3</v>
      </c>
      <c r="AB24">
        <v>3.3999999999999998E-3</v>
      </c>
      <c r="AC24">
        <v>1.3712047012732599E-3</v>
      </c>
      <c r="AD24">
        <v>8.4813146037635793E-3</v>
      </c>
      <c r="AE24">
        <v>2.85374554102259E-3</v>
      </c>
      <c r="AF24" s="19">
        <v>0.107022080763875</v>
      </c>
      <c r="AG24">
        <v>7.6650697771297599E-2</v>
      </c>
      <c r="AH24">
        <v>3.5897435897435902E-3</v>
      </c>
      <c r="AI24" s="18">
        <v>1.05108775360548E-2</v>
      </c>
      <c r="AJ24" s="18">
        <v>3.3624747814391398E-3</v>
      </c>
      <c r="AK24">
        <v>6.5670289855072504E-3</v>
      </c>
      <c r="AL24">
        <v>2.25738396624473E-2</v>
      </c>
      <c r="AM24">
        <v>5.0285939656872398E-2</v>
      </c>
      <c r="AN24">
        <v>6.0289855072463802E-2</v>
      </c>
      <c r="AO24">
        <v>4.4766839378238298E-2</v>
      </c>
      <c r="AP24" s="9">
        <v>1.7560246590696799E-2</v>
      </c>
      <c r="AQ24">
        <v>1.8018018018018001E-2</v>
      </c>
      <c r="AR24">
        <v>5.0517807527153298E-3</v>
      </c>
      <c r="AS24">
        <v>3.2499999999999999E-3</v>
      </c>
      <c r="AT24" s="9">
        <v>8.2019556974655794E-2</v>
      </c>
      <c r="AU24">
        <v>7.9376163873370598E-2</v>
      </c>
      <c r="AV24">
        <v>1.88048474717927E-3</v>
      </c>
      <c r="AW24">
        <v>2.4707996406109602E-3</v>
      </c>
      <c r="AX24">
        <v>2.0843091334894599E-2</v>
      </c>
      <c r="AY24">
        <v>6.9146399618502602E-3</v>
      </c>
      <c r="AZ24">
        <v>1.7152658662092601E-2</v>
      </c>
      <c r="BA24">
        <v>1.69971671388102E-2</v>
      </c>
      <c r="BB24">
        <v>8.8513791683820509E-3</v>
      </c>
      <c r="BC24">
        <v>1.00136549840692E-2</v>
      </c>
      <c r="BD24">
        <v>1.8703561363054101E-2</v>
      </c>
      <c r="BE24">
        <v>6.2272963155163502E-3</v>
      </c>
      <c r="BF24">
        <v>1.5507518796992499E-2</v>
      </c>
      <c r="BG24">
        <v>2.4752475247524799E-2</v>
      </c>
      <c r="BH24">
        <v>1.9387755102040799E-2</v>
      </c>
      <c r="BI24">
        <v>1.5734851021091401E-2</v>
      </c>
      <c r="BJ24" s="9">
        <v>2.1360933715040699E-2</v>
      </c>
      <c r="BK24" s="9">
        <v>2.67353446161393E-2</v>
      </c>
      <c r="BL24">
        <v>3.0651340996168601E-3</v>
      </c>
      <c r="BM24">
        <v>2.4154589371980701E-3</v>
      </c>
      <c r="BN24">
        <v>3.2854209445585202E-3</v>
      </c>
      <c r="BO24">
        <v>2.0689655172413798E-3</v>
      </c>
      <c r="BP24">
        <v>4.8332527791203504E-3</v>
      </c>
      <c r="BQ24">
        <v>9.9428287347750402E-3</v>
      </c>
      <c r="BR24">
        <v>1.49962509372657E-3</v>
      </c>
      <c r="BS24">
        <v>6.0737527114967504E-3</v>
      </c>
      <c r="BT24">
        <v>2.75449101796407E-2</v>
      </c>
      <c r="BU24">
        <v>2.63825469304921E-2</v>
      </c>
      <c r="BV24">
        <v>3.0108155510084798E-2</v>
      </c>
      <c r="BW24">
        <v>4.7593293672255302E-2</v>
      </c>
      <c r="BX24">
        <v>4.3699927166788097E-3</v>
      </c>
    </row>
    <row r="25" spans="2:76" x14ac:dyDescent="0.25">
      <c r="E25">
        <v>10</v>
      </c>
      <c r="F25">
        <v>8.6723445912437504E-3</v>
      </c>
      <c r="G25">
        <v>-33.2356749146266</v>
      </c>
      <c r="H25">
        <v>4185.8546826862002</v>
      </c>
      <c r="I25" s="16">
        <f>-Table136[[#This Row],[Eigen]]/SQRT(Table136[[#This Row],[Eigen]]^2+(Table136[[#This Row],[omega]]/(2*PI()))^2)</f>
        <v>4.9826507363588173E-2</v>
      </c>
      <c r="L25" s="1" t="s">
        <v>24</v>
      </c>
      <c r="M25">
        <v>4.9731450169086897E-3</v>
      </c>
      <c r="N25">
        <v>3.6107290233837702E-3</v>
      </c>
      <c r="O25">
        <v>5.3908355795148303E-3</v>
      </c>
      <c r="P25">
        <v>5.7587100489490397E-4</v>
      </c>
      <c r="Q25">
        <v>4.7649301143583202E-3</v>
      </c>
      <c r="R25">
        <v>1.09170305676856E-3</v>
      </c>
      <c r="S25">
        <v>8.2964601769911503E-4</v>
      </c>
      <c r="T25">
        <v>2.9261155815654698E-3</v>
      </c>
      <c r="U25">
        <v>9.6494049533612104E-4</v>
      </c>
      <c r="V25">
        <v>9.6370061034371996E-4</v>
      </c>
      <c r="W25">
        <v>7.8890748266794205E-3</v>
      </c>
      <c r="X25">
        <v>6.1349693251533796E-3</v>
      </c>
      <c r="Y25">
        <v>6.6432921203173996E-3</v>
      </c>
      <c r="Z25" s="9">
        <v>8.46919330933729E-4</v>
      </c>
      <c r="AA25" s="9">
        <v>3.3868092691622101E-3</v>
      </c>
      <c r="AB25">
        <v>2.3999999999999998E-3</v>
      </c>
      <c r="AC25">
        <v>1.9588638589618E-3</v>
      </c>
      <c r="AD25">
        <v>7.1561091969255201E-3</v>
      </c>
      <c r="AE25">
        <v>2.1403091557669401E-3</v>
      </c>
      <c r="AF25" s="19">
        <v>8.4344539486771397E-2</v>
      </c>
      <c r="AG25">
        <v>8.2899395959175198E-2</v>
      </c>
      <c r="AH25">
        <v>9.7435897435897405E-3</v>
      </c>
      <c r="AI25" s="18">
        <v>4.1554632119286204E-3</v>
      </c>
      <c r="AJ25" s="18">
        <v>9.4149293880295901E-3</v>
      </c>
      <c r="AK25">
        <v>9.2844202898550703E-3</v>
      </c>
      <c r="AL25">
        <v>2.1097046413502098E-2</v>
      </c>
      <c r="AM25">
        <v>1.7945178465785801E-2</v>
      </c>
      <c r="AN25">
        <v>6.9178743961352707E-2</v>
      </c>
      <c r="AO25">
        <v>1.7409326424870499E-2</v>
      </c>
      <c r="AP25" s="9">
        <v>1.53185129833738E-2</v>
      </c>
      <c r="AQ25">
        <v>8.8088088088088094E-3</v>
      </c>
      <c r="AR25">
        <v>1.1871684768880999E-2</v>
      </c>
      <c r="AS25">
        <v>1.25E-3</v>
      </c>
      <c r="AT25" s="9">
        <v>8.4813410496906799E-2</v>
      </c>
      <c r="AU25">
        <v>5.3538175046555003E-2</v>
      </c>
      <c r="AV25">
        <v>4.5967404931048896E-3</v>
      </c>
      <c r="AW25">
        <v>6.9631626235399802E-3</v>
      </c>
      <c r="AX25">
        <v>5.8548009367681503E-3</v>
      </c>
      <c r="AY25">
        <v>1.9790176442537E-2</v>
      </c>
      <c r="AZ25">
        <v>9.3114432737074308E-3</v>
      </c>
      <c r="BA25">
        <v>9.8060579646981894E-3</v>
      </c>
      <c r="BB25">
        <v>2.0996294771510899E-2</v>
      </c>
      <c r="BC25">
        <v>2.3668639053254399E-2</v>
      </c>
      <c r="BD25">
        <v>1.4604150653343599E-2</v>
      </c>
      <c r="BE25">
        <v>7.5246497145822497E-3</v>
      </c>
      <c r="BF25">
        <v>2.6315789473684199E-2</v>
      </c>
      <c r="BG25">
        <v>2.18863991662324E-2</v>
      </c>
      <c r="BH25">
        <v>1.73469387755102E-2</v>
      </c>
      <c r="BI25">
        <v>7.0304653498493496E-3</v>
      </c>
      <c r="BJ25" s="9">
        <v>2.92887029288703E-2</v>
      </c>
      <c r="BK25" s="9">
        <v>2.8697571743929399E-2</v>
      </c>
      <c r="BL25">
        <v>4.85312899106003E-3</v>
      </c>
      <c r="BM25">
        <v>4.02576489533011E-4</v>
      </c>
      <c r="BN25">
        <v>1.8480492813141699E-3</v>
      </c>
      <c r="BO25">
        <v>3.2183908045976999E-3</v>
      </c>
      <c r="BP25">
        <v>6.0415659739004399E-3</v>
      </c>
      <c r="BQ25">
        <v>9.9428287347750402E-3</v>
      </c>
      <c r="BR25">
        <v>2.4993751562109499E-3</v>
      </c>
      <c r="BS25">
        <v>1.7353579175704999E-3</v>
      </c>
      <c r="BT25">
        <v>1.8922155688622801E-2</v>
      </c>
      <c r="BU25">
        <v>1.77574835109082E-3</v>
      </c>
      <c r="BV25">
        <v>5.0277696579947399E-2</v>
      </c>
      <c r="BW25">
        <v>5.5435370470524603E-2</v>
      </c>
      <c r="BX25">
        <v>6.3122117018693897E-3</v>
      </c>
    </row>
    <row r="26" spans="2:76" x14ac:dyDescent="0.25">
      <c r="E26">
        <v>16</v>
      </c>
      <c r="F26">
        <v>8.6723445912431796E-3</v>
      </c>
      <c r="G26">
        <v>-33.298450442272099</v>
      </c>
      <c r="H26">
        <v>-4185.9062703004201</v>
      </c>
      <c r="I26" s="16">
        <f>-Table136[[#This Row],[Eigen]]/SQRT(Table136[[#This Row],[Eigen]]^2+(Table136[[#This Row],[omega]]/(2*PI()))^2)</f>
        <v>4.9919771644781834E-2</v>
      </c>
      <c r="L26" s="1" t="s">
        <v>25</v>
      </c>
      <c r="M26">
        <v>1.79033220608713E-2</v>
      </c>
      <c r="N26">
        <v>2.80261348005502E-2</v>
      </c>
      <c r="O26">
        <v>8.9847259658580401E-3</v>
      </c>
      <c r="P26">
        <v>1.1517420097898099E-3</v>
      </c>
      <c r="Q26">
        <v>3.4942820838627701E-3</v>
      </c>
      <c r="R26">
        <v>5.4585152838427901E-3</v>
      </c>
      <c r="S26">
        <v>4.1482300884955799E-3</v>
      </c>
      <c r="T26">
        <v>9.1441111923921004E-4</v>
      </c>
      <c r="U26">
        <v>4.1814088131231896E-3</v>
      </c>
      <c r="V26">
        <v>4.8185030517185999E-3</v>
      </c>
      <c r="W26">
        <v>7.1718862060722002E-4</v>
      </c>
      <c r="X26">
        <v>6.3465199915379699E-4</v>
      </c>
      <c r="Y26">
        <v>9.2267946115519501E-4</v>
      </c>
      <c r="Z26" s="9">
        <v>6.1401651492695303E-3</v>
      </c>
      <c r="AA26" s="9">
        <v>3.9215686274509803E-3</v>
      </c>
      <c r="AB26">
        <v>6.0000000000000001E-3</v>
      </c>
      <c r="AC26">
        <v>8.8148873653281102E-3</v>
      </c>
      <c r="AD26">
        <v>5.3008216273522403E-4</v>
      </c>
      <c r="AE26">
        <v>1.4268727705113E-3</v>
      </c>
      <c r="AF26" s="19">
        <v>4.1774418142032999E-3</v>
      </c>
      <c r="AG26">
        <v>3.9575088523224299E-3</v>
      </c>
      <c r="AH26">
        <v>1.53846153846154E-3</v>
      </c>
      <c r="AI26" s="18">
        <v>8.0664874113908595E-3</v>
      </c>
      <c r="AJ26" s="18">
        <v>6.9491145483075497E-3</v>
      </c>
      <c r="AK26">
        <v>9.0579710144927505E-4</v>
      </c>
      <c r="AL26">
        <v>1.89873417721519E-3</v>
      </c>
      <c r="AM26">
        <v>5.9159929008085197E-4</v>
      </c>
      <c r="AN26">
        <v>4.6376811594202897E-3</v>
      </c>
      <c r="AO26">
        <v>1.24352331606218E-3</v>
      </c>
      <c r="AP26" s="9">
        <v>1.8681113394358299E-3</v>
      </c>
      <c r="AQ26">
        <v>4.0040040040039998E-4</v>
      </c>
      <c r="AR26">
        <v>7.5776711290729995E-4</v>
      </c>
      <c r="AS26">
        <v>2.5000000000000001E-4</v>
      </c>
      <c r="AT26" s="9">
        <v>5.18858511275195E-3</v>
      </c>
      <c r="AU26">
        <v>3.7243947858472998E-3</v>
      </c>
      <c r="AV26">
        <v>3.1968240702047603E-2</v>
      </c>
      <c r="AW26">
        <v>3.5938903863432202E-2</v>
      </c>
      <c r="AX26">
        <v>1.1475409836065599E-2</v>
      </c>
      <c r="AY26">
        <v>1.1683357176919399E-2</v>
      </c>
      <c r="AZ26">
        <v>1.86228865474149E-2</v>
      </c>
      <c r="BA26">
        <v>2.37524515144912E-2</v>
      </c>
      <c r="BB26">
        <v>3.4376286537669803E-2</v>
      </c>
      <c r="BC26">
        <v>3.6640873918980403E-2</v>
      </c>
      <c r="BD26">
        <v>0.11837048424289</v>
      </c>
      <c r="BE26">
        <v>0.115464452516866</v>
      </c>
      <c r="BF26">
        <v>0.10126879699248099</v>
      </c>
      <c r="BG26">
        <v>0.106305367378843</v>
      </c>
      <c r="BH26">
        <v>5.5782312925170101E-2</v>
      </c>
      <c r="BI26">
        <v>3.4147974556411102E-2</v>
      </c>
      <c r="BJ26" s="9">
        <v>0.127504954855759</v>
      </c>
      <c r="BK26" s="9">
        <v>0.13637478538140799</v>
      </c>
      <c r="BL26">
        <v>1.7369093231162199E-2</v>
      </c>
      <c r="BM26">
        <v>1.40901771336554E-2</v>
      </c>
      <c r="BN26">
        <v>1.6221765913757701E-2</v>
      </c>
      <c r="BO26">
        <v>2.85057471264368E-2</v>
      </c>
      <c r="BP26">
        <v>3.8182696955050797E-2</v>
      </c>
      <c r="BQ26">
        <v>3.0822769077802601E-2</v>
      </c>
      <c r="BR26">
        <v>1.09972506873282E-2</v>
      </c>
      <c r="BS26">
        <v>2.9501084598698501E-2</v>
      </c>
      <c r="BT26">
        <v>6.3712574850299394E-2</v>
      </c>
      <c r="BU26">
        <v>4.4393708777270398E-2</v>
      </c>
      <c r="BV26">
        <v>8.0970476468868804E-2</v>
      </c>
      <c r="BW26">
        <v>6.6252028123309895E-2</v>
      </c>
      <c r="BX26">
        <v>2.2821073075989299E-2</v>
      </c>
    </row>
    <row r="27" spans="2:76" x14ac:dyDescent="0.25">
      <c r="E27">
        <v>9</v>
      </c>
      <c r="F27">
        <v>8.6582311634901196E-3</v>
      </c>
      <c r="G27">
        <v>-33.298450442281201</v>
      </c>
      <c r="H27">
        <v>4185.9062703004302</v>
      </c>
      <c r="I27" s="16">
        <f>-Table136[[#This Row],[Eigen]]/SQRT(Table136[[#This Row],[Eigen]]^2+(Table136[[#This Row],[omega]]/(2*PI()))^2)</f>
        <v>4.9919771644795323E-2</v>
      </c>
      <c r="L27" s="1" t="s">
        <v>26</v>
      </c>
      <c r="M27">
        <v>3.06345733041575E-2</v>
      </c>
      <c r="N27">
        <v>2.0116918844566699E-2</v>
      </c>
      <c r="O27">
        <v>1.61725067385445E-2</v>
      </c>
      <c r="P27">
        <v>2.3034840195796098E-3</v>
      </c>
      <c r="Q27">
        <v>7.3062261753494302E-3</v>
      </c>
      <c r="R27">
        <v>5.1855895196506498E-3</v>
      </c>
      <c r="S27">
        <v>5.5309734513274301E-3</v>
      </c>
      <c r="T27">
        <v>2.56035113386979E-3</v>
      </c>
      <c r="U27">
        <v>1.9298809906722399E-3</v>
      </c>
      <c r="V27">
        <v>9.6370061034371996E-4</v>
      </c>
      <c r="W27">
        <v>9.5625149414296003E-4</v>
      </c>
      <c r="X27">
        <v>1.4808546646921899E-3</v>
      </c>
      <c r="Y27">
        <v>4.6133973057759696E-3</v>
      </c>
      <c r="Z27" s="9">
        <v>1.90556849460089E-3</v>
      </c>
      <c r="AA27" s="9">
        <v>2.8520499108734402E-3</v>
      </c>
      <c r="AB27">
        <v>6.6E-3</v>
      </c>
      <c r="AC27">
        <v>3.1341821743388798E-3</v>
      </c>
      <c r="AD27">
        <v>1.3252054068380601E-3</v>
      </c>
      <c r="AE27">
        <v>2.6159334126040399E-3</v>
      </c>
      <c r="AF27" s="19">
        <v>1.9892580067634801E-2</v>
      </c>
      <c r="AG27">
        <v>2.10372838991877E-2</v>
      </c>
      <c r="AH27">
        <v>2.3076923076923101E-3</v>
      </c>
      <c r="AI27" s="18">
        <v>1.14886335859203E-2</v>
      </c>
      <c r="AJ27" s="18">
        <v>1.16565792423223E-2</v>
      </c>
      <c r="AK27">
        <v>3.1702898550724601E-3</v>
      </c>
      <c r="AL27">
        <v>2.5316455696202502E-3</v>
      </c>
      <c r="AM27">
        <v>4.9299940840070999E-3</v>
      </c>
      <c r="AN27">
        <v>1.70048309178744E-2</v>
      </c>
      <c r="AO27">
        <v>5.1813471502590702E-3</v>
      </c>
      <c r="AP27" s="9">
        <v>2.2417336073230001E-3</v>
      </c>
      <c r="AQ27">
        <v>2.4024024024024001E-3</v>
      </c>
      <c r="AR27">
        <v>1.7681232634503699E-3</v>
      </c>
      <c r="AS27">
        <v>5.0000000000000001E-4</v>
      </c>
      <c r="AT27" s="9">
        <v>1.9956096587507501E-2</v>
      </c>
      <c r="AU27">
        <v>1.30353817504656E-2</v>
      </c>
      <c r="AV27">
        <v>5.6414542415378202E-2</v>
      </c>
      <c r="AW27">
        <v>6.62623539982031E-2</v>
      </c>
      <c r="AX27">
        <v>1.63934426229508E-2</v>
      </c>
      <c r="AY27">
        <v>2.8135431568908E-2</v>
      </c>
      <c r="AZ27">
        <v>9.0664052928203908E-3</v>
      </c>
      <c r="BA27">
        <v>2.5277838308999798E-2</v>
      </c>
      <c r="BB27">
        <v>7.3692877727459902E-2</v>
      </c>
      <c r="BC27">
        <v>7.7605826126536201E-2</v>
      </c>
      <c r="BD27">
        <v>7.6863950807071497E-3</v>
      </c>
      <c r="BE27">
        <v>1.1416709911779999E-2</v>
      </c>
      <c r="BF27">
        <v>2.18515037593985E-2</v>
      </c>
      <c r="BG27">
        <v>3.4914017717561197E-2</v>
      </c>
      <c r="BH27">
        <v>8.5034013605442202E-3</v>
      </c>
      <c r="BI27">
        <v>7.7000334784064301E-3</v>
      </c>
      <c r="BJ27" s="9">
        <v>1.78374807311165E-2</v>
      </c>
      <c r="BK27" s="9">
        <v>3.06597988717194E-2</v>
      </c>
      <c r="BL27">
        <v>5.87484035759898E-3</v>
      </c>
      <c r="BM27">
        <v>2.8180354267310801E-3</v>
      </c>
      <c r="BN27">
        <v>3.4907597535934298E-3</v>
      </c>
      <c r="BO27">
        <v>9.1954022988505798E-3</v>
      </c>
      <c r="BP27">
        <v>8.2165297245045902E-3</v>
      </c>
      <c r="BQ27">
        <v>1.3174248073576899E-2</v>
      </c>
      <c r="BR27">
        <v>8.4978755311172199E-3</v>
      </c>
      <c r="BS27">
        <v>1.51843817787419E-3</v>
      </c>
      <c r="BT27">
        <v>6.7065868263473105E-2</v>
      </c>
      <c r="BU27">
        <v>6.4180618975139506E-2</v>
      </c>
      <c r="BV27">
        <v>0.10786319789535199</v>
      </c>
      <c r="BW27">
        <v>0.11330448891292599</v>
      </c>
      <c r="BX27">
        <v>2.0393299344501101E-2</v>
      </c>
    </row>
    <row r="28" spans="2:76" x14ac:dyDescent="0.25">
      <c r="B28">
        <f>4200/6.28</f>
        <v>668.78980891719743</v>
      </c>
      <c r="E28">
        <v>31</v>
      </c>
      <c r="F28">
        <v>0.12958310621104499</v>
      </c>
      <c r="G28">
        <v>-31.601903295016498</v>
      </c>
      <c r="H28">
        <v>-2433.59146803256</v>
      </c>
      <c r="I28" s="16">
        <f>-Table136[[#This Row],[Eigen]]/SQRT(Table136[[#This Row],[Eigen]]^2+(Table136[[#This Row],[omega]]/(2*PI()))^2)</f>
        <v>8.1321360245100699E-2</v>
      </c>
      <c r="L28" s="1" t="s">
        <v>27</v>
      </c>
      <c r="M28">
        <v>1.8897951064252998E-2</v>
      </c>
      <c r="N28">
        <v>2.0976616231086698E-2</v>
      </c>
      <c r="O28">
        <v>1.6172506738544501E-3</v>
      </c>
      <c r="P28">
        <v>8.6380650734235503E-4</v>
      </c>
      <c r="Q28">
        <v>1.74714104193139E-3</v>
      </c>
      <c r="R28">
        <v>5.7314410480349296E-3</v>
      </c>
      <c r="S28">
        <v>8.2964601769911503E-4</v>
      </c>
      <c r="T28">
        <v>5.4864667154352605E-4</v>
      </c>
      <c r="U28">
        <v>1.2865873271148301E-3</v>
      </c>
      <c r="V28">
        <v>1.9274012206874399E-3</v>
      </c>
      <c r="W28">
        <v>1.43437724121444E-3</v>
      </c>
      <c r="X28">
        <v>1.2693039983075901E-3</v>
      </c>
      <c r="Y28">
        <v>1.47628713784831E-3</v>
      </c>
      <c r="Z28" s="9">
        <v>3.5994071564683502E-3</v>
      </c>
      <c r="AA28" s="9">
        <v>3.7433155080213898E-3</v>
      </c>
      <c r="AB28">
        <v>5.1999999999999998E-3</v>
      </c>
      <c r="AC28">
        <v>4.1136141038197903E-3</v>
      </c>
      <c r="AD28">
        <v>2.1203286509409E-3</v>
      </c>
      <c r="AE28">
        <v>1.90249702734839E-3</v>
      </c>
      <c r="AF28" s="19">
        <v>1.8897951064252998E-2</v>
      </c>
      <c r="AG28">
        <v>1.6246615288481599E-2</v>
      </c>
      <c r="AH28">
        <v>1.53846153846154E-3</v>
      </c>
      <c r="AI28" s="18">
        <v>3.42214617452945E-3</v>
      </c>
      <c r="AJ28" s="18">
        <v>8.9665994171710395E-3</v>
      </c>
      <c r="AK28">
        <v>2.4909420289855101E-3</v>
      </c>
      <c r="AL28">
        <v>2.1097046413502099E-3</v>
      </c>
      <c r="AM28">
        <v>5.7187931374482401E-3</v>
      </c>
      <c r="AN28">
        <v>1.39130434782609E-2</v>
      </c>
      <c r="AO28">
        <v>5.1813471502590702E-3</v>
      </c>
      <c r="AP28" s="9">
        <v>1.3076779376050801E-3</v>
      </c>
      <c r="AQ28">
        <v>2.4024024024024001E-3</v>
      </c>
      <c r="AR28">
        <v>1.7681232634503699E-3</v>
      </c>
      <c r="AS28">
        <v>0</v>
      </c>
      <c r="AT28" s="9">
        <v>1.7361804031131502E-2</v>
      </c>
      <c r="AU28">
        <v>1.0707635009311E-2</v>
      </c>
      <c r="AV28">
        <v>3.76096949435855E-2</v>
      </c>
      <c r="AW28">
        <v>4.5597484276729598E-2</v>
      </c>
      <c r="AX28">
        <v>2.5058548009367701E-2</v>
      </c>
      <c r="AY28">
        <v>6.6762041010968104E-3</v>
      </c>
      <c r="AZ28">
        <v>3.06297476108797E-2</v>
      </c>
      <c r="BA28">
        <v>1.8522553933318801E-2</v>
      </c>
      <c r="BB28">
        <v>5.1049814738575498E-2</v>
      </c>
      <c r="BC28">
        <v>5.1433773327264502E-2</v>
      </c>
      <c r="BD28">
        <v>2.9464514476044101E-2</v>
      </c>
      <c r="BE28">
        <v>4.8261546445251699E-2</v>
      </c>
      <c r="BF28">
        <v>5.1691729323308303E-2</v>
      </c>
      <c r="BG28">
        <v>5.0026055237102698E-2</v>
      </c>
      <c r="BH28">
        <v>2.3469387755102E-2</v>
      </c>
      <c r="BI28">
        <v>3.48175426849682E-2</v>
      </c>
      <c r="BJ28" s="9">
        <v>4.3822946487557801E-2</v>
      </c>
      <c r="BK28" s="9">
        <v>3.3603139563404501E-2</v>
      </c>
      <c r="BL28">
        <v>5.87484035759898E-3</v>
      </c>
      <c r="BM28">
        <v>5.2334943639291498E-3</v>
      </c>
      <c r="BN28">
        <v>4.9281314168377801E-3</v>
      </c>
      <c r="BO28">
        <v>6.2068965517241403E-3</v>
      </c>
      <c r="BP28">
        <v>4.3499275012083101E-3</v>
      </c>
      <c r="BQ28">
        <v>2.3365647526721399E-2</v>
      </c>
      <c r="BR28">
        <v>7.4981254686328396E-3</v>
      </c>
      <c r="BS28">
        <v>3.03687635574837E-3</v>
      </c>
      <c r="BT28">
        <v>2.5628742514970101E-2</v>
      </c>
      <c r="BU28">
        <v>0.12810755961440901</v>
      </c>
      <c r="BV28">
        <v>7.8339666764104102E-2</v>
      </c>
      <c r="BW28">
        <v>5.4624121146565702E-2</v>
      </c>
      <c r="BX28">
        <v>4.1272153435299797E-3</v>
      </c>
    </row>
    <row r="29" spans="2:76" x14ac:dyDescent="0.25">
      <c r="E29">
        <v>22</v>
      </c>
      <c r="F29">
        <v>7.1903011305232994E-2</v>
      </c>
      <c r="G29">
        <v>-31.601903295021799</v>
      </c>
      <c r="H29">
        <v>2433.59146803255</v>
      </c>
      <c r="I29" s="16">
        <f>-Table136[[#This Row],[Eigen]]/SQRT(Table136[[#This Row],[Eigen]]^2+(Table136[[#This Row],[omega]]/(2*PI()))^2)</f>
        <v>8.1321360245114591E-2</v>
      </c>
      <c r="L29" s="1" t="s">
        <v>28</v>
      </c>
      <c r="M29">
        <v>2.9639944300775802E-2</v>
      </c>
      <c r="N29">
        <v>2.16643741403026E-2</v>
      </c>
      <c r="O29">
        <v>1.2938005390835601E-2</v>
      </c>
      <c r="P29">
        <v>5.7587100489490397E-4</v>
      </c>
      <c r="Q29">
        <v>3.8119440914866601E-3</v>
      </c>
      <c r="R29">
        <v>5.1855895196506498E-3</v>
      </c>
      <c r="S29">
        <v>3.8716814159292E-3</v>
      </c>
      <c r="T29">
        <v>5.4864667154352605E-4</v>
      </c>
      <c r="U29">
        <v>6.4329366355741395E-4</v>
      </c>
      <c r="V29">
        <v>6.4246707356247997E-4</v>
      </c>
      <c r="W29">
        <v>1.1953143676787E-3</v>
      </c>
      <c r="X29">
        <v>8.4620266553839696E-4</v>
      </c>
      <c r="Y29">
        <v>4.2443255213139002E-3</v>
      </c>
      <c r="Z29" s="9">
        <v>4.4463264874020801E-3</v>
      </c>
      <c r="AA29" s="9">
        <v>3.20855614973262E-3</v>
      </c>
      <c r="AB29">
        <v>7.0000000000000001E-3</v>
      </c>
      <c r="AC29">
        <v>5.6807051909892299E-3</v>
      </c>
      <c r="AD29">
        <v>1.06016432547045E-3</v>
      </c>
      <c r="AE29">
        <v>2.3781212841854899E-4</v>
      </c>
      <c r="AF29" s="19">
        <v>7.9570320270539105E-3</v>
      </c>
      <c r="AG29">
        <v>6.6652780670693598E-3</v>
      </c>
      <c r="AH29">
        <v>7.6923076923076901E-4</v>
      </c>
      <c r="AI29" s="18">
        <v>1.4666340747983399E-3</v>
      </c>
      <c r="AJ29" s="18">
        <v>4.9316296794440703E-3</v>
      </c>
      <c r="AK29">
        <v>1.35869565217391E-3</v>
      </c>
      <c r="AL29">
        <v>1.2658227848101301E-3</v>
      </c>
      <c r="AM29">
        <v>1.97199763360284E-3</v>
      </c>
      <c r="AN29">
        <v>6.7632850241545897E-3</v>
      </c>
      <c r="AO29">
        <v>2.0725388601036299E-3</v>
      </c>
      <c r="AP29" s="9">
        <v>1.1208668036615001E-3</v>
      </c>
      <c r="AQ29">
        <v>1.0010010010009999E-3</v>
      </c>
      <c r="AR29">
        <v>5.0517807527153305E-4</v>
      </c>
      <c r="AS29">
        <v>2.5000000000000001E-4</v>
      </c>
      <c r="AT29" s="9">
        <v>7.9824386350029908E-3</v>
      </c>
      <c r="AU29">
        <v>5.3538175046554896E-3</v>
      </c>
      <c r="AV29">
        <v>9.6113664855829502E-3</v>
      </c>
      <c r="AW29">
        <v>2.0889487870619901E-2</v>
      </c>
      <c r="AX29">
        <v>3.1850117096018697E-2</v>
      </c>
      <c r="AY29">
        <v>3.7672865999046297E-2</v>
      </c>
      <c r="AZ29">
        <v>3.4060279343298201E-2</v>
      </c>
      <c r="BA29">
        <v>2.41882763129222E-2</v>
      </c>
      <c r="BB29">
        <v>1.6261836146562399E-2</v>
      </c>
      <c r="BC29">
        <v>1.2289485662266701E-2</v>
      </c>
      <c r="BD29">
        <v>2.4340251088906001E-2</v>
      </c>
      <c r="BE29">
        <v>4.8780487804878099E-2</v>
      </c>
      <c r="BF29">
        <v>5.3806390977443601E-2</v>
      </c>
      <c r="BG29">
        <v>6.4095883272537804E-2</v>
      </c>
      <c r="BH29">
        <v>3.2653061224489799E-2</v>
      </c>
      <c r="BI29">
        <v>4.9882825577502503E-2</v>
      </c>
      <c r="BJ29" s="9">
        <v>2.68663290024224E-2</v>
      </c>
      <c r="BK29" s="9">
        <v>3.8018150600932103E-2</v>
      </c>
      <c r="BL29">
        <v>4.0868454661558097E-3</v>
      </c>
      <c r="BM29">
        <v>8.4541062801932396E-3</v>
      </c>
      <c r="BN29">
        <v>1.02669404517454E-3</v>
      </c>
      <c r="BO29">
        <v>9.4252873563218393E-3</v>
      </c>
      <c r="BP29">
        <v>7.0082165297245102E-3</v>
      </c>
      <c r="BQ29">
        <v>6.2142679592344001E-3</v>
      </c>
      <c r="BR29">
        <v>9.4976255936015993E-3</v>
      </c>
      <c r="BS29">
        <v>5.8568329718004302E-3</v>
      </c>
      <c r="BT29">
        <v>8.9580838323353298E-2</v>
      </c>
      <c r="BU29">
        <v>0.111872146118721</v>
      </c>
      <c r="BV29">
        <v>4.2385267465653298E-2</v>
      </c>
      <c r="BW29">
        <v>1.5413737155218999E-2</v>
      </c>
      <c r="BX29">
        <v>1.0924981791697E-2</v>
      </c>
    </row>
    <row r="30" spans="2:76" x14ac:dyDescent="0.25">
      <c r="E30">
        <v>19</v>
      </c>
      <c r="F30">
        <v>1.05726294783813E-2</v>
      </c>
      <c r="G30">
        <v>-34.201901881319102</v>
      </c>
      <c r="H30">
        <v>2487.2803730471301</v>
      </c>
      <c r="I30" s="16">
        <f>-Table136[[#This Row],[Eigen]]/SQRT(Table136[[#This Row],[Eigen]]^2+(Table136[[#This Row],[omega]]/(2*PI()))^2)</f>
        <v>8.6077663327165613E-2</v>
      </c>
      <c r="L30" s="1" t="s">
        <v>29</v>
      </c>
      <c r="M30">
        <v>1.4720509250049699E-2</v>
      </c>
      <c r="N30">
        <v>2.7166437414030301E-2</v>
      </c>
      <c r="O30">
        <v>4.6720575022461798E-3</v>
      </c>
      <c r="P30">
        <v>8.6380650734235503E-4</v>
      </c>
      <c r="Q30">
        <v>1.74714104193139E-3</v>
      </c>
      <c r="R30">
        <v>4.6397379912663803E-3</v>
      </c>
      <c r="S30">
        <v>5.2544247787610597E-3</v>
      </c>
      <c r="T30">
        <v>5.4864667154352605E-4</v>
      </c>
      <c r="U30">
        <v>3.2164683177870702E-3</v>
      </c>
      <c r="V30">
        <v>2.5698682942499199E-3</v>
      </c>
      <c r="W30">
        <v>4.7812574707148002E-4</v>
      </c>
      <c r="X30">
        <v>2.11550666384599E-4</v>
      </c>
      <c r="Y30">
        <v>1.1072153533862299E-3</v>
      </c>
      <c r="Z30" s="9">
        <v>4.4463264874020801E-3</v>
      </c>
      <c r="AA30" s="9">
        <v>7.1301247771836005E-4</v>
      </c>
      <c r="AB30">
        <v>1E-3</v>
      </c>
      <c r="AC30">
        <v>7.0519098922624899E-3</v>
      </c>
      <c r="AD30">
        <v>1.06016432547045E-3</v>
      </c>
      <c r="AE30">
        <v>9.5124851367419695E-4</v>
      </c>
      <c r="AF30" s="19">
        <v>4.1774418142032999E-3</v>
      </c>
      <c r="AG30">
        <v>4.7906686107060999E-3</v>
      </c>
      <c r="AH30">
        <v>1.02564102564103E-3</v>
      </c>
      <c r="AI30" s="18">
        <v>9.5331214861892003E-3</v>
      </c>
      <c r="AJ30" s="18">
        <v>8.9665994171710395E-3</v>
      </c>
      <c r="AK30">
        <v>6.7934782608695704E-4</v>
      </c>
      <c r="AL30">
        <v>2.5316455696202502E-3</v>
      </c>
      <c r="AM30">
        <v>1.1831985801617E-3</v>
      </c>
      <c r="AN30">
        <v>4.0579710144927504E-3</v>
      </c>
      <c r="AO30">
        <v>2.2797927461139901E-3</v>
      </c>
      <c r="AP30" s="9">
        <v>2.8021670091537502E-3</v>
      </c>
      <c r="AQ30">
        <v>8.0080080080080105E-4</v>
      </c>
      <c r="AR30">
        <v>5.0517807527153305E-4</v>
      </c>
      <c r="AS30">
        <v>5.0000000000000001E-4</v>
      </c>
      <c r="AT30" s="9">
        <v>4.3903412492516504E-3</v>
      </c>
      <c r="AU30">
        <v>4.1899441340782096E-3</v>
      </c>
      <c r="AV30">
        <v>6.3936481404095302E-2</v>
      </c>
      <c r="AW30">
        <v>6.7834681042228201E-2</v>
      </c>
      <c r="AX30">
        <v>1.12412177985949E-2</v>
      </c>
      <c r="AY30">
        <v>2.8373867429661401E-2</v>
      </c>
      <c r="AZ30">
        <v>1.8377848566527799E-2</v>
      </c>
      <c r="BA30">
        <v>1.3074743952930901E-2</v>
      </c>
      <c r="BB30">
        <v>5.29024289831206E-2</v>
      </c>
      <c r="BC30">
        <v>5.8261265361857099E-2</v>
      </c>
      <c r="BD30">
        <v>6.1234947476300303E-2</v>
      </c>
      <c r="BE30">
        <v>2.8801245459263099E-2</v>
      </c>
      <c r="BF30">
        <v>5.2866541353383499E-2</v>
      </c>
      <c r="BG30">
        <v>4.1167274622199101E-2</v>
      </c>
      <c r="BH30">
        <v>4.0476190476190499E-2</v>
      </c>
      <c r="BI30">
        <v>1.5734851021091401E-2</v>
      </c>
      <c r="BJ30" s="9">
        <v>4.5584672979519902E-2</v>
      </c>
      <c r="BK30" s="9">
        <v>4.78292862398823E-2</v>
      </c>
      <c r="BL30">
        <v>8.6845466155810996E-3</v>
      </c>
      <c r="BM30">
        <v>1.2077294685990301E-3</v>
      </c>
      <c r="BN30">
        <v>9.2402464065708401E-3</v>
      </c>
      <c r="BO30">
        <v>1.1494252873563199E-2</v>
      </c>
      <c r="BP30">
        <v>1.28081198646689E-2</v>
      </c>
      <c r="BQ30">
        <v>1.34228187919463E-2</v>
      </c>
      <c r="BR30">
        <v>1.0247438140464899E-2</v>
      </c>
      <c r="BS30">
        <v>9.5444685466377407E-3</v>
      </c>
      <c r="BT30">
        <v>0.12694610778443099</v>
      </c>
      <c r="BU30">
        <v>2.35920852359209E-2</v>
      </c>
      <c r="BV30">
        <v>5.5539315989476798E-2</v>
      </c>
      <c r="BW30">
        <v>7.1389940508382904E-2</v>
      </c>
      <c r="BX30">
        <v>1.45666423889294E-2</v>
      </c>
    </row>
    <row r="31" spans="2:76" x14ac:dyDescent="0.25">
      <c r="E31">
        <v>28</v>
      </c>
      <c r="F31">
        <v>7.1903011305237005E-2</v>
      </c>
      <c r="G31">
        <v>-34.201901881320403</v>
      </c>
      <c r="H31">
        <v>-2487.2803730471301</v>
      </c>
      <c r="I31" s="16">
        <f>-Table136[[#This Row],[Eigen]]/SQRT(Table136[[#This Row],[Eigen]]^2+(Table136[[#This Row],[omega]]/(2*PI()))^2)</f>
        <v>8.607766332716886E-2</v>
      </c>
      <c r="L31" s="1" t="s">
        <v>30</v>
      </c>
      <c r="M31">
        <v>7.9570320270539103E-4</v>
      </c>
      <c r="N31">
        <v>2.1492434662998602E-2</v>
      </c>
      <c r="O31">
        <v>1.2758310871518399E-2</v>
      </c>
      <c r="P31">
        <v>5.7587100489490397E-4</v>
      </c>
      <c r="Q31">
        <v>3.17662007623888E-3</v>
      </c>
      <c r="R31">
        <v>4.3668122270742399E-3</v>
      </c>
      <c r="S31">
        <v>2.4889380530973399E-3</v>
      </c>
      <c r="T31">
        <v>9.1441111923921004E-4</v>
      </c>
      <c r="U31">
        <v>2.5731746542296602E-3</v>
      </c>
      <c r="V31">
        <v>2.8911018310311602E-3</v>
      </c>
      <c r="W31">
        <v>2.1515658618216599E-3</v>
      </c>
      <c r="X31">
        <v>2.3270573302305898E-3</v>
      </c>
      <c r="Y31">
        <v>4.2443255213139002E-3</v>
      </c>
      <c r="Z31" s="9">
        <v>3.3876773237349099E-3</v>
      </c>
      <c r="AA31" s="9">
        <v>1.4260249554367201E-3</v>
      </c>
      <c r="AB31">
        <v>3.0000000000000001E-3</v>
      </c>
      <c r="AC31">
        <v>5.4848188050930502E-3</v>
      </c>
      <c r="AD31">
        <v>2.1203286509409E-3</v>
      </c>
      <c r="AE31">
        <v>1.1890606420927501E-3</v>
      </c>
      <c r="AF31" s="19">
        <v>3.5607718321066198E-2</v>
      </c>
      <c r="AG31">
        <v>2.87440116642366E-2</v>
      </c>
      <c r="AH31">
        <v>3.5897435897435902E-3</v>
      </c>
      <c r="AI31" s="18">
        <v>7.5776093864580799E-3</v>
      </c>
      <c r="AJ31" s="18">
        <v>6.500784577449E-3</v>
      </c>
      <c r="AK31">
        <v>2.2644927536231898E-3</v>
      </c>
      <c r="AL31">
        <v>7.1729957805907203E-3</v>
      </c>
      <c r="AM31">
        <v>1.22263853283376E-2</v>
      </c>
      <c r="AN31">
        <v>2.4927536231884099E-2</v>
      </c>
      <c r="AO31">
        <v>1.2435233160621799E-2</v>
      </c>
      <c r="AP31" s="9">
        <v>6.72520082196899E-3</v>
      </c>
      <c r="AQ31">
        <v>4.4044044044044004E-3</v>
      </c>
      <c r="AR31">
        <v>2.5258903763576701E-3</v>
      </c>
      <c r="AS31">
        <v>5.0000000000000001E-4</v>
      </c>
      <c r="AT31" s="9">
        <v>3.1929754540011998E-2</v>
      </c>
      <c r="AU31">
        <v>2.1880819366852901E-2</v>
      </c>
      <c r="AV31">
        <v>4.7430004178854998E-2</v>
      </c>
      <c r="AW31">
        <v>5.0539083557951503E-2</v>
      </c>
      <c r="AX31">
        <v>7.72833723653396E-3</v>
      </c>
      <c r="AY31">
        <v>4.2441583214115397E-2</v>
      </c>
      <c r="AZ31">
        <v>3.2345013477088999E-2</v>
      </c>
      <c r="BA31">
        <v>2.6149487905861801E-2</v>
      </c>
      <c r="BB31">
        <v>6.1753808151502696E-3</v>
      </c>
      <c r="BC31">
        <v>1.0241238051888899E-2</v>
      </c>
      <c r="BD31">
        <v>1.8959774532410999E-2</v>
      </c>
      <c r="BE31">
        <v>1.73845355474831E-2</v>
      </c>
      <c r="BF31">
        <v>5.4041353383458703E-2</v>
      </c>
      <c r="BG31">
        <v>6.1750911933298597E-2</v>
      </c>
      <c r="BH31">
        <v>3.7074829931972801E-2</v>
      </c>
      <c r="BI31">
        <v>3.6826247070639397E-2</v>
      </c>
      <c r="BJ31" s="9">
        <v>7.1570138735961297E-2</v>
      </c>
      <c r="BK31" s="9">
        <v>7.3338238901152805E-2</v>
      </c>
      <c r="BL31">
        <v>1.22605363984674E-2</v>
      </c>
      <c r="BM31">
        <v>3.6231884057971002E-3</v>
      </c>
      <c r="BN31">
        <v>6.1601642710472299E-3</v>
      </c>
      <c r="BO31">
        <v>1.28735632183908E-2</v>
      </c>
      <c r="BP31">
        <v>2.2474625422909601E-2</v>
      </c>
      <c r="BQ31">
        <v>3.95227442207308E-2</v>
      </c>
      <c r="BR31">
        <v>6.4983754061484602E-3</v>
      </c>
      <c r="BS31">
        <v>1.01952277657267E-2</v>
      </c>
      <c r="BT31">
        <v>0.123832335329341</v>
      </c>
      <c r="BU31">
        <v>9.6397767630644393E-2</v>
      </c>
      <c r="BV31">
        <v>9.6170710318620303E-2</v>
      </c>
      <c r="BW31">
        <v>9.5457003785830205E-2</v>
      </c>
      <c r="BX31">
        <v>2.57344015537752E-2</v>
      </c>
    </row>
    <row r="32" spans="2:76" x14ac:dyDescent="0.25">
      <c r="E32">
        <v>32</v>
      </c>
      <c r="F32">
        <v>0.12109157773149801</v>
      </c>
      <c r="G32">
        <v>-34.769329027825698</v>
      </c>
      <c r="H32">
        <v>-2347.8293509662899</v>
      </c>
      <c r="I32" s="16">
        <f>-Table136[[#This Row],[Eigen]]/SQRT(Table136[[#This Row],[Eigen]]^2+(Table136[[#This Row],[omega]]/(2*PI()))^2)</f>
        <v>9.2648346858981545E-2</v>
      </c>
      <c r="L32" s="1" t="s">
        <v>31</v>
      </c>
      <c r="M32">
        <v>1.3129102844639E-2</v>
      </c>
      <c r="N32">
        <v>6.3617606602475903E-3</v>
      </c>
      <c r="O32">
        <v>1.9047619047619101E-2</v>
      </c>
      <c r="P32">
        <v>1.1517420097898099E-3</v>
      </c>
      <c r="Q32">
        <v>5.7179161372299904E-3</v>
      </c>
      <c r="R32">
        <v>8.1877729257641895E-4</v>
      </c>
      <c r="S32">
        <v>2.21238938053097E-3</v>
      </c>
      <c r="T32">
        <v>1.4630577907827401E-3</v>
      </c>
      <c r="U32">
        <v>6.4329366355741395E-4</v>
      </c>
      <c r="V32">
        <v>1.2849341471249599E-3</v>
      </c>
      <c r="W32">
        <v>9.5625149414296003E-4</v>
      </c>
      <c r="X32">
        <v>8.4620266553839696E-4</v>
      </c>
      <c r="Y32">
        <v>2.2144307067724698E-3</v>
      </c>
      <c r="Z32" s="9">
        <v>1.4821088291340199E-3</v>
      </c>
      <c r="AA32" s="9">
        <v>2.3172905525846699E-3</v>
      </c>
      <c r="AB32">
        <v>2.3999999999999998E-3</v>
      </c>
      <c r="AC32">
        <v>1.7629774730656201E-3</v>
      </c>
      <c r="AD32">
        <v>7.9512324410283605E-4</v>
      </c>
      <c r="AE32">
        <v>1.1890606420927501E-3</v>
      </c>
      <c r="AF32" s="19">
        <v>4.7742192162323503E-3</v>
      </c>
      <c r="AG32">
        <v>2.08289939595918E-3</v>
      </c>
      <c r="AH32">
        <v>5.1282051282051304E-4</v>
      </c>
      <c r="AI32" s="18">
        <v>9.7775604986555893E-4</v>
      </c>
      <c r="AJ32" s="18">
        <v>4.48329970858552E-4</v>
      </c>
      <c r="AK32">
        <v>4.5289855072463801E-4</v>
      </c>
      <c r="AL32">
        <v>8.4388185654008397E-4</v>
      </c>
      <c r="AM32">
        <v>1.5775981068822699E-3</v>
      </c>
      <c r="AN32">
        <v>2.8985507246376799E-3</v>
      </c>
      <c r="AO32">
        <v>1.45077720207254E-3</v>
      </c>
      <c r="AP32" s="9">
        <v>7.4724453577433201E-4</v>
      </c>
      <c r="AQ32">
        <v>4.0040040040039998E-4</v>
      </c>
      <c r="AR32">
        <v>5.0517807527153305E-4</v>
      </c>
      <c r="AS32">
        <v>0</v>
      </c>
      <c r="AT32" s="9">
        <v>3.7916583516264201E-3</v>
      </c>
      <c r="AU32">
        <v>2.7932960893854802E-3</v>
      </c>
      <c r="AV32">
        <v>4.8056832427914803E-3</v>
      </c>
      <c r="AW32">
        <v>6.0646900269541804E-3</v>
      </c>
      <c r="AX32">
        <v>9.6018735362997706E-3</v>
      </c>
      <c r="AY32">
        <v>9.2989985693848407E-3</v>
      </c>
      <c r="AZ32">
        <v>1.3967164910561099E-2</v>
      </c>
      <c r="BA32">
        <v>1.83046415341033E-2</v>
      </c>
      <c r="BB32">
        <v>2.4701523260601101E-3</v>
      </c>
      <c r="BC32">
        <v>2.2758306781975402E-3</v>
      </c>
      <c r="BD32">
        <v>0.102741480912119</v>
      </c>
      <c r="BE32">
        <v>8.7960560456668405E-2</v>
      </c>
      <c r="BF32">
        <v>1.3627819548872201E-2</v>
      </c>
      <c r="BG32">
        <v>3.12662845231892E-3</v>
      </c>
      <c r="BH32">
        <v>0.131972789115646</v>
      </c>
      <c r="BI32">
        <v>0.10110478741211899</v>
      </c>
      <c r="BJ32" s="9">
        <v>2.1360933715040699E-2</v>
      </c>
      <c r="BK32" s="9">
        <v>1.9867549668874201E-2</v>
      </c>
      <c r="BL32">
        <v>1.7879948914431699E-3</v>
      </c>
      <c r="BM32">
        <v>2.8985507246376802E-2</v>
      </c>
      <c r="BN32">
        <v>1.21149897330595E-2</v>
      </c>
      <c r="BO32">
        <v>8.8505747126436801E-2</v>
      </c>
      <c r="BP32">
        <v>2.2716288061865601E-2</v>
      </c>
      <c r="BQ32">
        <v>0.10191399453144399</v>
      </c>
      <c r="BR32">
        <v>7.7230692326918302E-2</v>
      </c>
      <c r="BS32">
        <v>1.6052060737527098E-2</v>
      </c>
      <c r="BT32">
        <v>2.4191616766467101E-2</v>
      </c>
      <c r="BU32">
        <v>3.2217148655504797E-2</v>
      </c>
      <c r="BV32">
        <v>2.6600409237065199E-2</v>
      </c>
      <c r="BW32">
        <v>2.0010816657652801E-2</v>
      </c>
      <c r="BX32">
        <v>4.9283806749210998E-2</v>
      </c>
    </row>
    <row r="33" spans="5:76" s="18" customFormat="1" x14ac:dyDescent="0.25">
      <c r="E33" s="18">
        <v>23</v>
      </c>
      <c r="F33" s="20">
        <v>2.7848438942701398E-5</v>
      </c>
      <c r="G33" s="18">
        <v>-34.769329027825798</v>
      </c>
      <c r="H33" s="18">
        <v>2347.8293509662899</v>
      </c>
      <c r="I33" s="21">
        <f>-Table136[[#This Row],[Eigen]]/SQRT(Table136[[#This Row],[Eigen]]^2+(Table136[[#This Row],[omega]]/(2*PI()))^2)</f>
        <v>9.2648346858981809E-2</v>
      </c>
      <c r="L33" s="22" t="s">
        <v>69</v>
      </c>
      <c r="M33" s="18">
        <v>9.3495126317883395E-3</v>
      </c>
      <c r="N33" s="18">
        <v>4.1265474552957399E-3</v>
      </c>
      <c r="O33" s="18">
        <v>1.0601976639712501E-2</v>
      </c>
      <c r="P33" s="18">
        <v>8.6380650734235503E-4</v>
      </c>
      <c r="Q33" s="18">
        <v>3.4942820838627701E-3</v>
      </c>
      <c r="R33" s="18">
        <v>8.1877729257641895E-4</v>
      </c>
      <c r="S33" s="18">
        <v>1.3827433628318599E-3</v>
      </c>
      <c r="T33" s="18">
        <v>9.1441111923921004E-4</v>
      </c>
      <c r="U33" s="18">
        <v>9.6494049533612104E-4</v>
      </c>
      <c r="V33" s="18">
        <v>9.6370061034371996E-4</v>
      </c>
      <c r="W33" s="18">
        <v>9.5625149414296003E-4</v>
      </c>
      <c r="X33" s="18">
        <v>4.2310133276919799E-4</v>
      </c>
      <c r="Y33" s="18">
        <v>1.84535892231039E-3</v>
      </c>
      <c r="Z33" s="18">
        <v>1.05864916366716E-3</v>
      </c>
      <c r="AA33" s="18">
        <v>1.9607843137254902E-3</v>
      </c>
      <c r="AB33" s="18">
        <v>1.6000000000000001E-3</v>
      </c>
      <c r="AC33" s="18">
        <v>9.7943192948090089E-4</v>
      </c>
      <c r="AD33" s="18">
        <v>7.9512324410283605E-4</v>
      </c>
      <c r="AE33" s="18">
        <v>9.5124851367419695E-4</v>
      </c>
      <c r="AF33" s="18">
        <v>8.1559578277302595E-3</v>
      </c>
      <c r="AG33" s="18">
        <v>6.24869818787753E-3</v>
      </c>
      <c r="AH33" s="18">
        <v>1.02564102564103E-3</v>
      </c>
      <c r="AI33" s="18">
        <v>2.4443901246639001E-3</v>
      </c>
      <c r="AJ33" s="18">
        <v>8.9665994171710399E-4</v>
      </c>
      <c r="AK33" s="18">
        <v>6.7934782608695704E-4</v>
      </c>
      <c r="AL33" s="18">
        <v>1.6877637130801699E-3</v>
      </c>
      <c r="AM33" s="18">
        <v>2.95799645040426E-3</v>
      </c>
      <c r="AN33" s="18">
        <v>5.7971014492753598E-3</v>
      </c>
      <c r="AO33" s="18">
        <v>3.1088082901554398E-3</v>
      </c>
      <c r="AP33" s="18">
        <v>1.6813002054922501E-3</v>
      </c>
      <c r="AQ33" s="18">
        <v>1.2012012012012001E-3</v>
      </c>
      <c r="AR33" s="18">
        <v>5.0517807527153305E-4</v>
      </c>
      <c r="AS33" s="18">
        <v>2.5000000000000001E-4</v>
      </c>
      <c r="AT33" s="18">
        <v>7.3837557373777696E-3</v>
      </c>
      <c r="AU33" s="18">
        <v>5.1210428305400396E-3</v>
      </c>
      <c r="AV33" s="18">
        <v>6.2682824905975799E-3</v>
      </c>
      <c r="AW33" s="18">
        <v>6.9631626235399802E-3</v>
      </c>
      <c r="AX33" s="18">
        <v>9.1334894613583194E-3</v>
      </c>
      <c r="AY33" s="18">
        <v>4.0534096328087802E-3</v>
      </c>
      <c r="AZ33" s="18">
        <v>1.05366331781426E-2</v>
      </c>
      <c r="BA33" s="18">
        <v>7.40902157332752E-3</v>
      </c>
      <c r="BB33" s="18">
        <v>4.9403046521202098E-3</v>
      </c>
      <c r="BC33" s="18">
        <v>6.5999089667728699E-3</v>
      </c>
      <c r="BD33" s="18">
        <v>9.3261593645913396E-2</v>
      </c>
      <c r="BE33" s="18">
        <v>9.2890503373118799E-2</v>
      </c>
      <c r="BF33" s="18">
        <v>2.77255639097744E-2</v>
      </c>
      <c r="BG33" s="18">
        <v>1.0682647212089599E-2</v>
      </c>
      <c r="BH33" s="18">
        <v>0.104421768707483</v>
      </c>
      <c r="BI33" s="18">
        <v>8.2691663876799507E-2</v>
      </c>
      <c r="BJ33" s="18">
        <v>3.9638846069147797E-3</v>
      </c>
      <c r="BK33" s="18">
        <v>2.74711797890606E-2</v>
      </c>
      <c r="BL33" s="18">
        <v>2.2988505747126402E-3</v>
      </c>
      <c r="BM33" s="18">
        <v>7.64895330112721E-3</v>
      </c>
      <c r="BN33" s="18">
        <v>1.39630390143737E-2</v>
      </c>
      <c r="BO33" s="18">
        <v>0.08</v>
      </c>
      <c r="BP33" s="18">
        <v>1.28081198646689E-2</v>
      </c>
      <c r="BQ33" s="18">
        <v>0.106885408898832</v>
      </c>
      <c r="BR33" s="18">
        <v>7.3231692076980701E-2</v>
      </c>
      <c r="BS33" s="18">
        <v>1.2364425162689799E-2</v>
      </c>
      <c r="BT33" s="18">
        <v>8.1437125748503002E-3</v>
      </c>
      <c r="BU33" s="18">
        <v>2.7397260273972601E-2</v>
      </c>
      <c r="BV33" s="18">
        <v>2.1923414206372401E-2</v>
      </c>
      <c r="BW33" s="18">
        <v>2.92049756625203E-2</v>
      </c>
      <c r="BX33" s="18">
        <v>5.9723233794610302E-2</v>
      </c>
    </row>
    <row r="34" spans="5:76" x14ac:dyDescent="0.25">
      <c r="E34">
        <v>24</v>
      </c>
      <c r="F34">
        <v>2.6391923447579999E-4</v>
      </c>
      <c r="G34">
        <v>-35.596437744260399</v>
      </c>
      <c r="H34">
        <v>2346.74294499195</v>
      </c>
      <c r="I34" s="16">
        <f>-Table136[[#This Row],[Eigen]]/SQRT(Table136[[#This Row],[Eigen]]^2+(Table136[[#This Row],[omega]]/(2*PI()))^2)</f>
        <v>9.4876222596111531E-2</v>
      </c>
      <c r="L34" s="1" t="s">
        <v>70</v>
      </c>
      <c r="M34">
        <v>7.9570320270539105E-3</v>
      </c>
      <c r="N34">
        <v>4.8143053645116904E-3</v>
      </c>
      <c r="O34">
        <v>1.25786163522013E-2</v>
      </c>
      <c r="P34">
        <v>8.6380650734235503E-4</v>
      </c>
      <c r="Q34">
        <v>3.9707750952985999E-3</v>
      </c>
      <c r="R34">
        <v>8.1877729257641895E-4</v>
      </c>
      <c r="S34">
        <v>1.6592920353982301E-3</v>
      </c>
      <c r="T34">
        <v>1.0972933430870499E-3</v>
      </c>
      <c r="U34">
        <v>1.2865873271148301E-3</v>
      </c>
      <c r="V34">
        <v>9.6370061034371996E-4</v>
      </c>
      <c r="W34">
        <v>2.3906287353574001E-4</v>
      </c>
      <c r="X34">
        <v>1.057753331923E-3</v>
      </c>
      <c r="Y34">
        <v>1.2917512456172701E-3</v>
      </c>
      <c r="Z34" s="9">
        <v>8.46919330933729E-4</v>
      </c>
      <c r="AA34" s="9">
        <v>1.0695187165775399E-3</v>
      </c>
      <c r="AB34">
        <v>1.4E-3</v>
      </c>
      <c r="AC34">
        <v>9.7943192948090089E-4</v>
      </c>
      <c r="AD34">
        <v>1.06016432547045E-3</v>
      </c>
      <c r="AE34">
        <v>9.5124851367419695E-4</v>
      </c>
      <c r="AF34" s="19">
        <v>1.05430674358464E-2</v>
      </c>
      <c r="AG34">
        <v>8.3315975838367008E-3</v>
      </c>
      <c r="AH34">
        <v>2.5641025641025598E-4</v>
      </c>
      <c r="AI34" s="18">
        <v>1.71107308726473E-3</v>
      </c>
      <c r="AJ34" s="18">
        <v>4.48329970858552E-4</v>
      </c>
      <c r="AK34">
        <v>6.7934782608695704E-4</v>
      </c>
      <c r="AL34">
        <v>1.6877637130801699E-3</v>
      </c>
      <c r="AM34">
        <v>3.5495957404851099E-3</v>
      </c>
      <c r="AN34">
        <v>6.5700483091787401E-3</v>
      </c>
      <c r="AO34">
        <v>3.5233160621761699E-3</v>
      </c>
      <c r="AP34" s="9">
        <v>1.6813002054922501E-3</v>
      </c>
      <c r="AQ34">
        <v>1.2012012012012001E-3</v>
      </c>
      <c r="AR34">
        <v>7.5776711290729995E-4</v>
      </c>
      <c r="AS34">
        <v>2.5000000000000001E-4</v>
      </c>
      <c r="AT34" s="9">
        <v>8.7806824985032905E-3</v>
      </c>
      <c r="AU34">
        <v>6.0521415270018602E-3</v>
      </c>
      <c r="AV34">
        <v>8.1487672377768498E-3</v>
      </c>
      <c r="AW34">
        <v>7.18778077268643E-3</v>
      </c>
      <c r="AX34">
        <v>7.9625292740046899E-3</v>
      </c>
      <c r="AY34">
        <v>6.4377682403433502E-3</v>
      </c>
      <c r="AZ34">
        <v>6.6160254839500096E-3</v>
      </c>
      <c r="BA34">
        <v>1.8958378731749801E-2</v>
      </c>
      <c r="BB34">
        <v>9.88060930424043E-3</v>
      </c>
      <c r="BC34">
        <v>1.0923987255348201E-2</v>
      </c>
      <c r="BD34">
        <v>6.5334358186010799E-2</v>
      </c>
      <c r="BE34">
        <v>4.3850544888427601E-2</v>
      </c>
      <c r="BF34">
        <v>1.8796992481203E-2</v>
      </c>
      <c r="BG34">
        <v>2.5013027618551301E-2</v>
      </c>
      <c r="BH34">
        <v>4.1836734693877498E-2</v>
      </c>
      <c r="BI34">
        <v>4.62002008704386E-2</v>
      </c>
      <c r="BJ34" s="9">
        <v>3.1490861043823003E-2</v>
      </c>
      <c r="BK34" s="9">
        <v>3.04145204807456E-2</v>
      </c>
      <c r="BL34">
        <v>6.64112388250319E-3</v>
      </c>
      <c r="BM34">
        <v>1.12721417069243E-2</v>
      </c>
      <c r="BN34">
        <v>1.08829568788501E-2</v>
      </c>
      <c r="BO34">
        <v>1.9310344827586201E-2</v>
      </c>
      <c r="BP34">
        <v>1.08748187530208E-2</v>
      </c>
      <c r="BQ34">
        <v>6.9599801143425302E-2</v>
      </c>
      <c r="BR34">
        <v>1.7245688577855502E-2</v>
      </c>
      <c r="BS34">
        <v>1.0845986984815601E-2</v>
      </c>
      <c r="BT34">
        <v>1.19760479041916E-2</v>
      </c>
      <c r="BU34">
        <v>1.39523084728564E-2</v>
      </c>
      <c r="BV34">
        <v>2.42619117217188E-2</v>
      </c>
      <c r="BW34">
        <v>3.7858301784748499E-3</v>
      </c>
      <c r="BX34">
        <v>3.22893906287934E-2</v>
      </c>
    </row>
    <row r="35" spans="5:76" x14ac:dyDescent="0.25">
      <c r="E35">
        <v>33</v>
      </c>
      <c r="F35">
        <v>0.12958310621104599</v>
      </c>
      <c r="G35">
        <v>-35.596437744263497</v>
      </c>
      <c r="H35">
        <v>-2346.74294499195</v>
      </c>
      <c r="I35" s="16">
        <f>-Table136[[#This Row],[Eigen]]/SQRT(Table136[[#This Row],[Eigen]]^2+(Table136[[#This Row],[omega]]/(2*PI()))^2)</f>
        <v>9.4876222596119719E-2</v>
      </c>
      <c r="L35" s="1" t="s">
        <v>71</v>
      </c>
      <c r="M35">
        <v>3.2027053908892003E-2</v>
      </c>
      <c r="N35">
        <v>2.2867950481430501E-2</v>
      </c>
      <c r="O35">
        <v>5.2111410601976601E-3</v>
      </c>
      <c r="P35">
        <v>2.8793550244745199E-4</v>
      </c>
      <c r="Q35">
        <v>1.4294790343075E-3</v>
      </c>
      <c r="R35">
        <v>4.9126637554585103E-3</v>
      </c>
      <c r="S35">
        <v>4.7013274336283198E-3</v>
      </c>
      <c r="T35">
        <v>5.4864667154352605E-4</v>
      </c>
      <c r="U35">
        <v>9.6494049533612104E-4</v>
      </c>
      <c r="V35">
        <v>0</v>
      </c>
      <c r="W35">
        <v>0</v>
      </c>
      <c r="X35">
        <v>4.2310133276919799E-4</v>
      </c>
      <c r="Y35">
        <v>2.0298948145414299E-3</v>
      </c>
      <c r="Z35" s="9">
        <v>5.5049756510692398E-3</v>
      </c>
      <c r="AA35" s="9">
        <v>4.6345811051693398E-3</v>
      </c>
      <c r="AB35">
        <v>8.0000000000000002E-3</v>
      </c>
      <c r="AC35">
        <v>7.4436826640548502E-3</v>
      </c>
      <c r="AD35">
        <v>1.06016432547045E-3</v>
      </c>
      <c r="AE35">
        <v>9.5124851367419695E-4</v>
      </c>
      <c r="AF35" s="19">
        <v>2.9838870101452199E-3</v>
      </c>
      <c r="AG35">
        <v>1.8746094563632601E-3</v>
      </c>
      <c r="AH35">
        <v>2.5641025641025598E-4</v>
      </c>
      <c r="AI35" s="18">
        <v>1.95551209973112E-3</v>
      </c>
      <c r="AJ35" s="18">
        <v>3.1383097960098602E-3</v>
      </c>
      <c r="AK35">
        <v>0</v>
      </c>
      <c r="AL35">
        <v>1.05485232067511E-3</v>
      </c>
      <c r="AM35">
        <v>1.1831985801617E-3</v>
      </c>
      <c r="AN35">
        <v>1.15942028985507E-3</v>
      </c>
      <c r="AO35">
        <v>1.03626943005181E-3</v>
      </c>
      <c r="AP35" s="9">
        <v>7.4724453577433201E-4</v>
      </c>
      <c r="AQ35">
        <v>2.0020020020019999E-4</v>
      </c>
      <c r="AR35">
        <v>2.5258903763576701E-4</v>
      </c>
      <c r="AS35">
        <v>0</v>
      </c>
      <c r="AT35" s="9">
        <v>1.79604869287567E-3</v>
      </c>
      <c r="AU35">
        <v>2.09497206703911E-3</v>
      </c>
      <c r="AV35">
        <v>4.8056832427914803E-3</v>
      </c>
      <c r="AW35">
        <v>9.43396226415095E-3</v>
      </c>
      <c r="AX35">
        <v>4.9414519906323201E-2</v>
      </c>
      <c r="AY35">
        <v>5.9847401049117802E-2</v>
      </c>
      <c r="AZ35">
        <v>2.84244057828964E-2</v>
      </c>
      <c r="BA35">
        <v>2.28808019176291E-2</v>
      </c>
      <c r="BB35">
        <v>6.79291889666529E-3</v>
      </c>
      <c r="BC35">
        <v>5.9171597633136102E-3</v>
      </c>
      <c r="BD35">
        <v>6.0210094798872703E-2</v>
      </c>
      <c r="BE35">
        <v>7.4468085106383003E-2</v>
      </c>
      <c r="BF35">
        <v>4.7932330827067701E-2</v>
      </c>
      <c r="BG35">
        <v>3.6998436685773801E-2</v>
      </c>
      <c r="BH35">
        <v>9.0476190476190502E-2</v>
      </c>
      <c r="BI35">
        <v>0.108804820890526</v>
      </c>
      <c r="BJ35" s="9">
        <v>2.9949350363356102E-2</v>
      </c>
      <c r="BK35" s="9">
        <v>2.2075055187637999E-2</v>
      </c>
      <c r="BL35">
        <v>6.8965517241379301E-3</v>
      </c>
      <c r="BM35">
        <v>1.8921095008051499E-2</v>
      </c>
      <c r="BN35">
        <v>3.4907597535934298E-3</v>
      </c>
      <c r="BO35">
        <v>1.7471264367816101E-2</v>
      </c>
      <c r="BP35">
        <v>5.0749154180763697E-3</v>
      </c>
      <c r="BQ35">
        <v>1.7399950285856301E-2</v>
      </c>
      <c r="BR35">
        <v>2.3244188952761799E-2</v>
      </c>
      <c r="BS35">
        <v>7.1583514099783103E-3</v>
      </c>
      <c r="BT35">
        <v>0.104910179640719</v>
      </c>
      <c r="BU35">
        <v>9.2592592592592601E-2</v>
      </c>
      <c r="BV35">
        <v>7.9216603332358998E-2</v>
      </c>
      <c r="BW35">
        <v>0.106814494321255</v>
      </c>
      <c r="BX35">
        <v>5.8266569555717402E-3</v>
      </c>
    </row>
    <row r="36" spans="5:76" x14ac:dyDescent="0.25">
      <c r="E36">
        <v>26</v>
      </c>
      <c r="F36">
        <v>5.8952063012435098E-4</v>
      </c>
      <c r="G36">
        <v>-33.52276804665</v>
      </c>
      <c r="H36">
        <v>1723.3862574217201</v>
      </c>
      <c r="I36" s="16">
        <f>-Table136[[#This Row],[Eigen]]/SQRT(Table136[[#This Row],[Eigen]]^2+(Table136[[#This Row],[omega]]/(2*PI()))^2)</f>
        <v>0.12131583520966263</v>
      </c>
      <c r="L36" s="1" t="s">
        <v>72</v>
      </c>
      <c r="M36">
        <v>3.5209866719713503E-2</v>
      </c>
      <c r="N36">
        <v>2.5790921595598301E-2</v>
      </c>
      <c r="O36">
        <v>2.2821203953279402E-2</v>
      </c>
      <c r="P36">
        <v>1.4396775122372601E-3</v>
      </c>
      <c r="Q36">
        <v>6.9885641677255401E-3</v>
      </c>
      <c r="R36">
        <v>4.3668122270742399E-3</v>
      </c>
      <c r="S36">
        <v>5.80752212389381E-3</v>
      </c>
      <c r="T36">
        <v>1.8288222384784201E-3</v>
      </c>
      <c r="U36">
        <v>9.6494049533612104E-4</v>
      </c>
      <c r="V36">
        <v>6.4246707356247997E-4</v>
      </c>
      <c r="W36">
        <v>4.7812574707148002E-4</v>
      </c>
      <c r="X36">
        <v>1.057753331923E-3</v>
      </c>
      <c r="Y36">
        <v>4.6133973057759696E-3</v>
      </c>
      <c r="Z36" s="9">
        <v>5.7167054838026697E-3</v>
      </c>
      <c r="AA36" s="9">
        <v>3.7433155080213898E-3</v>
      </c>
      <c r="AB36">
        <v>7.6E-3</v>
      </c>
      <c r="AC36">
        <v>7.63956904995103E-3</v>
      </c>
      <c r="AD36">
        <v>2.3853697323085099E-3</v>
      </c>
      <c r="AE36">
        <v>1.6646848989298501E-3</v>
      </c>
      <c r="AF36" s="19">
        <v>1.59140640541078E-2</v>
      </c>
      <c r="AG36">
        <v>1.43720058321183E-2</v>
      </c>
      <c r="AH36">
        <v>1.02564102564103E-3</v>
      </c>
      <c r="AI36" s="18">
        <v>4.8887802493277899E-3</v>
      </c>
      <c r="AJ36" s="18">
        <v>4.2591347231562401E-3</v>
      </c>
      <c r="AK36">
        <v>9.0579710144927505E-4</v>
      </c>
      <c r="AL36">
        <v>3.1645569620253199E-3</v>
      </c>
      <c r="AM36">
        <v>6.1131926641687998E-3</v>
      </c>
      <c r="AN36">
        <v>1.06280193236715E-2</v>
      </c>
      <c r="AO36">
        <v>5.8031088082901496E-3</v>
      </c>
      <c r="AP36" s="9">
        <v>2.9889781430973302E-3</v>
      </c>
      <c r="AQ36">
        <v>2.0020020020019998E-3</v>
      </c>
      <c r="AR36">
        <v>7.5776711290729995E-4</v>
      </c>
      <c r="AS36">
        <v>2.5000000000000001E-4</v>
      </c>
      <c r="AT36" s="9">
        <v>1.37697066453802E-2</v>
      </c>
      <c r="AU36">
        <v>1.0009310986964601E-2</v>
      </c>
      <c r="AV36">
        <v>5.8503969912244097E-3</v>
      </c>
      <c r="AW36">
        <v>4.2677448337825703E-3</v>
      </c>
      <c r="AX36">
        <v>2.99765807962529E-2</v>
      </c>
      <c r="AY36">
        <v>2.45588936576061E-2</v>
      </c>
      <c r="AZ36">
        <v>7.0325900514579806E-2</v>
      </c>
      <c r="BA36">
        <v>6.2540858574852906E-2</v>
      </c>
      <c r="BB36">
        <v>3.2935364347468099E-3</v>
      </c>
      <c r="BC36">
        <v>8.1929904415111495E-3</v>
      </c>
      <c r="BD36">
        <v>6.2259800153727902E-2</v>
      </c>
      <c r="BE36">
        <v>7.4208614426569799E-2</v>
      </c>
      <c r="BF36">
        <v>3.9943609022556399E-2</v>
      </c>
      <c r="BG36">
        <v>4.6378322042730603E-2</v>
      </c>
      <c r="BH36">
        <v>8.8435374149659907E-2</v>
      </c>
      <c r="BI36">
        <v>0.100770003347841</v>
      </c>
      <c r="BJ36" s="9">
        <v>2.0039638846069199E-2</v>
      </c>
      <c r="BK36" s="9">
        <v>2.8942850134903102E-2</v>
      </c>
      <c r="BL36">
        <v>2.04342273307791E-3</v>
      </c>
      <c r="BM36">
        <v>1.04669887278583E-2</v>
      </c>
      <c r="BN36">
        <v>1.8480492813141699E-3</v>
      </c>
      <c r="BO36">
        <v>8.2758620689655192E-3</v>
      </c>
      <c r="BP36">
        <v>3.3832769453842398E-3</v>
      </c>
      <c r="BQ36">
        <v>1.3174248073576899E-2</v>
      </c>
      <c r="BR36">
        <v>1.29967508122969E-2</v>
      </c>
      <c r="BS36">
        <v>4.9891540130151801E-3</v>
      </c>
      <c r="BT36">
        <v>9.1497005988024002E-2</v>
      </c>
      <c r="BU36">
        <v>0.10350076103500799</v>
      </c>
      <c r="BV36">
        <v>8.4770534931306707E-2</v>
      </c>
      <c r="BW36">
        <v>9.3023255813953501E-2</v>
      </c>
      <c r="BX36">
        <v>1.1653313911143499E-2</v>
      </c>
    </row>
    <row r="37" spans="5:76" s="19" customFormat="1" x14ac:dyDescent="0.25">
      <c r="E37" s="19">
        <v>35</v>
      </c>
      <c r="F37" s="19">
        <v>9.5913385143141697E-2</v>
      </c>
      <c r="G37" s="19">
        <v>-33.5227680466515</v>
      </c>
      <c r="H37" s="19">
        <v>-1723.3862574217301</v>
      </c>
      <c r="I37" s="23">
        <f>-Table136[[#This Row],[Eigen]]/SQRT(Table136[[#This Row],[Eigen]]^2+(Table136[[#This Row],[omega]]/(2*PI()))^2)</f>
        <v>0.12131583520966729</v>
      </c>
      <c r="L37" s="24" t="s">
        <v>32</v>
      </c>
      <c r="M37" s="19">
        <v>5.4505669385319297E-2</v>
      </c>
      <c r="N37" s="19">
        <v>3.4903713892709798E-2</v>
      </c>
      <c r="O37" s="19">
        <v>2.6954177897574101E-2</v>
      </c>
      <c r="P37" s="19">
        <v>1.26691621076879E-2</v>
      </c>
      <c r="Q37" s="19">
        <v>3.4466327827191903E-2</v>
      </c>
      <c r="R37" s="19">
        <v>9.33406113537118E-2</v>
      </c>
      <c r="S37" s="19">
        <v>9.4579646017699096E-2</v>
      </c>
      <c r="T37" s="19">
        <v>2.6883686905632798E-2</v>
      </c>
      <c r="U37" s="19">
        <v>7.0762302991315496E-3</v>
      </c>
      <c r="V37" s="19">
        <v>9.6370061034371996E-4</v>
      </c>
      <c r="W37" s="19">
        <v>4.9007889074826699E-2</v>
      </c>
      <c r="X37" s="19">
        <v>6.45229532473027E-2</v>
      </c>
      <c r="Y37" s="19">
        <v>2.97102786491973E-2</v>
      </c>
      <c r="Z37" s="19">
        <v>7.0929493965699794E-2</v>
      </c>
      <c r="AA37" s="19">
        <v>6.3636363636363602E-2</v>
      </c>
      <c r="AB37" s="19">
        <v>3.8800000000000001E-2</v>
      </c>
      <c r="AC37" s="19">
        <v>4.44662095984329E-2</v>
      </c>
      <c r="AD37" s="19">
        <v>8.2162735223959699E-3</v>
      </c>
      <c r="AE37" s="19">
        <v>2.0927467300832302E-2</v>
      </c>
      <c r="AF37" s="19">
        <v>8.0763875074597202E-2</v>
      </c>
      <c r="AG37" s="19">
        <v>6.6652780670693607E-2</v>
      </c>
      <c r="AH37" s="19">
        <v>1.07692307692308E-2</v>
      </c>
      <c r="AI37" s="19">
        <v>4.6443412368614E-3</v>
      </c>
      <c r="AJ37" s="19">
        <v>2.2416498542927599E-3</v>
      </c>
      <c r="AK37" s="19">
        <v>7.2463768115942004E-3</v>
      </c>
      <c r="AL37" s="19">
        <v>2.1097046413502099E-3</v>
      </c>
      <c r="AM37" s="19">
        <v>5.9159929008085197E-4</v>
      </c>
      <c r="AN37" s="19">
        <v>1.0241545893719801E-2</v>
      </c>
      <c r="AO37" s="19">
        <v>3.3160621761658001E-3</v>
      </c>
      <c r="AP37" s="19">
        <v>3.5494115449280798E-3</v>
      </c>
      <c r="AQ37" s="19">
        <v>3.92392392392392E-2</v>
      </c>
      <c r="AR37" s="19">
        <v>2.1217479161404401E-2</v>
      </c>
      <c r="AS37" s="19">
        <v>9.75E-3</v>
      </c>
      <c r="AT37" s="19">
        <v>2.8936340051885799E-2</v>
      </c>
      <c r="AU37" s="19">
        <v>3.32867783985102E-2</v>
      </c>
      <c r="AV37" s="19">
        <v>6.89511073965734E-3</v>
      </c>
      <c r="AW37" s="19">
        <v>7.8616352201257896E-3</v>
      </c>
      <c r="AX37" s="19">
        <v>7.0257611241217799E-3</v>
      </c>
      <c r="AY37" s="19">
        <v>8.3452551263710102E-3</v>
      </c>
      <c r="AZ37" s="19">
        <v>7.5961774074981602E-3</v>
      </c>
      <c r="BA37" s="19">
        <v>7.40902157332752E-3</v>
      </c>
      <c r="BB37" s="19">
        <v>6.9987649238369698E-3</v>
      </c>
      <c r="BC37" s="19">
        <v>7.9654073736913997E-3</v>
      </c>
      <c r="BD37" s="19">
        <v>3.3307712016397702E-3</v>
      </c>
      <c r="BE37" s="19">
        <v>2.3352361183186301E-3</v>
      </c>
      <c r="BF37" s="19">
        <v>3.0545112781954899E-3</v>
      </c>
      <c r="BG37" s="19">
        <v>4.4293903074518002E-3</v>
      </c>
      <c r="BH37" s="19">
        <v>2.3809523809523799E-3</v>
      </c>
      <c r="BI37" s="19">
        <v>2.34348844994978E-3</v>
      </c>
      <c r="BJ37" s="19">
        <v>2.86280554943845E-3</v>
      </c>
      <c r="BK37" s="19">
        <v>3.6791758646063299E-3</v>
      </c>
      <c r="BL37" s="19">
        <v>1.02171136653895E-3</v>
      </c>
      <c r="BM37" s="19">
        <v>8.0515297906602298E-4</v>
      </c>
      <c r="BN37" s="19">
        <v>2.05338809034908E-3</v>
      </c>
      <c r="BO37" s="19">
        <v>3.4482758620689698E-3</v>
      </c>
      <c r="BP37" s="19">
        <v>5.5582406959883996E-3</v>
      </c>
      <c r="BQ37" s="19">
        <v>3.9771314939100197E-3</v>
      </c>
      <c r="BR37" s="19">
        <v>3.7490627343164198E-3</v>
      </c>
      <c r="BS37" s="19">
        <v>3.9045553145336202E-3</v>
      </c>
      <c r="BT37" s="19">
        <v>2.8742514970059902E-3</v>
      </c>
      <c r="BU37" s="19">
        <v>4.5662100456621002E-3</v>
      </c>
      <c r="BV37" s="19">
        <v>5.2616194095293804E-3</v>
      </c>
      <c r="BW37" s="19">
        <v>7.3012439156300698E-3</v>
      </c>
      <c r="BX37" s="19">
        <v>2.4277737314882301E-3</v>
      </c>
    </row>
    <row r="38" spans="5:76" x14ac:dyDescent="0.25">
      <c r="E38">
        <v>36</v>
      </c>
      <c r="F38">
        <v>9.5913385143143695E-2</v>
      </c>
      <c r="G38">
        <v>-39.6235415156127</v>
      </c>
      <c r="H38">
        <v>-1713.50548078472</v>
      </c>
      <c r="I38" s="16">
        <f>-Table136[[#This Row],[Eigen]]/SQRT(Table136[[#This Row],[Eigen]]^2+(Table136[[#This Row],[omega]]/(2*PI()))^2)</f>
        <v>0.1437842519462304</v>
      </c>
      <c r="L38" s="1" t="s">
        <v>33</v>
      </c>
      <c r="M38">
        <v>4.3564750348120199E-2</v>
      </c>
      <c r="N38">
        <v>2.7338376891334198E-2</v>
      </c>
      <c r="O38">
        <v>1.41958670260557E-2</v>
      </c>
      <c r="P38">
        <v>7.4863230636337498E-3</v>
      </c>
      <c r="Q38">
        <v>2.0171537484116899E-2</v>
      </c>
      <c r="R38">
        <v>0.11217248908296901</v>
      </c>
      <c r="S38">
        <v>8.6283185840708002E-2</v>
      </c>
      <c r="T38">
        <v>1.40819312362838E-2</v>
      </c>
      <c r="U38">
        <v>9.6494049533612104E-4</v>
      </c>
      <c r="V38">
        <v>7.3883713459685198E-3</v>
      </c>
      <c r="W38">
        <v>3.6815682524503901E-2</v>
      </c>
      <c r="X38">
        <v>3.1097947958536099E-2</v>
      </c>
      <c r="Y38">
        <v>1.1994832995017499E-2</v>
      </c>
      <c r="Z38" s="9">
        <v>5.1873809019690902E-2</v>
      </c>
      <c r="AA38" s="9">
        <v>5.8467023172905502E-2</v>
      </c>
      <c r="AB38">
        <v>4.36E-2</v>
      </c>
      <c r="AC38">
        <v>4.7796278158668E-2</v>
      </c>
      <c r="AD38">
        <v>6.8910681155579098E-3</v>
      </c>
      <c r="AE38">
        <v>9.7502972651605201E-3</v>
      </c>
      <c r="AF38" s="19">
        <v>7.7581062263775605E-2</v>
      </c>
      <c r="AG38">
        <v>6.08206623620079E-2</v>
      </c>
      <c r="AH38">
        <v>8.7179487179487192E-3</v>
      </c>
      <c r="AI38" s="18">
        <v>7.33317037399169E-3</v>
      </c>
      <c r="AJ38" s="18">
        <v>1.7933198834342099E-3</v>
      </c>
      <c r="AK38">
        <v>1.58514492753623E-3</v>
      </c>
      <c r="AL38">
        <v>5.0632911392405099E-3</v>
      </c>
      <c r="AM38">
        <v>1.24235850916979E-2</v>
      </c>
      <c r="AN38">
        <v>1.29468599033816E-2</v>
      </c>
      <c r="AO38">
        <v>1.05699481865285E-2</v>
      </c>
      <c r="AP38" s="9">
        <v>2.8021670091537502E-3</v>
      </c>
      <c r="AQ38">
        <v>1.04104104104104E-2</v>
      </c>
      <c r="AR38">
        <v>1.33872189946956E-2</v>
      </c>
      <c r="AS38">
        <v>1.0500000000000001E-2</v>
      </c>
      <c r="AT38" s="9">
        <v>2.3947315905008999E-2</v>
      </c>
      <c r="AU38">
        <v>2.3743016759776501E-2</v>
      </c>
      <c r="AV38">
        <v>4.1788549937317199E-4</v>
      </c>
      <c r="AW38">
        <v>2.2461814914645099E-4</v>
      </c>
      <c r="AX38">
        <v>2.34192037470726E-4</v>
      </c>
      <c r="AY38">
        <v>2.3843586075345701E-4</v>
      </c>
      <c r="AZ38">
        <v>2.4503798088703802E-4</v>
      </c>
      <c r="BA38">
        <v>4.35824798431031E-4</v>
      </c>
      <c r="BB38">
        <v>2.05846027171676E-4</v>
      </c>
      <c r="BC38">
        <v>4.5516613563950799E-4</v>
      </c>
      <c r="BD38">
        <v>0</v>
      </c>
      <c r="BE38">
        <v>0</v>
      </c>
      <c r="BF38">
        <v>0</v>
      </c>
      <c r="BG38">
        <v>2.6055237102657599E-4</v>
      </c>
      <c r="BH38">
        <v>0</v>
      </c>
      <c r="BI38">
        <v>0</v>
      </c>
      <c r="BJ38" s="9">
        <v>0</v>
      </c>
      <c r="BK38" s="9">
        <v>0</v>
      </c>
      <c r="BL38">
        <v>0</v>
      </c>
      <c r="BM38">
        <v>0</v>
      </c>
      <c r="BN38">
        <v>2.05338809034908E-4</v>
      </c>
      <c r="BO38">
        <v>0</v>
      </c>
      <c r="BP38">
        <v>2.4166263895601699E-4</v>
      </c>
      <c r="BQ38">
        <v>2.4857071836937602E-4</v>
      </c>
      <c r="BR38">
        <v>0</v>
      </c>
      <c r="BS38">
        <v>2.16919739696312E-4</v>
      </c>
      <c r="BT38">
        <v>0</v>
      </c>
      <c r="BU38">
        <v>2.53678335870117E-4</v>
      </c>
      <c r="BV38">
        <v>2.92312189418299E-4</v>
      </c>
      <c r="BW38">
        <v>2.7041644131963198E-4</v>
      </c>
      <c r="BX38">
        <v>0</v>
      </c>
    </row>
    <row r="39" spans="5:76" x14ac:dyDescent="0.25">
      <c r="E39">
        <v>27</v>
      </c>
      <c r="F39">
        <v>7.4238959413369707E-2</v>
      </c>
      <c r="G39">
        <v>-39.623541515613603</v>
      </c>
      <c r="H39">
        <v>1713.50548078472</v>
      </c>
      <c r="I39" s="16">
        <f>-Table136[[#This Row],[Eigen]]/SQRT(Table136[[#This Row],[Eigen]]^2+(Table136[[#This Row],[omega]]/(2*PI()))^2)</f>
        <v>0.14378425194623362</v>
      </c>
      <c r="L39" s="1" t="s">
        <v>34</v>
      </c>
      <c r="M39">
        <v>7.3602546250248696E-3</v>
      </c>
      <c r="N39">
        <v>8.4250343878954602E-3</v>
      </c>
      <c r="O39">
        <v>6.2893081761006301E-3</v>
      </c>
      <c r="P39">
        <v>1.1517420097898099E-3</v>
      </c>
      <c r="Q39">
        <v>2.5412960609911099E-3</v>
      </c>
      <c r="R39">
        <v>8.7882096069869006E-2</v>
      </c>
      <c r="S39">
        <v>0.10453539823008801</v>
      </c>
      <c r="T39">
        <v>2.1945866861740999E-3</v>
      </c>
      <c r="U39">
        <v>0.110968156963654</v>
      </c>
      <c r="V39">
        <v>0.11146803726309</v>
      </c>
      <c r="W39">
        <v>6.9328233325364596E-3</v>
      </c>
      <c r="X39">
        <v>4.4425639940765798E-3</v>
      </c>
      <c r="Y39">
        <v>1.3286584240634799E-2</v>
      </c>
      <c r="Z39" s="9">
        <v>6.3095490154562797E-2</v>
      </c>
      <c r="AA39" s="9">
        <v>4.1354723707664902E-2</v>
      </c>
      <c r="AB39">
        <v>4.36E-2</v>
      </c>
      <c r="AC39">
        <v>4.0352595494613099E-2</v>
      </c>
      <c r="AD39">
        <v>5.03578054598463E-3</v>
      </c>
      <c r="AE39">
        <v>1.90249702734839E-3</v>
      </c>
      <c r="AF39" s="19">
        <v>2.2677541277103599E-2</v>
      </c>
      <c r="AG39">
        <v>2.10372838991877E-2</v>
      </c>
      <c r="AH39">
        <v>2.5641025641025598E-4</v>
      </c>
      <c r="AI39" s="18">
        <v>6.3554143241261298E-3</v>
      </c>
      <c r="AJ39" s="18">
        <v>6.9491145483075497E-3</v>
      </c>
      <c r="AK39">
        <v>1.10960144927536E-2</v>
      </c>
      <c r="AL39">
        <v>2.5738396624472599E-2</v>
      </c>
      <c r="AM39">
        <v>4.0228751725497898E-2</v>
      </c>
      <c r="AN39">
        <v>5.0434782608695702E-2</v>
      </c>
      <c r="AO39">
        <v>2.9637305699481899E-2</v>
      </c>
      <c r="AP39" s="9">
        <v>8.7801232953483993E-3</v>
      </c>
      <c r="AQ39">
        <v>1.04104104104104E-2</v>
      </c>
      <c r="AR39">
        <v>7.5776711290729999E-3</v>
      </c>
      <c r="AS39">
        <v>7.5000000000000002E-4</v>
      </c>
      <c r="AT39" s="9">
        <v>3.6719217721013803E-2</v>
      </c>
      <c r="AU39">
        <v>4.7951582867783997E-2</v>
      </c>
      <c r="AV39">
        <v>1.50438779774342E-2</v>
      </c>
      <c r="AW39">
        <v>1.4824797843665799E-2</v>
      </c>
      <c r="AX39">
        <v>1.5690866510538599E-2</v>
      </c>
      <c r="AY39">
        <v>1.4067715784454E-2</v>
      </c>
      <c r="AZ39">
        <v>1.32320509679E-2</v>
      </c>
      <c r="BA39">
        <v>1.74329919372412E-2</v>
      </c>
      <c r="BB39">
        <v>1.39975298476739E-2</v>
      </c>
      <c r="BC39">
        <v>1.6841147018661799E-2</v>
      </c>
      <c r="BD39">
        <v>2.56213169356905E-4</v>
      </c>
      <c r="BE39">
        <v>7.78412039439544E-4</v>
      </c>
      <c r="BF39">
        <v>2.11466165413534E-3</v>
      </c>
      <c r="BG39">
        <v>1.82386659718603E-3</v>
      </c>
      <c r="BH39">
        <v>1.70068027210884E-3</v>
      </c>
      <c r="BI39">
        <v>6.6956812855708105E-4</v>
      </c>
      <c r="BJ39" s="9">
        <v>6.6064743448579597E-4</v>
      </c>
      <c r="BK39" s="9">
        <v>1.47167034584253E-3</v>
      </c>
      <c r="BL39">
        <v>1.53256704980843E-3</v>
      </c>
      <c r="BM39">
        <v>2.0128824476650601E-3</v>
      </c>
      <c r="BN39">
        <v>4.31211498973306E-3</v>
      </c>
      <c r="BO39">
        <v>5.9770114942528704E-3</v>
      </c>
      <c r="BP39">
        <v>8.9415176413726507E-3</v>
      </c>
      <c r="BQ39">
        <v>7.7056922694506598E-3</v>
      </c>
      <c r="BR39">
        <v>5.7485628592851799E-3</v>
      </c>
      <c r="BS39">
        <v>6.9414316702819997E-3</v>
      </c>
      <c r="BT39">
        <v>4.7904191616766499E-4</v>
      </c>
      <c r="BU39">
        <v>7.6103500761035003E-4</v>
      </c>
      <c r="BV39">
        <v>2.0461853259280899E-3</v>
      </c>
      <c r="BW39">
        <v>2.1633315305570602E-3</v>
      </c>
      <c r="BX39">
        <v>4.6127700898276301E-3</v>
      </c>
    </row>
    <row r="40" spans="5:76" x14ac:dyDescent="0.25">
      <c r="E40">
        <v>46</v>
      </c>
      <c r="F40">
        <v>0.155475259679069</v>
      </c>
      <c r="G40">
        <v>-7.6356671824259497</v>
      </c>
      <c r="H40">
        <v>-313.14583235368798</v>
      </c>
      <c r="I40" s="16">
        <f>-Table136[[#This Row],[Eigen]]/SQRT(Table136[[#This Row],[Eigen]]^2+(Table136[[#This Row],[omega]]/(2*PI()))^2)</f>
        <v>0.15144053010276179</v>
      </c>
      <c r="L40" s="1" t="s">
        <v>35</v>
      </c>
      <c r="M40">
        <v>1.9892580067634798E-3</v>
      </c>
      <c r="N40">
        <v>2.40715268225585E-3</v>
      </c>
      <c r="O40">
        <v>1.9766397124887699E-3</v>
      </c>
      <c r="P40">
        <v>8.6380650734235503E-4</v>
      </c>
      <c r="Q40">
        <v>2.2236340533672199E-3</v>
      </c>
      <c r="R40">
        <v>7.8056768558951994E-2</v>
      </c>
      <c r="S40">
        <v>9.9004424778761105E-2</v>
      </c>
      <c r="T40">
        <v>1.28017556693489E-3</v>
      </c>
      <c r="U40">
        <v>0.119652621421679</v>
      </c>
      <c r="V40">
        <v>0.11917764214583999</v>
      </c>
      <c r="W40">
        <v>1.6734401147501801E-3</v>
      </c>
      <c r="X40">
        <v>4.6541146604611797E-3</v>
      </c>
      <c r="Y40">
        <v>1.6054622624100401E-2</v>
      </c>
      <c r="Z40" s="9">
        <v>6.3518949820029605E-2</v>
      </c>
      <c r="AA40" s="9">
        <v>4.7058823529411799E-2</v>
      </c>
      <c r="AB40">
        <v>4.5600000000000002E-2</v>
      </c>
      <c r="AC40">
        <v>4.15279138099902E-2</v>
      </c>
      <c r="AD40">
        <v>5.03578054598463E-3</v>
      </c>
      <c r="AE40">
        <v>4.2806183115338898E-3</v>
      </c>
      <c r="AF40" s="19">
        <v>1.92958026656057E-2</v>
      </c>
      <c r="AG40">
        <v>2.2287023536763199E-2</v>
      </c>
      <c r="AH40">
        <v>1.02564102564103E-3</v>
      </c>
      <c r="AI40" s="18">
        <v>2.4443901246639001E-3</v>
      </c>
      <c r="AJ40" s="18">
        <v>5.15579466487335E-3</v>
      </c>
      <c r="AK40">
        <v>1.0190217391304299E-2</v>
      </c>
      <c r="AL40">
        <v>2.4050632911392401E-2</v>
      </c>
      <c r="AM40">
        <v>3.7665154801814198E-2</v>
      </c>
      <c r="AN40">
        <v>4.7149758454106301E-2</v>
      </c>
      <c r="AO40">
        <v>2.7979274611398999E-2</v>
      </c>
      <c r="AP40" s="9">
        <v>8.4065010274612401E-3</v>
      </c>
      <c r="AQ40">
        <v>6.4064064064064102E-3</v>
      </c>
      <c r="AR40">
        <v>4.0414246021722696E-3</v>
      </c>
      <c r="AS40">
        <v>2E-3</v>
      </c>
      <c r="AT40" s="9">
        <v>3.3725803232887597E-2</v>
      </c>
      <c r="AU40">
        <v>4.4459962756052199E-2</v>
      </c>
      <c r="AV40">
        <v>1.0447137484329301E-3</v>
      </c>
      <c r="AW40">
        <v>1.12309074573226E-3</v>
      </c>
      <c r="AX40">
        <v>1.17096018735363E-3</v>
      </c>
      <c r="AY40">
        <v>9.5374344301382902E-4</v>
      </c>
      <c r="AZ40">
        <v>9.8015192354814992E-4</v>
      </c>
      <c r="BA40">
        <v>1.08956199607758E-3</v>
      </c>
      <c r="BB40">
        <v>1.02923013585838E-3</v>
      </c>
      <c r="BC40">
        <v>1.1379153390987701E-3</v>
      </c>
      <c r="BD40">
        <v>0</v>
      </c>
      <c r="BE40">
        <v>0</v>
      </c>
      <c r="BF40">
        <v>2.3496240601503799E-4</v>
      </c>
      <c r="BG40">
        <v>2.6055237102657599E-4</v>
      </c>
      <c r="BH40">
        <v>0</v>
      </c>
      <c r="BI40">
        <v>0</v>
      </c>
      <c r="BJ40" s="9">
        <v>0</v>
      </c>
      <c r="BK40" s="9">
        <v>0</v>
      </c>
      <c r="BL40">
        <v>0</v>
      </c>
      <c r="BM40">
        <v>0</v>
      </c>
      <c r="BN40">
        <v>2.05338809034908E-4</v>
      </c>
      <c r="BO40">
        <v>4.5977011494252899E-4</v>
      </c>
      <c r="BP40">
        <v>4.8332527791203502E-4</v>
      </c>
      <c r="BQ40">
        <v>4.9714143673875203E-4</v>
      </c>
      <c r="BR40">
        <v>2.4993751562109502E-4</v>
      </c>
      <c r="BS40">
        <v>4.3383947939262498E-4</v>
      </c>
      <c r="BT40">
        <v>0</v>
      </c>
      <c r="BU40">
        <v>0</v>
      </c>
      <c r="BV40">
        <v>2.92312189418299E-4</v>
      </c>
      <c r="BW40">
        <v>2.7041644131963198E-4</v>
      </c>
      <c r="BX40">
        <v>2.4277737314882299E-4</v>
      </c>
    </row>
    <row r="41" spans="5:76" x14ac:dyDescent="0.25">
      <c r="E41">
        <v>42</v>
      </c>
      <c r="F41">
        <v>0.116579211944217</v>
      </c>
      <c r="G41">
        <v>-7.6356671824261104</v>
      </c>
      <c r="H41">
        <v>313.14583235368798</v>
      </c>
      <c r="I41" s="16">
        <f>-Table136[[#This Row],[Eigen]]/SQRT(Table136[[#This Row],[Eigen]]^2+(Table136[[#This Row],[omega]]/(2*PI()))^2)</f>
        <v>0.1514405301027649</v>
      </c>
      <c r="L41" s="1" t="s">
        <v>36</v>
      </c>
      <c r="M41">
        <v>4.9731450169086897E-3</v>
      </c>
      <c r="N41">
        <v>2.23521320495186E-3</v>
      </c>
      <c r="O41">
        <v>3.9532794249775398E-3</v>
      </c>
      <c r="P41">
        <v>1.7276130146847101E-3</v>
      </c>
      <c r="Q41">
        <v>3.0177890724269402E-3</v>
      </c>
      <c r="R41">
        <v>0.10180131004366801</v>
      </c>
      <c r="S41">
        <v>8.2134955752212399E-2</v>
      </c>
      <c r="T41">
        <v>3.4747622531090001E-3</v>
      </c>
      <c r="U41">
        <v>0.11611450627211301</v>
      </c>
      <c r="V41">
        <v>0.115322839704465</v>
      </c>
      <c r="W41">
        <v>8.3672005737508992E-3</v>
      </c>
      <c r="X41">
        <v>7.4042733234609701E-3</v>
      </c>
      <c r="Y41">
        <v>1.34711201328658E-2</v>
      </c>
      <c r="Z41" s="9">
        <v>5.9496082998094398E-2</v>
      </c>
      <c r="AA41" s="9">
        <v>4.8306595365418897E-2</v>
      </c>
      <c r="AB41">
        <v>4.0599999999999997E-2</v>
      </c>
      <c r="AC41">
        <v>4.3486777668952002E-2</v>
      </c>
      <c r="AD41">
        <v>7.6861913596607502E-3</v>
      </c>
      <c r="AE41">
        <v>6.4209274673008299E-3</v>
      </c>
      <c r="AF41" s="19">
        <v>1.92958026656057E-2</v>
      </c>
      <c r="AG41">
        <v>2.10372838991877E-2</v>
      </c>
      <c r="AH41">
        <v>7.6923076923076901E-4</v>
      </c>
      <c r="AI41" s="18">
        <v>3.6665851869958398E-3</v>
      </c>
      <c r="AJ41" s="18">
        <v>6.7249495628782796E-3</v>
      </c>
      <c r="AK41">
        <v>1.0643115942029E-2</v>
      </c>
      <c r="AL41">
        <v>2.53164556962025E-2</v>
      </c>
      <c r="AM41">
        <v>3.84539538552554E-2</v>
      </c>
      <c r="AN41">
        <v>4.9855072463768101E-2</v>
      </c>
      <c r="AO41">
        <v>2.8601036269429999E-2</v>
      </c>
      <c r="AP41" s="9">
        <v>9.7141789650663207E-3</v>
      </c>
      <c r="AQ41">
        <v>1.12112112112112E-2</v>
      </c>
      <c r="AR41">
        <v>5.0517807527153298E-3</v>
      </c>
      <c r="AS41">
        <v>1.75E-3</v>
      </c>
      <c r="AT41" s="9">
        <v>3.3127120335262397E-2</v>
      </c>
      <c r="AU41">
        <v>4.3761638733705803E-2</v>
      </c>
      <c r="AV41">
        <v>2.08942749686586E-4</v>
      </c>
      <c r="AW41">
        <v>2.2461814914645099E-4</v>
      </c>
      <c r="AX41">
        <v>2.34192037470726E-4</v>
      </c>
      <c r="AY41">
        <v>7.1530758226037196E-4</v>
      </c>
      <c r="AZ41">
        <v>4.9007596177407496E-4</v>
      </c>
      <c r="BA41">
        <v>4.35824798431031E-4</v>
      </c>
      <c r="BB41">
        <v>2.05846027171676E-4</v>
      </c>
      <c r="BC41">
        <v>2.27583067819754E-4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9">
        <v>2.2021581149526501E-4</v>
      </c>
      <c r="BK41" s="9">
        <v>2.4527839097375498E-4</v>
      </c>
      <c r="BL41">
        <v>2.55427841634738E-4</v>
      </c>
      <c r="BM41">
        <v>4.02576489533011E-4</v>
      </c>
      <c r="BN41">
        <v>4.1067761806981503E-4</v>
      </c>
      <c r="BO41">
        <v>2.2988505747126401E-4</v>
      </c>
      <c r="BP41">
        <v>2.4166263895601699E-4</v>
      </c>
      <c r="BQ41">
        <v>2.4857071836937602E-4</v>
      </c>
      <c r="BR41">
        <v>2.4993751562109502E-4</v>
      </c>
      <c r="BS41">
        <v>4.3383947939262498E-4</v>
      </c>
      <c r="BT41">
        <v>2.3952095808383201E-4</v>
      </c>
      <c r="BU41">
        <v>2.53678335870117E-4</v>
      </c>
      <c r="BV41">
        <v>0</v>
      </c>
      <c r="BW41">
        <v>0</v>
      </c>
      <c r="BX41">
        <v>0</v>
      </c>
    </row>
    <row r="42" spans="5:76" x14ac:dyDescent="0.25">
      <c r="E42">
        <v>47</v>
      </c>
      <c r="F42">
        <v>1</v>
      </c>
      <c r="G42">
        <v>-10.4258371114474</v>
      </c>
      <c r="H42" s="4">
        <v>-307.51406165599798</v>
      </c>
      <c r="I42" s="16">
        <f>-Table136[[#This Row],[Eigen]]/SQRT(Table136[[#This Row],[Eigen]]^2+(Table136[[#This Row],[omega]]/(2*PI()))^2)</f>
        <v>0.20834784344136617</v>
      </c>
      <c r="L42" s="1" t="s">
        <v>37</v>
      </c>
      <c r="M42">
        <v>2.4467873483190801E-2</v>
      </c>
      <c r="N42">
        <v>2.90577716643741E-2</v>
      </c>
      <c r="O42">
        <v>1.94070080862534E-2</v>
      </c>
      <c r="P42">
        <v>2.8793550244745202E-3</v>
      </c>
      <c r="Q42">
        <v>6.9885641677255401E-3</v>
      </c>
      <c r="R42">
        <v>0.103984716157205</v>
      </c>
      <c r="S42">
        <v>9.4579646017699096E-2</v>
      </c>
      <c r="T42">
        <v>5.6693489392831004E-3</v>
      </c>
      <c r="U42">
        <v>0.107751688645867</v>
      </c>
      <c r="V42">
        <v>0.10632830067459</v>
      </c>
      <c r="W42">
        <v>1.0996892182644E-2</v>
      </c>
      <c r="X42">
        <v>1.45969959805373E-2</v>
      </c>
      <c r="Y42">
        <v>2.1959771175493598E-2</v>
      </c>
      <c r="Z42" s="9">
        <v>4.6792293034088502E-2</v>
      </c>
      <c r="AA42" s="9">
        <v>4.3850267379679203E-2</v>
      </c>
      <c r="AB42">
        <v>4.4400000000000002E-2</v>
      </c>
      <c r="AC42">
        <v>4.4270323212536697E-2</v>
      </c>
      <c r="AD42">
        <v>8.4813146037635793E-3</v>
      </c>
      <c r="AE42">
        <v>6.1831153388822802E-3</v>
      </c>
      <c r="AF42" s="19">
        <v>1.59140640541078E-2</v>
      </c>
      <c r="AG42">
        <v>2.5203082691106E-2</v>
      </c>
      <c r="AH42">
        <v>5.1282051282051304E-4</v>
      </c>
      <c r="AI42" s="18">
        <v>9.0442434612564206E-3</v>
      </c>
      <c r="AJ42" s="18">
        <v>1.52432190091908E-2</v>
      </c>
      <c r="AK42">
        <v>1.0190217391304299E-2</v>
      </c>
      <c r="AL42">
        <v>2.7848101265822801E-2</v>
      </c>
      <c r="AM42">
        <v>4.0425951488858199E-2</v>
      </c>
      <c r="AN42">
        <v>5.0821256038647303E-2</v>
      </c>
      <c r="AO42">
        <v>3.0880829015543999E-2</v>
      </c>
      <c r="AP42" s="9">
        <v>1.1021856902671399E-2</v>
      </c>
      <c r="AQ42">
        <v>4.0040040040039996E-3</v>
      </c>
      <c r="AR42">
        <v>8.5880272796160697E-3</v>
      </c>
      <c r="AS42">
        <v>5.0000000000000001E-3</v>
      </c>
      <c r="AT42" s="9">
        <v>3.5721412891638403E-2</v>
      </c>
      <c r="AU42">
        <v>4.7486033519553099E-2</v>
      </c>
      <c r="AV42">
        <v>4.0117007939824499E-2</v>
      </c>
      <c r="AW42">
        <v>3.9083557951482502E-2</v>
      </c>
      <c r="AX42">
        <v>4.1686182669789199E-2</v>
      </c>
      <c r="AY42">
        <v>3.7434430138292799E-2</v>
      </c>
      <c r="AZ42">
        <v>3.5285469247733403E-2</v>
      </c>
      <c r="BA42">
        <v>4.6415341032904803E-2</v>
      </c>
      <c r="BB42">
        <v>3.7669822972416597E-2</v>
      </c>
      <c r="BC42">
        <v>4.4606281292671801E-2</v>
      </c>
      <c r="BD42">
        <v>7.6863950807071495E-4</v>
      </c>
      <c r="BE42">
        <v>2.3352361183186301E-3</v>
      </c>
      <c r="BF42">
        <v>5.4041353383458704E-3</v>
      </c>
      <c r="BG42">
        <v>4.9504950495049497E-3</v>
      </c>
      <c r="BH42">
        <v>4.0816326530612197E-3</v>
      </c>
      <c r="BI42">
        <v>2.34348844994978E-3</v>
      </c>
      <c r="BJ42" s="9">
        <v>1.54151068046686E-3</v>
      </c>
      <c r="BK42" s="9">
        <v>3.9244542555800796E-3</v>
      </c>
      <c r="BL42">
        <v>2.04342273307791E-3</v>
      </c>
      <c r="BM42">
        <v>3.6231884057971002E-3</v>
      </c>
      <c r="BN42">
        <v>1.06776180698152E-2</v>
      </c>
      <c r="BO42">
        <v>1.63218390804598E-2</v>
      </c>
      <c r="BP42">
        <v>2.4166263895601701E-2</v>
      </c>
      <c r="BQ42">
        <v>2.0382798906288802E-2</v>
      </c>
      <c r="BR42">
        <v>1.49962509372657E-2</v>
      </c>
      <c r="BS42">
        <v>1.8655097613882898E-2</v>
      </c>
      <c r="BT42">
        <v>1.1976047904191599E-3</v>
      </c>
      <c r="BU42">
        <v>1.77574835109082E-3</v>
      </c>
      <c r="BV42">
        <v>5.5539315989476803E-3</v>
      </c>
      <c r="BW42">
        <v>5.4083288263926501E-3</v>
      </c>
      <c r="BX42">
        <v>1.26244234037388E-2</v>
      </c>
    </row>
    <row r="43" spans="5:76" x14ac:dyDescent="0.25">
      <c r="E43">
        <v>43</v>
      </c>
      <c r="F43">
        <v>3.9854746255010703E-2</v>
      </c>
      <c r="G43">
        <v>-10.4258371114475</v>
      </c>
      <c r="H43">
        <v>307.51406165599798</v>
      </c>
      <c r="I43" s="16">
        <f>-Table136[[#This Row],[Eigen]]/SQRT(Table136[[#This Row],[Eigen]]^2+(Table136[[#This Row],[omega]]/(2*PI()))^2)</f>
        <v>0.20834784344136809</v>
      </c>
      <c r="L43" s="1" t="s">
        <v>38</v>
      </c>
      <c r="M43">
        <v>3.8591605331211497E-2</v>
      </c>
      <c r="N43">
        <v>3.3184319119669903E-2</v>
      </c>
      <c r="O43">
        <v>7.3674752920036002E-3</v>
      </c>
      <c r="P43">
        <v>3.7431615318168701E-3</v>
      </c>
      <c r="Q43">
        <v>9.0533672172808197E-3</v>
      </c>
      <c r="R43">
        <v>8.2969432314410493E-2</v>
      </c>
      <c r="S43">
        <v>0.111449115044248</v>
      </c>
      <c r="T43">
        <v>6.0351133869787901E-3</v>
      </c>
      <c r="U43">
        <v>9.6494049533612104E-4</v>
      </c>
      <c r="V43">
        <v>7.3883713459685198E-3</v>
      </c>
      <c r="W43">
        <v>1.2670332297394201E-2</v>
      </c>
      <c r="X43">
        <v>2.0943515972075302E-2</v>
      </c>
      <c r="Y43">
        <v>1.6239158516331401E-2</v>
      </c>
      <c r="Z43" s="9">
        <v>6.1825111158162201E-2</v>
      </c>
      <c r="AA43" s="9">
        <v>3.7433155080213901E-2</v>
      </c>
      <c r="AB43">
        <v>4.48E-2</v>
      </c>
      <c r="AC43">
        <v>4.3878550440744402E-2</v>
      </c>
      <c r="AD43">
        <v>8.4813146037635793E-3</v>
      </c>
      <c r="AE43">
        <v>6.4209274673008299E-3</v>
      </c>
      <c r="AF43" s="19">
        <v>5.84841853988462E-2</v>
      </c>
      <c r="AG43">
        <v>7.5609248073318105E-2</v>
      </c>
      <c r="AH43">
        <v>8.4615384615384596E-3</v>
      </c>
      <c r="AI43" s="18">
        <v>3.42214617452945E-3</v>
      </c>
      <c r="AJ43" s="18">
        <v>2.4658148397220399E-3</v>
      </c>
      <c r="AK43">
        <v>3.6231884057971002E-3</v>
      </c>
      <c r="AL43">
        <v>6.9620253164557003E-3</v>
      </c>
      <c r="AM43">
        <v>1.22263853283376E-2</v>
      </c>
      <c r="AN43">
        <v>2.2801932367149801E-2</v>
      </c>
      <c r="AO43">
        <v>1.13989637305699E-2</v>
      </c>
      <c r="AP43" s="9">
        <v>2.0549224733794101E-3</v>
      </c>
      <c r="AQ43">
        <v>9.6096096096096092E-3</v>
      </c>
      <c r="AR43">
        <v>7.5776711290729995E-4</v>
      </c>
      <c r="AS43">
        <v>3.0000000000000001E-3</v>
      </c>
      <c r="AT43" s="9">
        <v>9.1798044302534403E-3</v>
      </c>
      <c r="AU43">
        <v>1.6294227188081899E-2</v>
      </c>
      <c r="AV43">
        <v>6.2682824905975802E-4</v>
      </c>
      <c r="AW43">
        <v>6.7385444743935303E-4</v>
      </c>
      <c r="AX43">
        <v>7.0257611241217799E-4</v>
      </c>
      <c r="AY43">
        <v>7.1530758226037196E-4</v>
      </c>
      <c r="AZ43">
        <v>7.3511394266111303E-4</v>
      </c>
      <c r="BA43">
        <v>6.5373719764654599E-4</v>
      </c>
      <c r="BB43">
        <v>6.1753808151502698E-4</v>
      </c>
      <c r="BC43">
        <v>6.8274920345926297E-4</v>
      </c>
      <c r="BD43">
        <v>2.56213169356905E-4</v>
      </c>
      <c r="BE43">
        <v>0</v>
      </c>
      <c r="BF43">
        <v>2.3496240601503799E-4</v>
      </c>
      <c r="BG43">
        <v>2.6055237102657599E-4</v>
      </c>
      <c r="BH43">
        <v>0</v>
      </c>
      <c r="BI43">
        <v>0</v>
      </c>
      <c r="BJ43" s="9">
        <v>2.2021581149526501E-4</v>
      </c>
      <c r="BK43" s="9">
        <v>2.4527839097375498E-4</v>
      </c>
      <c r="BL43">
        <v>0</v>
      </c>
      <c r="BM43">
        <v>0</v>
      </c>
      <c r="BN43">
        <v>2.05338809034908E-4</v>
      </c>
      <c r="BO43">
        <v>2.2988505747126401E-4</v>
      </c>
      <c r="BP43">
        <v>4.8332527791203502E-4</v>
      </c>
      <c r="BQ43">
        <v>2.4857071836937602E-4</v>
      </c>
      <c r="BR43">
        <v>2.4993751562109502E-4</v>
      </c>
      <c r="BS43">
        <v>4.3383947939262498E-4</v>
      </c>
      <c r="BT43">
        <v>2.3952095808383201E-4</v>
      </c>
      <c r="BU43">
        <v>2.53678335870117E-4</v>
      </c>
      <c r="BV43">
        <v>2.92312189418299E-4</v>
      </c>
      <c r="BW43">
        <v>2.7041644131963198E-4</v>
      </c>
      <c r="BX43">
        <v>2.4277737314882299E-4</v>
      </c>
    </row>
    <row r="44" spans="5:76" x14ac:dyDescent="0.25">
      <c r="E44">
        <v>45</v>
      </c>
      <c r="F44">
        <v>0.155475259679072</v>
      </c>
      <c r="G44">
        <v>-17.918418865415301</v>
      </c>
      <c r="H44">
        <v>-318.41158610542698</v>
      </c>
      <c r="I44" s="16">
        <f>-Table136[[#This Row],[Eigen]]/SQRT(Table136[[#This Row],[Eigen]]^2+(Table136[[#This Row],[omega]]/(2*PI()))^2)</f>
        <v>0.33335767951606354</v>
      </c>
      <c r="L44" s="1" t="s">
        <v>39</v>
      </c>
      <c r="M44">
        <v>5.0129301770439602E-2</v>
      </c>
      <c r="N44">
        <v>3.86863823933975E-2</v>
      </c>
      <c r="O44">
        <v>1.23989218328841E-2</v>
      </c>
      <c r="P44">
        <v>6.3345810538439403E-3</v>
      </c>
      <c r="Q44">
        <v>1.4771283354510801E-2</v>
      </c>
      <c r="R44">
        <v>8.8427947598253301E-2</v>
      </c>
      <c r="S44">
        <v>9.4026548672566407E-2</v>
      </c>
      <c r="T44">
        <v>1.1521580102413999E-2</v>
      </c>
      <c r="U44">
        <v>7.71952396268897E-3</v>
      </c>
      <c r="V44">
        <v>1.6061676839062E-3</v>
      </c>
      <c r="W44">
        <v>2.6775041836002898E-2</v>
      </c>
      <c r="X44">
        <v>2.34821239686905E-2</v>
      </c>
      <c r="Y44">
        <v>2.87875991880421E-2</v>
      </c>
      <c r="Z44" s="9">
        <v>5.37793775142918E-2</v>
      </c>
      <c r="AA44" s="9">
        <v>5.2584670231729101E-2</v>
      </c>
      <c r="AB44">
        <v>4.6399999999999997E-2</v>
      </c>
      <c r="AC44">
        <v>3.7414299706170398E-2</v>
      </c>
      <c r="AD44">
        <v>9.2764378478664197E-3</v>
      </c>
      <c r="AE44">
        <v>6.8965517241379301E-3</v>
      </c>
      <c r="AF44" s="19">
        <v>8.3548836284065994E-2</v>
      </c>
      <c r="AG44">
        <v>6.3111851697563004E-2</v>
      </c>
      <c r="AH44">
        <v>6.9230769230769198E-3</v>
      </c>
      <c r="AI44" s="18">
        <v>5.8665362991933501E-3</v>
      </c>
      <c r="AJ44" s="18">
        <v>3.1383097960098602E-3</v>
      </c>
      <c r="AK44">
        <v>2.9438405797101398E-3</v>
      </c>
      <c r="AL44">
        <v>5.9071729957805904E-3</v>
      </c>
      <c r="AM44">
        <v>1.4592782488660999E-2</v>
      </c>
      <c r="AN44">
        <v>1.6618357487922699E-2</v>
      </c>
      <c r="AO44">
        <v>1.28497409326425E-2</v>
      </c>
      <c r="AP44" s="9">
        <v>1.3076779376050801E-3</v>
      </c>
      <c r="AQ44">
        <v>1.6616616616616599E-2</v>
      </c>
      <c r="AR44">
        <v>1.5155342258146E-2</v>
      </c>
      <c r="AS44">
        <v>7.0000000000000001E-3</v>
      </c>
      <c r="AT44" s="9">
        <v>1.8359608860506901E-2</v>
      </c>
      <c r="AU44">
        <v>1.8854748603352001E-2</v>
      </c>
      <c r="AV44">
        <v>3.3430839949853699E-3</v>
      </c>
      <c r="AW44">
        <v>3.1446540880503099E-3</v>
      </c>
      <c r="AX44">
        <v>3.0444964871194401E-3</v>
      </c>
      <c r="AY44">
        <v>3.5765379113018598E-3</v>
      </c>
      <c r="AZ44">
        <v>3.43053173241853E-3</v>
      </c>
      <c r="BA44">
        <v>3.2686859882327299E-3</v>
      </c>
      <c r="BB44">
        <v>2.8818443804034602E-3</v>
      </c>
      <c r="BC44">
        <v>3.8689121529358202E-3</v>
      </c>
      <c r="BD44">
        <v>1.5372790161414299E-3</v>
      </c>
      <c r="BE44">
        <v>1.0378827192527201E-3</v>
      </c>
      <c r="BF44">
        <v>1.40977443609023E-3</v>
      </c>
      <c r="BG44">
        <v>2.0844189682126101E-3</v>
      </c>
      <c r="BH44">
        <v>1.0204081632653099E-3</v>
      </c>
      <c r="BI44">
        <v>1.0043521928356201E-3</v>
      </c>
      <c r="BJ44" s="9">
        <v>1.1010790574763299E-3</v>
      </c>
      <c r="BK44" s="9">
        <v>1.7169487368162901E-3</v>
      </c>
      <c r="BL44">
        <v>5.1085568326947599E-4</v>
      </c>
      <c r="BM44">
        <v>4.02576489533011E-4</v>
      </c>
      <c r="BN44">
        <v>1.23203285420945E-3</v>
      </c>
      <c r="BO44">
        <v>1.6091954022988499E-3</v>
      </c>
      <c r="BP44">
        <v>2.41662638956017E-3</v>
      </c>
      <c r="BQ44">
        <v>1.73999502858563E-3</v>
      </c>
      <c r="BR44">
        <v>1.7495626093476601E-3</v>
      </c>
      <c r="BS44">
        <v>1.51843817787419E-3</v>
      </c>
      <c r="BT44">
        <v>1.1976047904191599E-3</v>
      </c>
      <c r="BU44">
        <v>2.02942668696093E-3</v>
      </c>
      <c r="BV44">
        <v>2.3384975153463898E-3</v>
      </c>
      <c r="BW44">
        <v>3.2449972958355899E-3</v>
      </c>
      <c r="BX44">
        <v>9.7110949259529003E-4</v>
      </c>
    </row>
    <row r="45" spans="5:76" x14ac:dyDescent="0.25">
      <c r="E45">
        <v>41</v>
      </c>
      <c r="F45">
        <v>0.116579211944218</v>
      </c>
      <c r="G45">
        <v>-17.918418865415401</v>
      </c>
      <c r="H45">
        <v>318.41158610542601</v>
      </c>
      <c r="I45" s="16">
        <f>-Table136[[#This Row],[Eigen]]/SQRT(Table136[[#This Row],[Eigen]]^2+(Table136[[#This Row],[omega]]/(2*PI()))^2)</f>
        <v>0.3333576795160661</v>
      </c>
      <c r="L45" s="1" t="s">
        <v>40</v>
      </c>
      <c r="M45">
        <v>1.39248060473443E-3</v>
      </c>
      <c r="N45">
        <v>1.5474552957359E-2</v>
      </c>
      <c r="O45">
        <v>2.7493261455525601E-2</v>
      </c>
      <c r="P45">
        <v>6.6225165562913899E-3</v>
      </c>
      <c r="Q45">
        <v>2.7318932655654399E-2</v>
      </c>
      <c r="R45">
        <v>4.9126637554585103E-3</v>
      </c>
      <c r="S45">
        <v>1.10619469026549E-3</v>
      </c>
      <c r="T45">
        <v>4.0965618141916599E-2</v>
      </c>
      <c r="U45">
        <v>9.6494049533612104E-4</v>
      </c>
      <c r="V45">
        <v>9.6370061034371996E-4</v>
      </c>
      <c r="W45">
        <v>2.4145350227109699E-2</v>
      </c>
      <c r="X45">
        <v>2.4539877300613501E-2</v>
      </c>
      <c r="Y45">
        <v>3.9490680937442298E-2</v>
      </c>
      <c r="Z45" s="9">
        <v>4.6580563201355099E-3</v>
      </c>
      <c r="AA45" s="9">
        <v>1.6399286987522299E-2</v>
      </c>
      <c r="AB45">
        <v>6.7999999999999996E-3</v>
      </c>
      <c r="AC45">
        <v>6.8560235063663101E-3</v>
      </c>
      <c r="AD45">
        <v>0.102835939570633</v>
      </c>
      <c r="AE45">
        <v>5.1367419738406701E-2</v>
      </c>
      <c r="AF45" s="19">
        <v>1.09409190371991E-2</v>
      </c>
      <c r="AG45">
        <v>1.16642366173714E-2</v>
      </c>
      <c r="AH45">
        <v>1.64102564102564E-2</v>
      </c>
      <c r="AI45" s="18">
        <v>2.3955023221706201E-2</v>
      </c>
      <c r="AJ45" s="18">
        <v>2.57789733243667E-2</v>
      </c>
      <c r="AK45">
        <v>1.38134057971014E-2</v>
      </c>
      <c r="AL45">
        <v>2.06751054852321E-2</v>
      </c>
      <c r="AM45">
        <v>1.28179846184185E-2</v>
      </c>
      <c r="AN45">
        <v>1.5458937198067599E-2</v>
      </c>
      <c r="AO45">
        <v>1.32642487046632E-2</v>
      </c>
      <c r="AP45" s="9">
        <v>6.0153185129833697E-2</v>
      </c>
      <c r="AQ45">
        <v>4.8848848848848797E-2</v>
      </c>
      <c r="AR45">
        <v>1.28820409194241E-2</v>
      </c>
      <c r="AS45">
        <v>0.108</v>
      </c>
      <c r="AT45" s="9">
        <v>2.83376571542606E-2</v>
      </c>
      <c r="AU45">
        <v>4.1899441340782096E-3</v>
      </c>
      <c r="AV45">
        <v>4.5967404931048896E-3</v>
      </c>
      <c r="AW45">
        <v>5.61545372866128E-3</v>
      </c>
      <c r="AX45">
        <v>3.7470725995316198E-3</v>
      </c>
      <c r="AY45">
        <v>3.81497377205532E-3</v>
      </c>
      <c r="AZ45">
        <v>3.18549375153149E-3</v>
      </c>
      <c r="BA45">
        <v>4.5761603835258197E-3</v>
      </c>
      <c r="BB45">
        <v>3.9110745162618402E-3</v>
      </c>
      <c r="BC45">
        <v>4.3240782885753297E-3</v>
      </c>
      <c r="BD45">
        <v>3.0745580322828598E-3</v>
      </c>
      <c r="BE45">
        <v>1.0378827192527201E-3</v>
      </c>
      <c r="BF45">
        <v>1.5507518796992499E-2</v>
      </c>
      <c r="BG45">
        <v>4.6899426784783801E-3</v>
      </c>
      <c r="BH45">
        <v>3.0612244897959199E-3</v>
      </c>
      <c r="BI45">
        <v>1.0043521928356201E-3</v>
      </c>
      <c r="BJ45" s="9">
        <v>1.4314027747192299E-2</v>
      </c>
      <c r="BK45" s="9">
        <v>2.6980623007113098E-3</v>
      </c>
      <c r="BL45">
        <v>0.101915708812261</v>
      </c>
      <c r="BM45">
        <v>1.69082125603865E-2</v>
      </c>
      <c r="BN45">
        <v>7.1252566735112904E-2</v>
      </c>
      <c r="BO45">
        <v>1.26436781609195E-2</v>
      </c>
      <c r="BP45">
        <v>1.0149830836152699E-2</v>
      </c>
      <c r="BQ45">
        <v>1.9885657469550099E-3</v>
      </c>
      <c r="BR45">
        <v>5.9985003749062696E-3</v>
      </c>
      <c r="BS45">
        <v>3.7744034707158397E-2</v>
      </c>
      <c r="BT45">
        <v>2.1556886227544901E-3</v>
      </c>
      <c r="BU45">
        <v>1.01471334348047E-3</v>
      </c>
      <c r="BV45">
        <v>1.75387313650979E-3</v>
      </c>
      <c r="BW45">
        <v>3.5154137371552199E-3</v>
      </c>
      <c r="BX45">
        <v>1.9422189851905801E-3</v>
      </c>
    </row>
    <row r="46" spans="5:76" x14ac:dyDescent="0.25">
      <c r="E46">
        <v>37</v>
      </c>
      <c r="F46">
        <v>3.5618565106582602E-2</v>
      </c>
      <c r="G46">
        <v>-88.789884361982104</v>
      </c>
      <c r="H46">
        <v>1144.0666887945699</v>
      </c>
      <c r="I46" s="16">
        <f>-Table136[[#This Row],[Eigen]]/SQRT(Table136[[#This Row],[Eigen]]^2+(Table136[[#This Row],[omega]]/(2*PI()))^2)</f>
        <v>0.43829796130405368</v>
      </c>
      <c r="L46" s="1" t="s">
        <v>41</v>
      </c>
      <c r="M46">
        <v>6.9624030236721699E-3</v>
      </c>
      <c r="N46">
        <v>9.1127922971114203E-3</v>
      </c>
      <c r="O46">
        <v>2.1563342318059301E-3</v>
      </c>
      <c r="P46">
        <v>1.03656780881083E-2</v>
      </c>
      <c r="Q46">
        <v>2.22363405336722E-2</v>
      </c>
      <c r="R46">
        <v>3.2751091703056802E-3</v>
      </c>
      <c r="S46">
        <v>1.10619469026549E-3</v>
      </c>
      <c r="T46">
        <v>2.0482809070958299E-2</v>
      </c>
      <c r="U46">
        <v>9.6494049533612104E-4</v>
      </c>
      <c r="V46">
        <v>9.6370061034371996E-4</v>
      </c>
      <c r="W46">
        <v>1.8646904135787699E-2</v>
      </c>
      <c r="X46">
        <v>2.3270573302305898E-2</v>
      </c>
      <c r="Y46">
        <v>2.9156670972504201E-2</v>
      </c>
      <c r="Z46" s="9">
        <v>3.5994071564683502E-3</v>
      </c>
      <c r="AA46" s="9">
        <v>1.33689839572193E-2</v>
      </c>
      <c r="AB46">
        <v>6.7999999999999996E-3</v>
      </c>
      <c r="AC46">
        <v>8.8148873653281102E-3</v>
      </c>
      <c r="AD46">
        <v>0.11317254174397</v>
      </c>
      <c r="AE46">
        <v>5.1843043995243802E-2</v>
      </c>
      <c r="AF46" s="19">
        <v>4.7742192162323503E-3</v>
      </c>
      <c r="AG46">
        <v>1.12476567381795E-2</v>
      </c>
      <c r="AH46">
        <v>2.4358974358974401E-2</v>
      </c>
      <c r="AI46" s="18">
        <v>2.4932779271571701E-2</v>
      </c>
      <c r="AJ46" s="18">
        <v>2.6227303295225299E-2</v>
      </c>
      <c r="AK46">
        <v>8.1068840579710102E-2</v>
      </c>
      <c r="AL46">
        <v>1.8987341772151899E-2</v>
      </c>
      <c r="AM46">
        <v>1.1437586274896499E-2</v>
      </c>
      <c r="AN46">
        <v>1.35265700483092E-2</v>
      </c>
      <c r="AO46">
        <v>3.0259067357512898E-2</v>
      </c>
      <c r="AP46" s="9">
        <v>6.6504763683915599E-2</v>
      </c>
      <c r="AQ46">
        <v>1.5215215215215201E-2</v>
      </c>
      <c r="AR46">
        <v>2.5511492801212399E-2</v>
      </c>
      <c r="AS46">
        <v>1.925E-2</v>
      </c>
      <c r="AT46" s="9">
        <v>8.5811215326282199E-3</v>
      </c>
      <c r="AU46">
        <v>1.0474860335195501E-2</v>
      </c>
      <c r="AV46">
        <v>2.5073129962390299E-3</v>
      </c>
      <c r="AW46">
        <v>7.18778077268643E-3</v>
      </c>
      <c r="AX46">
        <v>3.9812646370023397E-3</v>
      </c>
      <c r="AY46">
        <v>3.5765379113018598E-3</v>
      </c>
      <c r="AZ46">
        <v>3.6755697133055601E-3</v>
      </c>
      <c r="BA46">
        <v>4.3582479843103103E-3</v>
      </c>
      <c r="BB46">
        <v>5.9695347879785898E-3</v>
      </c>
      <c r="BC46">
        <v>2.2758306781975402E-3</v>
      </c>
      <c r="BD46">
        <v>3.3307712016397702E-3</v>
      </c>
      <c r="BE46">
        <v>5.1894135962636198E-4</v>
      </c>
      <c r="BF46">
        <v>1.2687969924812E-2</v>
      </c>
      <c r="BG46">
        <v>4.9504950495049497E-3</v>
      </c>
      <c r="BH46">
        <v>3.0612244897959199E-3</v>
      </c>
      <c r="BI46">
        <v>0</v>
      </c>
      <c r="BJ46" s="9">
        <v>1.2332085443734901E-2</v>
      </c>
      <c r="BK46" s="9">
        <v>2.4527839097375501E-3</v>
      </c>
      <c r="BL46">
        <v>8.9144316730523601E-2</v>
      </c>
      <c r="BM46">
        <v>4.8309178743961402E-3</v>
      </c>
      <c r="BN46">
        <v>6.3860369609856305E-2</v>
      </c>
      <c r="BO46">
        <v>6.6666666666666697E-3</v>
      </c>
      <c r="BP46">
        <v>9.4248429192846806E-3</v>
      </c>
      <c r="BQ46">
        <v>4.2257022122793898E-3</v>
      </c>
      <c r="BR46">
        <v>1.17470632341915E-2</v>
      </c>
      <c r="BS46">
        <v>3.7093275488069399E-2</v>
      </c>
      <c r="BT46">
        <v>2.3952095808383199E-3</v>
      </c>
      <c r="BU46">
        <v>1.01471334348047E-3</v>
      </c>
      <c r="BV46">
        <v>2.3384975153463898E-3</v>
      </c>
      <c r="BW46">
        <v>2.1633315305570602E-3</v>
      </c>
      <c r="BX46">
        <v>4.8555474629764497E-3</v>
      </c>
    </row>
    <row r="47" spans="5:76" x14ac:dyDescent="0.25">
      <c r="E47">
        <v>39</v>
      </c>
      <c r="F47">
        <v>3.5618565106581901E-2</v>
      </c>
      <c r="G47">
        <v>-88.789884361986793</v>
      </c>
      <c r="H47">
        <v>-1144.0666887945899</v>
      </c>
      <c r="I47" s="16">
        <f>-Table136[[#This Row],[Eigen]]/SQRT(Table136[[#This Row],[Eigen]]^2+(Table136[[#This Row],[omega]]/(2*PI()))^2)</f>
        <v>0.43829796130406617</v>
      </c>
      <c r="L47" s="1" t="s">
        <v>42</v>
      </c>
      <c r="M47">
        <v>1.5914064054107801E-3</v>
      </c>
      <c r="N47">
        <v>2.7510316368638201E-3</v>
      </c>
      <c r="O47">
        <v>3.0548068283917301E-2</v>
      </c>
      <c r="P47">
        <v>4.4342067376907601E-2</v>
      </c>
      <c r="Q47">
        <v>8.2909783989834798E-2</v>
      </c>
      <c r="R47">
        <v>2.18340611353712E-3</v>
      </c>
      <c r="S47">
        <v>1.9358407079646E-3</v>
      </c>
      <c r="T47">
        <v>8.5223116313094399E-2</v>
      </c>
      <c r="U47">
        <v>1.2865873271148301E-3</v>
      </c>
      <c r="V47">
        <v>1.2849341471249599E-3</v>
      </c>
      <c r="W47">
        <v>6.4068850107578304E-2</v>
      </c>
      <c r="X47">
        <v>6.9600169240533097E-2</v>
      </c>
      <c r="Y47">
        <v>3.7829857907362999E-2</v>
      </c>
      <c r="Z47" s="9">
        <v>6.7753546474698303E-3</v>
      </c>
      <c r="AA47" s="9">
        <v>1.1942959001782501E-2</v>
      </c>
      <c r="AB47">
        <v>7.1999999999999998E-3</v>
      </c>
      <c r="AC47">
        <v>1.29285014691479E-2</v>
      </c>
      <c r="AD47">
        <v>5.9104161144977498E-2</v>
      </c>
      <c r="AE47">
        <v>5.1129607609988102E-2</v>
      </c>
      <c r="AF47" s="19">
        <v>5.3709966182613903E-3</v>
      </c>
      <c r="AG47">
        <v>1.14559466777755E-2</v>
      </c>
      <c r="AH47">
        <v>6.9230769230769304E-2</v>
      </c>
      <c r="AI47" s="18">
        <v>8.5553654363236392E-3</v>
      </c>
      <c r="AJ47" s="18">
        <v>1.3449899125756601E-2</v>
      </c>
      <c r="AK47">
        <v>5.52536231884058E-2</v>
      </c>
      <c r="AL47">
        <v>6.4978902953586506E-2</v>
      </c>
      <c r="AM47">
        <v>5.0088739893512098E-2</v>
      </c>
      <c r="AN47">
        <v>1.256038647343E-2</v>
      </c>
      <c r="AO47">
        <v>7.4404145077720196E-2</v>
      </c>
      <c r="AP47" s="9">
        <v>5.0065383896880297E-2</v>
      </c>
      <c r="AQ47">
        <v>3.6836836836836799E-2</v>
      </c>
      <c r="AR47">
        <v>3.1321040666835102E-2</v>
      </c>
      <c r="AS47">
        <v>5.7500000000000002E-2</v>
      </c>
      <c r="AT47" s="9">
        <v>1.11754140890042E-2</v>
      </c>
      <c r="AU47">
        <v>7.2160148975791401E-3</v>
      </c>
      <c r="AV47">
        <v>3.76096949435855E-3</v>
      </c>
      <c r="AW47">
        <v>4.0431266846361197E-3</v>
      </c>
      <c r="AX47">
        <v>9.3676814988290398E-4</v>
      </c>
      <c r="AY47">
        <v>9.5374344301382902E-4</v>
      </c>
      <c r="AZ47">
        <v>7.3511394266111303E-4</v>
      </c>
      <c r="BA47">
        <v>1.08956199607758E-3</v>
      </c>
      <c r="BB47">
        <v>4.3227665706051903E-3</v>
      </c>
      <c r="BC47">
        <v>4.5516613563950804E-3</v>
      </c>
      <c r="BD47">
        <v>5.1242633871381E-4</v>
      </c>
      <c r="BE47">
        <v>2.5947067981318099E-4</v>
      </c>
      <c r="BF47">
        <v>2.5845864661654099E-3</v>
      </c>
      <c r="BG47">
        <v>1.30276185513288E-3</v>
      </c>
      <c r="BH47">
        <v>6.8027210884353704E-4</v>
      </c>
      <c r="BI47">
        <v>3.3478406427853998E-4</v>
      </c>
      <c r="BJ47" s="9">
        <v>2.64258973794318E-3</v>
      </c>
      <c r="BK47" s="9">
        <v>4.9055678194750995E-4</v>
      </c>
      <c r="BL47">
        <v>2.1711366538952701E-2</v>
      </c>
      <c r="BM47">
        <v>3.2206119162640902E-3</v>
      </c>
      <c r="BN47">
        <v>1.6632443531827499E-2</v>
      </c>
      <c r="BO47">
        <v>2.9885057471264399E-3</v>
      </c>
      <c r="BP47">
        <v>3.1416143064282301E-3</v>
      </c>
      <c r="BQ47">
        <v>4.9714143673875203E-4</v>
      </c>
      <c r="BR47">
        <v>1.49962509372657E-3</v>
      </c>
      <c r="BS47">
        <v>9.9783080260303705E-3</v>
      </c>
      <c r="BT47">
        <v>7.18562874251497E-4</v>
      </c>
      <c r="BU47">
        <v>2.53678335870117E-4</v>
      </c>
      <c r="BV47">
        <v>2.92312189418299E-4</v>
      </c>
      <c r="BW47">
        <v>8.1124932395889703E-4</v>
      </c>
      <c r="BX47">
        <v>7.2833211944646795E-4</v>
      </c>
    </row>
    <row r="48" spans="5:76" x14ac:dyDescent="0.25">
      <c r="E48">
        <v>40</v>
      </c>
      <c r="F48">
        <v>7.5579214864412297E-3</v>
      </c>
      <c r="G48">
        <v>-199.045606773065</v>
      </c>
      <c r="H48">
        <v>-1018.5351821074</v>
      </c>
      <c r="I48" s="16">
        <f>-Table136[[#This Row],[Eigen]]/SQRT(Table136[[#This Row],[Eigen]]^2+(Table136[[#This Row],[omega]]/(2*PI()))^2)</f>
        <v>0.77538833599909052</v>
      </c>
      <c r="L48" s="1" t="s">
        <v>43</v>
      </c>
      <c r="M48">
        <v>3.3817386114979101E-3</v>
      </c>
      <c r="N48">
        <v>4.2984869325997299E-3</v>
      </c>
      <c r="O48">
        <v>2.7313566936208501E-2</v>
      </c>
      <c r="P48">
        <v>5.87388424992802E-2</v>
      </c>
      <c r="Q48">
        <v>7.4015247776366005E-2</v>
      </c>
      <c r="R48">
        <v>1.09170305676856E-3</v>
      </c>
      <c r="S48">
        <v>1.6592920353982301E-3</v>
      </c>
      <c r="T48">
        <v>7.7542062911484994E-2</v>
      </c>
      <c r="U48">
        <v>6.4329366355741395E-4</v>
      </c>
      <c r="V48">
        <v>6.4246707356247997E-4</v>
      </c>
      <c r="W48">
        <v>5.52235237867559E-2</v>
      </c>
      <c r="X48">
        <v>6.2618997249841296E-2</v>
      </c>
      <c r="Y48">
        <v>3.0448422218121399E-2</v>
      </c>
      <c r="Z48" s="9">
        <v>4.2345966546686398E-3</v>
      </c>
      <c r="AA48" s="9">
        <v>1.24777183600713E-2</v>
      </c>
      <c r="AB48">
        <v>5.7999999999999996E-3</v>
      </c>
      <c r="AC48">
        <v>2.5465230166503402E-3</v>
      </c>
      <c r="AD48">
        <v>6.44049827723297E-2</v>
      </c>
      <c r="AE48">
        <v>8.6325802615933395E-2</v>
      </c>
      <c r="AF48" s="19">
        <v>1.0145215834493701E-2</v>
      </c>
      <c r="AG48">
        <v>5.2072484898979402E-3</v>
      </c>
      <c r="AH48">
        <v>9.3076923076923099E-2</v>
      </c>
      <c r="AI48" s="18">
        <v>8.5553654363236392E-3</v>
      </c>
      <c r="AJ48" s="18">
        <v>1.36740641111858E-2</v>
      </c>
      <c r="AK48">
        <v>8.1974637681159396E-2</v>
      </c>
      <c r="AL48">
        <v>5.82278481012658E-2</v>
      </c>
      <c r="AM48">
        <v>4.4764346282784501E-2</v>
      </c>
      <c r="AN48">
        <v>9.6618357487922701E-3</v>
      </c>
      <c r="AO48">
        <v>6.8393782383419699E-2</v>
      </c>
      <c r="AP48" s="9">
        <v>4.22193162712498E-2</v>
      </c>
      <c r="AQ48">
        <v>3.8438438438438402E-2</v>
      </c>
      <c r="AR48">
        <v>2.3490780500126301E-2</v>
      </c>
      <c r="AS48">
        <v>3.1E-2</v>
      </c>
      <c r="AT48" s="9">
        <v>1.37697066453802E-2</v>
      </c>
      <c r="AU48">
        <v>4.8882681564245802E-3</v>
      </c>
      <c r="AV48">
        <v>5.2235687421646497E-3</v>
      </c>
      <c r="AW48">
        <v>1.07816711590297E-2</v>
      </c>
      <c r="AX48">
        <v>2.8103044496487102E-3</v>
      </c>
      <c r="AY48">
        <v>3.3381020505484E-3</v>
      </c>
      <c r="AZ48">
        <v>3.43053173241853E-3</v>
      </c>
      <c r="BA48">
        <v>2.8328611898016999E-3</v>
      </c>
      <c r="BB48">
        <v>1.00864553314121E-2</v>
      </c>
      <c r="BC48">
        <v>4.7792444242148397E-3</v>
      </c>
      <c r="BD48">
        <v>1.2810658467845299E-3</v>
      </c>
      <c r="BE48">
        <v>7.78412039439544E-4</v>
      </c>
      <c r="BF48">
        <v>3.9943609022556397E-3</v>
      </c>
      <c r="BG48">
        <v>7.8165711307972901E-4</v>
      </c>
      <c r="BH48">
        <v>1.36054421768707E-3</v>
      </c>
      <c r="BI48">
        <v>6.6956812855708105E-4</v>
      </c>
      <c r="BJ48" s="9">
        <v>4.6245320414005702E-3</v>
      </c>
      <c r="BK48" s="9">
        <v>1.7169487368162901E-3</v>
      </c>
      <c r="BL48">
        <v>2.47765006385696E-2</v>
      </c>
      <c r="BM48">
        <v>1.6103059581320501E-3</v>
      </c>
      <c r="BN48">
        <v>1.21149897330595E-2</v>
      </c>
      <c r="BO48">
        <v>3.4482758620689698E-3</v>
      </c>
      <c r="BP48">
        <v>2.41662638956017E-3</v>
      </c>
      <c r="BQ48">
        <v>1.4914243102162601E-3</v>
      </c>
      <c r="BR48">
        <v>2.7493126718320399E-3</v>
      </c>
      <c r="BS48">
        <v>6.0737527114967504E-3</v>
      </c>
      <c r="BT48">
        <v>9.58083832335329E-4</v>
      </c>
      <c r="BU48">
        <v>1.5220700152207001E-3</v>
      </c>
      <c r="BV48">
        <v>1.75387313650979E-3</v>
      </c>
      <c r="BW48">
        <v>2.7041644131963198E-3</v>
      </c>
      <c r="BX48">
        <v>7.2833211944646795E-4</v>
      </c>
    </row>
    <row r="49" spans="5:76" x14ac:dyDescent="0.25">
      <c r="E49">
        <v>38</v>
      </c>
      <c r="F49">
        <v>7.5579214864422602E-3</v>
      </c>
      <c r="G49">
        <v>-199.04560677306699</v>
      </c>
      <c r="H49">
        <v>1018.53518210739</v>
      </c>
      <c r="I49" s="16">
        <f>-Table136[[#This Row],[Eigen]]/SQRT(Table136[[#This Row],[Eigen]]^2+(Table136[[#This Row],[omega]]/(2*PI()))^2)</f>
        <v>0.77538833599909662</v>
      </c>
      <c r="L49" s="1" t="s">
        <v>44</v>
      </c>
      <c r="M49">
        <v>4.9731450169086897E-3</v>
      </c>
      <c r="N49">
        <v>1.37551581843191E-2</v>
      </c>
      <c r="O49">
        <v>2.8032345013477102E-2</v>
      </c>
      <c r="P49">
        <v>3.7431615318168701E-2</v>
      </c>
      <c r="Q49">
        <v>2.57306226175349E-2</v>
      </c>
      <c r="R49">
        <v>2.4563318777292599E-3</v>
      </c>
      <c r="S49">
        <v>1.9358407079646E-3</v>
      </c>
      <c r="T49">
        <v>4.5171909290416999E-2</v>
      </c>
      <c r="U49">
        <v>9.6494049533612104E-4</v>
      </c>
      <c r="V49">
        <v>6.4246707356247997E-4</v>
      </c>
      <c r="W49">
        <v>2.1515658618216599E-2</v>
      </c>
      <c r="X49">
        <v>2.7078485297228699E-2</v>
      </c>
      <c r="Y49">
        <v>3.8198929691825097E-2</v>
      </c>
      <c r="Z49" s="9">
        <v>3.3876773237349099E-3</v>
      </c>
      <c r="AA49" s="9">
        <v>1.80035650623886E-2</v>
      </c>
      <c r="AB49">
        <v>7.4000000000000003E-3</v>
      </c>
      <c r="AC49">
        <v>8.0313418217433895E-3</v>
      </c>
      <c r="AD49">
        <v>7.9247283328915993E-2</v>
      </c>
      <c r="AE49">
        <v>8.7514863258026196E-2</v>
      </c>
      <c r="AF49" s="19">
        <v>1.53172866520788E-2</v>
      </c>
      <c r="AG49">
        <v>1.10393667985836E-2</v>
      </c>
      <c r="AH49">
        <v>3.3076923076923101E-2</v>
      </c>
      <c r="AI49" s="18">
        <v>2.3221706184306998E-2</v>
      </c>
      <c r="AJ49" s="18">
        <v>2.57789733243667E-2</v>
      </c>
      <c r="AK49">
        <v>2.28713768115942E-2</v>
      </c>
      <c r="AL49">
        <v>7.3839662447257402E-3</v>
      </c>
      <c r="AM49">
        <v>1.6959179648984399E-2</v>
      </c>
      <c r="AN49">
        <v>7.1497584541062803E-3</v>
      </c>
      <c r="AO49">
        <v>1.4507772020725399E-2</v>
      </c>
      <c r="AP49" s="9">
        <v>5.0812628432654598E-2</v>
      </c>
      <c r="AQ49">
        <v>3.9639639639639603E-2</v>
      </c>
      <c r="AR49">
        <v>1.5913109371053301E-2</v>
      </c>
      <c r="AS49">
        <v>0.1295</v>
      </c>
      <c r="AT49" s="9">
        <v>2.5144681700259401E-2</v>
      </c>
      <c r="AU49">
        <v>4.6554934823091302E-4</v>
      </c>
      <c r="AV49">
        <v>1.77601337233598E-2</v>
      </c>
      <c r="AW49">
        <v>1.54986522911051E-2</v>
      </c>
      <c r="AX49">
        <v>1.6627634660421602E-2</v>
      </c>
      <c r="AY49">
        <v>1.4306151645207399E-2</v>
      </c>
      <c r="AZ49">
        <v>1.42122028914482E-2</v>
      </c>
      <c r="BA49">
        <v>1.7650904336456701E-2</v>
      </c>
      <c r="BB49">
        <v>1.68793742280774E-2</v>
      </c>
      <c r="BC49">
        <v>1.5930814747382799E-2</v>
      </c>
      <c r="BD49">
        <v>2.8183448629259598E-3</v>
      </c>
      <c r="BE49">
        <v>1.5568240788790899E-3</v>
      </c>
      <c r="BF49">
        <v>1.1043233082706799E-2</v>
      </c>
      <c r="BG49">
        <v>5.4715997915581E-3</v>
      </c>
      <c r="BH49">
        <v>2.3809523809523799E-3</v>
      </c>
      <c r="BI49">
        <v>1.3391362571141599E-3</v>
      </c>
      <c r="BJ49" s="9">
        <v>1.21118696322396E-2</v>
      </c>
      <c r="BK49" s="9">
        <v>3.4338974736325698E-3</v>
      </c>
      <c r="BL49">
        <v>8.3269476372924603E-2</v>
      </c>
      <c r="BM49">
        <v>2.61674718196457E-2</v>
      </c>
      <c r="BN49">
        <v>5.6673511293634501E-2</v>
      </c>
      <c r="BO49">
        <v>3.6781609195402302E-3</v>
      </c>
      <c r="BP49">
        <v>8.6998550024166305E-3</v>
      </c>
      <c r="BQ49">
        <v>1.0439970171513799E-2</v>
      </c>
      <c r="BR49">
        <v>1.37465633591602E-2</v>
      </c>
      <c r="BS49">
        <v>3.6659436008676799E-2</v>
      </c>
      <c r="BT49">
        <v>2.1556886227544901E-3</v>
      </c>
      <c r="BU49">
        <v>1.01471334348047E-3</v>
      </c>
      <c r="BV49">
        <v>4.0923706518561798E-3</v>
      </c>
      <c r="BW49">
        <v>2.7041644131963198E-4</v>
      </c>
      <c r="BX49">
        <v>1.06822044185482E-2</v>
      </c>
    </row>
    <row r="50" spans="5:76" x14ac:dyDescent="0.25">
      <c r="E50">
        <v>60</v>
      </c>
      <c r="G50">
        <v>-13.468010435281</v>
      </c>
      <c r="H50">
        <v>-23.402843898369898</v>
      </c>
      <c r="I50" s="16">
        <f>-Table136[[#This Row],[Eigen]]/SQRT(Table136[[#This Row],[Eigen]]^2+(Table136[[#This Row],[omega]]/(2*PI()))^2)</f>
        <v>0.96382060917885148</v>
      </c>
      <c r="L50" s="1" t="s">
        <v>45</v>
      </c>
      <c r="M50">
        <v>5.3709966182613903E-3</v>
      </c>
      <c r="N50">
        <v>1.08321870701513E-2</v>
      </c>
      <c r="O50">
        <v>6.2893081761006301E-3</v>
      </c>
      <c r="P50">
        <v>2.9945292254534999E-2</v>
      </c>
      <c r="Q50">
        <v>2.1601016518424401E-2</v>
      </c>
      <c r="R50">
        <v>4.0938864628821004E-3</v>
      </c>
      <c r="S50">
        <v>1.6592920353982301E-3</v>
      </c>
      <c r="T50">
        <v>2.7066569129480599E-2</v>
      </c>
      <c r="U50">
        <v>1.2865873271148301E-3</v>
      </c>
      <c r="V50">
        <v>1.2849341471249599E-3</v>
      </c>
      <c r="W50">
        <v>2.2710972985895299E-2</v>
      </c>
      <c r="X50">
        <v>2.39052253014597E-2</v>
      </c>
      <c r="Y50">
        <v>1.6239158516331401E-2</v>
      </c>
      <c r="Z50" s="9">
        <v>2.3290281600677502E-3</v>
      </c>
      <c r="AA50" s="9">
        <v>8.5561497326203193E-3</v>
      </c>
      <c r="AB50">
        <v>9.7999999999999997E-3</v>
      </c>
      <c r="AC50">
        <v>6.4642507345739498E-3</v>
      </c>
      <c r="AD50">
        <v>9.3824542804134603E-2</v>
      </c>
      <c r="AE50">
        <v>0.10891795481569599</v>
      </c>
      <c r="AF50" s="19">
        <v>1.1537696439228201E-2</v>
      </c>
      <c r="AG50">
        <v>1.43720058321183E-2</v>
      </c>
      <c r="AH50">
        <v>6.6153846153846202E-2</v>
      </c>
      <c r="AI50" s="18">
        <v>9.2886824737228105E-3</v>
      </c>
      <c r="AJ50" s="18">
        <v>1.7260703878054201E-2</v>
      </c>
      <c r="AK50">
        <v>0.111413043478261</v>
      </c>
      <c r="AL50">
        <v>1.68776371308017E-2</v>
      </c>
      <c r="AM50">
        <v>6.1131926641687998E-3</v>
      </c>
      <c r="AN50">
        <v>7.7294685990338197E-3</v>
      </c>
      <c r="AO50">
        <v>1.4507772020725399E-2</v>
      </c>
      <c r="AP50" s="9">
        <v>5.54829067812442E-2</v>
      </c>
      <c r="AQ50">
        <v>3.3233233233233198E-2</v>
      </c>
      <c r="AR50">
        <v>2.39959585753978E-2</v>
      </c>
      <c r="AS50">
        <v>5.2499999999999998E-2</v>
      </c>
      <c r="AT50" s="9">
        <v>1.5964877270006001E-3</v>
      </c>
      <c r="AU50">
        <v>9.7765363128491604E-3</v>
      </c>
      <c r="AV50">
        <v>1.2536564981195199E-3</v>
      </c>
      <c r="AW50">
        <v>1.7969451931716101E-3</v>
      </c>
      <c r="AX50">
        <v>1.4051522248243601E-3</v>
      </c>
      <c r="AY50">
        <v>1.19217930376729E-3</v>
      </c>
      <c r="AZ50">
        <v>1.2251899044351899E-3</v>
      </c>
      <c r="BA50">
        <v>1.30747439529309E-3</v>
      </c>
      <c r="BB50">
        <v>6.1753808151502698E-4</v>
      </c>
      <c r="BC50">
        <v>1.82066454255803E-3</v>
      </c>
      <c r="BD50">
        <v>2.04970535485524E-3</v>
      </c>
      <c r="BE50">
        <v>7.78412039439544E-4</v>
      </c>
      <c r="BF50">
        <v>9.8684210526315801E-3</v>
      </c>
      <c r="BG50">
        <v>3.6477331943720699E-3</v>
      </c>
      <c r="BH50">
        <v>2.0408163265306098E-3</v>
      </c>
      <c r="BI50">
        <v>1.6739203213927E-3</v>
      </c>
      <c r="BJ50" s="9">
        <v>9.6894957057916797E-3</v>
      </c>
      <c r="BK50" s="9">
        <v>1.9622271277900398E-3</v>
      </c>
      <c r="BL50">
        <v>6.9220945083014102E-2</v>
      </c>
      <c r="BM50">
        <v>1.32850241545894E-2</v>
      </c>
      <c r="BN50">
        <v>4.7638603696098597E-2</v>
      </c>
      <c r="BO50">
        <v>1.1264367816092E-2</v>
      </c>
      <c r="BP50">
        <v>8.6998550024166305E-3</v>
      </c>
      <c r="BQ50">
        <v>1.9885657469550099E-3</v>
      </c>
      <c r="BR50">
        <v>8.4978755311172199E-3</v>
      </c>
      <c r="BS50">
        <v>2.7331887201735398E-2</v>
      </c>
      <c r="BT50">
        <v>1.67664670658683E-3</v>
      </c>
      <c r="BU50">
        <v>7.6103500761035003E-4</v>
      </c>
      <c r="BV50">
        <v>1.4615609470914901E-3</v>
      </c>
      <c r="BW50">
        <v>2.1633315305570602E-3</v>
      </c>
      <c r="BX50">
        <v>1.9422189851905801E-3</v>
      </c>
    </row>
    <row r="51" spans="5:76" x14ac:dyDescent="0.25">
      <c r="E51">
        <v>59</v>
      </c>
      <c r="F51">
        <v>1</v>
      </c>
      <c r="G51">
        <v>-13.468010435281</v>
      </c>
      <c r="H51" s="4">
        <v>23.402843898369799</v>
      </c>
      <c r="I51" s="16">
        <f>-Table136[[#This Row],[Eigen]]/SQRT(Table136[[#This Row],[Eigen]]^2+(Table136[[#This Row],[omega]]/(2*PI()))^2)</f>
        <v>0.96382060917885182</v>
      </c>
      <c r="K51">
        <f>-4.5/SQRT(4.5^2+628^2)</f>
        <v>-7.1654211404169905E-3</v>
      </c>
      <c r="L51" s="1" t="s">
        <v>46</v>
      </c>
      <c r="M51">
        <v>9.9462900338173903E-4</v>
      </c>
      <c r="N51">
        <v>5.3301237964236596E-3</v>
      </c>
      <c r="O51">
        <v>2.78526504941599E-2</v>
      </c>
      <c r="P51">
        <v>0.126979556579326</v>
      </c>
      <c r="Q51">
        <v>4.62198221092757E-2</v>
      </c>
      <c r="R51">
        <v>3.0021834061135402E-3</v>
      </c>
      <c r="S51">
        <v>8.2964601769911503E-4</v>
      </c>
      <c r="T51">
        <v>8.2662765179224607E-2</v>
      </c>
      <c r="U51">
        <v>3.2164683177870698E-4</v>
      </c>
      <c r="V51">
        <v>6.4246707356247997E-4</v>
      </c>
      <c r="W51">
        <v>3.3707865168539297E-2</v>
      </c>
      <c r="X51">
        <v>4.0829278612227599E-2</v>
      </c>
      <c r="Y51">
        <v>2.41742018822661E-2</v>
      </c>
      <c r="Z51" s="9">
        <v>6.1401651492695303E-3</v>
      </c>
      <c r="AA51" s="9">
        <v>1.4081996434937599E-2</v>
      </c>
      <c r="AB51">
        <v>1.6E-2</v>
      </c>
      <c r="AC51">
        <v>1.4103819784525001E-2</v>
      </c>
      <c r="AD51">
        <v>9.9125364431486895E-2</v>
      </c>
      <c r="AE51">
        <v>7.9667063020213993E-2</v>
      </c>
      <c r="AF51" s="19">
        <v>9.5484384324646902E-3</v>
      </c>
      <c r="AG51">
        <v>9.7896271610081204E-3</v>
      </c>
      <c r="AH51">
        <v>0.108974358974359</v>
      </c>
      <c r="AI51" s="18">
        <v>1.5644096797848901E-2</v>
      </c>
      <c r="AJ51" s="18">
        <v>3.2728087872674297E-2</v>
      </c>
      <c r="AK51">
        <v>4.5516304347826102E-2</v>
      </c>
      <c r="AL51">
        <v>6.3502109704641402E-2</v>
      </c>
      <c r="AM51">
        <v>2.9974364030763201E-2</v>
      </c>
      <c r="AN51">
        <v>1.2367149758454101E-2</v>
      </c>
      <c r="AO51">
        <v>3.9170984455958499E-2</v>
      </c>
      <c r="AP51" s="9">
        <v>2.1483280403512099E-2</v>
      </c>
      <c r="AQ51">
        <v>2.2022022022022001E-2</v>
      </c>
      <c r="AR51">
        <v>2.04597120484971E-2</v>
      </c>
      <c r="AS51">
        <v>1.6E-2</v>
      </c>
      <c r="AT51" s="9">
        <v>8.7806824985032905E-3</v>
      </c>
      <c r="AU51">
        <v>1.8621973929236499E-3</v>
      </c>
      <c r="AV51">
        <v>5.6414542415378199E-3</v>
      </c>
      <c r="AW51">
        <v>3.36927223719677E-3</v>
      </c>
      <c r="AX51">
        <v>2.1077283372365301E-3</v>
      </c>
      <c r="AY51">
        <v>1.43061516452074E-3</v>
      </c>
      <c r="AZ51">
        <v>1.2251899044351899E-3</v>
      </c>
      <c r="BA51">
        <v>2.3970363913706702E-3</v>
      </c>
      <c r="BB51">
        <v>3.2935364347468099E-3</v>
      </c>
      <c r="BC51">
        <v>6.14474283113336E-3</v>
      </c>
      <c r="BD51">
        <v>7.6863950807071495E-4</v>
      </c>
      <c r="BE51">
        <v>5.1894135962636198E-4</v>
      </c>
      <c r="BF51">
        <v>3.0545112781954899E-3</v>
      </c>
      <c r="BG51">
        <v>7.8165711307972901E-4</v>
      </c>
      <c r="BH51">
        <v>6.8027210884353704E-4</v>
      </c>
      <c r="BI51">
        <v>3.3478406427853998E-4</v>
      </c>
      <c r="BJ51" s="9">
        <v>3.9638846069147797E-3</v>
      </c>
      <c r="BK51" s="9">
        <v>1.22639195486878E-3</v>
      </c>
      <c r="BL51">
        <v>2.4521072796934901E-2</v>
      </c>
      <c r="BM51">
        <v>5.6360708534621603E-3</v>
      </c>
      <c r="BN51">
        <v>1.02669404517454E-2</v>
      </c>
      <c r="BO51">
        <v>4.5977011494252899E-4</v>
      </c>
      <c r="BP51">
        <v>1.6916384726921199E-3</v>
      </c>
      <c r="BQ51">
        <v>1.24285359184688E-3</v>
      </c>
      <c r="BR51">
        <v>1.9995001249687601E-3</v>
      </c>
      <c r="BS51">
        <v>5.2060737527115002E-3</v>
      </c>
      <c r="BT51">
        <v>0</v>
      </c>
      <c r="BU51">
        <v>5.0735667174023401E-4</v>
      </c>
      <c r="BV51">
        <v>5.84624378836598E-4</v>
      </c>
      <c r="BW51">
        <v>1.0816657652785301E-3</v>
      </c>
      <c r="BX51">
        <v>1.45666423889294E-3</v>
      </c>
    </row>
    <row r="52" spans="5:76" x14ac:dyDescent="0.25">
      <c r="E52">
        <v>2</v>
      </c>
      <c r="F52">
        <v>1</v>
      </c>
      <c r="G52">
        <v>-6373.0768749237204</v>
      </c>
      <c r="H52" s="4">
        <v>8025.8960321143704</v>
      </c>
      <c r="I52" s="16">
        <f>-Table136[[#This Row],[Eigen]]/SQRT(Table136[[#This Row],[Eigen]]^2+(Table136[[#This Row],[omega]]/(2*PI()))^2)</f>
        <v>0.98049935712995573</v>
      </c>
      <c r="K52">
        <f>40/SQRT(40^2+(2*PI()*5025)^2)</f>
        <v>1.2669040029163097E-3</v>
      </c>
      <c r="L52" s="1" t="s">
        <v>47</v>
      </c>
      <c r="M52">
        <v>1.19355480405809E-3</v>
      </c>
      <c r="N52">
        <v>3.0949105914718001E-3</v>
      </c>
      <c r="O52">
        <v>2.7672955974842799E-2</v>
      </c>
      <c r="P52">
        <v>0.13504175064785501</v>
      </c>
      <c r="Q52">
        <v>3.6689961880559098E-2</v>
      </c>
      <c r="R52">
        <v>1.3646288209606999E-3</v>
      </c>
      <c r="S52">
        <v>8.2964601769911503E-4</v>
      </c>
      <c r="T52">
        <v>7.6627651792245802E-2</v>
      </c>
      <c r="U52">
        <v>6.4329366355741395E-4</v>
      </c>
      <c r="V52">
        <v>3.2123353678123999E-4</v>
      </c>
      <c r="W52">
        <v>2.8209419077217301E-2</v>
      </c>
      <c r="X52">
        <v>2.94055426274593E-2</v>
      </c>
      <c r="Y52">
        <v>2.3066986528879899E-2</v>
      </c>
      <c r="Z52" s="9">
        <v>1.69383866186746E-3</v>
      </c>
      <c r="AA52" s="9">
        <v>1.22994652406417E-2</v>
      </c>
      <c r="AB52">
        <v>8.9999999999999993E-3</v>
      </c>
      <c r="AC52">
        <v>9.7943192948090098E-3</v>
      </c>
      <c r="AD52">
        <v>0.10548635038430999</v>
      </c>
      <c r="AE52">
        <v>9.4649227110582601E-2</v>
      </c>
      <c r="AF52" s="19">
        <v>8.7527352297592995E-3</v>
      </c>
      <c r="AG52">
        <v>1.6663195167673399E-3</v>
      </c>
      <c r="AH52">
        <v>0.11333333333333299</v>
      </c>
      <c r="AI52" s="18">
        <v>4.8887802493277899E-3</v>
      </c>
      <c r="AJ52" s="18">
        <v>1.79331988343421E-2</v>
      </c>
      <c r="AK52">
        <v>3.21557971014493E-2</v>
      </c>
      <c r="AL52">
        <v>5.7594936708860803E-2</v>
      </c>
      <c r="AM52">
        <v>3.1749161901005699E-2</v>
      </c>
      <c r="AN52">
        <v>7.9227053140096607E-3</v>
      </c>
      <c r="AO52">
        <v>2.9015544041450798E-2</v>
      </c>
      <c r="AP52" s="9">
        <v>2.67139921539324E-2</v>
      </c>
      <c r="AQ52">
        <v>2.0020020020019999E-2</v>
      </c>
      <c r="AR52">
        <v>1.4144986107602901E-2</v>
      </c>
      <c r="AS52">
        <v>1.375E-2</v>
      </c>
      <c r="AT52" s="9">
        <v>6.58551187387747E-3</v>
      </c>
      <c r="AU52">
        <v>9.3109869646182495E-4</v>
      </c>
      <c r="AV52">
        <v>3.9699122440451304E-3</v>
      </c>
      <c r="AW52">
        <v>2.6954177897574099E-3</v>
      </c>
      <c r="AX52">
        <v>7.0257611241217799E-4</v>
      </c>
      <c r="AY52">
        <v>9.5374344301382902E-4</v>
      </c>
      <c r="AZ52">
        <v>7.3511394266111303E-4</v>
      </c>
      <c r="BA52">
        <v>8.71649596862062E-4</v>
      </c>
      <c r="BB52">
        <v>2.8818443804034602E-3</v>
      </c>
      <c r="BC52">
        <v>4.5516613563950804E-3</v>
      </c>
      <c r="BD52">
        <v>5.1242633871381E-4</v>
      </c>
      <c r="BE52">
        <v>5.1894135962636198E-4</v>
      </c>
      <c r="BF52">
        <v>2.3496240601503801E-3</v>
      </c>
      <c r="BG52">
        <v>2.6055237102657599E-4</v>
      </c>
      <c r="BH52">
        <v>0</v>
      </c>
      <c r="BI52">
        <v>0</v>
      </c>
      <c r="BJ52" s="9">
        <v>1.1010790574763299E-3</v>
      </c>
      <c r="BK52" s="9">
        <v>7.3583517292126596E-4</v>
      </c>
      <c r="BL52">
        <v>7.6628352490421504E-3</v>
      </c>
      <c r="BM52">
        <v>1.6103059581320501E-3</v>
      </c>
      <c r="BN52">
        <v>1.27310061601643E-2</v>
      </c>
      <c r="BO52">
        <v>2.2988505747126402E-3</v>
      </c>
      <c r="BP52">
        <v>1.6916384726921199E-3</v>
      </c>
      <c r="BQ52">
        <v>4.9714143673875203E-4</v>
      </c>
      <c r="BR52">
        <v>1.2496875781054699E-3</v>
      </c>
      <c r="BS52">
        <v>6.9414316702819997E-3</v>
      </c>
      <c r="BT52">
        <v>2.3952095808383201E-4</v>
      </c>
      <c r="BU52">
        <v>7.6103500761035003E-4</v>
      </c>
      <c r="BV52">
        <v>5.84624378836598E-4</v>
      </c>
      <c r="BW52">
        <v>1.3520822065981599E-3</v>
      </c>
      <c r="BX52">
        <v>7.2833211944646795E-4</v>
      </c>
    </row>
    <row r="53" spans="5:76" x14ac:dyDescent="0.25">
      <c r="E53">
        <v>4</v>
      </c>
      <c r="F53">
        <v>6.9181683879472704E-3</v>
      </c>
      <c r="G53">
        <v>-6373.0768749237504</v>
      </c>
      <c r="H53">
        <v>-8025.8960321143704</v>
      </c>
      <c r="I53" s="16">
        <f>-Table136[[#This Row],[Eigen]]/SQRT(Table136[[#This Row],[Eigen]]^2+(Table136[[#This Row],[omega]]/(2*PI()))^2)</f>
        <v>0.98049935712995595</v>
      </c>
      <c r="K53">
        <f>15/SQRT(15^2+(47*2*PI())^2)</f>
        <v>5.072873175699228E-2</v>
      </c>
      <c r="L53" s="1" t="s">
        <v>48</v>
      </c>
      <c r="M53">
        <v>4.1774418142032999E-3</v>
      </c>
      <c r="N53">
        <v>7.7372764786795001E-3</v>
      </c>
      <c r="O53">
        <v>4.6720575022461798E-3</v>
      </c>
      <c r="P53">
        <v>1.6124388137057299E-2</v>
      </c>
      <c r="Q53">
        <v>8.5768742058449799E-3</v>
      </c>
      <c r="R53">
        <v>6.8231441048034903E-3</v>
      </c>
      <c r="S53">
        <v>6.0840707964601804E-3</v>
      </c>
      <c r="T53">
        <v>1.66422823701536E-2</v>
      </c>
      <c r="U53">
        <v>2.89482148600836E-3</v>
      </c>
      <c r="V53">
        <v>3.2123353678124001E-3</v>
      </c>
      <c r="W53">
        <v>1.1235955056179799E-2</v>
      </c>
      <c r="X53">
        <v>9.3082293209223593E-3</v>
      </c>
      <c r="Y53">
        <v>2.5650489020114398E-2</v>
      </c>
      <c r="Z53" s="9">
        <v>5.8013974168960397E-2</v>
      </c>
      <c r="AA53" s="9">
        <v>4.4741532976827099E-2</v>
      </c>
      <c r="AB53">
        <v>7.2400000000000006E-2</v>
      </c>
      <c r="AC53">
        <v>7.2086190009794299E-2</v>
      </c>
      <c r="AD53">
        <v>1.51073416379539E-2</v>
      </c>
      <c r="AE53">
        <v>1.8311533888228301E-2</v>
      </c>
      <c r="AF53" s="19">
        <v>1.13387706385518E-2</v>
      </c>
      <c r="AG53">
        <v>1.6663195167673402E-2</v>
      </c>
      <c r="AH53">
        <v>1.46153846153846E-2</v>
      </c>
      <c r="AI53" s="18">
        <v>0.115864091909069</v>
      </c>
      <c r="AJ53" s="18">
        <v>0.106478368078906</v>
      </c>
      <c r="AK53">
        <v>8.3786231884057996E-3</v>
      </c>
      <c r="AL53">
        <v>3.5443037974683497E-2</v>
      </c>
      <c r="AM53">
        <v>2.0114375862749001E-2</v>
      </c>
      <c r="AN53">
        <v>1.6618357487922699E-2</v>
      </c>
      <c r="AO53">
        <v>1.6165803108808299E-2</v>
      </c>
      <c r="AP53" s="9">
        <v>3.4373248645619303E-2</v>
      </c>
      <c r="AQ53">
        <v>7.4074074074074103E-3</v>
      </c>
      <c r="AR53">
        <v>1.49027532205102E-2</v>
      </c>
      <c r="AS53">
        <v>7.0000000000000001E-3</v>
      </c>
      <c r="AT53" s="9">
        <v>7.9824386350029908E-3</v>
      </c>
      <c r="AU53">
        <v>2.3044692737430199E-2</v>
      </c>
      <c r="AV53">
        <v>6.89511073965734E-3</v>
      </c>
      <c r="AW53">
        <v>1.30278526504942E-2</v>
      </c>
      <c r="AX53">
        <v>3.0444964871194401E-3</v>
      </c>
      <c r="AY53">
        <v>3.5765379113018598E-3</v>
      </c>
      <c r="AZ53">
        <v>3.6755697133055601E-3</v>
      </c>
      <c r="BA53">
        <v>3.0507735890172201E-3</v>
      </c>
      <c r="BB53">
        <v>1.21449156031289E-2</v>
      </c>
      <c r="BC53">
        <v>6.3723258989531201E-3</v>
      </c>
      <c r="BD53">
        <v>1.2810658467845299E-3</v>
      </c>
      <c r="BE53">
        <v>7.78412039439544E-4</v>
      </c>
      <c r="BF53">
        <v>2.11466165413534E-3</v>
      </c>
      <c r="BG53">
        <v>1.56331422615946E-3</v>
      </c>
      <c r="BH53">
        <v>1.0204081632653099E-3</v>
      </c>
      <c r="BI53">
        <v>6.6956812855708105E-4</v>
      </c>
      <c r="BJ53" s="9">
        <v>2.86280554943845E-3</v>
      </c>
      <c r="BK53" s="9">
        <v>1.47167034584253E-3</v>
      </c>
      <c r="BL53">
        <v>1.43039591315453E-2</v>
      </c>
      <c r="BM53">
        <v>1.6103059581320501E-3</v>
      </c>
      <c r="BN53">
        <v>9.6509240246406593E-3</v>
      </c>
      <c r="BO53">
        <v>2.75862068965517E-3</v>
      </c>
      <c r="BP53">
        <v>1.20831319478009E-3</v>
      </c>
      <c r="BQ53">
        <v>1.9885657469550099E-3</v>
      </c>
      <c r="BR53">
        <v>2.4993751562109499E-3</v>
      </c>
      <c r="BS53">
        <v>7.37527114967462E-3</v>
      </c>
      <c r="BT53">
        <v>1.1976047904191599E-3</v>
      </c>
      <c r="BU53">
        <v>1.5220700152207001E-3</v>
      </c>
      <c r="BV53">
        <v>2.0461853259280899E-3</v>
      </c>
      <c r="BW53">
        <v>2.4337479718766898E-3</v>
      </c>
      <c r="BX53">
        <v>1.45666423889294E-3</v>
      </c>
    </row>
    <row r="54" spans="5:76" x14ac:dyDescent="0.25">
      <c r="E54">
        <v>1</v>
      </c>
      <c r="F54">
        <v>1</v>
      </c>
      <c r="G54">
        <v>-6687.6377043746097</v>
      </c>
      <c r="H54" s="4">
        <v>8115.2788654308797</v>
      </c>
      <c r="I54" s="16">
        <f>-Table136[[#This Row],[Eigen]]/SQRT(Table136[[#This Row],[Eigen]]^2+(Table136[[#This Row],[omega]]/(2*PI()))^2)</f>
        <v>0.98185631916756433</v>
      </c>
      <c r="K54">
        <f>42/SQRT(42^2+(133*2*PI())^2)</f>
        <v>5.0196097703903569E-2</v>
      </c>
      <c r="L54" s="1" t="s">
        <v>49</v>
      </c>
      <c r="M54">
        <v>5.8683111199522603E-2</v>
      </c>
      <c r="N54">
        <v>3.5591471801925699E-2</v>
      </c>
      <c r="O54">
        <v>4.6720575022461798E-3</v>
      </c>
      <c r="P54">
        <v>2.0155485171321598E-3</v>
      </c>
      <c r="Q54">
        <v>1.74714104193139E-3</v>
      </c>
      <c r="R54">
        <v>1.7194323144104798E-2</v>
      </c>
      <c r="S54">
        <v>1.6869469026548699E-2</v>
      </c>
      <c r="T54">
        <v>2.56035113386979E-3</v>
      </c>
      <c r="U54">
        <v>1.2865873271148301E-3</v>
      </c>
      <c r="V54">
        <v>2.5698682942499199E-3</v>
      </c>
      <c r="W54">
        <v>3.5859431030360999E-3</v>
      </c>
      <c r="X54">
        <v>4.0194626613073801E-3</v>
      </c>
      <c r="Y54">
        <v>4.79793319800701E-3</v>
      </c>
      <c r="Z54" s="9">
        <v>1.2703789964005899E-2</v>
      </c>
      <c r="AA54" s="9">
        <v>6.9518716577540102E-3</v>
      </c>
      <c r="AB54">
        <v>2.76E-2</v>
      </c>
      <c r="AC54">
        <v>1.3907933398628799E-2</v>
      </c>
      <c r="AD54">
        <v>8.2162735223959699E-3</v>
      </c>
      <c r="AE54">
        <v>8.79904875148633E-3</v>
      </c>
      <c r="AF54" s="19">
        <v>4.9731450169086897E-3</v>
      </c>
      <c r="AG54">
        <v>1.18725265569673E-2</v>
      </c>
      <c r="AH54">
        <v>3.5897435897435902E-3</v>
      </c>
      <c r="AI54" s="18">
        <v>0.106819848447812</v>
      </c>
      <c r="AJ54" s="18">
        <v>0.10535754315176001</v>
      </c>
      <c r="AK54">
        <v>1.74365942028986E-2</v>
      </c>
      <c r="AL54">
        <v>2.2784810126582299E-2</v>
      </c>
      <c r="AM54">
        <v>1.3803983435219901E-2</v>
      </c>
      <c r="AN54">
        <v>1.17874396135266E-2</v>
      </c>
      <c r="AO54">
        <v>8.2901554404145109E-3</v>
      </c>
      <c r="AP54" s="9">
        <v>3.4186437511675702E-2</v>
      </c>
      <c r="AQ54">
        <v>5.6056056056056104E-3</v>
      </c>
      <c r="AR54">
        <v>1.13665066936095E-2</v>
      </c>
      <c r="AS54">
        <v>1.2E-2</v>
      </c>
      <c r="AT54" s="9">
        <v>1.1973657952504501E-3</v>
      </c>
      <c r="AU54">
        <v>1.8854748603352001E-2</v>
      </c>
      <c r="AV54">
        <v>2.0267446719598799E-2</v>
      </c>
      <c r="AW54">
        <v>1.3477088948787099E-2</v>
      </c>
      <c r="AX54">
        <v>1.6861826697892299E-2</v>
      </c>
      <c r="AY54">
        <v>1.38292799237005E-2</v>
      </c>
      <c r="AZ54">
        <v>1.44572408723352E-2</v>
      </c>
      <c r="BA54">
        <v>1.6779254739594698E-2</v>
      </c>
      <c r="BB54">
        <v>1.9143680526965801E-2</v>
      </c>
      <c r="BC54">
        <v>1.5930814747382799E-2</v>
      </c>
      <c r="BD54">
        <v>5.1242633871381E-4</v>
      </c>
      <c r="BE54">
        <v>1.5568240788790899E-3</v>
      </c>
      <c r="BF54">
        <v>9.3984962406015097E-4</v>
      </c>
      <c r="BG54">
        <v>2.60552371026576E-3</v>
      </c>
      <c r="BH54">
        <v>1.36054421768707E-3</v>
      </c>
      <c r="BI54">
        <v>2.0087043856712402E-3</v>
      </c>
      <c r="BJ54" s="9">
        <v>1.54151068046686E-3</v>
      </c>
      <c r="BK54" s="9">
        <v>1.47167034584253E-3</v>
      </c>
      <c r="BL54">
        <v>9.4508301404853095E-3</v>
      </c>
      <c r="BM54">
        <v>3.1400966183574901E-2</v>
      </c>
      <c r="BN54">
        <v>2.05338809034908E-3</v>
      </c>
      <c r="BO54">
        <v>9.4252873563218393E-3</v>
      </c>
      <c r="BP54">
        <v>9.4248429192846806E-3</v>
      </c>
      <c r="BQ54">
        <v>8.6999751429281697E-3</v>
      </c>
      <c r="BR54">
        <v>7.7480629842539396E-3</v>
      </c>
      <c r="BS54">
        <v>9.3275488069414301E-3</v>
      </c>
      <c r="BT54">
        <v>9.58083832335329E-4</v>
      </c>
      <c r="BU54">
        <v>1.2683916793505799E-3</v>
      </c>
      <c r="BV54">
        <v>2.9231218941829901E-3</v>
      </c>
      <c r="BW54">
        <v>2.7041644131963198E-3</v>
      </c>
      <c r="BX54">
        <v>8.7399854333576107E-3</v>
      </c>
    </row>
    <row r="55" spans="5:76" x14ac:dyDescent="0.25">
      <c r="E55">
        <v>3</v>
      </c>
      <c r="F55">
        <v>6.9211011566795103E-3</v>
      </c>
      <c r="G55">
        <v>-6687.6377043746397</v>
      </c>
      <c r="H55">
        <v>-8115.2788654308797</v>
      </c>
      <c r="I55" s="16">
        <f>-Table136[[#This Row],[Eigen]]/SQRT(Table136[[#This Row],[Eigen]]^2+(Table136[[#This Row],[omega]]/(2*PI()))^2)</f>
        <v>0.98185631916756455</v>
      </c>
      <c r="L55" s="1" t="s">
        <v>50</v>
      </c>
      <c r="M55">
        <v>1.6112989854784199E-2</v>
      </c>
      <c r="N55">
        <v>2.0632737276478699E-2</v>
      </c>
      <c r="O55">
        <v>2.6954177897574099E-3</v>
      </c>
      <c r="P55">
        <v>8.6380650734235506E-3</v>
      </c>
      <c r="Q55">
        <v>8.5768742058449799E-3</v>
      </c>
      <c r="R55">
        <v>1.33733624454148E-2</v>
      </c>
      <c r="S55">
        <v>8.5730088495575198E-3</v>
      </c>
      <c r="T55">
        <v>9.6927578639356294E-3</v>
      </c>
      <c r="U55">
        <v>7.0762302991315496E-3</v>
      </c>
      <c r="V55">
        <v>8.6733054930934802E-3</v>
      </c>
      <c r="W55">
        <v>9.3234520678938601E-3</v>
      </c>
      <c r="X55">
        <v>1.07890839856146E-2</v>
      </c>
      <c r="Y55">
        <v>2.60195608045765E-2</v>
      </c>
      <c r="Z55" s="9">
        <v>5.7802244336227E-2</v>
      </c>
      <c r="AA55" s="9">
        <v>3.7967914438502698E-2</v>
      </c>
      <c r="AB55">
        <v>6.7599999999999993E-2</v>
      </c>
      <c r="AC55">
        <v>7.0714985308521106E-2</v>
      </c>
      <c r="AD55">
        <v>2.2528491916247E-2</v>
      </c>
      <c r="AE55">
        <v>9.7502972651605201E-3</v>
      </c>
      <c r="AF55" s="19">
        <v>7.7581062263775598E-3</v>
      </c>
      <c r="AG55">
        <v>1.83295146844407E-2</v>
      </c>
      <c r="AH55">
        <v>8.4615384615384596E-3</v>
      </c>
      <c r="AI55" s="18">
        <v>8.1642630163774099E-2</v>
      </c>
      <c r="AJ55" s="18">
        <v>8.7872674288276206E-2</v>
      </c>
      <c r="AK55">
        <v>7.4728260869565202E-3</v>
      </c>
      <c r="AL55">
        <v>2.17299578059072E-2</v>
      </c>
      <c r="AM55">
        <v>1.8142378229146099E-2</v>
      </c>
      <c r="AN55">
        <v>1.256038647343E-2</v>
      </c>
      <c r="AO55">
        <v>1.07772020725389E-2</v>
      </c>
      <c r="AP55" s="9">
        <v>3.1944703904352702E-2</v>
      </c>
      <c r="AQ55">
        <v>1.2012012012012E-2</v>
      </c>
      <c r="AR55">
        <v>7.0724930538014702E-3</v>
      </c>
      <c r="AS55">
        <v>8.7500000000000008E-3</v>
      </c>
      <c r="AT55" s="9">
        <v>6.58551187387747E-3</v>
      </c>
      <c r="AU55">
        <v>1.28026070763501E-2</v>
      </c>
      <c r="AV55">
        <v>3.8863351441705003E-2</v>
      </c>
      <c r="AW55">
        <v>4.3351302785265097E-2</v>
      </c>
      <c r="AX55">
        <v>9.3676814988290398E-4</v>
      </c>
      <c r="AY55">
        <v>1.6690510252742E-3</v>
      </c>
      <c r="AZ55">
        <v>1.47022788532223E-3</v>
      </c>
      <c r="BA55">
        <v>1.52538679450861E-3</v>
      </c>
      <c r="BB55">
        <v>3.4376286537669803E-2</v>
      </c>
      <c r="BC55">
        <v>3.7096040054619903E-2</v>
      </c>
      <c r="BD55">
        <v>2.5621316935690499E-3</v>
      </c>
      <c r="BE55">
        <v>7.78412039439544E-4</v>
      </c>
      <c r="BF55">
        <v>8.9285714285714298E-3</v>
      </c>
      <c r="BG55">
        <v>3.12662845231892E-3</v>
      </c>
      <c r="BH55">
        <v>2.3809523809523799E-3</v>
      </c>
      <c r="BI55">
        <v>4.6869768998995601E-3</v>
      </c>
      <c r="BJ55" s="9">
        <v>8.1479850253248203E-3</v>
      </c>
      <c r="BK55" s="9">
        <v>1.47167034584253E-3</v>
      </c>
      <c r="BL55">
        <v>5.8748403575989802E-2</v>
      </c>
      <c r="BM55">
        <v>6.8438003220611899E-3</v>
      </c>
      <c r="BN55">
        <v>4.39425051334702E-2</v>
      </c>
      <c r="BO55">
        <v>1.6551724137931E-2</v>
      </c>
      <c r="BP55">
        <v>7.2498791686805199E-3</v>
      </c>
      <c r="BQ55">
        <v>2.23713646532438E-3</v>
      </c>
      <c r="BR55">
        <v>3.5491127218195397E-2</v>
      </c>
      <c r="BS55">
        <v>2.1691973969631202E-2</v>
      </c>
      <c r="BT55">
        <v>2.3952095808383199E-3</v>
      </c>
      <c r="BU55">
        <v>1.01471334348047E-3</v>
      </c>
      <c r="BV55">
        <v>1.4615609470914901E-3</v>
      </c>
      <c r="BW55">
        <v>5.4083288263926505E-4</v>
      </c>
      <c r="BX55">
        <v>8.2544306870599698E-3</v>
      </c>
    </row>
    <row r="56" spans="5:76" x14ac:dyDescent="0.25">
      <c r="E56">
        <v>18</v>
      </c>
      <c r="F56">
        <v>1.19070215115623E-2</v>
      </c>
      <c r="G56">
        <v>-2170.6238757393298</v>
      </c>
      <c r="H56">
        <v>-1737.36014477959</v>
      </c>
      <c r="I56" s="16">
        <f>-Table136[[#This Row],[Eigen]]/SQRT(Table136[[#This Row],[Eigen]]^2+(Table136[[#This Row],[omega]]/(2*PI()))^2)</f>
        <v>0.99198369724957813</v>
      </c>
      <c r="L56" s="1" t="s">
        <v>51</v>
      </c>
      <c r="M56">
        <v>4.19733439427094E-2</v>
      </c>
      <c r="N56">
        <v>3.4387895460797797E-2</v>
      </c>
      <c r="O56">
        <v>1.15004492362983E-2</v>
      </c>
      <c r="P56">
        <v>2.8793550244745199E-4</v>
      </c>
      <c r="Q56">
        <v>5.5590851334180397E-3</v>
      </c>
      <c r="R56">
        <v>7.3689956331877702E-3</v>
      </c>
      <c r="S56">
        <v>1.24446902654867E-2</v>
      </c>
      <c r="T56">
        <v>2.7432333577176301E-3</v>
      </c>
      <c r="U56">
        <v>1.2865873271148301E-3</v>
      </c>
      <c r="V56">
        <v>9.6370061034371996E-4</v>
      </c>
      <c r="W56">
        <v>1.1953143676787E-3</v>
      </c>
      <c r="X56">
        <v>1.9039559974613901E-3</v>
      </c>
      <c r="Y56">
        <v>7.5659715814726004E-3</v>
      </c>
      <c r="Z56" s="9">
        <v>9.9513021384713095E-3</v>
      </c>
      <c r="AA56" s="9">
        <v>2.49554367201426E-3</v>
      </c>
      <c r="AB56">
        <v>1.5800000000000002E-2</v>
      </c>
      <c r="AC56">
        <v>2.03721841332027E-2</v>
      </c>
      <c r="AD56">
        <v>8.7463556851312008E-3</v>
      </c>
      <c r="AE56">
        <v>3.80499405469679E-3</v>
      </c>
      <c r="AF56" s="19">
        <v>2.7849612094688701E-3</v>
      </c>
      <c r="AG56">
        <v>1.2705686315351E-2</v>
      </c>
      <c r="AH56">
        <v>1.02564102564103E-3</v>
      </c>
      <c r="AI56" s="18">
        <v>8.9464678562698602E-2</v>
      </c>
      <c r="AJ56" s="18">
        <v>7.2853620264514696E-2</v>
      </c>
      <c r="AK56">
        <v>8.6050724637681108E-3</v>
      </c>
      <c r="AL56">
        <v>1.56118143459916E-2</v>
      </c>
      <c r="AM56">
        <v>1.40011831985802E-2</v>
      </c>
      <c r="AN56">
        <v>8.3091787439613495E-3</v>
      </c>
      <c r="AO56">
        <v>3.5233160621761699E-3</v>
      </c>
      <c r="AP56" s="9">
        <v>2.7087614421819499E-2</v>
      </c>
      <c r="AQ56">
        <v>4.8048048048048098E-3</v>
      </c>
      <c r="AR56">
        <v>7.8302601667087704E-3</v>
      </c>
      <c r="AS56">
        <v>2.7499999999999998E-3</v>
      </c>
      <c r="AT56" s="9">
        <v>4.7894631810018002E-3</v>
      </c>
      <c r="AU56">
        <v>1.46648044692737E-2</v>
      </c>
      <c r="AV56">
        <v>1.62975344755537E-2</v>
      </c>
      <c r="AW56">
        <v>1.4824797843665799E-2</v>
      </c>
      <c r="AX56">
        <v>9.3676814988290398E-4</v>
      </c>
      <c r="AY56">
        <v>5.0071530758226002E-3</v>
      </c>
      <c r="AZ56">
        <v>1.9603038470962998E-3</v>
      </c>
      <c r="BA56">
        <v>4.3582479843103103E-3</v>
      </c>
      <c r="BB56">
        <v>2.0790448744339201E-2</v>
      </c>
      <c r="BC56">
        <v>2.0027309968138399E-2</v>
      </c>
      <c r="BD56">
        <v>5.1242633871380998E-3</v>
      </c>
      <c r="BE56">
        <v>3.63258951738454E-3</v>
      </c>
      <c r="BF56">
        <v>2.5845864661654099E-3</v>
      </c>
      <c r="BG56">
        <v>1.04220948410631E-3</v>
      </c>
      <c r="BH56">
        <v>7.4829931972789096E-3</v>
      </c>
      <c r="BI56">
        <v>1.8078339471041201E-2</v>
      </c>
      <c r="BJ56" s="9">
        <v>1.9819423034573899E-3</v>
      </c>
      <c r="BK56" s="9">
        <v>2.4527839097375501E-3</v>
      </c>
      <c r="BL56">
        <v>1.9412515964240099E-2</v>
      </c>
      <c r="BM56">
        <v>6.4412238325281803E-3</v>
      </c>
      <c r="BN56">
        <v>1.12936344969199E-2</v>
      </c>
      <c r="BO56">
        <v>0.104827586206897</v>
      </c>
      <c r="BP56">
        <v>7.2498791686805204E-4</v>
      </c>
      <c r="BQ56">
        <v>5.7171265224956504E-3</v>
      </c>
      <c r="BR56">
        <v>0.143714071482129</v>
      </c>
      <c r="BS56">
        <v>1.2581344902386099E-2</v>
      </c>
      <c r="BT56">
        <v>6.4670658682634699E-3</v>
      </c>
      <c r="BU56">
        <v>4.5662100456621002E-3</v>
      </c>
      <c r="BV56">
        <v>3.8000584624378799E-3</v>
      </c>
      <c r="BW56">
        <v>6.7604110329908098E-3</v>
      </c>
      <c r="BX56">
        <v>3.4474386987132802E-2</v>
      </c>
    </row>
    <row r="57" spans="5:76" x14ac:dyDescent="0.25">
      <c r="E57">
        <v>13</v>
      </c>
      <c r="F57">
        <v>1.00250931166911E-2</v>
      </c>
      <c r="G57">
        <v>-2170.6238757393398</v>
      </c>
      <c r="H57">
        <v>1737.36014477959</v>
      </c>
      <c r="I57" s="16">
        <f>-Table136[[#This Row],[Eigen]]/SQRT(Table136[[#This Row],[Eigen]]^2+(Table136[[#This Row],[omega]]/(2*PI()))^2)</f>
        <v>0.99198369724957824</v>
      </c>
      <c r="L57" s="1" t="s">
        <v>52</v>
      </c>
      <c r="M57">
        <v>2.3672170280485402E-2</v>
      </c>
      <c r="N57">
        <v>8.4250343878954602E-3</v>
      </c>
      <c r="O57">
        <v>8.0862533692722394E-3</v>
      </c>
      <c r="P57">
        <v>9.7898070832133591E-3</v>
      </c>
      <c r="Q57">
        <v>6.9885641677255401E-3</v>
      </c>
      <c r="R57">
        <v>2.18340611353712E-3</v>
      </c>
      <c r="S57">
        <v>4.1482300884955799E-3</v>
      </c>
      <c r="T57">
        <v>7.1324067300658402E-3</v>
      </c>
      <c r="U57">
        <v>3.8597619813444798E-3</v>
      </c>
      <c r="V57">
        <v>2.5698682942499199E-3</v>
      </c>
      <c r="W57">
        <v>7.41094907960794E-3</v>
      </c>
      <c r="X57">
        <v>7.8273746562301707E-3</v>
      </c>
      <c r="Y57">
        <v>4.0597896290828599E-3</v>
      </c>
      <c r="Z57" s="9">
        <v>9.7395723057378796E-3</v>
      </c>
      <c r="AA57" s="9">
        <v>3.20855614973262E-3</v>
      </c>
      <c r="AB57">
        <v>5.4000000000000003E-3</v>
      </c>
      <c r="AC57">
        <v>1.35161606268364E-2</v>
      </c>
      <c r="AD57">
        <v>1.00715610919693E-2</v>
      </c>
      <c r="AE57">
        <v>8.79904875148633E-3</v>
      </c>
      <c r="AF57" s="19">
        <v>3.7795902128506102E-3</v>
      </c>
      <c r="AG57">
        <v>4.9989585503020196E-3</v>
      </c>
      <c r="AH57">
        <v>1.12820512820513E-2</v>
      </c>
      <c r="AI57" s="18">
        <v>2.51772182840381E-2</v>
      </c>
      <c r="AJ57" s="18">
        <v>3.1158932974669401E-2</v>
      </c>
      <c r="AK57">
        <v>3.3967391304347799E-3</v>
      </c>
      <c r="AL57">
        <v>2.5316455696202502E-3</v>
      </c>
      <c r="AM57">
        <v>6.7047919542496601E-3</v>
      </c>
      <c r="AN57">
        <v>6.7632850241545897E-3</v>
      </c>
      <c r="AO57">
        <v>6.4248704663212404E-3</v>
      </c>
      <c r="AP57" s="9">
        <v>1.3450401643938001E-2</v>
      </c>
      <c r="AQ57">
        <v>4.6046046046045999E-3</v>
      </c>
      <c r="AR57">
        <v>1.01035615054307E-3</v>
      </c>
      <c r="AS57">
        <v>2E-3</v>
      </c>
      <c r="AT57" s="9">
        <v>3.9912193175014998E-3</v>
      </c>
      <c r="AU57">
        <v>8.3798882681564192E-3</v>
      </c>
      <c r="AV57">
        <v>5.7668198913497698E-2</v>
      </c>
      <c r="AW57">
        <v>8.4456424079065603E-2</v>
      </c>
      <c r="AX57">
        <v>8.4309133489461393E-3</v>
      </c>
      <c r="AY57">
        <v>9.2989985693848407E-3</v>
      </c>
      <c r="AZ57">
        <v>1.15167851016908E-2</v>
      </c>
      <c r="BA57">
        <v>8.4985835694051E-3</v>
      </c>
      <c r="BB57">
        <v>9.1189790037052298E-2</v>
      </c>
      <c r="BC57">
        <v>7.5557578516158394E-2</v>
      </c>
      <c r="BD57">
        <v>3.0745580322828598E-3</v>
      </c>
      <c r="BE57">
        <v>3.37311883757135E-3</v>
      </c>
      <c r="BF57">
        <v>1.83270676691729E-2</v>
      </c>
      <c r="BG57">
        <v>7.5560187597707197E-3</v>
      </c>
      <c r="BH57">
        <v>2.7210884353741499E-3</v>
      </c>
      <c r="BI57">
        <v>4.0174087713424804E-3</v>
      </c>
      <c r="BJ57" s="9">
        <v>1.7176833296630702E-2</v>
      </c>
      <c r="BK57" s="9">
        <v>4.4150110375275903E-3</v>
      </c>
      <c r="BL57">
        <v>0.120817369093231</v>
      </c>
      <c r="BM57">
        <v>8.1320450885668305E-2</v>
      </c>
      <c r="BN57">
        <v>8.2340862422997901E-2</v>
      </c>
      <c r="BO57">
        <v>1.90804597701149E-2</v>
      </c>
      <c r="BP57">
        <v>1.4258095698405001E-2</v>
      </c>
      <c r="BQ57">
        <v>5.4685558041262699E-3</v>
      </c>
      <c r="BR57">
        <v>1.2496875781054699E-2</v>
      </c>
      <c r="BS57">
        <v>4.9891540130151797E-2</v>
      </c>
      <c r="BT57">
        <v>3.8323353293413199E-3</v>
      </c>
      <c r="BU57">
        <v>1.77574835109082E-3</v>
      </c>
      <c r="BV57">
        <v>1.4615609470914901E-3</v>
      </c>
      <c r="BW57">
        <v>8.1124932395889703E-4</v>
      </c>
      <c r="BX57">
        <v>4.6127700898276301E-3</v>
      </c>
    </row>
    <row r="58" spans="5:76" x14ac:dyDescent="0.25">
      <c r="E58">
        <v>57</v>
      </c>
      <c r="F58">
        <v>1</v>
      </c>
      <c r="G58">
        <v>-66.807952679132995</v>
      </c>
      <c r="H58" s="4">
        <v>35.948326641677198</v>
      </c>
      <c r="I58" s="16">
        <f>-Table136[[#This Row],[Eigen]]/SQRT(Table136[[#This Row],[Eigen]]^2+(Table136[[#This Row],[omega]]/(2*PI()))^2)</f>
        <v>0.99635304458813256</v>
      </c>
      <c r="L58" s="1" t="s">
        <v>53</v>
      </c>
      <c r="M58">
        <v>1.13387706385518E-2</v>
      </c>
      <c r="N58">
        <v>3.9374140302613499E-2</v>
      </c>
      <c r="O58">
        <v>3.3423180592991902E-2</v>
      </c>
      <c r="P58">
        <v>2.0155485171321598E-3</v>
      </c>
      <c r="Q58">
        <v>1.11181702668361E-2</v>
      </c>
      <c r="R58">
        <v>9.0065502183406098E-3</v>
      </c>
      <c r="S58">
        <v>4.9778761061946902E-3</v>
      </c>
      <c r="T58">
        <v>2.3774689100219499E-3</v>
      </c>
      <c r="U58">
        <v>1.6082341588935299E-3</v>
      </c>
      <c r="V58">
        <v>9.6370061034371996E-4</v>
      </c>
      <c r="W58">
        <v>1.9125029882859201E-3</v>
      </c>
      <c r="X58">
        <v>4.2310133276919799E-4</v>
      </c>
      <c r="Y58">
        <v>7.3814356892415601E-3</v>
      </c>
      <c r="Z58" s="9">
        <v>6.1401651492695303E-3</v>
      </c>
      <c r="AA58" s="9">
        <v>4.2780748663101597E-3</v>
      </c>
      <c r="AB58">
        <v>1.6000000000000001E-3</v>
      </c>
      <c r="AC58">
        <v>9.5984329089128292E-3</v>
      </c>
      <c r="AD58">
        <v>2.3853697323085099E-3</v>
      </c>
      <c r="AE58">
        <v>1.1890606420927501E-3</v>
      </c>
      <c r="AF58" s="19">
        <v>1.19355480405809E-3</v>
      </c>
      <c r="AG58">
        <v>4.9989585503020196E-3</v>
      </c>
      <c r="AH58">
        <v>1.7948717948718001E-3</v>
      </c>
      <c r="AI58" s="18">
        <v>4.8887802493277899E-3</v>
      </c>
      <c r="AJ58" s="18">
        <v>5.8282896211611698E-3</v>
      </c>
      <c r="AK58">
        <v>4.5289855072463801E-4</v>
      </c>
      <c r="AL58">
        <v>2.9535864978903E-3</v>
      </c>
      <c r="AM58">
        <v>1.3803983435219901E-3</v>
      </c>
      <c r="AN58">
        <v>5.79710144927536E-4</v>
      </c>
      <c r="AO58">
        <v>1.8652849740932601E-3</v>
      </c>
      <c r="AP58" s="9">
        <v>5.4175228843639104E-3</v>
      </c>
      <c r="AQ58">
        <v>2.2022022022022002E-3</v>
      </c>
      <c r="AR58">
        <v>7.5776711290729995E-4</v>
      </c>
      <c r="AS58">
        <v>6.7499999999999999E-3</v>
      </c>
      <c r="AT58" s="9">
        <v>9.9780482937537407E-4</v>
      </c>
      <c r="AU58">
        <v>6.9832402234636895E-4</v>
      </c>
      <c r="AV58">
        <v>6.4981195152528204E-2</v>
      </c>
      <c r="AW58">
        <v>3.3692722371967701E-2</v>
      </c>
      <c r="AX58">
        <v>2.9274004683840799E-2</v>
      </c>
      <c r="AY58">
        <v>1.88364329995231E-2</v>
      </c>
      <c r="AZ58">
        <v>2.7689291840235199E-2</v>
      </c>
      <c r="BA58">
        <v>2.5713663107430802E-2</v>
      </c>
      <c r="BB58">
        <v>2.90242898312063E-2</v>
      </c>
      <c r="BC58">
        <v>3.4137460172963097E-2</v>
      </c>
      <c r="BD58">
        <v>5.3804765564950102E-3</v>
      </c>
      <c r="BE58">
        <v>1.6606123508043601E-2</v>
      </c>
      <c r="BF58">
        <v>3.9943609022556397E-3</v>
      </c>
      <c r="BG58">
        <v>3.6477331943720699E-3</v>
      </c>
      <c r="BH58">
        <v>7.4829931972789096E-3</v>
      </c>
      <c r="BI58">
        <v>2.6447941078004699E-2</v>
      </c>
      <c r="BJ58" s="9">
        <v>3.5234529839242501E-3</v>
      </c>
      <c r="BK58" s="9">
        <v>2.2075055187637999E-3</v>
      </c>
      <c r="BL58">
        <v>2.27330779054917E-2</v>
      </c>
      <c r="BM58">
        <v>0.36352657004830902</v>
      </c>
      <c r="BN58">
        <v>2.7515400410677598E-2</v>
      </c>
      <c r="BO58">
        <v>3.5862068965517198E-2</v>
      </c>
      <c r="BP58">
        <v>1.0149830836152699E-2</v>
      </c>
      <c r="BQ58">
        <v>8.6999751429281697E-3</v>
      </c>
      <c r="BR58">
        <v>2.54936265933517E-2</v>
      </c>
      <c r="BS58">
        <v>9.9783080260303705E-3</v>
      </c>
      <c r="BT58">
        <v>3.8323353293413199E-3</v>
      </c>
      <c r="BU58">
        <v>2.5367833587011698E-3</v>
      </c>
      <c r="BV58">
        <v>2.9231218941829901E-3</v>
      </c>
      <c r="BW58">
        <v>3.7858301784748499E-3</v>
      </c>
      <c r="BX58">
        <v>1.5052197135227E-2</v>
      </c>
    </row>
    <row r="59" spans="5:76" x14ac:dyDescent="0.25">
      <c r="E59">
        <v>58</v>
      </c>
      <c r="F59">
        <v>1</v>
      </c>
      <c r="G59">
        <v>-66.807952679132896</v>
      </c>
      <c r="H59" s="4">
        <v>-35.948326641676999</v>
      </c>
      <c r="I59" s="16">
        <f>-Table136[[#This Row],[Eigen]]/SQRT(Table136[[#This Row],[Eigen]]^2+(Table136[[#This Row],[omega]]/(2*PI()))^2)</f>
        <v>0.99635304458813256</v>
      </c>
      <c r="L59" s="1" t="s">
        <v>54</v>
      </c>
      <c r="M59">
        <v>4.5554008354883602E-2</v>
      </c>
      <c r="N59">
        <v>3.7482806052269599E-2</v>
      </c>
      <c r="O59">
        <v>1.5633423180592999E-2</v>
      </c>
      <c r="P59">
        <v>2.8793550244745199E-4</v>
      </c>
      <c r="Q59">
        <v>3.8119440914866601E-3</v>
      </c>
      <c r="R59">
        <v>1.4192139737991299E-2</v>
      </c>
      <c r="S59">
        <v>1.54867256637168E-2</v>
      </c>
      <c r="T59">
        <v>5.4864667154352605E-4</v>
      </c>
      <c r="U59">
        <v>3.2164683177870702E-3</v>
      </c>
      <c r="V59">
        <v>3.8548024413748798E-3</v>
      </c>
      <c r="W59">
        <v>1.6734401147501801E-3</v>
      </c>
      <c r="X59">
        <v>1.057753331923E-3</v>
      </c>
      <c r="Y59">
        <v>4.0597896290828599E-3</v>
      </c>
      <c r="Z59" s="9">
        <v>1.1856870633072201E-2</v>
      </c>
      <c r="AA59" s="9">
        <v>7.1301247771836003E-3</v>
      </c>
      <c r="AB59">
        <v>1.2800000000000001E-2</v>
      </c>
      <c r="AC59">
        <v>1.5475024485798201E-2</v>
      </c>
      <c r="AD59">
        <v>5.83090379008746E-3</v>
      </c>
      <c r="AE59">
        <v>2.6159334126040399E-3</v>
      </c>
      <c r="AF59" s="19">
        <v>3.5806644121742599E-3</v>
      </c>
      <c r="AG59">
        <v>1.12476567381795E-2</v>
      </c>
      <c r="AH59">
        <v>4.8717948717948703E-3</v>
      </c>
      <c r="AI59" s="18">
        <v>8.3598142263505301E-2</v>
      </c>
      <c r="AJ59" s="18">
        <v>7.3526115220802504E-2</v>
      </c>
      <c r="AK59">
        <v>5.6612318840579701E-3</v>
      </c>
      <c r="AL59">
        <v>1.9620253164557001E-2</v>
      </c>
      <c r="AM59">
        <v>1.10431867481759E-2</v>
      </c>
      <c r="AN59">
        <v>1.17874396135266E-2</v>
      </c>
      <c r="AO59">
        <v>1.45077720207254E-3</v>
      </c>
      <c r="AP59" s="9">
        <v>3.1384270502522002E-2</v>
      </c>
      <c r="AQ59">
        <v>5.40540540540541E-3</v>
      </c>
      <c r="AR59">
        <v>8.3354382419802992E-3</v>
      </c>
      <c r="AS59">
        <v>7.7499999999999999E-3</v>
      </c>
      <c r="AT59" s="9">
        <v>1.9956096587507499E-3</v>
      </c>
      <c r="AU59">
        <v>1.6992551210428301E-2</v>
      </c>
      <c r="AV59">
        <v>2.29837024655245E-3</v>
      </c>
      <c r="AW59">
        <v>2.0215633423180598E-3</v>
      </c>
      <c r="AX59">
        <v>1.4051522248243601E-3</v>
      </c>
      <c r="AY59">
        <v>4.76871721506915E-4</v>
      </c>
      <c r="AZ59">
        <v>1.9603038470962998E-3</v>
      </c>
      <c r="BA59">
        <v>2.61494879058619E-3</v>
      </c>
      <c r="BB59">
        <v>4.5286125977768597E-3</v>
      </c>
      <c r="BC59">
        <v>5.6895766954938604E-3</v>
      </c>
      <c r="BD59">
        <v>5.1242633871380998E-3</v>
      </c>
      <c r="BE59">
        <v>4.9299429164504404E-3</v>
      </c>
      <c r="BF59">
        <v>1.1748120300751901E-3</v>
      </c>
      <c r="BG59">
        <v>1.30276185513288E-3</v>
      </c>
      <c r="BH59">
        <v>6.8027210884353704E-3</v>
      </c>
      <c r="BI59">
        <v>1.77435554067626E-2</v>
      </c>
      <c r="BJ59" s="9">
        <v>1.54151068046686E-3</v>
      </c>
      <c r="BK59" s="9">
        <v>1.7169487368162901E-3</v>
      </c>
      <c r="BL59">
        <v>1.45593869731801E-2</v>
      </c>
      <c r="BM59">
        <v>3.5829307568438003E-2</v>
      </c>
      <c r="BN59">
        <v>1.68377823408624E-2</v>
      </c>
      <c r="BO59">
        <v>8.5977011494252895E-2</v>
      </c>
      <c r="BP59">
        <v>1.9333011116481401E-3</v>
      </c>
      <c r="BQ59">
        <v>4.9714143673875201E-3</v>
      </c>
      <c r="BR59">
        <v>0.118470382404399</v>
      </c>
      <c r="BS59">
        <v>3.4707158351409998E-3</v>
      </c>
      <c r="BT59">
        <v>5.0299401197604803E-3</v>
      </c>
      <c r="BU59">
        <v>3.55149670218163E-3</v>
      </c>
      <c r="BV59">
        <v>2.3384975153463898E-3</v>
      </c>
      <c r="BW59">
        <v>4.5970795024337504E-3</v>
      </c>
      <c r="BX59">
        <v>2.6219956300072799E-2</v>
      </c>
    </row>
    <row r="60" spans="5:76" x14ac:dyDescent="0.25">
      <c r="E60">
        <v>44</v>
      </c>
      <c r="F60">
        <v>3.9854746255009399E-2</v>
      </c>
      <c r="G60">
        <v>-228.01038248229099</v>
      </c>
      <c r="H60" s="4">
        <v>-1.7208825285541101E-11</v>
      </c>
      <c r="I60" s="16">
        <f>-Table136[[#This Row],[Eigen]]/SQRT(Table136[[#This Row],[Eigen]]^2+(Table136[[#This Row],[omega]]/(2*PI()))^2)</f>
        <v>1</v>
      </c>
      <c r="L60" s="1" t="s">
        <v>55</v>
      </c>
      <c r="M60">
        <v>1.79033220608713E-2</v>
      </c>
      <c r="N60">
        <v>3.86863823933975E-2</v>
      </c>
      <c r="O60">
        <v>6.8283917340521104E-3</v>
      </c>
      <c r="P60">
        <v>5.7587100489490404E-3</v>
      </c>
      <c r="Q60">
        <v>3.0177890724269402E-3</v>
      </c>
      <c r="R60">
        <v>9.0065502183406098E-3</v>
      </c>
      <c r="S60">
        <v>8.2964601769911495E-3</v>
      </c>
      <c r="T60">
        <v>4.20629114850037E-3</v>
      </c>
      <c r="U60">
        <v>6.4329366355741404E-3</v>
      </c>
      <c r="V60">
        <v>7.7096048827497597E-3</v>
      </c>
      <c r="W60">
        <v>5.0203203442505404E-3</v>
      </c>
      <c r="X60">
        <v>5.9234186587687797E-3</v>
      </c>
      <c r="Y60">
        <v>1.25484406717106E-2</v>
      </c>
      <c r="Z60" s="9">
        <v>2.3502011433411001E-2</v>
      </c>
      <c r="AA60" s="9">
        <v>2.1390374331550801E-2</v>
      </c>
      <c r="AB60">
        <v>3.8600000000000002E-2</v>
      </c>
      <c r="AC60">
        <v>2.8011753183153801E-2</v>
      </c>
      <c r="AD60">
        <v>6.6260270341903004E-3</v>
      </c>
      <c r="AE60">
        <v>9.2746730083234207E-3</v>
      </c>
      <c r="AF60" s="19">
        <v>6.7634772229958201E-3</v>
      </c>
      <c r="AG60">
        <v>1.12476567381795E-2</v>
      </c>
      <c r="AH60">
        <v>5.3846153846153896E-3</v>
      </c>
      <c r="AI60" s="18">
        <v>7.1131752627719397E-2</v>
      </c>
      <c r="AJ60" s="18">
        <v>3.3176417843532799E-2</v>
      </c>
      <c r="AK60">
        <v>3.6231884057971002E-3</v>
      </c>
      <c r="AL60">
        <v>4.85232067510549E-3</v>
      </c>
      <c r="AM60">
        <v>9.0711891145730597E-3</v>
      </c>
      <c r="AN60">
        <v>8.3091787439613495E-3</v>
      </c>
      <c r="AO60">
        <v>5.5958549222797898E-3</v>
      </c>
      <c r="AP60" s="9">
        <v>1.55053241173174E-2</v>
      </c>
      <c r="AQ60">
        <v>5.6056056056056104E-3</v>
      </c>
      <c r="AR60">
        <v>2.5258903763576701E-3</v>
      </c>
      <c r="AS60">
        <v>2.7499999999999998E-3</v>
      </c>
      <c r="AT60" s="9">
        <v>6.1863899421273202E-3</v>
      </c>
      <c r="AU60">
        <v>1.8156424581005599E-2</v>
      </c>
      <c r="AV60">
        <v>6.3727538654408694E-2</v>
      </c>
      <c r="AW60">
        <v>7.54716981132076E-2</v>
      </c>
      <c r="AX60">
        <v>1.4051522248243601E-3</v>
      </c>
      <c r="AY60">
        <v>2.1459227467811202E-3</v>
      </c>
      <c r="AZ60">
        <v>1.9603038470962998E-3</v>
      </c>
      <c r="BA60">
        <v>1.52538679450861E-3</v>
      </c>
      <c r="BB60">
        <v>6.8340881020996294E-2</v>
      </c>
      <c r="BC60">
        <v>7.2143832498862095E-2</v>
      </c>
      <c r="BD60">
        <v>4.3556238790673904E-3</v>
      </c>
      <c r="BE60">
        <v>1.0378827192527201E-3</v>
      </c>
      <c r="BF60">
        <v>1.5507518796992499E-2</v>
      </c>
      <c r="BG60">
        <v>4.1688379364252202E-3</v>
      </c>
      <c r="BH60">
        <v>4.4217687074829901E-3</v>
      </c>
      <c r="BI60">
        <v>3.3478406427853998E-4</v>
      </c>
      <c r="BJ60" s="9">
        <v>1.6295970050649599E-2</v>
      </c>
      <c r="BK60" s="9">
        <v>2.2075055187637999E-3</v>
      </c>
      <c r="BL60">
        <v>0.11034482758620701</v>
      </c>
      <c r="BM60">
        <v>9.2592592592592605E-3</v>
      </c>
      <c r="BN60">
        <v>7.4332648870636606E-2</v>
      </c>
      <c r="BO60">
        <v>1.7011494252873599E-2</v>
      </c>
      <c r="BP60">
        <v>1.23247945867569E-2</v>
      </c>
      <c r="BQ60">
        <v>2.23713646532438E-3</v>
      </c>
      <c r="BR60">
        <v>4.2489377655586099E-3</v>
      </c>
      <c r="BS60">
        <v>4.2733188720173503E-2</v>
      </c>
      <c r="BT60">
        <v>2.3952095808383199E-3</v>
      </c>
      <c r="BU60">
        <v>1.01471334348047E-3</v>
      </c>
      <c r="BV60">
        <v>2.9231218941829901E-3</v>
      </c>
      <c r="BW60">
        <v>4.5970795024337504E-3</v>
      </c>
      <c r="BX60">
        <v>9.7110949259529003E-4</v>
      </c>
    </row>
    <row r="61" spans="5:76" x14ac:dyDescent="0.25">
      <c r="E61">
        <v>56</v>
      </c>
      <c r="F61">
        <v>0.70342793815205495</v>
      </c>
      <c r="G61">
        <v>-95.042640888037596</v>
      </c>
      <c r="H61" s="4">
        <v>1.3135871690883799E-12</v>
      </c>
      <c r="I61" s="16">
        <f>-Table136[[#This Row],[Eigen]]/SQRT(Table136[[#This Row],[Eigen]]^2+(Table136[[#This Row],[omega]]/(2*PI()))^2)</f>
        <v>1</v>
      </c>
      <c r="L61" s="1" t="s">
        <v>56</v>
      </c>
      <c r="M61">
        <v>4.5752934155559996E-3</v>
      </c>
      <c r="N61">
        <v>6.8775790921595603E-3</v>
      </c>
      <c r="O61">
        <v>3.5938903863432198E-4</v>
      </c>
      <c r="P61">
        <v>0</v>
      </c>
      <c r="Q61">
        <v>1.5883100381194399E-4</v>
      </c>
      <c r="R61">
        <v>9.0065502183406098E-3</v>
      </c>
      <c r="S61">
        <v>1.0232300884955799E-2</v>
      </c>
      <c r="T61">
        <v>5.4864667154352605E-4</v>
      </c>
      <c r="U61">
        <v>0.12769379221614699</v>
      </c>
      <c r="V61">
        <v>0.126244779955027</v>
      </c>
      <c r="W61">
        <v>4.7812574707148002E-4</v>
      </c>
      <c r="X61">
        <v>1.69240533107679E-3</v>
      </c>
      <c r="Y61">
        <v>1.3840191917327899E-2</v>
      </c>
      <c r="Z61" s="9">
        <v>3.8111369892017799E-2</v>
      </c>
      <c r="AA61" s="9">
        <v>2.7450980392156901E-2</v>
      </c>
      <c r="AB61">
        <v>4.36E-2</v>
      </c>
      <c r="AC61">
        <v>4.6620959843290899E-2</v>
      </c>
      <c r="AD61">
        <v>7.1561091969255201E-3</v>
      </c>
      <c r="AE61">
        <v>4.5184304399524403E-3</v>
      </c>
      <c r="AF61" s="19">
        <v>1.9096876864929401E-2</v>
      </c>
      <c r="AG61">
        <v>1.6246615288481599E-2</v>
      </c>
      <c r="AH61">
        <v>2.8205128205128199E-3</v>
      </c>
      <c r="AI61" s="18">
        <v>1.0755316548521099E-2</v>
      </c>
      <c r="AJ61" s="18">
        <v>6.500784577449E-3</v>
      </c>
      <c r="AK61">
        <v>1.2681159420289899E-2</v>
      </c>
      <c r="AL61">
        <v>3.0590717299578098E-2</v>
      </c>
      <c r="AM61">
        <v>5.1469138237034098E-2</v>
      </c>
      <c r="AN61">
        <v>5.8357487922705301E-2</v>
      </c>
      <c r="AO61">
        <v>3.7927461139896403E-2</v>
      </c>
      <c r="AP61" s="9">
        <v>8.9669344292919902E-3</v>
      </c>
      <c r="AQ61">
        <v>7.8078078078078102E-3</v>
      </c>
      <c r="AR61">
        <v>7.5776711290729999E-3</v>
      </c>
      <c r="AS61">
        <v>2.5000000000000001E-3</v>
      </c>
      <c r="AT61" s="9">
        <v>1.2173218918379599E-2</v>
      </c>
      <c r="AU61">
        <v>1.8156424581005599E-2</v>
      </c>
      <c r="AV61">
        <v>4.1788549937317203E-3</v>
      </c>
      <c r="AW61">
        <v>2.9200359389038601E-3</v>
      </c>
      <c r="AX61">
        <v>2.34192037470726E-3</v>
      </c>
      <c r="AY61">
        <v>1.6690510252742E-3</v>
      </c>
      <c r="AZ61">
        <v>2.2053418279833399E-3</v>
      </c>
      <c r="BA61">
        <v>1.9612115929396401E-3</v>
      </c>
      <c r="BB61">
        <v>5.7636887608069204E-3</v>
      </c>
      <c r="BC61">
        <v>3.64132908511607E-3</v>
      </c>
      <c r="BD61">
        <v>0</v>
      </c>
      <c r="BE61">
        <v>0</v>
      </c>
      <c r="BF61">
        <v>4.69924812030075E-4</v>
      </c>
      <c r="BG61">
        <v>2.6055237102657599E-4</v>
      </c>
      <c r="BH61">
        <v>0</v>
      </c>
      <c r="BI61">
        <v>0</v>
      </c>
      <c r="BJ61" s="9">
        <v>2.2021581149526501E-4</v>
      </c>
      <c r="BK61" s="9">
        <v>0</v>
      </c>
      <c r="BL61">
        <v>1.2771392081736899E-3</v>
      </c>
      <c r="BM61">
        <v>8.0515297906602298E-4</v>
      </c>
      <c r="BN61">
        <v>8.2135523613963005E-4</v>
      </c>
      <c r="BO61">
        <v>9.1954022988505798E-4</v>
      </c>
      <c r="BP61">
        <v>9.6665055582407003E-4</v>
      </c>
      <c r="BQ61">
        <v>9.9428287347750493E-4</v>
      </c>
      <c r="BR61">
        <v>4.9987503124218895E-4</v>
      </c>
      <c r="BS61">
        <v>1.0845986984815599E-3</v>
      </c>
      <c r="BT61">
        <v>2.3952095808383201E-4</v>
      </c>
      <c r="BU61">
        <v>2.53678335870117E-4</v>
      </c>
      <c r="BV61">
        <v>2.92312189418299E-4</v>
      </c>
      <c r="BW61">
        <v>5.4083288263926505E-4</v>
      </c>
      <c r="BX61">
        <v>7.2833211944646795E-4</v>
      </c>
    </row>
    <row r="62" spans="5:76" x14ac:dyDescent="0.25">
      <c r="E62">
        <v>61</v>
      </c>
      <c r="G62">
        <v>-30.906945928926799</v>
      </c>
      <c r="H62" s="4">
        <v>-9.00503907759957E-13</v>
      </c>
      <c r="I62" s="16">
        <f>-Table136[[#This Row],[Eigen]]/SQRT(Table136[[#This Row],[Eigen]]^2+(Table136[[#This Row],[omega]]/(2*PI()))^2)</f>
        <v>1</v>
      </c>
      <c r="L62" s="1" t="s">
        <v>57</v>
      </c>
      <c r="M62">
        <v>3.3817386114979101E-3</v>
      </c>
      <c r="N62">
        <v>6.1898211829436002E-3</v>
      </c>
      <c r="O62">
        <v>1.6172506738544501E-3</v>
      </c>
      <c r="P62">
        <v>2.8793550244745199E-4</v>
      </c>
      <c r="Q62">
        <v>1.4294790343075E-3</v>
      </c>
      <c r="R62">
        <v>9.8253275109170292E-3</v>
      </c>
      <c r="S62">
        <v>9.1261061946902693E-3</v>
      </c>
      <c r="T62">
        <v>5.4864667154352605E-4</v>
      </c>
      <c r="U62">
        <v>0.12833708587970399</v>
      </c>
      <c r="V62">
        <v>0.12849341471249601</v>
      </c>
      <c r="W62">
        <v>2.3906287353574001E-3</v>
      </c>
      <c r="X62">
        <v>1.9039559974613901E-3</v>
      </c>
      <c r="Y62">
        <v>1.4578335486252101E-2</v>
      </c>
      <c r="Z62" s="9">
        <v>3.6840990895617202E-2</v>
      </c>
      <c r="AA62" s="9">
        <v>2.6559714795008901E-2</v>
      </c>
      <c r="AB62">
        <v>4.4400000000000002E-2</v>
      </c>
      <c r="AC62">
        <v>4.4074436826640598E-2</v>
      </c>
      <c r="AD62">
        <v>6.3609859528226901E-3</v>
      </c>
      <c r="AE62">
        <v>5.70749108204518E-3</v>
      </c>
      <c r="AF62" s="19">
        <v>1.8102247861547599E-2</v>
      </c>
      <c r="AG62">
        <v>1.7912934805248901E-2</v>
      </c>
      <c r="AH62">
        <v>1.7948717948718001E-3</v>
      </c>
      <c r="AI62" s="18">
        <v>1.95551209973112E-3</v>
      </c>
      <c r="AJ62" s="18">
        <v>9.4149293880295901E-3</v>
      </c>
      <c r="AK62">
        <v>1.0869565217391301E-2</v>
      </c>
      <c r="AL62">
        <v>3.1223628691983099E-2</v>
      </c>
      <c r="AM62">
        <v>5.1666338000394399E-2</v>
      </c>
      <c r="AN62">
        <v>5.81642512077295E-2</v>
      </c>
      <c r="AO62">
        <v>3.9170984455958499E-2</v>
      </c>
      <c r="AP62" s="9">
        <v>9.5273678311227402E-3</v>
      </c>
      <c r="AQ62">
        <v>8.2082082082082092E-3</v>
      </c>
      <c r="AR62">
        <v>8.3354382419802992E-3</v>
      </c>
      <c r="AS62">
        <v>3.0000000000000001E-3</v>
      </c>
      <c r="AT62" s="9">
        <v>1.11754140890042E-2</v>
      </c>
      <c r="AU62">
        <v>1.7225325884543799E-2</v>
      </c>
      <c r="AV62">
        <v>1.88048474717927E-3</v>
      </c>
      <c r="AW62">
        <v>2.4707996406109602E-3</v>
      </c>
      <c r="AX62">
        <v>2.34192037470726E-4</v>
      </c>
      <c r="AY62">
        <v>2.3843586075345701E-4</v>
      </c>
      <c r="AZ62">
        <v>2.4503798088703802E-4</v>
      </c>
      <c r="BA62">
        <v>2.1791239921551501E-4</v>
      </c>
      <c r="BB62">
        <v>4.1169205434335096E-3</v>
      </c>
      <c r="BC62">
        <v>4.09649522075558E-3</v>
      </c>
      <c r="BD62">
        <v>5.1242633871381E-4</v>
      </c>
      <c r="BE62">
        <v>2.5947067981318099E-4</v>
      </c>
      <c r="BF62">
        <v>7.0488721804511296E-4</v>
      </c>
      <c r="BG62">
        <v>2.6055237102657599E-4</v>
      </c>
      <c r="BH62">
        <v>3.4013605442176901E-4</v>
      </c>
      <c r="BI62">
        <v>1.0043521928356201E-3</v>
      </c>
      <c r="BJ62" s="9">
        <v>6.6064743448579597E-4</v>
      </c>
      <c r="BK62" s="9">
        <v>2.4527839097375498E-4</v>
      </c>
      <c r="BL62">
        <v>4.85312899106003E-3</v>
      </c>
      <c r="BM62">
        <v>4.8309178743961402E-3</v>
      </c>
      <c r="BN62">
        <v>4.1067761806981504E-3</v>
      </c>
      <c r="BO62">
        <v>3.9080459770115001E-3</v>
      </c>
      <c r="BP62">
        <v>4.8332527791203502E-4</v>
      </c>
      <c r="BQ62">
        <v>2.4857071836937602E-4</v>
      </c>
      <c r="BR62">
        <v>6.2484378905273696E-3</v>
      </c>
      <c r="BS62">
        <v>1.7353579175704999E-3</v>
      </c>
      <c r="BT62">
        <v>2.3952095808383201E-4</v>
      </c>
      <c r="BU62">
        <v>2.53678335870117E-4</v>
      </c>
      <c r="BV62">
        <v>2.92312189418299E-4</v>
      </c>
      <c r="BW62">
        <v>0</v>
      </c>
      <c r="BX62">
        <v>1.21388686574411E-3</v>
      </c>
    </row>
    <row r="63" spans="5:76" x14ac:dyDescent="0.25">
      <c r="E63">
        <v>62</v>
      </c>
      <c r="G63">
        <v>-7.2520520460062503</v>
      </c>
      <c r="H63" s="4">
        <v>1.14908229556913E-13</v>
      </c>
      <c r="I63" s="16">
        <f>-Table136[[#This Row],[Eigen]]/SQRT(Table136[[#This Row],[Eigen]]^2+(Table136[[#This Row],[omega]]/(2*PI()))^2)</f>
        <v>1</v>
      </c>
      <c r="L63" s="1" t="s">
        <v>58</v>
      </c>
      <c r="M63">
        <v>5.5699224189377401E-3</v>
      </c>
      <c r="N63">
        <v>3.4387895460797802E-3</v>
      </c>
      <c r="O63">
        <v>8.9847259658580396E-4</v>
      </c>
      <c r="P63">
        <v>2.8793550244745199E-4</v>
      </c>
      <c r="Q63">
        <v>1.1118170266836099E-3</v>
      </c>
      <c r="R63">
        <v>1.03711790393013E-2</v>
      </c>
      <c r="S63">
        <v>1.1338495575221199E-2</v>
      </c>
      <c r="T63">
        <v>1.0972933430870499E-3</v>
      </c>
      <c r="U63">
        <v>9.5850755870054705E-2</v>
      </c>
      <c r="V63">
        <v>9.5406360424028294E-2</v>
      </c>
      <c r="W63">
        <v>2.6296916088931399E-3</v>
      </c>
      <c r="X63">
        <v>1.4808546646921899E-3</v>
      </c>
      <c r="Y63">
        <v>1.67927661930245E-2</v>
      </c>
      <c r="Z63" s="9">
        <v>4.9333051026889702E-2</v>
      </c>
      <c r="AA63" s="9">
        <v>3.7611408199643502E-2</v>
      </c>
      <c r="AB63">
        <v>5.8200000000000002E-2</v>
      </c>
      <c r="AC63">
        <v>6.01371204701273E-2</v>
      </c>
      <c r="AD63">
        <v>8.7463556851312008E-3</v>
      </c>
      <c r="AE63">
        <v>7.1343638525564797E-3</v>
      </c>
      <c r="AF63" s="19">
        <v>1.9494728466282099E-2</v>
      </c>
      <c r="AG63">
        <v>1.91626744428244E-2</v>
      </c>
      <c r="AH63">
        <v>6.9230769230769198E-3</v>
      </c>
      <c r="AI63" s="18">
        <v>1.97995600097776E-2</v>
      </c>
      <c r="AJ63" s="18">
        <v>8.0699394754539296E-3</v>
      </c>
      <c r="AK63">
        <v>1.7663043478260899E-2</v>
      </c>
      <c r="AL63">
        <v>4.05063291139241E-2</v>
      </c>
      <c r="AM63">
        <v>5.8568329718004297E-2</v>
      </c>
      <c r="AN63">
        <v>6.4734299516908206E-2</v>
      </c>
      <c r="AO63">
        <v>4.16580310880829E-2</v>
      </c>
      <c r="AP63" s="9">
        <v>2.2417336073230001E-2</v>
      </c>
      <c r="AQ63">
        <v>8.6086086086086099E-3</v>
      </c>
      <c r="AR63">
        <v>5.5569588279868699E-3</v>
      </c>
      <c r="AS63">
        <v>2.5000000000000001E-3</v>
      </c>
      <c r="AT63" s="9">
        <v>9.1199361404909196E-2</v>
      </c>
      <c r="AU63">
        <v>0.108938547486034</v>
      </c>
      <c r="AV63">
        <v>4.5967404931048896E-3</v>
      </c>
      <c r="AW63">
        <v>5.1662174303683701E-3</v>
      </c>
      <c r="AX63">
        <v>0</v>
      </c>
      <c r="AY63">
        <v>2.3843586075345701E-4</v>
      </c>
      <c r="AZ63">
        <v>2.4503798088703802E-4</v>
      </c>
      <c r="BA63">
        <v>2.1791239921551501E-4</v>
      </c>
      <c r="BB63">
        <v>3.7052284890901599E-3</v>
      </c>
      <c r="BC63">
        <v>3.8689121529358202E-3</v>
      </c>
      <c r="BD63">
        <v>2.56213169356905E-4</v>
      </c>
      <c r="BE63">
        <v>2.5947067981318099E-4</v>
      </c>
      <c r="BF63">
        <v>9.3984962406015097E-4</v>
      </c>
      <c r="BG63">
        <v>2.6055237102657599E-4</v>
      </c>
      <c r="BH63">
        <v>3.4013605442176901E-4</v>
      </c>
      <c r="BI63">
        <v>6.6956812855708105E-4</v>
      </c>
      <c r="BJ63" s="9">
        <v>1.1010790574763299E-3</v>
      </c>
      <c r="BK63" s="9">
        <v>2.4527839097375498E-4</v>
      </c>
      <c r="BL63">
        <v>6.8965517241379301E-3</v>
      </c>
      <c r="BM63">
        <v>2.4154589371980701E-3</v>
      </c>
      <c r="BN63">
        <v>4.1067761806981504E-3</v>
      </c>
      <c r="BO63">
        <v>3.2183908045976999E-3</v>
      </c>
      <c r="BP63">
        <v>7.2498791686805204E-4</v>
      </c>
      <c r="BQ63">
        <v>0</v>
      </c>
      <c r="BR63">
        <v>2.99925018745314E-3</v>
      </c>
      <c r="BS63">
        <v>2.8199566160520598E-3</v>
      </c>
      <c r="BT63">
        <v>0</v>
      </c>
      <c r="BU63">
        <v>0</v>
      </c>
      <c r="BV63">
        <v>2.92312189418299E-4</v>
      </c>
      <c r="BW63">
        <v>2.7041644131963198E-4</v>
      </c>
      <c r="BX63">
        <v>4.8555474629764501E-4</v>
      </c>
    </row>
    <row r="64" spans="5:76" x14ac:dyDescent="0.25">
      <c r="E64">
        <v>64</v>
      </c>
      <c r="G64">
        <v>-2.4151906540601198</v>
      </c>
      <c r="H64" s="4">
        <v>-1.42488139332222E-14</v>
      </c>
      <c r="I64" s="16">
        <f>-Table136[[#This Row],[Eigen]]/SQRT(Table136[[#This Row],[Eigen]]^2+(Table136[[#This Row],[omega]]/(2*PI()))^2)</f>
        <v>1</v>
      </c>
      <c r="L64" s="1" t="s">
        <v>59</v>
      </c>
      <c r="M64">
        <v>6.36562562164313E-3</v>
      </c>
      <c r="N64">
        <v>1.0316368638239299E-2</v>
      </c>
      <c r="O64">
        <v>7.1877807726864298E-4</v>
      </c>
      <c r="P64">
        <v>0</v>
      </c>
      <c r="Q64">
        <v>2.2236340533672199E-3</v>
      </c>
      <c r="R64">
        <v>1.11899563318777E-2</v>
      </c>
      <c r="S64">
        <v>1.1891592920354001E-2</v>
      </c>
      <c r="T64">
        <v>3.65764447695684E-4</v>
      </c>
      <c r="U64">
        <v>9.74589900289482E-2</v>
      </c>
      <c r="V64">
        <v>9.8618695791840696E-2</v>
      </c>
      <c r="W64">
        <v>1.6734401147501801E-3</v>
      </c>
      <c r="X64">
        <v>1.2693039983075901E-3</v>
      </c>
      <c r="Y64">
        <v>2.1590699391031601E-2</v>
      </c>
      <c r="Z64" s="9">
        <v>4.8486131695956003E-2</v>
      </c>
      <c r="AA64" s="9">
        <v>3.4759358288770102E-2</v>
      </c>
      <c r="AB64">
        <v>5.9799999999999999E-2</v>
      </c>
      <c r="AC64">
        <v>5.6611165523996101E-2</v>
      </c>
      <c r="AD64">
        <v>8.4813146037635793E-3</v>
      </c>
      <c r="AE64">
        <v>5.70749108204518E-3</v>
      </c>
      <c r="AF64" s="19">
        <v>2.0489357469663801E-2</v>
      </c>
      <c r="AG64">
        <v>2.1245573838783598E-2</v>
      </c>
      <c r="AH64">
        <v>6.41025641025641E-3</v>
      </c>
      <c r="AI64" s="18">
        <v>1.0266438523588399E-2</v>
      </c>
      <c r="AJ64" s="18">
        <v>1.9054023761488501E-2</v>
      </c>
      <c r="AK64">
        <v>1.6757246376811599E-2</v>
      </c>
      <c r="AL64">
        <v>4.0928270042194098E-2</v>
      </c>
      <c r="AM64">
        <v>6.0343127588246899E-2</v>
      </c>
      <c r="AN64">
        <v>6.3188405797101499E-2</v>
      </c>
      <c r="AO64">
        <v>4.1243523316062201E-2</v>
      </c>
      <c r="AP64" s="9">
        <v>2.1483280403512099E-2</v>
      </c>
      <c r="AQ64">
        <v>9.4094094094094097E-3</v>
      </c>
      <c r="AR64">
        <v>3.7888355645365E-3</v>
      </c>
      <c r="AS64">
        <v>2.5000000000000001E-3</v>
      </c>
      <c r="AT64" s="9">
        <v>9.1199361404909196E-2</v>
      </c>
      <c r="AU64">
        <v>0.10777467411545601</v>
      </c>
      <c r="AV64">
        <v>7.9398244880902608E-3</v>
      </c>
      <c r="AW64">
        <v>4.49236298292902E-3</v>
      </c>
      <c r="AX64">
        <v>3.0444964871194401E-3</v>
      </c>
      <c r="AY64">
        <v>2.1459227467811202E-3</v>
      </c>
      <c r="AZ64">
        <v>2.94045577064445E-3</v>
      </c>
      <c r="BA64">
        <v>2.3970363913706702E-3</v>
      </c>
      <c r="BB64">
        <v>4.7344586249485404E-3</v>
      </c>
      <c r="BC64">
        <v>4.09649522075558E-3</v>
      </c>
      <c r="BD64">
        <v>0</v>
      </c>
      <c r="BE64">
        <v>2.5947067981318099E-4</v>
      </c>
      <c r="BF64">
        <v>2.3496240601503799E-4</v>
      </c>
      <c r="BG64">
        <v>2.6055237102657599E-4</v>
      </c>
      <c r="BH64">
        <v>3.4013605442176901E-4</v>
      </c>
      <c r="BI64">
        <v>3.3478406427853998E-4</v>
      </c>
      <c r="BJ64" s="9">
        <v>2.2021581149526501E-4</v>
      </c>
      <c r="BK64" s="9">
        <v>2.4527839097375498E-4</v>
      </c>
      <c r="BL64">
        <v>2.5542784163473799E-3</v>
      </c>
      <c r="BM64">
        <v>4.0257648953301098E-3</v>
      </c>
      <c r="BN64">
        <v>2.05338809034908E-3</v>
      </c>
      <c r="BO64">
        <v>1.1494252873563201E-3</v>
      </c>
      <c r="BP64">
        <v>1.20831319478009E-3</v>
      </c>
      <c r="BQ64">
        <v>1.24285359184688E-3</v>
      </c>
      <c r="BR64">
        <v>7.4981254686328402E-4</v>
      </c>
      <c r="BS64">
        <v>6.5075921908893698E-4</v>
      </c>
      <c r="BT64">
        <v>2.3952095808383201E-4</v>
      </c>
      <c r="BU64">
        <v>2.53678335870117E-4</v>
      </c>
      <c r="BV64">
        <v>5.84624378836598E-4</v>
      </c>
      <c r="BW64">
        <v>5.4083288263926505E-4</v>
      </c>
      <c r="BX64">
        <v>1.21388686574411E-3</v>
      </c>
    </row>
    <row r="65" spans="2:76" x14ac:dyDescent="0.25">
      <c r="E65">
        <v>63</v>
      </c>
      <c r="G65">
        <v>-2.31292481681735</v>
      </c>
      <c r="H65" s="4">
        <v>-1.42421268928793E-14</v>
      </c>
      <c r="I65" s="16">
        <f>-Table136[[#This Row],[Eigen]]/SQRT(Table136[[#This Row],[Eigen]]^2+(Table136[[#This Row],[omega]]/(2*PI()))^2)</f>
        <v>1</v>
      </c>
      <c r="L65" s="1" t="s">
        <v>73</v>
      </c>
      <c r="M65">
        <v>1.73065446588423E-2</v>
      </c>
      <c r="N65">
        <v>8.6485557083906497E-2</v>
      </c>
      <c r="O65">
        <v>8.4456424079065607E-3</v>
      </c>
      <c r="P65">
        <v>1.7276130146847101E-3</v>
      </c>
      <c r="Q65">
        <v>3.8119440914866601E-3</v>
      </c>
      <c r="R65">
        <v>1.5556768558952E-2</v>
      </c>
      <c r="S65">
        <v>1.1891592920354001E-2</v>
      </c>
      <c r="T65">
        <v>2.1945866861740999E-3</v>
      </c>
      <c r="U65">
        <v>4.5030556449018998E-3</v>
      </c>
      <c r="V65">
        <v>4.8185030517185999E-3</v>
      </c>
      <c r="W65">
        <v>9.5625149414296003E-4</v>
      </c>
      <c r="X65">
        <v>6.3465199915379699E-4</v>
      </c>
      <c r="Y65">
        <v>6.0896844436242898E-3</v>
      </c>
      <c r="Z65" s="9">
        <v>8.46919330933729E-3</v>
      </c>
      <c r="AA65" s="9">
        <v>6.9518716577540102E-3</v>
      </c>
      <c r="AB65">
        <v>1.52E-2</v>
      </c>
      <c r="AC65">
        <v>1.9784524975514198E-2</v>
      </c>
      <c r="AD65">
        <v>2.6504108136761202E-3</v>
      </c>
      <c r="AE65">
        <v>5.70749108204518E-3</v>
      </c>
      <c r="AF65" s="19">
        <v>7.9570320270539103E-4</v>
      </c>
      <c r="AG65">
        <v>2.08289939595918E-3</v>
      </c>
      <c r="AH65">
        <v>3.3333333333333301E-3</v>
      </c>
      <c r="AI65" s="18">
        <v>3.5688095820092899E-2</v>
      </c>
      <c r="AJ65" s="18">
        <v>2.5554808338937501E-2</v>
      </c>
      <c r="AK65">
        <v>1.8115942028985501E-3</v>
      </c>
      <c r="AL65">
        <v>7.80590717299578E-3</v>
      </c>
      <c r="AM65">
        <v>2.36639716032341E-3</v>
      </c>
      <c r="AN65">
        <v>3.8647342995169098E-3</v>
      </c>
      <c r="AO65">
        <v>2.2797927461139901E-3</v>
      </c>
      <c r="AP65" s="9">
        <v>1.1021856902671399E-2</v>
      </c>
      <c r="AQ65">
        <v>3.8038038038038001E-3</v>
      </c>
      <c r="AR65">
        <v>1.7681232634503699E-3</v>
      </c>
      <c r="AS65">
        <v>8.7500000000000008E-3</v>
      </c>
      <c r="AT65" s="9">
        <v>5.9868289762522401E-3</v>
      </c>
      <c r="AU65">
        <v>6.2849162011173196E-3</v>
      </c>
      <c r="AV65">
        <v>0.13017133305474299</v>
      </c>
      <c r="AW65">
        <v>7.5920934411500496E-2</v>
      </c>
      <c r="AX65">
        <v>6.11241217798595E-2</v>
      </c>
      <c r="AY65">
        <v>4.2441583214115397E-2</v>
      </c>
      <c r="AZ65">
        <v>5.7583925508453801E-2</v>
      </c>
      <c r="BA65">
        <v>4.8594465025059902E-2</v>
      </c>
      <c r="BB65">
        <v>0.123507616303005</v>
      </c>
      <c r="BC65">
        <v>8.4660901228948607E-2</v>
      </c>
      <c r="BD65">
        <v>5.1242633871381E-4</v>
      </c>
      <c r="BE65">
        <v>5.9678256357031702E-3</v>
      </c>
      <c r="BF65">
        <v>6.3439849624060199E-3</v>
      </c>
      <c r="BG65">
        <v>7.5560187597707197E-3</v>
      </c>
      <c r="BH65">
        <v>3.0612244897959199E-3</v>
      </c>
      <c r="BI65">
        <v>9.0391697355205903E-3</v>
      </c>
      <c r="BJ65" s="9">
        <v>4.4043162299053099E-4</v>
      </c>
      <c r="BK65" s="9">
        <v>2.9433406916850599E-3</v>
      </c>
      <c r="BL65">
        <v>6.64112388250319E-3</v>
      </c>
      <c r="BM65">
        <v>0.11916264090177101</v>
      </c>
      <c r="BN65">
        <v>1.4168377823408599E-2</v>
      </c>
      <c r="BO65">
        <v>2.3678160919540201E-2</v>
      </c>
      <c r="BP65">
        <v>2.5857902368293901E-2</v>
      </c>
      <c r="BQ65">
        <v>2.4111359681829501E-2</v>
      </c>
      <c r="BR65">
        <v>1.44963759060235E-2</v>
      </c>
      <c r="BS65">
        <v>1.3882863340563999E-2</v>
      </c>
      <c r="BT65">
        <v>6.2275449101796398E-3</v>
      </c>
      <c r="BU65">
        <v>4.3125317097919801E-3</v>
      </c>
      <c r="BV65">
        <v>1.19847997661503E-2</v>
      </c>
      <c r="BW65">
        <v>1.2709572742022701E-2</v>
      </c>
      <c r="BX65">
        <v>2.54916241806264E-2</v>
      </c>
    </row>
    <row r="66" spans="2:76" x14ac:dyDescent="0.25">
      <c r="L66"/>
    </row>
    <row r="67" spans="2:76" x14ac:dyDescent="0.25">
      <c r="L67"/>
    </row>
    <row r="68" spans="2:76" x14ac:dyDescent="0.25">
      <c r="L68"/>
    </row>
    <row r="69" spans="2:76" x14ac:dyDescent="0.25">
      <c r="L69"/>
    </row>
    <row r="70" spans="2:76" x14ac:dyDescent="0.25">
      <c r="L70"/>
      <c r="Y70" t="s">
        <v>74</v>
      </c>
      <c r="Z70" s="9">
        <f>SUM(Z2:Z65)</f>
        <v>1</v>
      </c>
      <c r="AA70" s="9">
        <f>SUM(AA2:AA65)</f>
        <v>1.0000000000000002</v>
      </c>
      <c r="AB70" s="9"/>
      <c r="AC70" s="9"/>
      <c r="AD70" s="9"/>
      <c r="AE70" s="9"/>
      <c r="AF70" s="9">
        <f>SUM(AF2:AF65)</f>
        <v>0.99999999999999944</v>
      </c>
      <c r="AG70" s="9"/>
      <c r="AH70" s="9"/>
      <c r="AI70" s="9"/>
      <c r="AJ70" s="9"/>
      <c r="AK70" s="9"/>
      <c r="AL70" s="9"/>
      <c r="AM70" s="9"/>
      <c r="AN70" s="9"/>
      <c r="AO70" s="9"/>
      <c r="AP70" s="9">
        <f>SUM(AP2:AP65)</f>
        <v>1.0000000000000004</v>
      </c>
      <c r="AQ70" s="9"/>
      <c r="AR70" s="9"/>
      <c r="AS70" s="9"/>
      <c r="AT70" s="9">
        <f>SUM(AT2:AT65)</f>
        <v>1.0000000000000002</v>
      </c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>
        <f>SUM(BJ2:BJ65)</f>
        <v>1.0000000000000004</v>
      </c>
      <c r="BK70" s="9">
        <f>SUM(BK2:BK65)</f>
        <v>1</v>
      </c>
    </row>
    <row r="71" spans="2:76" x14ac:dyDescent="0.25">
      <c r="Y71" t="s">
        <v>75</v>
      </c>
      <c r="Z71" s="9">
        <f>SUM(Z37:Z65)</f>
        <v>0.87507939868727491</v>
      </c>
      <c r="AA71" s="9">
        <f>SUM(AA37:AA65)</f>
        <v>0.76131907308377877</v>
      </c>
      <c r="AB71" s="9"/>
      <c r="AC71" s="9"/>
      <c r="AD71" s="9"/>
      <c r="AE71" s="9"/>
      <c r="AF71" s="9">
        <f>SUM(AF37:AF65)</f>
        <v>0.57409986075193942</v>
      </c>
      <c r="AG71" s="9"/>
      <c r="AH71" s="9"/>
      <c r="AI71" s="9"/>
      <c r="AJ71" s="9"/>
      <c r="AK71" s="9"/>
      <c r="AL71" s="9"/>
      <c r="AM71" s="9"/>
      <c r="AN71" s="9"/>
      <c r="AO71" s="9"/>
      <c r="AP71" s="9">
        <f>SUM(AP37:AP65)</f>
        <v>0.68783859518027324</v>
      </c>
      <c r="AQ71" s="9"/>
      <c r="AR71" s="9"/>
      <c r="AS71" s="9"/>
      <c r="AT71" s="9">
        <f>SUM(AT37:AT65)</f>
        <v>0.56914787467571337</v>
      </c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>
        <f>SUM(BJ37:BJ65)</f>
        <v>0.12310063862585344</v>
      </c>
      <c r="BK71" s="9">
        <f>SUM(BK37:BK65)</f>
        <v>4.7093451066961001E-2</v>
      </c>
    </row>
    <row r="72" spans="2:76" x14ac:dyDescent="0.25">
      <c r="M72" s="27"/>
      <c r="Y72" t="s">
        <v>76</v>
      </c>
      <c r="Z72" s="9">
        <f>SUM(Z2:Z36)</f>
        <v>0.12492060131272499</v>
      </c>
      <c r="AA72" s="9">
        <f>SUM(AA2:AA36)</f>
        <v>0.23868092691622114</v>
      </c>
      <c r="AB72" s="9"/>
      <c r="AC72" s="9"/>
      <c r="AD72" s="9"/>
      <c r="AE72" s="9"/>
      <c r="AF72" s="9">
        <f>SUM(AF2:AF36)</f>
        <v>0.42590013924806019</v>
      </c>
      <c r="AG72" s="9"/>
      <c r="AH72" s="9"/>
      <c r="AI72" s="9"/>
      <c r="AJ72" s="9"/>
      <c r="AK72" s="9"/>
      <c r="AL72" s="9"/>
      <c r="AM72" s="9"/>
      <c r="AN72" s="9"/>
      <c r="AO72" s="9"/>
      <c r="AP72" s="9">
        <f>SUM(AP2:AP36)</f>
        <v>0.31216140481972726</v>
      </c>
      <c r="AQ72" s="9"/>
      <c r="AR72" s="9"/>
      <c r="AS72" s="9"/>
      <c r="AT72" s="9">
        <f>SUM(AT2:AT36)</f>
        <v>0.43085212532428679</v>
      </c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>
        <f>SUM(BJ2:BJ36)</f>
        <v>0.87689936137414737</v>
      </c>
      <c r="BK72" s="9">
        <f>SUM(BK2:BK36)</f>
        <v>0.95290654893303905</v>
      </c>
    </row>
    <row r="73" spans="2:76" x14ac:dyDescent="0.25">
      <c r="D73" s="14"/>
      <c r="L73"/>
      <c r="Y73" t="s">
        <v>68</v>
      </c>
      <c r="Z73" s="9">
        <f>Z71/Z70</f>
        <v>0.87507939868727491</v>
      </c>
      <c r="AA73" s="9">
        <f t="shared" ref="AA73:BK73" si="0">AA71/AA70</f>
        <v>0.76131907308377855</v>
      </c>
      <c r="AB73" s="9"/>
      <c r="AC73" s="9"/>
      <c r="AD73" s="9"/>
      <c r="AE73" s="9"/>
      <c r="AF73" s="9">
        <f t="shared" si="0"/>
        <v>0.57409986075193975</v>
      </c>
      <c r="AG73" s="9"/>
      <c r="AH73" s="9"/>
      <c r="AI73" s="9"/>
      <c r="AJ73" s="9"/>
      <c r="AK73" s="9"/>
      <c r="AL73" s="9"/>
      <c r="AM73" s="9"/>
      <c r="AN73" s="9"/>
      <c r="AO73" s="9"/>
      <c r="AP73" s="9">
        <f t="shared" si="0"/>
        <v>0.6878385951802729</v>
      </c>
      <c r="AQ73" s="9"/>
      <c r="AR73" s="9"/>
      <c r="AS73" s="9"/>
      <c r="AT73" s="9">
        <f t="shared" si="0"/>
        <v>0.56914787467571326</v>
      </c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>
        <f t="shared" si="0"/>
        <v>0.12310063862585338</v>
      </c>
      <c r="BK73" s="9">
        <f t="shared" si="0"/>
        <v>4.7093451066961001E-2</v>
      </c>
    </row>
    <row r="74" spans="2:76" x14ac:dyDescent="0.25">
      <c r="D74" s="14"/>
      <c r="J74" s="9"/>
      <c r="L74"/>
      <c r="Y74" t="s">
        <v>77</v>
      </c>
      <c r="Z74" s="9">
        <f>Z72/Z70</f>
        <v>0.12492060131272499</v>
      </c>
      <c r="AA74" s="9">
        <f t="shared" ref="AA74:BK74" si="1">AA72/AA70</f>
        <v>0.23868092691622109</v>
      </c>
      <c r="AB74" s="9"/>
      <c r="AC74" s="9"/>
      <c r="AD74" s="9"/>
      <c r="AE74" s="9"/>
      <c r="AF74" s="9">
        <f t="shared" si="1"/>
        <v>0.42590013924806042</v>
      </c>
      <c r="AG74" s="9"/>
      <c r="AH74" s="9"/>
      <c r="AI74" s="9"/>
      <c r="AJ74" s="9"/>
      <c r="AK74" s="9"/>
      <c r="AL74" s="9"/>
      <c r="AM74" s="9"/>
      <c r="AN74" s="9"/>
      <c r="AO74" s="9"/>
      <c r="AP74" s="9">
        <f t="shared" si="1"/>
        <v>0.31216140481972715</v>
      </c>
      <c r="AQ74" s="9"/>
      <c r="AR74" s="9"/>
      <c r="AS74" s="9"/>
      <c r="AT74" s="9">
        <f t="shared" si="1"/>
        <v>0.43085212532428668</v>
      </c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>
        <f t="shared" si="1"/>
        <v>0.87689936137414692</v>
      </c>
      <c r="BK74" s="9">
        <f t="shared" si="1"/>
        <v>0.95290654893303905</v>
      </c>
    </row>
    <row r="75" spans="2:76" x14ac:dyDescent="0.25">
      <c r="J75" s="9"/>
      <c r="L75"/>
      <c r="Y75" t="s">
        <v>74</v>
      </c>
      <c r="Z75" s="9">
        <f>SUM(Z70:BK70)</f>
        <v>7</v>
      </c>
    </row>
    <row r="76" spans="2:76" x14ac:dyDescent="0.25">
      <c r="J76" s="9"/>
      <c r="L76"/>
      <c r="Y76" t="s">
        <v>78</v>
      </c>
      <c r="Z76" s="9">
        <f>SUM(Z71:BK71)</f>
        <v>3.637678892071794</v>
      </c>
      <c r="AA76" s="9">
        <f>Z76/Z75</f>
        <v>0.51966841315311341</v>
      </c>
    </row>
    <row r="77" spans="2:76" x14ac:dyDescent="0.25">
      <c r="J77" s="9"/>
      <c r="L77"/>
      <c r="Y77" t="s">
        <v>79</v>
      </c>
      <c r="Z77" s="9">
        <f>SUM(Z72:BK72)</f>
        <v>3.3623211079282065</v>
      </c>
      <c r="AA77" s="9">
        <f>Z77/Z75</f>
        <v>0.48033158684688665</v>
      </c>
    </row>
    <row r="78" spans="2:76" x14ac:dyDescent="0.25">
      <c r="J78" s="9"/>
      <c r="L78"/>
    </row>
    <row r="79" spans="2:76" x14ac:dyDescent="0.25">
      <c r="B79" s="7"/>
      <c r="C79" s="7"/>
      <c r="D79" s="7"/>
      <c r="E79" s="12"/>
      <c r="J79" s="9"/>
      <c r="L79"/>
    </row>
    <row r="80" spans="2:76" x14ac:dyDescent="0.25">
      <c r="B80" s="13"/>
      <c r="C80" s="7"/>
      <c r="D80" s="7"/>
      <c r="E80" s="12"/>
      <c r="J80" s="9"/>
    </row>
    <row r="81" spans="2:76" x14ac:dyDescent="0.25">
      <c r="B81" s="7"/>
      <c r="C81" s="7"/>
      <c r="D81" s="7"/>
      <c r="E81" s="12"/>
      <c r="J81" s="9"/>
      <c r="M81" s="2">
        <v>1</v>
      </c>
      <c r="N81" s="2">
        <v>2</v>
      </c>
      <c r="O81" s="2">
        <v>3</v>
      </c>
      <c r="P81" s="2">
        <v>4</v>
      </c>
      <c r="Q81" s="2">
        <v>5</v>
      </c>
      <c r="R81" s="2">
        <v>6</v>
      </c>
      <c r="S81" s="2">
        <v>7</v>
      </c>
      <c r="T81" s="2">
        <v>8</v>
      </c>
      <c r="U81" s="2">
        <v>9</v>
      </c>
      <c r="V81" s="2">
        <v>10</v>
      </c>
      <c r="W81" s="2">
        <v>11</v>
      </c>
      <c r="X81" s="2">
        <v>12</v>
      </c>
      <c r="Y81" s="2">
        <v>13</v>
      </c>
      <c r="Z81" s="9">
        <v>14</v>
      </c>
      <c r="AA81" s="9">
        <v>15</v>
      </c>
      <c r="AB81" s="2">
        <v>16</v>
      </c>
      <c r="AC81" s="2">
        <v>17</v>
      </c>
      <c r="AD81" s="2">
        <v>18</v>
      </c>
      <c r="AE81" s="2">
        <v>19</v>
      </c>
      <c r="AF81" s="19">
        <v>20</v>
      </c>
      <c r="AG81" s="2">
        <v>21</v>
      </c>
      <c r="AH81" s="2">
        <v>22</v>
      </c>
      <c r="AI81" s="18">
        <v>23</v>
      </c>
      <c r="AJ81" s="18">
        <v>24</v>
      </c>
      <c r="AK81" s="2">
        <v>25</v>
      </c>
      <c r="AL81" s="2">
        <v>26</v>
      </c>
      <c r="AM81" s="2">
        <v>27</v>
      </c>
      <c r="AN81" s="2">
        <v>28</v>
      </c>
      <c r="AO81" s="2">
        <v>29</v>
      </c>
      <c r="AP81" s="9">
        <v>30</v>
      </c>
      <c r="AQ81" s="2">
        <v>31</v>
      </c>
      <c r="AR81" s="2">
        <v>32</v>
      </c>
      <c r="AS81" s="2">
        <v>33</v>
      </c>
      <c r="AT81" s="9">
        <v>34</v>
      </c>
      <c r="AU81" s="2">
        <v>35</v>
      </c>
      <c r="AV81" s="2">
        <v>36</v>
      </c>
      <c r="AW81" s="2">
        <v>37</v>
      </c>
      <c r="AX81" s="2">
        <v>38</v>
      </c>
      <c r="AY81" s="2">
        <v>39</v>
      </c>
      <c r="AZ81" s="2">
        <v>40</v>
      </c>
      <c r="BA81" s="2">
        <v>41</v>
      </c>
      <c r="BB81" s="2">
        <v>42</v>
      </c>
      <c r="BC81" s="2">
        <v>43</v>
      </c>
      <c r="BD81" s="2">
        <v>44</v>
      </c>
      <c r="BE81" s="2">
        <v>45</v>
      </c>
      <c r="BF81" s="2">
        <v>46</v>
      </c>
      <c r="BG81" s="2">
        <v>47</v>
      </c>
      <c r="BH81" s="2">
        <v>48</v>
      </c>
      <c r="BI81" s="2">
        <v>49</v>
      </c>
      <c r="BJ81" s="9">
        <v>50</v>
      </c>
      <c r="BK81" s="9">
        <v>51</v>
      </c>
      <c r="BL81" s="2">
        <v>52</v>
      </c>
      <c r="BM81" s="2">
        <v>53</v>
      </c>
      <c r="BN81" s="2">
        <v>54</v>
      </c>
      <c r="BO81" s="2">
        <v>55</v>
      </c>
      <c r="BP81" s="2">
        <v>56</v>
      </c>
      <c r="BQ81" s="2">
        <v>57</v>
      </c>
      <c r="BR81" s="2">
        <v>58</v>
      </c>
      <c r="BS81" s="2">
        <v>59</v>
      </c>
    </row>
    <row r="82" spans="2:76" x14ac:dyDescent="0.25">
      <c r="J82" s="9"/>
      <c r="L82" t="s">
        <v>67</v>
      </c>
      <c r="M82" s="14">
        <f t="shared" ref="M82:AR82" si="2">SUM(M2:M36)</f>
        <v>0.49194350507260787</v>
      </c>
      <c r="N82" s="14">
        <f t="shared" si="2"/>
        <v>0.4234869325997247</v>
      </c>
      <c r="O82" s="14">
        <f t="shared" si="2"/>
        <v>0.63054806828391763</v>
      </c>
      <c r="P82" s="14">
        <f t="shared" si="2"/>
        <v>0.46645551396487206</v>
      </c>
      <c r="Q82" s="14">
        <f t="shared" si="2"/>
        <v>0.51191232528589614</v>
      </c>
      <c r="R82" s="14">
        <f t="shared" si="2"/>
        <v>9.3886462882096067E-2</v>
      </c>
      <c r="S82" s="14">
        <f t="shared" si="2"/>
        <v>9.0984513274336293E-2</v>
      </c>
      <c r="T82" s="14">
        <f t="shared" si="2"/>
        <v>0.42245793708851515</v>
      </c>
      <c r="U82" s="14">
        <f t="shared" si="2"/>
        <v>4.0205853972338383E-2</v>
      </c>
      <c r="V82" s="14">
        <f t="shared" si="2"/>
        <v>3.9511725024092524E-2</v>
      </c>
      <c r="W82" s="14">
        <f t="shared" si="2"/>
        <v>0.52904613913459253</v>
      </c>
      <c r="X82" s="14">
        <f t="shared" si="2"/>
        <v>0.4793738100275019</v>
      </c>
      <c r="Y82" s="14">
        <f t="shared" si="2"/>
        <v>0.4449160361690348</v>
      </c>
      <c r="Z82" s="14">
        <f t="shared" si="2"/>
        <v>0.12492060131272499</v>
      </c>
      <c r="AA82" s="14">
        <f t="shared" si="2"/>
        <v>0.23868092691622114</v>
      </c>
      <c r="AB82" s="14">
        <f t="shared" si="2"/>
        <v>0.12040000000000001</v>
      </c>
      <c r="AC82" s="14">
        <f t="shared" si="2"/>
        <v>0.11635651322233102</v>
      </c>
      <c r="AD82" s="14">
        <f t="shared" si="2"/>
        <v>0.11078717201166181</v>
      </c>
      <c r="AE82" s="14">
        <f t="shared" si="2"/>
        <v>0.23448275862068949</v>
      </c>
      <c r="AF82" s="14">
        <f t="shared" si="2"/>
        <v>0.42590013924806019</v>
      </c>
      <c r="AG82" s="14">
        <f t="shared" si="2"/>
        <v>0.39908352426577798</v>
      </c>
      <c r="AH82" s="14">
        <f t="shared" si="2"/>
        <v>0.36564102564102569</v>
      </c>
      <c r="AI82" s="14">
        <f t="shared" si="2"/>
        <v>0.18112930823759485</v>
      </c>
      <c r="AJ82" s="14">
        <f t="shared" si="2"/>
        <v>0.19861017709033846</v>
      </c>
      <c r="AK82" s="14">
        <f t="shared" si="2"/>
        <v>0.38360507246376796</v>
      </c>
      <c r="AL82" s="14">
        <f t="shared" si="2"/>
        <v>0.29219409282700437</v>
      </c>
      <c r="AM82" s="14">
        <f t="shared" si="2"/>
        <v>0.28081246302504437</v>
      </c>
      <c r="AN82" s="14">
        <f t="shared" si="2"/>
        <v>0.3277294685990339</v>
      </c>
      <c r="AO82" s="14">
        <f t="shared" si="2"/>
        <v>0.34487046632124352</v>
      </c>
      <c r="AP82" s="14">
        <f t="shared" si="2"/>
        <v>0.31216140481972726</v>
      </c>
      <c r="AQ82" s="14">
        <f t="shared" si="2"/>
        <v>0.55235235235235214</v>
      </c>
      <c r="AR82" s="14">
        <f t="shared" si="2"/>
        <v>0.67567567567567544</v>
      </c>
      <c r="AS82" s="14">
        <f t="shared" ref="AS82:BX82" si="3">SUM(AS2:AS36)</f>
        <v>0.46374999999999983</v>
      </c>
      <c r="AT82" s="14">
        <f t="shared" si="3"/>
        <v>0.43085212532428679</v>
      </c>
      <c r="AU82" s="14">
        <f t="shared" si="3"/>
        <v>0.31238361266294246</v>
      </c>
      <c r="AV82" s="14">
        <f t="shared" si="3"/>
        <v>0.46782281654826574</v>
      </c>
      <c r="AW82" s="14">
        <f t="shared" si="3"/>
        <v>0.51055705300988341</v>
      </c>
      <c r="AX82" s="14">
        <f t="shared" si="3"/>
        <v>0.76885245901639354</v>
      </c>
      <c r="AY82" s="14">
        <f t="shared" si="3"/>
        <v>0.80281354315689124</v>
      </c>
      <c r="AZ82" s="14">
        <f t="shared" si="3"/>
        <v>0.78167115902964934</v>
      </c>
      <c r="BA82" s="14">
        <f t="shared" si="3"/>
        <v>0.77032033122684707</v>
      </c>
      <c r="BB82" s="14">
        <f t="shared" si="3"/>
        <v>0.46706463565253192</v>
      </c>
      <c r="BC82" s="14">
        <f t="shared" si="3"/>
        <v>0.5125170687300864</v>
      </c>
      <c r="BD82" s="14">
        <f t="shared" si="3"/>
        <v>0.95080707148347421</v>
      </c>
      <c r="BE82" s="14">
        <f t="shared" si="3"/>
        <v>0.94810586403736463</v>
      </c>
      <c r="BF82" s="14">
        <f t="shared" si="3"/>
        <v>0.86419172932330846</v>
      </c>
      <c r="BG82" s="14">
        <f t="shared" si="3"/>
        <v>0.93043251693590434</v>
      </c>
      <c r="BH82" s="14">
        <f t="shared" si="3"/>
        <v>0.93979591836734655</v>
      </c>
      <c r="BI82" s="14">
        <f t="shared" si="3"/>
        <v>0.90324740542350301</v>
      </c>
      <c r="BJ82" s="14">
        <f t="shared" si="3"/>
        <v>0.87689936137414737</v>
      </c>
      <c r="BK82" s="14">
        <f t="shared" si="3"/>
        <v>0.95290654893303905</v>
      </c>
      <c r="BL82" s="14">
        <f t="shared" si="3"/>
        <v>0.17982120051085557</v>
      </c>
      <c r="BM82" s="14">
        <f t="shared" si="3"/>
        <v>0.25201288244766512</v>
      </c>
      <c r="BN82" s="14">
        <f t="shared" si="3"/>
        <v>0.3963039014373716</v>
      </c>
      <c r="BO82" s="14">
        <f t="shared" si="3"/>
        <v>0.60390804597701142</v>
      </c>
      <c r="BP82" s="14">
        <f t="shared" si="3"/>
        <v>0.82503624939584386</v>
      </c>
      <c r="BQ82" s="14">
        <f t="shared" si="3"/>
        <v>0.87596321153368106</v>
      </c>
      <c r="BR82" s="14">
        <f t="shared" si="3"/>
        <v>0.55036240939765046</v>
      </c>
      <c r="BS82" s="14">
        <f t="shared" si="3"/>
        <v>0.62321041214750528</v>
      </c>
      <c r="BT82" s="14">
        <f t="shared" si="3"/>
        <v>0.95041916167664686</v>
      </c>
      <c r="BU82" s="14">
        <f t="shared" si="3"/>
        <v>0.96093353627600209</v>
      </c>
      <c r="BV82" s="14">
        <f t="shared" si="3"/>
        <v>0.93773750365390252</v>
      </c>
      <c r="BW82" s="14">
        <f t="shared" si="3"/>
        <v>0.92671714440238018</v>
      </c>
      <c r="BX82" s="14">
        <f t="shared" si="3"/>
        <v>0.82689973294488928</v>
      </c>
    </row>
    <row r="83" spans="2:76" x14ac:dyDescent="0.25">
      <c r="J83" s="9"/>
      <c r="L83" t="s">
        <v>66</v>
      </c>
      <c r="M83" s="14">
        <f t="shared" ref="M83:AR83" si="4">SUM(M37:M65)</f>
        <v>0.50805649492739235</v>
      </c>
      <c r="N83" s="14">
        <f t="shared" si="4"/>
        <v>0.57651306740027497</v>
      </c>
      <c r="O83" s="14">
        <f t="shared" si="4"/>
        <v>0.3694519317160827</v>
      </c>
      <c r="P83" s="14">
        <f t="shared" si="4"/>
        <v>0.53354448603512794</v>
      </c>
      <c r="Q83" s="14">
        <f t="shared" si="4"/>
        <v>0.48808767471410436</v>
      </c>
      <c r="R83" s="14">
        <f t="shared" si="4"/>
        <v>0.90611353711790321</v>
      </c>
      <c r="S83" s="14">
        <f t="shared" si="4"/>
        <v>0.90901548672566368</v>
      </c>
      <c r="T83" s="14">
        <f t="shared" si="4"/>
        <v>0.57754206291148513</v>
      </c>
      <c r="U83" s="14">
        <f t="shared" si="4"/>
        <v>0.959794146027662</v>
      </c>
      <c r="V83" s="14">
        <f t="shared" si="4"/>
        <v>0.96048827497590639</v>
      </c>
      <c r="W83" s="14">
        <f t="shared" si="4"/>
        <v>0.47095386086540758</v>
      </c>
      <c r="X83" s="14">
        <f t="shared" si="4"/>
        <v>0.52062618997249843</v>
      </c>
      <c r="Y83" s="14">
        <f t="shared" si="4"/>
        <v>0.55508396383096525</v>
      </c>
      <c r="Z83" s="14">
        <f t="shared" si="4"/>
        <v>0.87507939868727491</v>
      </c>
      <c r="AA83" s="14">
        <f t="shared" si="4"/>
        <v>0.76131907308377877</v>
      </c>
      <c r="AB83" s="14">
        <f t="shared" si="4"/>
        <v>0.87959999999999994</v>
      </c>
      <c r="AC83" s="14">
        <f t="shared" si="4"/>
        <v>0.88364348677766891</v>
      </c>
      <c r="AD83" s="14">
        <f t="shared" si="4"/>
        <v>0.88921282798833778</v>
      </c>
      <c r="AE83" s="14">
        <f t="shared" si="4"/>
        <v>0.76551724137931065</v>
      </c>
      <c r="AF83" s="14">
        <f t="shared" si="4"/>
        <v>0.57409986075193942</v>
      </c>
      <c r="AG83" s="14">
        <f t="shared" si="4"/>
        <v>0.60091647573422202</v>
      </c>
      <c r="AH83" s="14">
        <f t="shared" si="4"/>
        <v>0.63435897435897426</v>
      </c>
      <c r="AI83" s="14">
        <f t="shared" si="4"/>
        <v>0.81887069176240523</v>
      </c>
      <c r="AJ83" s="14">
        <f t="shared" si="4"/>
        <v>0.80138982290966188</v>
      </c>
      <c r="AK83" s="14">
        <f t="shared" si="4"/>
        <v>0.61639492753623193</v>
      </c>
      <c r="AL83" s="14">
        <f t="shared" si="4"/>
        <v>0.70780590717299607</v>
      </c>
      <c r="AM83" s="14">
        <f t="shared" si="4"/>
        <v>0.71918753697495574</v>
      </c>
      <c r="AN83" s="14">
        <f t="shared" si="4"/>
        <v>0.67227053140096638</v>
      </c>
      <c r="AO83" s="14">
        <f t="shared" si="4"/>
        <v>0.65512953367875626</v>
      </c>
      <c r="AP83" s="14">
        <f t="shared" si="4"/>
        <v>0.68783859518027324</v>
      </c>
      <c r="AQ83" s="14">
        <f t="shared" si="4"/>
        <v>0.44764764764764747</v>
      </c>
      <c r="AR83" s="14">
        <f t="shared" si="4"/>
        <v>0.32432432432432429</v>
      </c>
      <c r="AS83" s="14">
        <f t="shared" ref="AS83:BX83" si="5">SUM(AS37:AS65)</f>
        <v>0.53624999999999989</v>
      </c>
      <c r="AT83" s="14">
        <f t="shared" si="5"/>
        <v>0.56914787467571337</v>
      </c>
      <c r="AU83" s="14">
        <f t="shared" si="5"/>
        <v>0.68761638733705821</v>
      </c>
      <c r="AV83" s="14">
        <f t="shared" si="5"/>
        <v>0.53217718345173437</v>
      </c>
      <c r="AW83" s="14">
        <f t="shared" si="5"/>
        <v>0.48944294699011726</v>
      </c>
      <c r="AX83" s="14">
        <f t="shared" si="5"/>
        <v>0.23114754098360657</v>
      </c>
      <c r="AY83" s="14">
        <f t="shared" si="5"/>
        <v>0.19718645684310915</v>
      </c>
      <c r="AZ83" s="14">
        <f t="shared" si="5"/>
        <v>0.21832884097035044</v>
      </c>
      <c r="BA83" s="14">
        <f t="shared" si="5"/>
        <v>0.22967966877315316</v>
      </c>
      <c r="BB83" s="14">
        <f t="shared" si="5"/>
        <v>0.53293536434746769</v>
      </c>
      <c r="BC83" s="14">
        <f t="shared" si="5"/>
        <v>0.48748293126991343</v>
      </c>
      <c r="BD83" s="14">
        <f t="shared" si="5"/>
        <v>4.9192928516525798E-2</v>
      </c>
      <c r="BE83" s="14">
        <f t="shared" si="5"/>
        <v>5.1894135962636243E-2</v>
      </c>
      <c r="BF83" s="14">
        <f t="shared" si="5"/>
        <v>0.13580827067669177</v>
      </c>
      <c r="BG83" s="14">
        <f t="shared" si="5"/>
        <v>6.9567483064095881E-2</v>
      </c>
      <c r="BH83" s="14">
        <f t="shared" si="5"/>
        <v>6.0204081632653041E-2</v>
      </c>
      <c r="BI83" s="14">
        <f t="shared" si="5"/>
        <v>9.6752594576498138E-2</v>
      </c>
      <c r="BJ83" s="14">
        <f t="shared" si="5"/>
        <v>0.12310063862585344</v>
      </c>
      <c r="BK83" s="14">
        <f t="shared" si="5"/>
        <v>4.7093451066961001E-2</v>
      </c>
      <c r="BL83" s="14">
        <f t="shared" si="5"/>
        <v>0.82017879948914474</v>
      </c>
      <c r="BM83" s="14">
        <f t="shared" si="5"/>
        <v>0.7479871175523346</v>
      </c>
      <c r="BN83" s="14">
        <f t="shared" si="5"/>
        <v>0.60369609856262829</v>
      </c>
      <c r="BO83" s="14">
        <f t="shared" si="5"/>
        <v>0.39609195402298897</v>
      </c>
      <c r="BP83" s="14">
        <f t="shared" si="5"/>
        <v>0.1749637506041565</v>
      </c>
      <c r="BQ83" s="14">
        <f t="shared" si="5"/>
        <v>0.12403678846631863</v>
      </c>
      <c r="BR83" s="14">
        <f t="shared" si="5"/>
        <v>0.44963759060234904</v>
      </c>
      <c r="BS83" s="14">
        <f t="shared" si="5"/>
        <v>0.37678958785249461</v>
      </c>
      <c r="BT83" s="14">
        <f t="shared" si="5"/>
        <v>4.9580838323353284E-2</v>
      </c>
      <c r="BU83" s="14">
        <f t="shared" si="5"/>
        <v>3.9066463723997982E-2</v>
      </c>
      <c r="BV83" s="14">
        <f t="shared" si="5"/>
        <v>6.2262496346097672E-2</v>
      </c>
      <c r="BW83" s="14">
        <f t="shared" si="5"/>
        <v>7.3282855597620336E-2</v>
      </c>
      <c r="BX83" s="14">
        <f t="shared" si="5"/>
        <v>0.17310026705511053</v>
      </c>
    </row>
    <row r="84" spans="2:76" x14ac:dyDescent="0.25">
      <c r="J84" s="9"/>
    </row>
    <row r="85" spans="2:76" x14ac:dyDescent="0.25">
      <c r="J85" s="9"/>
    </row>
    <row r="86" spans="2:76" x14ac:dyDescent="0.25">
      <c r="J86" s="9"/>
    </row>
    <row r="90" spans="2:76" x14ac:dyDescent="0.25">
      <c r="O90" t="s">
        <v>189</v>
      </c>
      <c r="P90" t="s">
        <v>191</v>
      </c>
    </row>
    <row r="91" spans="2:76" x14ac:dyDescent="0.25">
      <c r="N91" t="s">
        <v>190</v>
      </c>
      <c r="O91" s="29">
        <f>Z82+AF82+AP82+AT82+BJ82+BK82</f>
        <v>3.1236401810119858</v>
      </c>
      <c r="P91">
        <f>O91/(O92+O91)</f>
        <v>0.5206066968353309</v>
      </c>
    </row>
    <row r="92" spans="2:76" x14ac:dyDescent="0.25">
      <c r="N92" t="s">
        <v>75</v>
      </c>
      <c r="O92" s="29">
        <f>Z83+AF83+AP83+AT83+BJ83+BK83</f>
        <v>2.8763598189880151</v>
      </c>
      <c r="P92">
        <f>O92/(O91+O92)</f>
        <v>0.4793933031646691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PGU converter</vt:lpstr>
      <vt:lpstr>STATCOM 2.5 SCR</vt:lpstr>
      <vt:lpstr>STATCOM 1.5 SCR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Haugaard, Jeppe (SGRE TE EL GC RMS)</dc:creator>
  <cp:lastModifiedBy>Haugaard, Jeppe (SGRE TE EL GC RMS)</cp:lastModifiedBy>
  <dcterms:created xsi:type="dcterms:W3CDTF">2024-07-26T14:32:22Z</dcterms:created>
  <dcterms:modified xsi:type="dcterms:W3CDTF">2024-07-31T15:57:11Z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13f521-439d-4e48-8e98-41ab6c596aa7_Enabled">
    <vt:lpwstr>true</vt:lpwstr>
  </property>
  <property fmtid="{D5CDD505-2E9C-101B-9397-08002B2CF9AE}" pid="3" name="MSIP_Label_6013f521-439d-4e48-8e98-41ab6c596aa7_SetDate">
    <vt:lpwstr>2024-07-27T11:07:13Z</vt:lpwstr>
  </property>
  <property fmtid="{D5CDD505-2E9C-101B-9397-08002B2CF9AE}" pid="4" name="MSIP_Label_6013f521-439d-4e48-8e98-41ab6c596aa7_Method">
    <vt:lpwstr>Standard</vt:lpwstr>
  </property>
  <property fmtid="{D5CDD505-2E9C-101B-9397-08002B2CF9AE}" pid="5" name="MSIP_Label_6013f521-439d-4e48-8e98-41ab6c596aa7_Name">
    <vt:lpwstr>6013f521-439d-4e48-8e98-41ab6c596aa7</vt:lpwstr>
  </property>
  <property fmtid="{D5CDD505-2E9C-101B-9397-08002B2CF9AE}" pid="6" name="MSIP_Label_6013f521-439d-4e48-8e98-41ab6c596aa7_SiteId">
    <vt:lpwstr>12f921d8-f30d-4596-a652-7045b338485a</vt:lpwstr>
  </property>
  <property fmtid="{D5CDD505-2E9C-101B-9397-08002B2CF9AE}" pid="7" name="MSIP_Label_6013f521-439d-4e48-8e98-41ab6c596aa7_ActionId">
    <vt:lpwstr>111991fe-7b72-4989-ba61-78301e6136fe</vt:lpwstr>
  </property>
  <property fmtid="{D5CDD505-2E9C-101B-9397-08002B2CF9AE}" pid="8" name="MSIP_Label_6013f521-439d-4e48-8e98-41ab6c596aa7_ContentBits">
    <vt:lpwstr>0</vt:lpwstr>
  </property>
</Properties>
</file>