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7235" windowHeight="9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1" i="1" l="1"/>
  <c r="I52" i="1"/>
  <c r="I53" i="1"/>
  <c r="I54" i="1"/>
  <c r="I50" i="1"/>
  <c r="G36" i="1"/>
  <c r="G47" i="1"/>
  <c r="I55" i="1" s="1"/>
  <c r="G32" i="1"/>
  <c r="G35" i="1" s="1"/>
  <c r="G28" i="1"/>
  <c r="I35" i="1" l="1"/>
  <c r="J101" i="1"/>
  <c r="G54" i="1"/>
  <c r="J103" i="1"/>
  <c r="K103" i="1" s="1"/>
  <c r="G52" i="1"/>
  <c r="I36" i="1"/>
  <c r="J102" i="1"/>
  <c r="K102" i="1" s="1"/>
  <c r="G50" i="1"/>
  <c r="G53" i="1"/>
  <c r="G51" i="1"/>
  <c r="G55" i="1"/>
  <c r="G116" i="1" l="1"/>
  <c r="G117" i="1" s="1"/>
  <c r="J104" i="1"/>
  <c r="K101" i="1"/>
  <c r="K104" i="1" s="1"/>
</calcChain>
</file>

<file path=xl/sharedStrings.xml><?xml version="1.0" encoding="utf-8"?>
<sst xmlns="http://schemas.openxmlformats.org/spreadsheetml/2006/main" count="227" uniqueCount="197">
  <si>
    <t xml:space="preserve"> Note:  then,  %fixed-income = (100% - %stocks).</t>
  </si>
  <si>
    <t xml:space="preserve"> Note: the percent stocks is specified first.</t>
  </si>
  <si>
    <t xml:space="preserve"> Note: the asset allocation is optimally calculated</t>
  </si>
  <si>
    <t>Date:</t>
  </si>
  <si>
    <t xml:space="preserve">  for considering all accounts.</t>
  </si>
  <si>
    <r>
      <t xml:space="preserve">2. Enter </t>
    </r>
    <r>
      <rPr>
        <b/>
        <sz val="11"/>
        <color theme="1"/>
        <rFont val="Calibri"/>
        <family val="2"/>
        <scheme val="minor"/>
      </rPr>
      <t>% stocks</t>
    </r>
    <r>
      <rPr>
        <sz val="11"/>
        <color theme="1"/>
        <rFont val="Calibri"/>
        <family val="2"/>
        <scheme val="minor"/>
      </rPr>
      <t xml:space="preserve"> in you overall asset allocation        =</t>
    </r>
  </si>
  <si>
    <r>
      <t xml:space="preserve">  2.1  Then the </t>
    </r>
    <r>
      <rPr>
        <b/>
        <sz val="11"/>
        <color theme="1"/>
        <rFont val="Calibri"/>
        <family val="2"/>
        <scheme val="minor"/>
      </rPr>
      <t>% fixed-income</t>
    </r>
    <r>
      <rPr>
        <sz val="11"/>
        <color theme="1"/>
        <rFont val="Calibri"/>
        <family val="2"/>
        <scheme val="minor"/>
      </rPr>
      <t xml:space="preserve"> (bonds, bond funds, </t>
    </r>
  </si>
  <si>
    <t xml:space="preserve"> Note:  total of short-term bonds &amp; bond funds</t>
  </si>
  <si>
    <t xml:space="preserve"> Note:  total of Intemediate-term bond funds</t>
  </si>
  <si>
    <t xml:space="preserve"> Note:  total of all CDs.</t>
  </si>
  <si>
    <t xml:space="preserve"> Note:  total of all Savings accounts</t>
  </si>
  <si>
    <t xml:space="preserve"> Note:  total of all Checking accounts</t>
  </si>
  <si>
    <t xml:space="preserve"> Note:  total of all Money Market accts.</t>
  </si>
  <si>
    <t xml:space="preserve">      CDs, savings &amp; checking accounts, money markets  =</t>
  </si>
  <si>
    <t xml:space="preserve"> Note: total stocks  = U.S. stocks + Foreign stocks.</t>
  </si>
  <si>
    <t>(Foreign stocks are also called International stocks)</t>
  </si>
  <si>
    <t xml:space="preserve"> Note:  then,  %U.S. stocks = (100% - %Foreign-stocks).</t>
  </si>
  <si>
    <r>
      <t>1.</t>
    </r>
    <r>
      <rPr>
        <b/>
        <sz val="11"/>
        <color theme="1"/>
        <rFont val="Calibri"/>
        <family val="2"/>
        <scheme val="minor"/>
      </rPr>
      <t xml:space="preserve"> Enter total savings </t>
    </r>
    <r>
      <rPr>
        <sz val="11"/>
        <color theme="1"/>
        <rFont val="Calibri"/>
        <family val="2"/>
        <scheme val="minor"/>
      </rPr>
      <t>(taxable and retirement accounts)  =</t>
    </r>
  </si>
  <si>
    <r>
      <t>2.2 Enter</t>
    </r>
    <r>
      <rPr>
        <b/>
        <sz val="11"/>
        <color theme="1"/>
        <rFont val="Calibri"/>
        <family val="2"/>
        <scheme val="minor"/>
      </rPr>
      <t xml:space="preserve"> % of International stocks</t>
    </r>
    <r>
      <rPr>
        <sz val="11"/>
        <color theme="1"/>
        <rFont val="Calibri"/>
        <family val="2"/>
        <scheme val="minor"/>
      </rPr>
      <t xml:space="preserve"> of all your stocks   =</t>
    </r>
  </si>
  <si>
    <t xml:space="preserve">     or </t>
  </si>
  <si>
    <r>
      <t xml:space="preserve">   2.4.2 </t>
    </r>
    <r>
      <rPr>
        <b/>
        <sz val="11"/>
        <color theme="1"/>
        <rFont val="Calibri"/>
        <family val="2"/>
        <scheme val="minor"/>
      </rPr>
      <t xml:space="preserve">% and value of Foreign stocks </t>
    </r>
    <r>
      <rPr>
        <sz val="11"/>
        <color theme="1"/>
        <rFont val="Calibri"/>
        <family val="2"/>
        <scheme val="minor"/>
      </rPr>
      <t>in total asset allocation =</t>
    </r>
  </si>
  <si>
    <r>
      <t xml:space="preserve">   2.4.1 </t>
    </r>
    <r>
      <rPr>
        <b/>
        <sz val="11"/>
        <color theme="1"/>
        <rFont val="Calibri"/>
        <family val="2"/>
        <scheme val="minor"/>
      </rPr>
      <t xml:space="preserve">% and value of U.S. stocks </t>
    </r>
    <r>
      <rPr>
        <sz val="11"/>
        <color theme="1"/>
        <rFont val="Calibri"/>
        <family val="2"/>
        <scheme val="minor"/>
      </rPr>
      <t>in total asset allocation =</t>
    </r>
  </si>
  <si>
    <r>
      <t xml:space="preserve">3.2  </t>
    </r>
    <r>
      <rPr>
        <b/>
        <sz val="11"/>
        <color theme="1"/>
        <rFont val="Calibri"/>
        <family val="2"/>
        <scheme val="minor"/>
      </rPr>
      <t>Percentage and dollar amou</t>
    </r>
    <r>
      <rPr>
        <sz val="11"/>
        <color theme="1"/>
        <rFont val="Calibri"/>
        <family val="2"/>
        <scheme val="minor"/>
      </rPr>
      <t>nts for fixed-income asset allocations</t>
    </r>
  </si>
  <si>
    <r>
      <rPr>
        <b/>
        <sz val="11"/>
        <color theme="1"/>
        <rFont val="Calibri"/>
        <family val="2"/>
        <scheme val="minor"/>
      </rPr>
      <t>2.4  Percentage and dollar amounts for Stocks</t>
    </r>
    <r>
      <rPr>
        <sz val="11"/>
        <color theme="1"/>
        <rFont val="Calibri"/>
        <family val="2"/>
        <scheme val="minor"/>
      </rPr>
      <t xml:space="preserve"> asset allocations</t>
    </r>
  </si>
  <si>
    <r>
      <t xml:space="preserve">  3.1.1 Enter </t>
    </r>
    <r>
      <rPr>
        <b/>
        <sz val="11"/>
        <color theme="1"/>
        <rFont val="Calibri"/>
        <family val="2"/>
        <scheme val="minor"/>
      </rPr>
      <t>% of short-term bond&amp;funds</t>
    </r>
    <r>
      <rPr>
        <sz val="11"/>
        <color theme="1"/>
        <rFont val="Calibri"/>
        <family val="2"/>
        <scheme val="minor"/>
      </rPr>
      <t xml:space="preserve"> of fixed-income  =</t>
    </r>
  </si>
  <si>
    <r>
      <t xml:space="preserve">  3.1.2 Enter </t>
    </r>
    <r>
      <rPr>
        <b/>
        <sz val="11"/>
        <color theme="1"/>
        <rFont val="Calibri"/>
        <family val="2"/>
        <scheme val="minor"/>
      </rPr>
      <t>% of intermediate-term bond&amp;funds</t>
    </r>
    <r>
      <rPr>
        <sz val="11"/>
        <color theme="1"/>
        <rFont val="Calibri"/>
        <family val="2"/>
        <scheme val="minor"/>
      </rPr>
      <t xml:space="preserve"> of fixed-income  =</t>
    </r>
  </si>
  <si>
    <r>
      <t xml:space="preserve">  3.1.3 Enter </t>
    </r>
    <r>
      <rPr>
        <b/>
        <sz val="11"/>
        <color theme="1"/>
        <rFont val="Calibri"/>
        <family val="2"/>
        <scheme val="minor"/>
      </rPr>
      <t xml:space="preserve">% of CDs </t>
    </r>
    <r>
      <rPr>
        <sz val="11"/>
        <color theme="1"/>
        <rFont val="Calibri"/>
        <family val="2"/>
        <scheme val="minor"/>
      </rPr>
      <t>of fixed-income allocation =</t>
    </r>
  </si>
  <si>
    <r>
      <t xml:space="preserve">  3.1.5 Enter </t>
    </r>
    <r>
      <rPr>
        <b/>
        <sz val="11"/>
        <color theme="1"/>
        <rFont val="Calibri"/>
        <family val="2"/>
        <scheme val="minor"/>
      </rPr>
      <t>% of Checking accounts</t>
    </r>
    <r>
      <rPr>
        <sz val="11"/>
        <color theme="1"/>
        <rFont val="Calibri"/>
        <family val="2"/>
        <scheme val="minor"/>
      </rPr>
      <t xml:space="preserve"> of income allocation =</t>
    </r>
  </si>
  <si>
    <r>
      <t xml:space="preserve">  3.1.4 Enter </t>
    </r>
    <r>
      <rPr>
        <b/>
        <sz val="11"/>
        <color theme="1"/>
        <rFont val="Calibri"/>
        <family val="2"/>
        <scheme val="minor"/>
      </rPr>
      <t>% of Savings accounts</t>
    </r>
    <r>
      <rPr>
        <sz val="11"/>
        <color theme="1"/>
        <rFont val="Calibri"/>
        <family val="2"/>
        <scheme val="minor"/>
      </rPr>
      <t xml:space="preserve"> of income allocation =</t>
    </r>
  </si>
  <si>
    <r>
      <t xml:space="preserve">   3.2.1 </t>
    </r>
    <r>
      <rPr>
        <b/>
        <sz val="11"/>
        <color theme="1"/>
        <rFont val="Calibri"/>
        <family val="2"/>
        <scheme val="minor"/>
      </rPr>
      <t>% and value of short-term bond&amp;funds of fixed-income  =</t>
    </r>
  </si>
  <si>
    <r>
      <t xml:space="preserve">   3.2.2 </t>
    </r>
    <r>
      <rPr>
        <b/>
        <sz val="11"/>
        <color theme="1"/>
        <rFont val="Calibri"/>
        <family val="2"/>
        <scheme val="minor"/>
      </rPr>
      <t>% and value of interm-term bond&amp;funds of fixed-income  =</t>
    </r>
  </si>
  <si>
    <r>
      <t xml:space="preserve">   3.2.3 </t>
    </r>
    <r>
      <rPr>
        <b/>
        <sz val="11"/>
        <color theme="1"/>
        <rFont val="Calibri"/>
        <family val="2"/>
        <scheme val="minor"/>
      </rPr>
      <t>% and value of CDs of fixed-income  =</t>
    </r>
  </si>
  <si>
    <r>
      <t xml:space="preserve">   3.2.4 </t>
    </r>
    <r>
      <rPr>
        <b/>
        <sz val="11"/>
        <color theme="1"/>
        <rFont val="Calibri"/>
        <family val="2"/>
        <scheme val="minor"/>
      </rPr>
      <t>% and value of short-term bond&amp;funds of fixed-income  =</t>
    </r>
  </si>
  <si>
    <r>
      <t xml:space="preserve">   3.2.5 </t>
    </r>
    <r>
      <rPr>
        <b/>
        <sz val="11"/>
        <color theme="1"/>
        <rFont val="Calibri"/>
        <family val="2"/>
        <scheme val="minor"/>
      </rPr>
      <t>% and value of Checking Accounts of fixed-income  =</t>
    </r>
  </si>
  <si>
    <r>
      <t xml:space="preserve">   3.2.5 </t>
    </r>
    <r>
      <rPr>
        <b/>
        <sz val="11"/>
        <color theme="1"/>
        <rFont val="Calibri"/>
        <family val="2"/>
        <scheme val="minor"/>
      </rPr>
      <t>% and value of Money Market accounts of fixed-income  =</t>
    </r>
  </si>
  <si>
    <t>These are from the list of all Vanguard mutual funds</t>
  </si>
  <si>
    <t>Vanguard Balanced Index Fund Investor Shares (VBINX) is 60% stocks and 40% bonds.</t>
  </si>
  <si>
    <t>Vanguard Wellington Fund Investor Shares (VWELX) is about 66% stocks and 33% bonds.</t>
  </si>
  <si>
    <t>Vanguard Wellesley Income Fund Investor Shares (VWINX) is about 33% stocks and 66% bonds.</t>
  </si>
  <si>
    <t>Vanguard Managed Payout Fund (VPGDX) returns about 4% a year.</t>
  </si>
  <si>
    <t xml:space="preserve">Vanguard Total Stock Market Index Fund  </t>
  </si>
  <si>
    <t>VTI</t>
  </si>
  <si>
    <t>VXUS</t>
  </si>
  <si>
    <t>Vanguard Total International Stock Market Index Fund </t>
  </si>
  <si>
    <t>BND</t>
  </si>
  <si>
    <t>VBMFX</t>
  </si>
  <si>
    <t>The Investor fund symbols are listed ($3000 minimum). The ETFs have the same lower expense ratios as the Vanguard Admiral funds</t>
  </si>
  <si>
    <t xml:space="preserve">Vanguard Total Bond Market Index Fund </t>
  </si>
  <si>
    <t>VMFXX</t>
  </si>
  <si>
    <t xml:space="preserve">   Vanguard Federal Money Market Fund</t>
  </si>
  <si>
    <t xml:space="preserve">Vanguard Short-term Bond Market Index Fund </t>
  </si>
  <si>
    <t>VBISX</t>
  </si>
  <si>
    <t>BSV</t>
  </si>
  <si>
    <t>Fund name</t>
  </si>
  <si>
    <t>ETF Symbol</t>
  </si>
  <si>
    <t>(Only U.S. stocks)</t>
  </si>
  <si>
    <t>(Has no U.S. stocks)</t>
  </si>
  <si>
    <t xml:space="preserve">Vanguard Target Retirement 2015 Fund (VTXVX) diversified portfolio in a single fund adjusting its underlying asset mix over time. </t>
  </si>
  <si>
    <t>4. Examples of some typical very low cost very diversified index funds.</t>
  </si>
  <si>
    <t xml:space="preserve">that can generally only be bought at Vanguard). ETFs can be bought anywhere stocks can be purchased. This means a low cost </t>
  </si>
  <si>
    <t>index-based portfolio could be purchased at any broker. However, make sure the AUM fees are not too excessive.</t>
  </si>
  <si>
    <t>A simple but very adequate Three-fund portfolio - Bogleheads Wiki.</t>
  </si>
  <si>
    <t xml:space="preserve">The Index Revolution: Why Investors Should Join It Now by Charles D. Ellis (Sept 9, 2016) </t>
  </si>
  <si>
    <t> How to Make Your Money Last: The Indispensable Retirement Guide by Jane Bryant Quinn (Jan 5, 2016)</t>
  </si>
  <si>
    <t>Notes:</t>
  </si>
  <si>
    <t xml:space="preserve">Vanguard Personal Advisor Services </t>
  </si>
  <si>
    <t xml:space="preserve">You can compare their AUM fees with the 0.30% AUM of Vanguard's </t>
  </si>
  <si>
    <t>The sum for all fixed income enter here is 100%</t>
  </si>
  <si>
    <t>How to Choose between a Taxable and a Tax-Free Municipal Bond</t>
  </si>
  <si>
    <r>
      <t>** from</t>
    </r>
    <r>
      <rPr>
        <b/>
        <sz val="11"/>
        <color theme="1"/>
        <rFont val="Calibri"/>
        <family val="2"/>
        <scheme val="minor"/>
      </rPr>
      <t xml:space="preserve"> Dummies Bond Investing</t>
    </r>
    <r>
      <rPr>
        <sz val="11"/>
        <color theme="1"/>
        <rFont val="Calibri"/>
        <family val="2"/>
        <scheme val="minor"/>
      </rPr>
      <t xml:space="preserve">, </t>
    </r>
  </si>
  <si>
    <r>
      <t xml:space="preserve">3. Enter the </t>
    </r>
    <r>
      <rPr>
        <b/>
        <sz val="11"/>
        <color theme="1"/>
        <rFont val="Calibri"/>
        <family val="2"/>
        <scheme val="minor"/>
      </rPr>
      <t xml:space="preserve">fixed-income sub-asset allocations </t>
    </r>
    <r>
      <rPr>
        <sz val="11"/>
        <color theme="1"/>
        <rFont val="Calibri"/>
        <family val="2"/>
        <scheme val="minor"/>
      </rPr>
      <t>that includes bonds, bond funds, CDs, Savings accounts, Checking accounts, Money</t>
    </r>
  </si>
  <si>
    <t>Market accounts.  One could use municipal bonds/bond funds in taxable accounts if you are in a higher tax bracket. **</t>
  </si>
  <si>
    <t xml:space="preserve">Vanguard Limited-term Tax-Free Bond Market Fund </t>
  </si>
  <si>
    <t xml:space="preserve">Vanguard Intermediate-Term Tax-Free Bond Market Fund </t>
  </si>
  <si>
    <t>VWITX</t>
  </si>
  <si>
    <t>VMLTX</t>
  </si>
  <si>
    <t>Jonathan Clements Money Guide 2016 by Jonathan Clements (Dec 1, 2015)</t>
  </si>
  <si>
    <t>This spreadsheet (1)-(4) helps compute the dollar amounts for a simple asset allocation using broad total market index funds or</t>
  </si>
  <si>
    <t>index-ETFs. Broad index funds include total U.S. stock market, total international stock market (no U.S. stocks), and Total bond</t>
  </si>
  <si>
    <t>all in one year to possibly avoid going into a higher tax bracket. You or your financial advisor should do that calculation for you.</t>
  </si>
  <si>
    <t xml:space="preserve">Vanguard Total International Bond Market Index Fund </t>
  </si>
  <si>
    <t>(short-term U.S.)</t>
  </si>
  <si>
    <t>(intermediate-term U.S.)</t>
  </si>
  <si>
    <t>(intermediate-term Foreign)</t>
  </si>
  <si>
    <t>(intermediate term tax-free)</t>
  </si>
  <si>
    <t>VTIBX</t>
  </si>
  <si>
    <t>BNDX</t>
  </si>
  <si>
    <t xml:space="preserve">market (U.S. only). One could also add municipal and international bonds/bond funds. Some instances of these funds are listed </t>
  </si>
  <si>
    <t>SUMMARY</t>
  </si>
  <si>
    <t>How to Choose between a Taxable and a Tax-Free Municipal Bond (Dummys Bonds book)</t>
  </si>
  <si>
    <t>Dollar value</t>
  </si>
  <si>
    <t>Total</t>
  </si>
  <si>
    <t xml:space="preserve">6. Example of a 3-fund or ETF index portfolio for total assets </t>
  </si>
  <si>
    <t xml:space="preserve"> Estimated  future Total U.S. Stock Market Yearly Returns Rf= </t>
  </si>
  <si>
    <t xml:space="preserve"> Estimated  future Total International Market Yearly Returns Rf = </t>
  </si>
  <si>
    <t>Percentage (Ps, Pf, Pb)</t>
  </si>
  <si>
    <t>This software  models an income stream from several different income sources, investment withdrawals,</t>
  </si>
  <si>
    <t>expenses, taxes and cash-flows over time.  No claim is made to the accuracy, suitability, and correctness of the</t>
  </si>
  <si>
    <t>algorithms. Also, note that the further out one goes over time, the less accurate any estimates will be. Since the</t>
  </si>
  <si>
    <t>software uses static models and static rates of return, CPI, etc. that are entered, it will not track actual market values</t>
  </si>
  <si>
    <r>
      <t>over time. The software uses only Excel formulas and</t>
    </r>
    <r>
      <rPr>
        <b/>
        <i/>
        <sz val="11"/>
        <color theme="1"/>
        <rFont val="Calibri"/>
        <family val="2"/>
        <scheme val="minor"/>
      </rPr>
      <t xml:space="preserve"> does not use Visual Basic (VBA)</t>
    </r>
    <r>
      <rPr>
        <b/>
        <sz val="11"/>
        <color theme="1"/>
        <rFont val="Calibri"/>
        <family val="2"/>
        <scheme val="minor"/>
      </rPr>
      <t>, so may can easily review</t>
    </r>
  </si>
  <si>
    <t> all computations as desired. Because it uses generic spreadsheet coding (with no VBA), it will run in a variety of</t>
  </si>
  <si>
    <r>
      <t xml:space="preserve">spreadsheet programs such as Windows Excel, free OpenOffice or LibreOffice "calc", free Google "sheet", etc.. </t>
    </r>
    <r>
      <rPr>
        <b/>
        <sz val="11"/>
        <color rgb="FFFF0000"/>
        <rFont val="Calibri"/>
        <family val="2"/>
        <scheme val="minor"/>
      </rPr>
      <t>Use this</t>
    </r>
  </si>
  <si>
    <r>
      <rPr>
        <b/>
        <sz val="11"/>
        <color rgb="FFFF0000"/>
        <rFont val="Calibri"/>
        <family val="2"/>
        <scheme val="minor"/>
      </rPr>
      <t>software at your own discretion and risk</t>
    </r>
    <r>
      <rPr>
        <b/>
        <sz val="11"/>
        <color theme="1"/>
        <rFont val="Calibri"/>
        <family val="2"/>
        <scheme val="minor"/>
      </rPr>
      <t xml:space="preserve"> as an initial way to think about personal finance problems. This is educational</t>
    </r>
  </si>
  <si>
    <t>software. Absolutely no warranty is offered for this software and no responsibility is taken for any errors in. or use of</t>
  </si>
  <si>
    <t>the software.</t>
  </si>
  <si>
    <t>Disclaimer</t>
  </si>
  <si>
    <t>Simple Asset Allocation calculator using Index Funds.xls</t>
  </si>
  <si>
    <t>6.1 Some reasonable expectation for for returns over the next 10 years</t>
  </si>
  <si>
    <t xml:space="preserve">   6.1.1 From John Bogles PPT lecture at the Bogleheads Conference #15 (Sept 28-30, 2016. Philadelphia):  </t>
  </si>
  <si>
    <t xml:space="preserve">   https://www.bogleheads.org/wiki/Bogleheads%C2%AE_Conferences#Bogleheads.C2.AE_15_-_Philadelphia</t>
  </si>
  <si>
    <t xml:space="preserve">  http://www.amazon.com/Rational-Expectations-Allocation-Investing-Adults/dp/0988780321/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</si>
  <si>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If you sell stocks in taxable accounts, you should take into account the embedded capital gains in them </t>
    </r>
    <r>
      <rPr>
        <u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you sell them</t>
    </r>
  </si>
  <si>
    <t>Revised:</t>
  </si>
  <si>
    <r>
      <t xml:space="preserve">Note, you only have to enter your data into the </t>
    </r>
    <r>
      <rPr>
        <b/>
        <sz val="11"/>
        <color rgb="FFFF0000"/>
        <rFont val="Calibri"/>
        <family val="2"/>
        <scheme val="minor"/>
      </rPr>
      <t>red cells</t>
    </r>
    <r>
      <rPr>
        <sz val="11"/>
        <color theme="1"/>
        <rFont val="Calibri"/>
        <family val="2"/>
        <scheme val="minor"/>
      </rPr>
      <t xml:space="preserve">. The </t>
    </r>
    <r>
      <rPr>
        <b/>
        <sz val="11"/>
        <color rgb="FF0070C0"/>
        <rFont val="Calibri"/>
        <family val="2"/>
        <scheme val="minor"/>
      </rPr>
      <t>blue cells</t>
    </r>
    <r>
      <rPr>
        <sz val="11"/>
        <color theme="1"/>
        <rFont val="Calibri"/>
        <family val="2"/>
        <scheme val="minor"/>
      </rPr>
      <t xml:space="preserve"> are computed values that you do not edit.</t>
    </r>
  </si>
  <si>
    <r>
      <t xml:space="preserve">  2.3 Then the </t>
    </r>
    <r>
      <rPr>
        <b/>
        <sz val="11"/>
        <color theme="1"/>
        <rFont val="Calibri"/>
        <family val="2"/>
        <scheme val="minor"/>
      </rPr>
      <t xml:space="preserve">% U.S. stocks and stock funds </t>
    </r>
    <r>
      <rPr>
        <sz val="11"/>
        <color theme="1"/>
        <rFont val="Calibri"/>
        <family val="2"/>
        <scheme val="minor"/>
      </rPr>
      <t xml:space="preserve">                   =</t>
    </r>
  </si>
  <si>
    <r>
      <t xml:space="preserve">  3.1.6 Enter </t>
    </r>
    <r>
      <rPr>
        <b/>
        <sz val="11"/>
        <color theme="1"/>
        <rFont val="Calibri"/>
        <family val="2"/>
        <scheme val="minor"/>
      </rPr>
      <t>% of Money Market accounts</t>
    </r>
    <r>
      <rPr>
        <sz val="11"/>
        <color theme="1"/>
        <rFont val="Calibri"/>
        <family val="2"/>
        <scheme val="minor"/>
      </rPr>
      <t xml:space="preserve"> of income allocation =</t>
    </r>
  </si>
  <si>
    <t>https://drive.google.com/file/d/0B8VSNcUR-B6IQlYyQklJckpOVjA/view</t>
  </si>
  <si>
    <t xml:space="preserve">  6.2 W. Bernstein, "Rational Expectations: Asset Allocation for Investing Adults"Vol 4) , 2014.</t>
  </si>
  <si>
    <t xml:space="preserve">  Note: These are Bernstein's estimates for Real returns. (Real returns=Nominal returns - inflation adjustment).</t>
  </si>
  <si>
    <t xml:space="preserve">   The following 3 slides show his estimates of nominal stock and bond returns going forward.</t>
  </si>
  <si>
    <t xml:space="preserve">Estimated 3-fund Portfolio "nominal" yearly returns before inflation based on estimated returns going forward. </t>
  </si>
  <si>
    <r>
      <rPr>
        <b/>
        <u/>
        <sz val="11"/>
        <color theme="1"/>
        <rFont val="Calibri"/>
        <family val="2"/>
        <scheme val="minor"/>
      </rPr>
      <t>Nominal</t>
    </r>
    <r>
      <rPr>
        <b/>
        <sz val="11"/>
        <color theme="1"/>
        <rFont val="Calibri"/>
        <family val="2"/>
        <scheme val="minor"/>
      </rPr>
      <t xml:space="preserve"> yearly returns are values that the funds report yearly. </t>
    </r>
    <r>
      <rPr>
        <b/>
        <u/>
        <sz val="11"/>
        <color theme="1"/>
        <rFont val="Calibri"/>
        <family val="2"/>
        <scheme val="minor"/>
      </rPr>
      <t>Real</t>
    </r>
    <r>
      <rPr>
        <b/>
        <sz val="11"/>
        <color theme="1"/>
        <rFont val="Calibri"/>
        <family val="2"/>
        <scheme val="minor"/>
      </rPr>
      <t xml:space="preserve"> yearly returns are the Nominal returns - inflation for that year.</t>
    </r>
  </si>
  <si>
    <t xml:space="preserve"> Expected Nominal portfolio return (Rs*Ps)+(Rf*Pf)+(Rb*Pb) = </t>
  </si>
  <si>
    <t xml:space="preserve"> Expected Real portfolio return =  Nominal return - inflation = </t>
  </si>
  <si>
    <t>(See 6.1 and 6.2 below for some rough estimates of future returns.)</t>
  </si>
  <si>
    <t>GNU General Public License, version 3.0 (GPLv3) at</t>
  </si>
  <si>
    <t>http://opensource.org/licenses/gpl-3.0.html</t>
  </si>
  <si>
    <t>See the full license description sections 15. Disclaimer of Warranty and 16. Limitation of Liability for details.</t>
  </si>
  <si>
    <t>©TarTar 2017</t>
  </si>
  <si>
    <r>
      <t xml:space="preserve">   </t>
    </r>
    <r>
      <rPr>
        <b/>
        <sz val="11"/>
        <color theme="1"/>
        <rFont val="Calibri"/>
        <family val="2"/>
        <scheme val="minor"/>
      </rPr>
      <t>PDF</t>
    </r>
    <r>
      <rPr>
        <sz val="11"/>
        <color theme="1"/>
        <rFont val="Calibri"/>
        <family val="2"/>
        <scheme val="minor"/>
      </rPr>
      <t xml:space="preserve"> of John Bogle's slides</t>
    </r>
  </si>
  <si>
    <t>https://www.portfoliovisualizer.com/backtest-portfolio</t>
  </si>
  <si>
    <t>VTSMX</t>
  </si>
  <si>
    <t>VGTSX</t>
  </si>
  <si>
    <t>There are two excellent backtesting tools:</t>
  </si>
  <si>
    <t>https://www.bogleheads.org/wiki/Simba's_backtesting_spreadsheet</t>
  </si>
  <si>
    <t>7. You can do backtesting on your trial portfolios you select to see how well they did in the past.</t>
  </si>
  <si>
    <t>Remember, though we can't see what returns will be in the future - so backtesting has limited estimation value.</t>
  </si>
  <si>
    <t>The following uses the portfolio Visualizer on the sample 3-fund asset alloction we gave in 6.1 above.</t>
  </si>
  <si>
    <t>These are the screen shots of the analysis from 1997-2016. The CAGR is the Compounded Annual Growth Rate.</t>
  </si>
  <si>
    <t>The Bogleheads Simba Backtesting tool for trying out different asset allocations (free).</t>
  </si>
  <si>
    <t>Portfolio Visualizer "Backtest Portfolio Asset Allocation" (free - you do not need to register).</t>
  </si>
  <si>
    <t>(7) shows how to use portfolio backtesting software to see how well your asset allocation might have done.</t>
  </si>
  <si>
    <t>(Edited comments and corrected VTSMX and VGTSX symbols and links)</t>
  </si>
  <si>
    <t>Total U.S. Stock Market index (VTSMX)</t>
  </si>
  <si>
    <t>1 Year</t>
  </si>
  <si>
    <t>3 Year</t>
  </si>
  <si>
    <t>5 Year</t>
  </si>
  <si>
    <t>10 Year</t>
  </si>
  <si>
    <t>15 Year</t>
  </si>
  <si>
    <t>Total International  Stock Mkt Idx (VGTSX)</t>
  </si>
  <si>
    <t>Expense Ratio Invest.</t>
  </si>
  <si>
    <t xml:space="preserve">Total Bond Market Index (VBMFX) </t>
  </si>
  <si>
    <t>Vanguard Stock Fund (investor class)</t>
  </si>
  <si>
    <t>Expense Ratio Adm. Or ETF</t>
  </si>
  <si>
    <t>Fund Symbol Investor</t>
  </si>
  <si>
    <t>Fund Symbol Admiral</t>
  </si>
  <si>
    <t>VBTLX</t>
  </si>
  <si>
    <t>VTIAX</t>
  </si>
  <si>
    <t>VTSAX</t>
  </si>
  <si>
    <t>S&amp;P500 Index fund (VFINX) [a benchmark]</t>
  </si>
  <si>
    <t xml:space="preserve">  The following are some conservative estimates from John Bogle and William Bernstein.</t>
  </si>
  <si>
    <t>VBIRX</t>
  </si>
  <si>
    <t>Vanguard Fund name***</t>
  </si>
  <si>
    <t xml:space="preserve">The total assets, percent U.S. stocks, International Stocks and fixed income are specified in (1), (2.1) and (2.2) above. </t>
  </si>
  <si>
    <t>VTABX</t>
  </si>
  <si>
    <t>Short-term Bond Market Index (VBISX)</t>
  </si>
  <si>
    <t>Total International Bond Mkt Idx (VTIBX)</t>
  </si>
  <si>
    <t>Federal Money Market (VMFXX)</t>
  </si>
  <si>
    <t>Interm-Term Tax-Free Bnd Mkt (VWITX)</t>
  </si>
  <si>
    <t>LTD-Term Tax-Free Bond Mkt (VMLTX)</t>
  </si>
  <si>
    <t>NA</t>
  </si>
  <si>
    <t>VWIUX</t>
  </si>
  <si>
    <t>VMLUX</t>
  </si>
  <si>
    <r>
      <t xml:space="preserve"> *** Note: The Vanguard funds come in three share classes. </t>
    </r>
    <r>
      <rPr>
        <i/>
        <sz val="11"/>
        <color theme="1"/>
        <rFont val="Calibri"/>
        <family val="2"/>
        <scheme val="minor"/>
      </rPr>
      <t>Investor</t>
    </r>
    <r>
      <rPr>
        <sz val="11"/>
        <color theme="1"/>
        <rFont val="Calibri"/>
        <family val="2"/>
        <scheme val="minor"/>
      </rPr>
      <t xml:space="preserve"> class fund shares (shown in the above table) have a $3,000</t>
    </r>
  </si>
  <si>
    <t xml:space="preserve"> (Fed is targeting higher interest rate. So unknown.]</t>
  </si>
  <si>
    <t xml:space="preserve">  (Nominal returns before Inflation adjustment)</t>
  </si>
  <si>
    <t xml:space="preserve">  (Real returns=Nominal returns - Inflation adjustment)</t>
  </si>
  <si>
    <t>Then, your overall estimated portfolio returns,</t>
  </si>
  <si>
    <t xml:space="preserve">below in (4). A few References are listed in (5). The expected portfolio returns for a 3-fund portfolio are computed in (6). </t>
  </si>
  <si>
    <r>
      <t xml:space="preserve">  [Enter your </t>
    </r>
    <r>
      <rPr>
        <b/>
        <i/>
        <sz val="11"/>
        <color theme="1"/>
        <rFont val="Calibri"/>
        <family val="2"/>
        <scheme val="minor"/>
      </rPr>
      <t>own</t>
    </r>
    <r>
      <rPr>
        <sz val="11"/>
        <color theme="1"/>
        <rFont val="Calibri"/>
        <family val="2"/>
        <scheme val="minor"/>
      </rPr>
      <t xml:space="preserve"> nominal return expectations here.]</t>
    </r>
  </si>
  <si>
    <t xml:space="preserve"> Expected future Inflation (Consumer Price Index) =</t>
  </si>
  <si>
    <t xml:space="preserve"> Estimated  future Total Bond Market**** Yearly Returns Rb = </t>
  </si>
  <si>
    <t xml:space="preserve">   such as CDs or cash etc. use its estimate returns.]</t>
  </si>
  <si>
    <t xml:space="preserve">  [****If you are using other types of fixed-income</t>
  </si>
  <si>
    <t>6.3  List of previous 1, 3,5, 10, 15 year annualized returns and expense ratios of Vanguard index funds*****</t>
  </si>
  <si>
    <t>***** Data from Morningstar.com on 2/17/2017.</t>
  </si>
  <si>
    <t>(Added list of 1, 3,5, 10, 15 year returns for index funds in 6.3. Results have yellow background.)</t>
  </si>
  <si>
    <t>Your overall portfolio returns for your asset allocation are computed before and after inflation is subtracted in (6).</t>
  </si>
  <si>
    <t>(shorter term tax-free)</t>
  </si>
  <si>
    <t>(Money market)</t>
  </si>
  <si>
    <r>
      <t xml:space="preserve"> minimum investment. The equivalent </t>
    </r>
    <r>
      <rPr>
        <i/>
        <sz val="11"/>
        <color theme="1"/>
        <rFont val="Calibri"/>
        <family val="2"/>
        <scheme val="minor"/>
      </rPr>
      <t>Admiral</t>
    </r>
    <r>
      <rPr>
        <sz val="11"/>
        <color theme="1"/>
        <rFont val="Calibri"/>
        <family val="2"/>
        <scheme val="minor"/>
      </rPr>
      <t xml:space="preserve"> class  fund shares have a $10,000 minimum investment.</t>
    </r>
  </si>
  <si>
    <r>
      <t xml:space="preserve"> The equivalent </t>
    </r>
    <r>
      <rPr>
        <i/>
        <sz val="11"/>
        <color theme="1"/>
        <rFont val="Calibri"/>
        <family val="2"/>
        <scheme val="minor"/>
      </rPr>
      <t>ETF</t>
    </r>
    <r>
      <rPr>
        <sz val="11"/>
        <color theme="1"/>
        <rFont val="Calibri"/>
        <family val="2"/>
        <scheme val="minor"/>
      </rPr>
      <t xml:space="preserve"> class shares trade as a stock and have the same lower expense ratio as the </t>
    </r>
    <r>
      <rPr>
        <i/>
        <sz val="11"/>
        <color theme="1"/>
        <rFont val="Calibri"/>
        <family val="2"/>
        <scheme val="minor"/>
      </rPr>
      <t>Admiral</t>
    </r>
    <r>
      <rPr>
        <sz val="11"/>
        <color theme="1"/>
        <rFont val="Calibri"/>
        <family val="2"/>
        <scheme val="minor"/>
      </rPr>
      <t xml:space="preserve"> fund shares.</t>
    </r>
  </si>
  <si>
    <t xml:space="preserve">Here are some other self-balancing Vanguard funds that do the balancing for you. Click on them to bring up the </t>
  </si>
  <si>
    <t>Vanguard web pages for the funds.</t>
  </si>
  <si>
    <t>Note: you can click on the symbol to bring up the Vanguard web page for that fund or ETF.</t>
  </si>
  <si>
    <t>5. References on the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</si>
</sst>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0.0%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sz val="10"/>
      <color indexed="10"/>
      <name val="Calibri"/>
      <family val="2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 applyFont="1"/>
    <xf numFmtId="0" fontId="0" fillId="0" borderId="1" xfId="0" applyFont="1" applyBorder="1"/>
    <xf numFmtId="0" fontId="0" fillId="0" borderId="0" xfId="0" applyFont="1" applyBorder="1"/>
    <xf numFmtId="10" fontId="2" fillId="0" borderId="0" xfId="0" applyNumberFormat="1" applyFont="1" applyBorder="1"/>
    <xf numFmtId="0" fontId="0" fillId="0" borderId="2" xfId="0" applyFont="1" applyBorder="1"/>
    <xf numFmtId="10" fontId="3" fillId="0" borderId="2" xfId="0" applyNumberFormat="1" applyFont="1" applyBorder="1"/>
    <xf numFmtId="0" fontId="0" fillId="0" borderId="3" xfId="0" applyFont="1" applyBorder="1"/>
    <xf numFmtId="9" fontId="2" fillId="0" borderId="0" xfId="0" applyNumberFormat="1" applyFont="1" applyBorder="1"/>
    <xf numFmtId="0" fontId="0" fillId="0" borderId="4" xfId="0" applyFont="1" applyBorder="1"/>
    <xf numFmtId="164" fontId="3" fillId="0" borderId="4" xfId="0" applyNumberFormat="1" applyFont="1" applyBorder="1"/>
    <xf numFmtId="9" fontId="3" fillId="0" borderId="4" xfId="0" applyNumberFormat="1" applyFont="1" applyBorder="1"/>
    <xf numFmtId="0" fontId="0" fillId="0" borderId="0" xfId="0" applyFont="1" applyFill="1" applyBorder="1"/>
    <xf numFmtId="164" fontId="3" fillId="0" borderId="0" xfId="0" applyNumberFormat="1" applyFont="1" applyBorder="1"/>
    <xf numFmtId="10" fontId="3" fillId="0" borderId="0" xfId="0" applyNumberFormat="1" applyFont="1" applyBorder="1"/>
    <xf numFmtId="8" fontId="3" fillId="0" borderId="0" xfId="0" applyNumberFormat="1" applyFont="1" applyBorder="1"/>
    <xf numFmtId="164" fontId="3" fillId="0" borderId="3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8" xfId="0" applyFont="1" applyFill="1" applyBorder="1"/>
    <xf numFmtId="0" fontId="0" fillId="0" borderId="16" xfId="0" applyFont="1" applyFill="1" applyBorder="1"/>
    <xf numFmtId="0" fontId="0" fillId="0" borderId="17" xfId="0" applyFont="1" applyBorder="1"/>
    <xf numFmtId="10" fontId="3" fillId="0" borderId="17" xfId="0" applyNumberFormat="1" applyFont="1" applyBorder="1"/>
    <xf numFmtId="0" fontId="0" fillId="0" borderId="17" xfId="0" applyFont="1" applyFill="1" applyBorder="1"/>
    <xf numFmtId="8" fontId="3" fillId="0" borderId="17" xfId="0" applyNumberFormat="1" applyFont="1" applyBorder="1"/>
    <xf numFmtId="0" fontId="0" fillId="0" borderId="18" xfId="0" applyFont="1" applyBorder="1"/>
    <xf numFmtId="164" fontId="3" fillId="0" borderId="1" xfId="0" applyNumberFormat="1" applyFont="1" applyBorder="1"/>
    <xf numFmtId="0" fontId="0" fillId="0" borderId="19" xfId="0" applyFont="1" applyBorder="1"/>
    <xf numFmtId="0" fontId="0" fillId="0" borderId="20" xfId="0" applyFont="1" applyBorder="1"/>
    <xf numFmtId="0" fontId="4" fillId="0" borderId="0" xfId="1"/>
    <xf numFmtId="0" fontId="0" fillId="0" borderId="0" xfId="0" applyAlignment="1">
      <alignment horizontal="left" vertical="center" indent="1"/>
    </xf>
    <xf numFmtId="0" fontId="4" fillId="0" borderId="0" xfId="1" applyAlignment="1">
      <alignment horizontal="left" vertical="center" indent="1"/>
    </xf>
    <xf numFmtId="0" fontId="5" fillId="0" borderId="0" xfId="0" applyFont="1"/>
    <xf numFmtId="0" fontId="4" fillId="0" borderId="0" xfId="1" applyFill="1" applyBorder="1"/>
    <xf numFmtId="0" fontId="1" fillId="0" borderId="17" xfId="0" applyFont="1" applyBorder="1"/>
    <xf numFmtId="0" fontId="0" fillId="0" borderId="21" xfId="0" applyFont="1" applyFill="1" applyBorder="1"/>
    <xf numFmtId="0" fontId="0" fillId="0" borderId="22" xfId="0" applyFont="1" applyBorder="1"/>
    <xf numFmtId="0" fontId="4" fillId="0" borderId="22" xfId="1" applyBorder="1"/>
    <xf numFmtId="0" fontId="0" fillId="0" borderId="23" xfId="0" applyFont="1" applyBorder="1"/>
    <xf numFmtId="0" fontId="4" fillId="0" borderId="0" xfId="1" applyBorder="1"/>
    <xf numFmtId="0" fontId="5" fillId="0" borderId="0" xfId="0" applyFont="1" applyBorder="1"/>
    <xf numFmtId="164" fontId="1" fillId="0" borderId="0" xfId="0" applyNumberFormat="1" applyFont="1"/>
    <xf numFmtId="164" fontId="3" fillId="0" borderId="0" xfId="0" applyNumberFormat="1" applyFont="1"/>
    <xf numFmtId="8" fontId="3" fillId="0" borderId="0" xfId="0" applyNumberFormat="1" applyFont="1"/>
    <xf numFmtId="8" fontId="1" fillId="0" borderId="0" xfId="0" applyNumberFormat="1" applyFont="1"/>
    <xf numFmtId="0" fontId="7" fillId="0" borderId="0" xfId="0" applyFont="1" applyBorder="1"/>
    <xf numFmtId="0" fontId="0" fillId="0" borderId="0" xfId="0" applyFont="1" applyAlignment="1">
      <alignment horizontal="left" vertical="center" indent="1"/>
    </xf>
    <xf numFmtId="0" fontId="8" fillId="2" borderId="0" xfId="0" applyFont="1" applyFill="1"/>
    <xf numFmtId="0" fontId="9" fillId="2" borderId="0" xfId="0" applyFont="1" applyFill="1" applyBorder="1"/>
    <xf numFmtId="10" fontId="10" fillId="2" borderId="0" xfId="0" applyNumberFormat="1" applyFont="1" applyFill="1" applyBorder="1"/>
    <xf numFmtId="6" fontId="10" fillId="2" borderId="0" xfId="0" applyNumberFormat="1" applyFont="1" applyFill="1" applyBorder="1"/>
    <xf numFmtId="0" fontId="0" fillId="2" borderId="0" xfId="0" applyFill="1" applyBorder="1"/>
    <xf numFmtId="0" fontId="1" fillId="3" borderId="0" xfId="0" applyFont="1" applyFill="1"/>
    <xf numFmtId="10" fontId="11" fillId="2" borderId="0" xfId="0" applyNumberFormat="1" applyFont="1" applyFill="1" applyBorder="1"/>
    <xf numFmtId="0" fontId="0" fillId="3" borderId="0" xfId="0" applyFill="1"/>
    <xf numFmtId="10" fontId="2" fillId="0" borderId="6" xfId="0" applyNumberFormat="1" applyFont="1" applyBorder="1" applyProtection="1">
      <protection locked="0"/>
    </xf>
    <xf numFmtId="9" fontId="2" fillId="0" borderId="3" xfId="0" applyNumberFormat="1" applyFont="1" applyBorder="1" applyProtection="1">
      <protection locked="0"/>
    </xf>
    <xf numFmtId="9" fontId="2" fillId="0" borderId="0" xfId="0" applyNumberFormat="1" applyFont="1" applyBorder="1" applyProtection="1">
      <protection locked="0"/>
    </xf>
    <xf numFmtId="0" fontId="5" fillId="0" borderId="0" xfId="0" applyFont="1" applyAlignment="1">
      <alignment horizontal="left" vertical="center" indent="1"/>
    </xf>
    <xf numFmtId="0" fontId="13" fillId="0" borderId="0" xfId="0" applyFont="1"/>
    <xf numFmtId="0" fontId="1" fillId="0" borderId="0" xfId="0" applyFont="1" applyBorder="1"/>
    <xf numFmtId="10" fontId="0" fillId="0" borderId="0" xfId="0" applyNumberFormat="1" applyBorder="1"/>
    <xf numFmtId="10" fontId="0" fillId="0" borderId="0" xfId="0" applyNumberFormat="1" applyFont="1" applyBorder="1"/>
    <xf numFmtId="0" fontId="0" fillId="0" borderId="0" xfId="0" applyBorder="1"/>
    <xf numFmtId="10" fontId="0" fillId="0" borderId="27" xfId="0" applyNumberFormat="1" applyBorder="1" applyAlignment="1">
      <alignment wrapText="1"/>
    </xf>
    <xf numFmtId="10" fontId="0" fillId="0" borderId="6" xfId="0" applyNumberFormat="1" applyBorder="1" applyAlignment="1">
      <alignment wrapText="1"/>
    </xf>
    <xf numFmtId="10" fontId="0" fillId="0" borderId="28" xfId="0" applyNumberFormat="1" applyBorder="1" applyAlignment="1">
      <alignment wrapText="1"/>
    </xf>
    <xf numFmtId="10" fontId="0" fillId="0" borderId="24" xfId="0" applyNumberFormat="1" applyBorder="1" applyAlignment="1">
      <alignment wrapText="1"/>
    </xf>
    <xf numFmtId="10" fontId="0" fillId="0" borderId="0" xfId="0" applyNumberFormat="1" applyBorder="1" applyAlignment="1">
      <alignment wrapText="1"/>
    </xf>
    <xf numFmtId="10" fontId="0" fillId="0" borderId="25" xfId="0" applyNumberFormat="1" applyBorder="1" applyAlignment="1">
      <alignment wrapText="1"/>
    </xf>
    <xf numFmtId="0" fontId="0" fillId="0" borderId="8" xfId="0" applyBorder="1"/>
    <xf numFmtId="0" fontId="0" fillId="0" borderId="19" xfId="0" applyFont="1" applyBorder="1" applyAlignment="1">
      <alignment horizontal="left" vertical="center" indent="1"/>
    </xf>
    <xf numFmtId="10" fontId="2" fillId="0" borderId="1" xfId="0" applyNumberFormat="1" applyFont="1" applyBorder="1" applyProtection="1">
      <protection locked="0"/>
    </xf>
    <xf numFmtId="0" fontId="0" fillId="0" borderId="1" xfId="0" applyBorder="1"/>
    <xf numFmtId="0" fontId="0" fillId="0" borderId="29" xfId="0" applyFont="1" applyBorder="1"/>
    <xf numFmtId="0" fontId="0" fillId="0" borderId="8" xfId="0" applyFont="1" applyBorder="1" applyAlignment="1">
      <alignment horizontal="left" vertical="center" indent="1"/>
    </xf>
    <xf numFmtId="10" fontId="2" fillId="0" borderId="0" xfId="0" applyNumberFormat="1" applyFont="1" applyBorder="1" applyProtection="1">
      <protection locked="0"/>
    </xf>
    <xf numFmtId="0" fontId="0" fillId="0" borderId="25" xfId="0" applyFont="1" applyBorder="1"/>
    <xf numFmtId="0" fontId="0" fillId="0" borderId="26" xfId="0" applyFont="1" applyBorder="1"/>
    <xf numFmtId="0" fontId="7" fillId="0" borderId="0" xfId="0" applyFont="1"/>
    <xf numFmtId="0" fontId="0" fillId="0" borderId="8" xfId="0" applyBorder="1" applyAlignment="1">
      <alignment horizontal="left" vertical="center" indent="1"/>
    </xf>
    <xf numFmtId="0" fontId="0" fillId="0" borderId="16" xfId="0" applyBorder="1"/>
    <xf numFmtId="0" fontId="4" fillId="0" borderId="17" xfId="1" applyBorder="1"/>
    <xf numFmtId="0" fontId="0" fillId="0" borderId="16" xfId="0" applyFont="1" applyBorder="1"/>
    <xf numFmtId="10" fontId="0" fillId="3" borderId="33" xfId="0" applyNumberFormat="1" applyFill="1" applyBorder="1" applyAlignment="1">
      <alignment wrapText="1"/>
    </xf>
    <xf numFmtId="10" fontId="0" fillId="3" borderId="17" xfId="0" applyNumberFormat="1" applyFill="1" applyBorder="1" applyAlignment="1">
      <alignment wrapText="1"/>
    </xf>
    <xf numFmtId="10" fontId="0" fillId="3" borderId="34" xfId="0" applyNumberFormat="1" applyFill="1" applyBorder="1" applyAlignment="1">
      <alignment wrapText="1"/>
    </xf>
    <xf numFmtId="10" fontId="0" fillId="0" borderId="0" xfId="0" applyNumberFormat="1" applyBorder="1" applyAlignment="1">
      <alignment horizontal="center" wrapText="1"/>
    </xf>
    <xf numFmtId="10" fontId="0" fillId="0" borderId="25" xfId="0" applyNumberFormat="1" applyBorder="1" applyAlignment="1">
      <alignment horizontal="center" wrapText="1"/>
    </xf>
    <xf numFmtId="10" fontId="0" fillId="0" borderId="9" xfId="0" applyNumberFormat="1" applyBorder="1"/>
    <xf numFmtId="10" fontId="0" fillId="0" borderId="9" xfId="0" applyNumberFormat="1" applyFont="1" applyBorder="1"/>
    <xf numFmtId="10" fontId="0" fillId="0" borderId="9" xfId="0" applyNumberFormat="1" applyBorder="1" applyAlignment="1">
      <alignment horizontal="center"/>
    </xf>
    <xf numFmtId="0" fontId="0" fillId="3" borderId="16" xfId="0" applyFill="1" applyBorder="1"/>
    <xf numFmtId="0" fontId="0" fillId="3" borderId="17" xfId="0" applyFont="1" applyFill="1" applyBorder="1"/>
    <xf numFmtId="10" fontId="0" fillId="3" borderId="17" xfId="0" applyNumberFormat="1" applyFont="1" applyFill="1" applyBorder="1"/>
    <xf numFmtId="10" fontId="0" fillId="3" borderId="18" xfId="0" applyNumberFormat="1" applyFont="1" applyFill="1" applyBorder="1"/>
    <xf numFmtId="0" fontId="0" fillId="0" borderId="17" xfId="0" applyBorder="1"/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/>
    <xf numFmtId="0" fontId="3" fillId="0" borderId="8" xfId="0" applyFont="1" applyBorder="1" applyAlignment="1">
      <alignment horizontal="left" vertical="center" indent="1"/>
    </xf>
    <xf numFmtId="0" fontId="3" fillId="0" borderId="0" xfId="0" applyFont="1" applyBorder="1"/>
    <xf numFmtId="0" fontId="17" fillId="0" borderId="0" xfId="0" applyFont="1" applyBorder="1"/>
    <xf numFmtId="0" fontId="1" fillId="4" borderId="35" xfId="0" applyFont="1" applyFill="1" applyBorder="1"/>
    <xf numFmtId="0" fontId="1" fillId="4" borderId="31" xfId="0" applyFont="1" applyFill="1" applyBorder="1"/>
    <xf numFmtId="0" fontId="1" fillId="4" borderId="36" xfId="0" applyFont="1" applyFill="1" applyBorder="1"/>
    <xf numFmtId="0" fontId="1" fillId="5" borderId="31" xfId="0" applyFont="1" applyFill="1" applyBorder="1" applyAlignment="1">
      <alignment wrapText="1"/>
    </xf>
    <xf numFmtId="0" fontId="1" fillId="5" borderId="32" xfId="0" applyFont="1" applyFill="1" applyBorder="1" applyAlignment="1">
      <alignment wrapText="1"/>
    </xf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0" xfId="0" applyFont="1" applyFill="1" applyBorder="1" applyAlignment="1">
      <alignment horizontal="left" vertical="center" indent="1"/>
    </xf>
    <xf numFmtId="0" fontId="1" fillId="4" borderId="31" xfId="0" applyFont="1" applyFill="1" applyBorder="1" applyAlignment="1">
      <alignment wrapText="1"/>
    </xf>
    <xf numFmtId="0" fontId="1" fillId="3" borderId="31" xfId="0" applyFont="1" applyFill="1" applyBorder="1" applyAlignment="1">
      <alignment wrapText="1"/>
    </xf>
    <xf numFmtId="0" fontId="1" fillId="3" borderId="32" xfId="0" applyFont="1" applyFill="1" applyBorder="1" applyAlignment="1">
      <alignment wrapText="1"/>
    </xf>
    <xf numFmtId="0" fontId="3" fillId="3" borderId="8" xfId="0" applyFont="1" applyFill="1" applyBorder="1" applyAlignment="1">
      <alignment horizontal="left" vertical="center" indent="1"/>
    </xf>
    <xf numFmtId="0" fontId="3" fillId="3" borderId="0" xfId="0" applyFont="1" applyFill="1" applyBorder="1"/>
    <xf numFmtId="10" fontId="16" fillId="3" borderId="0" xfId="0" applyNumberFormat="1" applyFont="1" applyFill="1" applyBorder="1"/>
    <xf numFmtId="0" fontId="3" fillId="3" borderId="10" xfId="0" applyFont="1" applyFill="1" applyBorder="1" applyAlignment="1">
      <alignment horizontal="left" vertical="center" indent="1"/>
    </xf>
    <xf numFmtId="0" fontId="3" fillId="3" borderId="2" xfId="0" applyFont="1" applyFill="1" applyBorder="1"/>
    <xf numFmtId="10" fontId="16" fillId="3" borderId="2" xfId="0" applyNumberFormat="1" applyFont="1" applyFill="1" applyBorder="1"/>
    <xf numFmtId="164" fontId="3" fillId="3" borderId="0" xfId="0" applyNumberFormat="1" applyFont="1" applyFill="1" applyBorder="1"/>
    <xf numFmtId="8" fontId="3" fillId="3" borderId="9" xfId="0" applyNumberFormat="1" applyFont="1" applyFill="1" applyBorder="1"/>
    <xf numFmtId="164" fontId="3" fillId="3" borderId="17" xfId="0" applyNumberFormat="1" applyFont="1" applyFill="1" applyBorder="1"/>
    <xf numFmtId="8" fontId="3" fillId="3" borderId="18" xfId="0" applyNumberFormat="1" applyFont="1" applyFill="1" applyBorder="1"/>
    <xf numFmtId="0" fontId="0" fillId="3" borderId="8" xfId="0" applyFont="1" applyFill="1" applyBorder="1"/>
    <xf numFmtId="0" fontId="0" fillId="3" borderId="0" xfId="0" applyFont="1" applyFill="1" applyBorder="1"/>
    <xf numFmtId="10" fontId="3" fillId="3" borderId="0" xfId="0" applyNumberFormat="1" applyFont="1" applyFill="1" applyBorder="1"/>
    <xf numFmtId="8" fontId="3" fillId="3" borderId="0" xfId="0" applyNumberFormat="1" applyFont="1" applyFill="1" applyBorder="1"/>
    <xf numFmtId="6" fontId="2" fillId="0" borderId="6" xfId="0" applyNumberFormat="1" applyFont="1" applyBorder="1" applyProtection="1">
      <protection locked="0"/>
    </xf>
    <xf numFmtId="6" fontId="2" fillId="0" borderId="17" xfId="0" applyNumberFormat="1" applyFont="1" applyBorder="1"/>
    <xf numFmtId="6" fontId="2" fillId="0" borderId="0" xfId="0" applyNumberFormat="1" applyFont="1" applyBorder="1"/>
    <xf numFmtId="0" fontId="1" fillId="7" borderId="31" xfId="0" applyFont="1" applyFill="1" applyBorder="1"/>
    <xf numFmtId="0" fontId="1" fillId="7" borderId="3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164</xdr:row>
      <xdr:rowOff>144526</xdr:rowOff>
    </xdr:from>
    <xdr:to>
      <xdr:col>7</xdr:col>
      <xdr:colOff>171450</xdr:colOff>
      <xdr:row>180</xdr:row>
      <xdr:rowOff>123824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8214701"/>
          <a:ext cx="4514850" cy="3027298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142</xdr:row>
      <xdr:rowOff>123825</xdr:rowOff>
    </xdr:from>
    <xdr:to>
      <xdr:col>6</xdr:col>
      <xdr:colOff>331340</xdr:colOff>
      <xdr:row>159</xdr:row>
      <xdr:rowOff>87649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5765125"/>
          <a:ext cx="4236590" cy="3202324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126</xdr:row>
      <xdr:rowOff>171449</xdr:rowOff>
    </xdr:from>
    <xdr:to>
      <xdr:col>5</xdr:col>
      <xdr:colOff>746012</xdr:colOff>
      <xdr:row>141</xdr:row>
      <xdr:rowOff>85724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22764749"/>
          <a:ext cx="3708287" cy="27717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66674</xdr:colOff>
      <xdr:row>126</xdr:row>
      <xdr:rowOff>161925</xdr:rowOff>
    </xdr:from>
    <xdr:to>
      <xdr:col>10</xdr:col>
      <xdr:colOff>857250</xdr:colOff>
      <xdr:row>141</xdr:row>
      <xdr:rowOff>145375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599" y="22755225"/>
          <a:ext cx="3743326" cy="284095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205</xdr:row>
      <xdr:rowOff>153837</xdr:rowOff>
    </xdr:from>
    <xdr:to>
      <xdr:col>10</xdr:col>
      <xdr:colOff>628650</xdr:colOff>
      <xdr:row>246</xdr:row>
      <xdr:rowOff>136979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5139162"/>
          <a:ext cx="7496175" cy="779364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248</xdr:row>
      <xdr:rowOff>133350</xdr:rowOff>
    </xdr:from>
    <xdr:to>
      <xdr:col>10</xdr:col>
      <xdr:colOff>646143</xdr:colOff>
      <xdr:row>276</xdr:row>
      <xdr:rowOff>175206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43310175"/>
          <a:ext cx="7475568" cy="5375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vestor.vanguard.com/financial-advisor/financial-advice" TargetMode="External"/><Relationship Id="rId18" Type="http://schemas.openxmlformats.org/officeDocument/2006/relationships/hyperlink" Target="https://personal.vanguard.com/us/funds/snapshot?FundId=1231&amp;FundIntExt=INT" TargetMode="External"/><Relationship Id="rId26" Type="http://schemas.openxmlformats.org/officeDocument/2006/relationships/hyperlink" Target="https://www.bogleheads.org/wiki/Bogleheads%C2%AE_Conferences" TargetMode="External"/><Relationship Id="rId39" Type="http://schemas.openxmlformats.org/officeDocument/2006/relationships/hyperlink" Target="https://personal.vanguard.com/us/funds/snapshot?FundId=0084&amp;FundIntExt=INT" TargetMode="External"/><Relationship Id="rId3" Type="http://schemas.openxmlformats.org/officeDocument/2006/relationships/hyperlink" Target="https://personal.vanguard.com/us/funds/snapshot?FundIntExt=INT&amp;FundId=0021" TargetMode="External"/><Relationship Id="rId21" Type="http://schemas.openxmlformats.org/officeDocument/2006/relationships/hyperlink" Target="https://personal.vanguard.com/us/funds/snapshot?FundId=0970&amp;FundIntExt=INT" TargetMode="External"/><Relationship Id="rId34" Type="http://schemas.openxmlformats.org/officeDocument/2006/relationships/hyperlink" Target="https://personal.vanguard.com/us/funds/snapshot?FundId=0585&amp;FundIntExt=INT" TargetMode="External"/><Relationship Id="rId42" Type="http://schemas.openxmlformats.org/officeDocument/2006/relationships/hyperlink" Target="https://personal.vanguard.com/us/funds/snapshot?FundId=0569&amp;FundIntExt=INT" TargetMode="External"/><Relationship Id="rId47" Type="http://schemas.openxmlformats.org/officeDocument/2006/relationships/hyperlink" Target="https://personal.vanguard.com/us/funds/snapshot?FundId=0531&amp;FundIntExt=INT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personal.vanguard.com/us/funds/snapshot?FundId=0132&amp;FundIntExt=INT" TargetMode="External"/><Relationship Id="rId12" Type="http://schemas.openxmlformats.org/officeDocument/2006/relationships/hyperlink" Target="http://www.amazon.com/gp/product/1476743762/ref=pd_lpo_sbs_dp_ss_1/188-8373068-4926224" TargetMode="External"/><Relationship Id="rId17" Type="http://schemas.openxmlformats.org/officeDocument/2006/relationships/hyperlink" Target="https://www.amazon.com/Jonathan-Clements-Money-Guide-2016/dp/1515272265" TargetMode="External"/><Relationship Id="rId25" Type="http://schemas.openxmlformats.org/officeDocument/2006/relationships/hyperlink" Target="https://personal.vanguard.com/us/funds/snapshot?FundId=0084&amp;FundIntExt=INT" TargetMode="External"/><Relationship Id="rId33" Type="http://schemas.openxmlformats.org/officeDocument/2006/relationships/hyperlink" Target="https://personal.vanguard.com/us/funds/snapshot?FundId=0569&amp;FundIntExt=INT" TargetMode="External"/><Relationship Id="rId38" Type="http://schemas.openxmlformats.org/officeDocument/2006/relationships/hyperlink" Target="https://personal.vanguard.com/us/funds/snapshot?FundId=0928&amp;FundIntExt=INT" TargetMode="External"/><Relationship Id="rId46" Type="http://schemas.openxmlformats.org/officeDocument/2006/relationships/hyperlink" Target="https://personal.vanguard.com/us/funds/snapshot?FundId=0542&amp;FundIntExt=INT" TargetMode="External"/><Relationship Id="rId2" Type="http://schemas.openxmlformats.org/officeDocument/2006/relationships/hyperlink" Target="https://personal.vanguard.com/us/funds/snapshot?FundId=0002&amp;FundIntExt=INT" TargetMode="External"/><Relationship Id="rId16" Type="http://schemas.openxmlformats.org/officeDocument/2006/relationships/hyperlink" Target="https://personal.vanguard.com/us/funds/snapshot?FundId=0031&amp;FundIntExt=INT" TargetMode="External"/><Relationship Id="rId20" Type="http://schemas.openxmlformats.org/officeDocument/2006/relationships/hyperlink" Target="http://www.dummies.com/personal-finance/investing/bonds/how-to-choose-between-a-taxable-and-a-tax-free-municipal-bond/" TargetMode="External"/><Relationship Id="rId29" Type="http://schemas.openxmlformats.org/officeDocument/2006/relationships/hyperlink" Target="https://personal.vanguard.com/us/funds/snapshot?FundId=0085&amp;FundIntExt=INT" TargetMode="External"/><Relationship Id="rId41" Type="http://schemas.openxmlformats.org/officeDocument/2006/relationships/hyperlink" Target="https://personal.vanguard.com/us/funds/snapshot?FundId=0584&amp;FundIntExt=INT" TargetMode="External"/><Relationship Id="rId1" Type="http://schemas.openxmlformats.org/officeDocument/2006/relationships/hyperlink" Target="https://investor.vanguard.com/mutual-funds/list" TargetMode="External"/><Relationship Id="rId6" Type="http://schemas.openxmlformats.org/officeDocument/2006/relationships/hyperlink" Target="https://personal.vanguard.com/us/funds/snapshot?FundIntExt=INT&amp;FundId=0303" TargetMode="External"/><Relationship Id="rId11" Type="http://schemas.openxmlformats.org/officeDocument/2006/relationships/hyperlink" Target="https://www.amazon.com/Index-Revolution-Investors-Should-Join/dp/1119313074/ref=sr_1_fkmr0_1" TargetMode="External"/><Relationship Id="rId24" Type="http://schemas.openxmlformats.org/officeDocument/2006/relationships/hyperlink" Target="https://personal.vanguard.com/us/funds/snapshot?FundId=0928&amp;FundIntExt=INT" TargetMode="External"/><Relationship Id="rId32" Type="http://schemas.openxmlformats.org/officeDocument/2006/relationships/hyperlink" Target="https://personal.vanguard.com/us/funds/snapshot?FundId=0584&amp;FundIntExt=INT" TargetMode="External"/><Relationship Id="rId37" Type="http://schemas.openxmlformats.org/officeDocument/2006/relationships/hyperlink" Target="https://personal.vanguard.com/us/funds/snapshot?FundId=3369&amp;FundIntExt=INT" TargetMode="External"/><Relationship Id="rId40" Type="http://schemas.openxmlformats.org/officeDocument/2006/relationships/hyperlink" Target="https://personal.vanguard.com/us/funds/snapshot?FundId=0085&amp;FundIntExt=INT" TargetMode="External"/><Relationship Id="rId45" Type="http://schemas.openxmlformats.org/officeDocument/2006/relationships/hyperlink" Target="https://personal.vanguard.com/us/funds/snapshot?FundId=0511&amp;FundIntExt=INT" TargetMode="External"/><Relationship Id="rId5" Type="http://schemas.openxmlformats.org/officeDocument/2006/relationships/hyperlink" Target="https://personal.vanguard.com/us/funds/snapshot?FundIntExt=INT&amp;FundId=1498" TargetMode="External"/><Relationship Id="rId15" Type="http://schemas.openxmlformats.org/officeDocument/2006/relationships/hyperlink" Target="https://personal.vanguard.com/us/funds/snapshot?FundId=0042&amp;FundIntExt=INT" TargetMode="External"/><Relationship Id="rId23" Type="http://schemas.openxmlformats.org/officeDocument/2006/relationships/hyperlink" Target="https://personal.vanguard.com/us/funds/snapshot?FundId=3369&amp;FundIntExt=INT" TargetMode="External"/><Relationship Id="rId28" Type="http://schemas.openxmlformats.org/officeDocument/2006/relationships/hyperlink" Target="https://drive.google.com/file/d/0B8VSNcUR-B6IQlYyQklJckpOVjA/view" TargetMode="External"/><Relationship Id="rId36" Type="http://schemas.openxmlformats.org/officeDocument/2006/relationships/hyperlink" Target="https://personal.vanguard.com/us/funds/snapshot?FundId=0113&amp;FundIntExt=INT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bogleheads.org/wiki/Three-fund_portfolio" TargetMode="External"/><Relationship Id="rId19" Type="http://schemas.openxmlformats.org/officeDocument/2006/relationships/hyperlink" Target="https://personal.vanguard.com/us/funds/snapshot?FundId=3711&amp;FundIntExt=INT" TargetMode="External"/><Relationship Id="rId31" Type="http://schemas.openxmlformats.org/officeDocument/2006/relationships/hyperlink" Target="https://www.portfoliovisualizer.com/backtest-portfolio" TargetMode="External"/><Relationship Id="rId44" Type="http://schemas.openxmlformats.org/officeDocument/2006/relationships/hyperlink" Target="https://personal.vanguard.com/us/funds/snapshot?FundId=5132&amp;FundIntExt=INT" TargetMode="External"/><Relationship Id="rId4" Type="http://schemas.openxmlformats.org/officeDocument/2006/relationships/hyperlink" Target="https://personal.vanguard.com/us/funds/snapshot?FundIntExt=INT&amp;FundId=0027" TargetMode="External"/><Relationship Id="rId9" Type="http://schemas.openxmlformats.org/officeDocument/2006/relationships/hyperlink" Target="https://personal.vanguard.com/us/funds/snapshot?FundIntExt=INT&amp;FundId=0033" TargetMode="External"/><Relationship Id="rId14" Type="http://schemas.openxmlformats.org/officeDocument/2006/relationships/hyperlink" Target="http://www.dummies.com/personal-finance/investing/bonds/how-to-choose-between-a-taxable-and-a-tax-free-municipal-bond/" TargetMode="External"/><Relationship Id="rId22" Type="http://schemas.openxmlformats.org/officeDocument/2006/relationships/hyperlink" Target="https://personal.vanguard.com/us/funds/snapshot?FundId=0113&amp;FundIntExt=INT" TargetMode="External"/><Relationship Id="rId27" Type="http://schemas.openxmlformats.org/officeDocument/2006/relationships/hyperlink" Target="http://www.amazon.com/Rational-Expectations-Allocation-Investing-Adults/dp/0988780321/" TargetMode="External"/><Relationship Id="rId30" Type="http://schemas.openxmlformats.org/officeDocument/2006/relationships/hyperlink" Target="https://www.bogleheads.org/wiki/Simba's_backtesting_spreadsheet" TargetMode="External"/><Relationship Id="rId35" Type="http://schemas.openxmlformats.org/officeDocument/2006/relationships/hyperlink" Target="https://personal.vanguard.com/us/funds/snapshot?FundId=0970&amp;FundIntExt=INT" TargetMode="External"/><Relationship Id="rId43" Type="http://schemas.openxmlformats.org/officeDocument/2006/relationships/hyperlink" Target="https://personal.vanguard.com/us/funds/snapshot?FundId=0585&amp;FundIntExt=INT" TargetMode="External"/><Relationship Id="rId48" Type="http://schemas.openxmlformats.org/officeDocument/2006/relationships/hyperlink" Target="http://opensource.org/licenses/gpl-3.0.html" TargetMode="External"/><Relationship Id="rId8" Type="http://schemas.openxmlformats.org/officeDocument/2006/relationships/hyperlink" Target="https://personal.vanguard.com/us/funds/snapshot?FundId=0924&amp;FundIntExt=I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0"/>
  <sheetViews>
    <sheetView tabSelected="1" workbookViewId="0">
      <selection activeCell="A109" sqref="A109:K113"/>
    </sheetView>
  </sheetViews>
  <sheetFormatPr defaultRowHeight="15" x14ac:dyDescent="0.25"/>
  <cols>
    <col min="1" max="1" width="9.140625" style="2"/>
    <col min="2" max="2" width="9.7109375" style="2" bestFit="1" customWidth="1"/>
    <col min="3" max="5" width="9.140625" style="2"/>
    <col min="6" max="6" width="13.28515625" style="2" customWidth="1"/>
    <col min="7" max="7" width="9.28515625" style="2" customWidth="1"/>
    <col min="8" max="8" width="9.140625" style="2"/>
    <col min="9" max="9" width="11.85546875" style="2" bestFit="1" customWidth="1"/>
    <col min="10" max="10" width="14" style="2" customWidth="1"/>
    <col min="11" max="11" width="13.7109375" style="2" customWidth="1"/>
    <col min="12" max="12" width="15.5703125" style="2" customWidth="1"/>
    <col min="13" max="16384" width="9.140625" style="2"/>
  </cols>
  <sheetData>
    <row r="1" spans="1:6" ht="18.75" x14ac:dyDescent="0.3">
      <c r="A1" s="70" t="s">
        <v>107</v>
      </c>
    </row>
    <row r="2" spans="1:6" ht="18.75" x14ac:dyDescent="0.3">
      <c r="A2" s="70"/>
    </row>
    <row r="3" spans="1:6" x14ac:dyDescent="0.25">
      <c r="A3" s="1" t="s">
        <v>88</v>
      </c>
    </row>
    <row r="4" spans="1:6" x14ac:dyDescent="0.25">
      <c r="A4" s="2" t="s">
        <v>77</v>
      </c>
    </row>
    <row r="5" spans="1:6" x14ac:dyDescent="0.25">
      <c r="A5" s="2" t="s">
        <v>78</v>
      </c>
    </row>
    <row r="6" spans="1:6" x14ac:dyDescent="0.25">
      <c r="A6" s="2" t="s">
        <v>87</v>
      </c>
    </row>
    <row r="7" spans="1:6" x14ac:dyDescent="0.25">
      <c r="A7" t="s">
        <v>179</v>
      </c>
    </row>
    <row r="8" spans="1:6" x14ac:dyDescent="0.25">
      <c r="A8" t="s">
        <v>188</v>
      </c>
    </row>
    <row r="9" spans="1:6" x14ac:dyDescent="0.25">
      <c r="A9" s="2" t="s">
        <v>142</v>
      </c>
    </row>
    <row r="11" spans="1:6" x14ac:dyDescent="0.25">
      <c r="A11" s="1" t="s">
        <v>113</v>
      </c>
      <c r="B11" s="3">
        <v>42783</v>
      </c>
      <c r="D11" t="s">
        <v>187</v>
      </c>
    </row>
    <row r="12" spans="1:6" x14ac:dyDescent="0.25">
      <c r="A12" s="1" t="s">
        <v>113</v>
      </c>
      <c r="B12" s="3">
        <v>42781</v>
      </c>
      <c r="D12" t="s">
        <v>143</v>
      </c>
    </row>
    <row r="13" spans="1:6" x14ac:dyDescent="0.25">
      <c r="A13" s="1" t="s">
        <v>3</v>
      </c>
      <c r="B13" s="3">
        <v>42780</v>
      </c>
    </row>
    <row r="14" spans="1:6" x14ac:dyDescent="0.25">
      <c r="A14" s="1"/>
      <c r="B14" s="3"/>
    </row>
    <row r="15" spans="1:6" x14ac:dyDescent="0.25">
      <c r="A15" s="2" t="s">
        <v>129</v>
      </c>
      <c r="B15" s="3"/>
    </row>
    <row r="16" spans="1:6" x14ac:dyDescent="0.25">
      <c r="A16" s="2" t="s">
        <v>126</v>
      </c>
      <c r="B16" s="3"/>
      <c r="F16" s="40" t="s">
        <v>127</v>
      </c>
    </row>
    <row r="17" spans="1:11" x14ac:dyDescent="0.25">
      <c r="A17" s="2" t="s">
        <v>128</v>
      </c>
      <c r="B17" s="3"/>
    </row>
    <row r="18" spans="1:11" x14ac:dyDescent="0.25">
      <c r="A18" s="1"/>
      <c r="B18" s="3"/>
    </row>
    <row r="19" spans="1:11" x14ac:dyDescent="0.25">
      <c r="A19" s="2" t="s">
        <v>114</v>
      </c>
      <c r="B19" s="3"/>
    </row>
    <row r="20" spans="1:11" ht="15.75" thickBot="1" x14ac:dyDescent="0.3"/>
    <row r="21" spans="1:11" ht="15.75" thickTop="1" x14ac:dyDescent="0.25">
      <c r="A21" s="19" t="s">
        <v>17</v>
      </c>
      <c r="B21" s="20"/>
      <c r="C21" s="20"/>
      <c r="D21" s="20"/>
      <c r="E21" s="20"/>
      <c r="F21" s="20"/>
      <c r="G21" s="139">
        <v>300000</v>
      </c>
      <c r="H21" s="20" t="s">
        <v>2</v>
      </c>
      <c r="I21" s="20"/>
      <c r="J21" s="20"/>
      <c r="K21" s="21"/>
    </row>
    <row r="22" spans="1:11" ht="15.75" thickBot="1" x14ac:dyDescent="0.3">
      <c r="A22" s="94"/>
      <c r="B22" s="32"/>
      <c r="C22" s="32"/>
      <c r="D22" s="32"/>
      <c r="E22" s="32"/>
      <c r="F22" s="32"/>
      <c r="G22" s="140"/>
      <c r="H22" s="32" t="s">
        <v>4</v>
      </c>
      <c r="I22" s="32"/>
      <c r="J22" s="32"/>
      <c r="K22" s="36"/>
    </row>
    <row r="23" spans="1:11" ht="15.75" thickTop="1" x14ac:dyDescent="0.25">
      <c r="A23" s="5"/>
      <c r="B23" s="5"/>
      <c r="C23" s="5"/>
      <c r="D23" s="5"/>
      <c r="E23" s="5"/>
      <c r="F23" s="5"/>
      <c r="G23" s="141"/>
      <c r="H23" s="5"/>
      <c r="I23" s="5"/>
      <c r="J23" s="5"/>
      <c r="K23" s="5"/>
    </row>
    <row r="24" spans="1:11" ht="15.75" thickBot="1" x14ac:dyDescent="0.3"/>
    <row r="25" spans="1:11" ht="15.75" thickTop="1" x14ac:dyDescent="0.25">
      <c r="A25" s="19" t="s">
        <v>5</v>
      </c>
      <c r="B25" s="20"/>
      <c r="C25" s="20"/>
      <c r="D25" s="20"/>
      <c r="E25" s="20"/>
      <c r="F25" s="20"/>
      <c r="G25" s="66">
        <v>0.45</v>
      </c>
      <c r="H25" s="20" t="s">
        <v>1</v>
      </c>
      <c r="I25" s="20"/>
      <c r="J25" s="20"/>
      <c r="K25" s="21"/>
    </row>
    <row r="26" spans="1:11" x14ac:dyDescent="0.25">
      <c r="A26" s="22"/>
      <c r="B26" s="5"/>
      <c r="C26" s="5"/>
      <c r="D26" s="5"/>
      <c r="E26" s="5"/>
      <c r="F26" s="5"/>
      <c r="G26" s="6"/>
      <c r="H26" s="5"/>
      <c r="I26" s="5"/>
      <c r="J26" s="5"/>
      <c r="K26" s="23"/>
    </row>
    <row r="27" spans="1:11" x14ac:dyDescent="0.25">
      <c r="A27" s="22" t="s">
        <v>6</v>
      </c>
      <c r="B27" s="5"/>
      <c r="C27" s="5"/>
      <c r="D27" s="5"/>
      <c r="E27" s="5"/>
      <c r="F27" s="5"/>
      <c r="G27" s="5"/>
      <c r="H27" s="5"/>
      <c r="I27" s="5"/>
      <c r="J27" s="5"/>
      <c r="K27" s="23"/>
    </row>
    <row r="28" spans="1:11" ht="15.75" thickBot="1" x14ac:dyDescent="0.3">
      <c r="A28" s="24" t="s">
        <v>13</v>
      </c>
      <c r="B28" s="7"/>
      <c r="C28" s="7"/>
      <c r="D28" s="7"/>
      <c r="E28" s="7"/>
      <c r="F28" s="7"/>
      <c r="G28" s="8">
        <f>100% -G25</f>
        <v>0.55000000000000004</v>
      </c>
      <c r="H28" s="7" t="s">
        <v>0</v>
      </c>
      <c r="I28" s="7"/>
      <c r="J28" s="7"/>
      <c r="K28" s="25"/>
    </row>
    <row r="29" spans="1:11" x14ac:dyDescent="0.25">
      <c r="A29" s="22"/>
      <c r="B29" s="5"/>
      <c r="C29" s="5"/>
      <c r="D29" s="5"/>
      <c r="E29" s="5"/>
      <c r="F29" s="5"/>
      <c r="G29" s="5"/>
      <c r="H29" s="5"/>
      <c r="I29" s="5"/>
      <c r="J29" s="5"/>
      <c r="K29" s="23"/>
    </row>
    <row r="30" spans="1:11" x14ac:dyDescent="0.25">
      <c r="A30" s="26" t="s">
        <v>18</v>
      </c>
      <c r="B30" s="9"/>
      <c r="C30" s="9"/>
      <c r="D30" s="9"/>
      <c r="E30" s="9"/>
      <c r="F30" s="9"/>
      <c r="G30" s="67">
        <v>0.2</v>
      </c>
      <c r="H30" s="9" t="s">
        <v>14</v>
      </c>
      <c r="I30" s="9"/>
      <c r="J30" s="9"/>
      <c r="K30" s="27"/>
    </row>
    <row r="31" spans="1:11" x14ac:dyDescent="0.25">
      <c r="A31" s="22"/>
      <c r="B31" s="5"/>
      <c r="C31" s="5"/>
      <c r="D31" s="5"/>
      <c r="E31" s="5"/>
      <c r="F31" s="5"/>
      <c r="G31" s="10"/>
      <c r="H31" s="5" t="s">
        <v>15</v>
      </c>
      <c r="I31" s="5"/>
      <c r="J31" s="5"/>
      <c r="K31" s="23"/>
    </row>
    <row r="32" spans="1:11" x14ac:dyDescent="0.25">
      <c r="A32" s="28" t="s">
        <v>115</v>
      </c>
      <c r="B32" s="11"/>
      <c r="C32" s="11"/>
      <c r="D32" s="11"/>
      <c r="E32" s="11"/>
      <c r="F32" s="11"/>
      <c r="G32" s="12">
        <f>100%-G30</f>
        <v>0.8</v>
      </c>
      <c r="H32" s="11" t="s">
        <v>16</v>
      </c>
      <c r="I32" s="11"/>
      <c r="J32" s="11"/>
      <c r="K32" s="29"/>
    </row>
    <row r="33" spans="1:11" x14ac:dyDescent="0.25">
      <c r="A33" s="22"/>
      <c r="B33" s="5"/>
      <c r="C33" s="5"/>
      <c r="D33" s="5"/>
      <c r="E33" s="5"/>
      <c r="F33" s="5"/>
      <c r="G33" s="15"/>
      <c r="H33" s="5"/>
      <c r="I33" s="5"/>
      <c r="J33" s="5"/>
      <c r="K33" s="23"/>
    </row>
    <row r="34" spans="1:11" x14ac:dyDescent="0.25">
      <c r="A34" s="26" t="s">
        <v>23</v>
      </c>
      <c r="B34" s="9"/>
      <c r="C34" s="9"/>
      <c r="D34" s="9"/>
      <c r="E34" s="9"/>
      <c r="F34" s="9"/>
      <c r="G34" s="18"/>
      <c r="H34" s="9"/>
      <c r="I34" s="9"/>
      <c r="J34" s="9"/>
      <c r="K34" s="27"/>
    </row>
    <row r="35" spans="1:11" x14ac:dyDescent="0.25">
      <c r="A35" s="30" t="s">
        <v>21</v>
      </c>
      <c r="B35" s="5"/>
      <c r="C35" s="5"/>
      <c r="D35" s="5"/>
      <c r="E35" s="5"/>
      <c r="F35" s="5"/>
      <c r="G35" s="16">
        <f>G32*G25</f>
        <v>0.36000000000000004</v>
      </c>
      <c r="H35" s="14" t="s">
        <v>19</v>
      </c>
      <c r="I35" s="17">
        <f>G35*G21</f>
        <v>108000.00000000001</v>
      </c>
      <c r="J35" s="5"/>
      <c r="K35" s="23"/>
    </row>
    <row r="36" spans="1:11" ht="15.75" thickBot="1" x14ac:dyDescent="0.3">
      <c r="A36" s="31" t="s">
        <v>20</v>
      </c>
      <c r="B36" s="32"/>
      <c r="C36" s="32"/>
      <c r="D36" s="32"/>
      <c r="E36" s="32"/>
      <c r="F36" s="32"/>
      <c r="G36" s="33">
        <f>G30*G25</f>
        <v>9.0000000000000011E-2</v>
      </c>
      <c r="H36" s="34" t="s">
        <v>19</v>
      </c>
      <c r="I36" s="35">
        <f>G36*G21</f>
        <v>27000.000000000004</v>
      </c>
      <c r="J36" s="32"/>
      <c r="K36" s="36"/>
    </row>
    <row r="37" spans="1:11" ht="15.75" thickTop="1" x14ac:dyDescent="0.25">
      <c r="A37" s="5"/>
      <c r="B37" s="5"/>
      <c r="C37" s="5"/>
      <c r="D37" s="5"/>
      <c r="E37" s="5"/>
      <c r="F37" s="5"/>
      <c r="G37" s="15"/>
      <c r="H37" s="5"/>
      <c r="I37" s="5"/>
      <c r="J37" s="5"/>
      <c r="K37" s="5"/>
    </row>
    <row r="38" spans="1:11" ht="15.75" thickBot="1" x14ac:dyDescent="0.3"/>
    <row r="39" spans="1:11" ht="15.75" thickTop="1" x14ac:dyDescent="0.25">
      <c r="A39" s="19" t="s">
        <v>70</v>
      </c>
      <c r="B39" s="20"/>
      <c r="C39" s="20"/>
      <c r="D39" s="20"/>
      <c r="E39" s="20"/>
      <c r="F39" s="20"/>
      <c r="G39" s="20"/>
      <c r="H39" s="20"/>
      <c r="I39" s="20"/>
      <c r="J39" s="20"/>
      <c r="K39" s="21"/>
    </row>
    <row r="40" spans="1:11" x14ac:dyDescent="0.25">
      <c r="A40" s="22" t="s">
        <v>71</v>
      </c>
      <c r="B40" s="5"/>
      <c r="C40" s="5"/>
      <c r="D40" s="5"/>
      <c r="E40" s="5"/>
      <c r="F40" s="5"/>
      <c r="G40" s="5"/>
      <c r="H40" s="5"/>
      <c r="I40" s="5"/>
      <c r="J40" s="5"/>
      <c r="K40" s="23"/>
    </row>
    <row r="41" spans="1:11" x14ac:dyDescent="0.25">
      <c r="A41" s="22" t="s">
        <v>67</v>
      </c>
      <c r="B41" s="5"/>
      <c r="C41" s="5"/>
      <c r="D41" s="5"/>
      <c r="E41" s="5"/>
      <c r="F41" s="5"/>
      <c r="G41" s="5"/>
      <c r="H41" s="5"/>
      <c r="I41" s="5"/>
      <c r="J41" s="5"/>
      <c r="K41" s="23"/>
    </row>
    <row r="42" spans="1:11" x14ac:dyDescent="0.25">
      <c r="A42" s="22" t="s">
        <v>24</v>
      </c>
      <c r="B42" s="5"/>
      <c r="C42" s="5"/>
      <c r="D42" s="5"/>
      <c r="E42" s="5"/>
      <c r="F42" s="5"/>
      <c r="G42" s="68">
        <v>0.2</v>
      </c>
      <c r="H42" s="5" t="s">
        <v>7</v>
      </c>
      <c r="I42" s="5"/>
      <c r="J42" s="5"/>
      <c r="K42" s="23"/>
    </row>
    <row r="43" spans="1:11" x14ac:dyDescent="0.25">
      <c r="A43" s="22" t="s">
        <v>25</v>
      </c>
      <c r="B43" s="5"/>
      <c r="C43" s="5"/>
      <c r="D43" s="5"/>
      <c r="E43" s="5"/>
      <c r="F43" s="5"/>
      <c r="G43" s="68">
        <v>0.4</v>
      </c>
      <c r="H43" s="5" t="s">
        <v>8</v>
      </c>
      <c r="I43" s="10"/>
      <c r="J43" s="5"/>
      <c r="K43" s="23"/>
    </row>
    <row r="44" spans="1:11" x14ac:dyDescent="0.25">
      <c r="A44" s="22" t="s">
        <v>26</v>
      </c>
      <c r="B44" s="5"/>
      <c r="C44" s="5"/>
      <c r="D44" s="5"/>
      <c r="E44" s="5"/>
      <c r="F44" s="5"/>
      <c r="G44" s="68">
        <v>0.2</v>
      </c>
      <c r="H44" s="5" t="s">
        <v>9</v>
      </c>
      <c r="I44" s="5"/>
      <c r="J44" s="5"/>
      <c r="K44" s="23"/>
    </row>
    <row r="45" spans="1:11" x14ac:dyDescent="0.25">
      <c r="A45" s="22" t="s">
        <v>28</v>
      </c>
      <c r="B45" s="5"/>
      <c r="C45" s="5"/>
      <c r="D45" s="5"/>
      <c r="E45" s="5"/>
      <c r="F45" s="5"/>
      <c r="G45" s="68">
        <v>0.1</v>
      </c>
      <c r="H45" s="5" t="s">
        <v>10</v>
      </c>
      <c r="I45" s="5"/>
      <c r="J45" s="5"/>
      <c r="K45" s="23"/>
    </row>
    <row r="46" spans="1:11" x14ac:dyDescent="0.25">
      <c r="A46" s="22" t="s">
        <v>27</v>
      </c>
      <c r="B46" s="5"/>
      <c r="C46" s="5"/>
      <c r="D46" s="5"/>
      <c r="E46" s="5"/>
      <c r="F46" s="5"/>
      <c r="G46" s="68">
        <v>0.05</v>
      </c>
      <c r="H46" s="5" t="s">
        <v>11</v>
      </c>
      <c r="I46" s="5"/>
      <c r="J46" s="5"/>
      <c r="K46" s="23"/>
    </row>
    <row r="47" spans="1:11" x14ac:dyDescent="0.25">
      <c r="A47" s="28" t="s">
        <v>116</v>
      </c>
      <c r="B47" s="11"/>
      <c r="C47" s="11"/>
      <c r="D47" s="11"/>
      <c r="E47" s="11"/>
      <c r="F47" s="11"/>
      <c r="G47" s="13">
        <f>100%-SUM(G42:G46)</f>
        <v>4.9999999999999933E-2</v>
      </c>
      <c r="H47" s="11" t="s">
        <v>12</v>
      </c>
      <c r="I47" s="11"/>
      <c r="J47" s="11"/>
      <c r="K47" s="29"/>
    </row>
    <row r="48" spans="1:11" ht="15.75" thickBot="1" x14ac:dyDescent="0.3">
      <c r="A48" s="22"/>
      <c r="B48" s="5"/>
      <c r="C48" s="5"/>
      <c r="D48" s="5"/>
      <c r="E48" s="5"/>
      <c r="F48" s="5"/>
      <c r="G48" s="5"/>
      <c r="H48" s="5"/>
      <c r="I48" s="5"/>
      <c r="J48" s="5"/>
      <c r="K48" s="23"/>
    </row>
    <row r="49" spans="1:11" x14ac:dyDescent="0.25">
      <c r="A49" s="38" t="s">
        <v>22</v>
      </c>
      <c r="B49" s="4"/>
      <c r="C49" s="4"/>
      <c r="D49" s="4"/>
      <c r="E49" s="4"/>
      <c r="F49" s="4"/>
      <c r="G49" s="37"/>
      <c r="H49" s="4"/>
      <c r="I49" s="4"/>
      <c r="J49" s="4"/>
      <c r="K49" s="39"/>
    </row>
    <row r="50" spans="1:11" x14ac:dyDescent="0.25">
      <c r="A50" s="135" t="s">
        <v>29</v>
      </c>
      <c r="B50" s="136"/>
      <c r="C50" s="136"/>
      <c r="D50" s="136"/>
      <c r="E50" s="136"/>
      <c r="F50" s="136"/>
      <c r="G50" s="137">
        <f>G42*$G$28</f>
        <v>0.11000000000000001</v>
      </c>
      <c r="H50" s="136" t="s">
        <v>19</v>
      </c>
      <c r="I50" s="138">
        <f>G42*$G$21</f>
        <v>60000</v>
      </c>
      <c r="J50" s="5"/>
      <c r="K50" s="23"/>
    </row>
    <row r="51" spans="1:11" x14ac:dyDescent="0.25">
      <c r="A51" s="135" t="s">
        <v>30</v>
      </c>
      <c r="B51" s="136"/>
      <c r="C51" s="136"/>
      <c r="D51" s="136"/>
      <c r="E51" s="136"/>
      <c r="F51" s="136"/>
      <c r="G51" s="137">
        <f t="shared" ref="G51:G55" si="0">G43*$G$28</f>
        <v>0.22000000000000003</v>
      </c>
      <c r="H51" s="136" t="s">
        <v>19</v>
      </c>
      <c r="I51" s="138">
        <f t="shared" ref="I51:I55" si="1">G43*$G$21</f>
        <v>120000</v>
      </c>
      <c r="J51" s="5"/>
      <c r="K51" s="23"/>
    </row>
    <row r="52" spans="1:11" x14ac:dyDescent="0.25">
      <c r="A52" s="135" t="s">
        <v>31</v>
      </c>
      <c r="B52" s="136"/>
      <c r="C52" s="136"/>
      <c r="D52" s="136"/>
      <c r="E52" s="136"/>
      <c r="F52" s="136"/>
      <c r="G52" s="137">
        <f t="shared" si="0"/>
        <v>0.11000000000000001</v>
      </c>
      <c r="H52" s="136" t="s">
        <v>19</v>
      </c>
      <c r="I52" s="138">
        <f t="shared" si="1"/>
        <v>60000</v>
      </c>
      <c r="J52" s="5"/>
      <c r="K52" s="23"/>
    </row>
    <row r="53" spans="1:11" x14ac:dyDescent="0.25">
      <c r="A53" s="135" t="s">
        <v>32</v>
      </c>
      <c r="B53" s="136"/>
      <c r="C53" s="136"/>
      <c r="D53" s="136"/>
      <c r="E53" s="136"/>
      <c r="F53" s="136"/>
      <c r="G53" s="137">
        <f t="shared" si="0"/>
        <v>5.5000000000000007E-2</v>
      </c>
      <c r="H53" s="136" t="s">
        <v>19</v>
      </c>
      <c r="I53" s="138">
        <f t="shared" si="1"/>
        <v>30000</v>
      </c>
      <c r="J53" s="5"/>
      <c r="K53" s="23"/>
    </row>
    <row r="54" spans="1:11" x14ac:dyDescent="0.25">
      <c r="A54" s="135" t="s">
        <v>33</v>
      </c>
      <c r="B54" s="136"/>
      <c r="C54" s="136"/>
      <c r="D54" s="136"/>
      <c r="E54" s="136"/>
      <c r="F54" s="136"/>
      <c r="G54" s="137">
        <f t="shared" si="0"/>
        <v>2.7500000000000004E-2</v>
      </c>
      <c r="H54" s="136" t="s">
        <v>19</v>
      </c>
      <c r="I54" s="138">
        <f t="shared" si="1"/>
        <v>15000</v>
      </c>
      <c r="J54" s="5"/>
      <c r="K54" s="23"/>
    </row>
    <row r="55" spans="1:11" ht="15.75" thickBot="1" x14ac:dyDescent="0.3">
      <c r="A55" s="135" t="s">
        <v>34</v>
      </c>
      <c r="B55" s="136"/>
      <c r="C55" s="136"/>
      <c r="D55" s="136"/>
      <c r="E55" s="136"/>
      <c r="F55" s="136"/>
      <c r="G55" s="137">
        <f t="shared" si="0"/>
        <v>2.7499999999999965E-2</v>
      </c>
      <c r="H55" s="136" t="s">
        <v>19</v>
      </c>
      <c r="I55" s="138">
        <f t="shared" si="1"/>
        <v>14999.99999999998</v>
      </c>
      <c r="J55" s="5"/>
      <c r="K55" s="23"/>
    </row>
    <row r="56" spans="1:11" ht="15.75" thickBot="1" x14ac:dyDescent="0.3">
      <c r="A56" s="46" t="s">
        <v>69</v>
      </c>
      <c r="B56" s="47"/>
      <c r="C56" s="47"/>
      <c r="D56" s="47"/>
      <c r="E56" s="48" t="s">
        <v>68</v>
      </c>
      <c r="F56" s="47"/>
      <c r="G56" s="47"/>
      <c r="H56" s="47"/>
      <c r="I56" s="47"/>
      <c r="J56" s="47"/>
      <c r="K56" s="49"/>
    </row>
    <row r="57" spans="1:11" ht="15.75" thickTop="1" x14ac:dyDescent="0.25">
      <c r="I57" s="41"/>
    </row>
    <row r="58" spans="1:11" ht="15.75" x14ac:dyDescent="0.25">
      <c r="A58" s="43" t="s">
        <v>58</v>
      </c>
    </row>
    <row r="59" spans="1:11" x14ac:dyDescent="0.25">
      <c r="A59" s="40" t="s">
        <v>35</v>
      </c>
    </row>
    <row r="60" spans="1:11" x14ac:dyDescent="0.25">
      <c r="A60" t="s">
        <v>46</v>
      </c>
    </row>
    <row r="61" spans="1:11" x14ac:dyDescent="0.25">
      <c r="A61" t="s">
        <v>59</v>
      </c>
    </row>
    <row r="62" spans="1:11" x14ac:dyDescent="0.25">
      <c r="A62" s="2" t="s">
        <v>60</v>
      </c>
    </row>
    <row r="63" spans="1:11" x14ac:dyDescent="0.25">
      <c r="A63" s="2" t="s">
        <v>66</v>
      </c>
      <c r="H63" s="40" t="s">
        <v>65</v>
      </c>
      <c r="I63" s="40"/>
      <c r="J63" s="40"/>
    </row>
    <row r="64" spans="1:11" x14ac:dyDescent="0.25">
      <c r="A64" s="2" t="s">
        <v>195</v>
      </c>
      <c r="H64" s="40"/>
      <c r="I64" s="40"/>
      <c r="J64" s="40"/>
    </row>
    <row r="65" spans="1:11" ht="15.75" thickBo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s="1" customFormat="1" ht="46.5" thickTop="1" thickBot="1" x14ac:dyDescent="0.3">
      <c r="A66" s="121" t="s">
        <v>163</v>
      </c>
      <c r="B66" s="120"/>
      <c r="C66" s="120"/>
      <c r="D66" s="120"/>
      <c r="E66" s="120"/>
      <c r="F66" s="120"/>
      <c r="G66" s="122" t="s">
        <v>155</v>
      </c>
      <c r="H66" s="122" t="s">
        <v>156</v>
      </c>
      <c r="I66" s="122" t="s">
        <v>54</v>
      </c>
      <c r="J66" s="142" t="s">
        <v>64</v>
      </c>
      <c r="K66" s="143"/>
    </row>
    <row r="67" spans="1:11" ht="15.75" thickTop="1" x14ac:dyDescent="0.25">
      <c r="A67" s="91" t="s">
        <v>40</v>
      </c>
      <c r="B67" s="5"/>
      <c r="C67" s="5"/>
      <c r="D67" s="5"/>
      <c r="E67" s="5"/>
      <c r="F67" s="5"/>
      <c r="G67" s="50" t="s">
        <v>132</v>
      </c>
      <c r="H67" s="50" t="s">
        <v>159</v>
      </c>
      <c r="I67" s="50" t="s">
        <v>41</v>
      </c>
      <c r="J67" s="5" t="s">
        <v>55</v>
      </c>
      <c r="K67" s="23"/>
    </row>
    <row r="68" spans="1:11" x14ac:dyDescent="0.25">
      <c r="A68" s="91" t="s">
        <v>43</v>
      </c>
      <c r="B68" s="5"/>
      <c r="C68" s="5"/>
      <c r="D68" s="5"/>
      <c r="E68" s="5"/>
      <c r="F68" s="5"/>
      <c r="G68" s="50" t="s">
        <v>133</v>
      </c>
      <c r="H68" s="50" t="s">
        <v>158</v>
      </c>
      <c r="I68" s="50" t="s">
        <v>42</v>
      </c>
      <c r="J68" s="5" t="s">
        <v>56</v>
      </c>
      <c r="K68" s="23"/>
    </row>
    <row r="69" spans="1:11" x14ac:dyDescent="0.25">
      <c r="A69" s="91" t="s">
        <v>47</v>
      </c>
      <c r="B69" s="5"/>
      <c r="C69" s="5"/>
      <c r="D69" s="5"/>
      <c r="E69" s="5"/>
      <c r="F69" s="5"/>
      <c r="G69" s="50" t="s">
        <v>45</v>
      </c>
      <c r="H69" s="50" t="s">
        <v>157</v>
      </c>
      <c r="I69" s="50" t="s">
        <v>44</v>
      </c>
      <c r="J69" s="5" t="s">
        <v>82</v>
      </c>
      <c r="K69" s="23"/>
    </row>
    <row r="70" spans="1:11" x14ac:dyDescent="0.25">
      <c r="A70" s="91" t="s">
        <v>50</v>
      </c>
      <c r="B70" s="5"/>
      <c r="C70" s="5"/>
      <c r="D70" s="5"/>
      <c r="E70" s="5"/>
      <c r="F70" s="5"/>
      <c r="G70" s="50" t="s">
        <v>51</v>
      </c>
      <c r="H70" s="50" t="s">
        <v>162</v>
      </c>
      <c r="I70" s="50" t="s">
        <v>52</v>
      </c>
      <c r="J70" s="5" t="s">
        <v>81</v>
      </c>
      <c r="K70" s="23"/>
    </row>
    <row r="71" spans="1:11" x14ac:dyDescent="0.25">
      <c r="A71" s="91" t="s">
        <v>80</v>
      </c>
      <c r="B71" s="5"/>
      <c r="C71" s="5"/>
      <c r="D71" s="5"/>
      <c r="E71" s="5"/>
      <c r="F71" s="5"/>
      <c r="G71" s="50" t="s">
        <v>85</v>
      </c>
      <c r="H71" s="50" t="s">
        <v>165</v>
      </c>
      <c r="I71" s="50" t="s">
        <v>86</v>
      </c>
      <c r="J71" s="5" t="s">
        <v>83</v>
      </c>
      <c r="K71" s="23"/>
    </row>
    <row r="72" spans="1:11" x14ac:dyDescent="0.25">
      <c r="A72" s="91" t="s">
        <v>73</v>
      </c>
      <c r="B72" s="5"/>
      <c r="C72" s="5"/>
      <c r="D72" s="5"/>
      <c r="E72" s="5"/>
      <c r="F72" s="5"/>
      <c r="G72" s="50" t="s">
        <v>74</v>
      </c>
      <c r="H72" s="50" t="s">
        <v>172</v>
      </c>
      <c r="I72" s="108" t="s">
        <v>171</v>
      </c>
      <c r="J72" s="5" t="s">
        <v>84</v>
      </c>
      <c r="K72" s="23"/>
    </row>
    <row r="73" spans="1:11" x14ac:dyDescent="0.25">
      <c r="A73" s="91" t="s">
        <v>72</v>
      </c>
      <c r="B73" s="5"/>
      <c r="C73" s="5"/>
      <c r="D73" s="5"/>
      <c r="E73" s="5"/>
      <c r="F73" s="5"/>
      <c r="G73" s="50" t="s">
        <v>75</v>
      </c>
      <c r="H73" s="50" t="s">
        <v>173</v>
      </c>
      <c r="I73" s="108" t="s">
        <v>171</v>
      </c>
      <c r="J73" s="74" t="s">
        <v>189</v>
      </c>
      <c r="K73" s="23"/>
    </row>
    <row r="74" spans="1:11" ht="15.75" thickBot="1" x14ac:dyDescent="0.3">
      <c r="A74" s="92" t="s">
        <v>49</v>
      </c>
      <c r="B74" s="32"/>
      <c r="C74" s="32"/>
      <c r="D74" s="32"/>
      <c r="E74" s="32"/>
      <c r="F74" s="32"/>
      <c r="G74" s="93" t="s">
        <v>48</v>
      </c>
      <c r="H74" s="109" t="s">
        <v>171</v>
      </c>
      <c r="I74" s="109" t="s">
        <v>171</v>
      </c>
      <c r="J74" s="107" t="s">
        <v>190</v>
      </c>
      <c r="K74" s="36"/>
    </row>
    <row r="75" spans="1:11" ht="15.75" thickTop="1" x14ac:dyDescent="0.25">
      <c r="A75" s="74" t="s">
        <v>174</v>
      </c>
      <c r="B75" s="5"/>
      <c r="C75" s="5"/>
      <c r="D75" s="5"/>
      <c r="E75" s="5"/>
      <c r="F75" s="5"/>
      <c r="G75" s="50"/>
      <c r="H75" s="5"/>
      <c r="I75" s="5"/>
      <c r="J75" s="5"/>
      <c r="K75" s="5"/>
    </row>
    <row r="76" spans="1:11" x14ac:dyDescent="0.25">
      <c r="A76" s="74" t="s">
        <v>191</v>
      </c>
      <c r="B76" s="5"/>
      <c r="C76" s="5"/>
      <c r="D76" s="5"/>
      <c r="E76" s="5"/>
      <c r="F76" s="5"/>
      <c r="G76" s="50"/>
      <c r="H76" s="5"/>
      <c r="I76" s="5"/>
      <c r="J76" s="5"/>
      <c r="K76" s="5"/>
    </row>
    <row r="77" spans="1:11" x14ac:dyDescent="0.25">
      <c r="A77" s="74" t="s">
        <v>192</v>
      </c>
      <c r="B77" s="5"/>
      <c r="C77" s="5"/>
      <c r="D77" s="5"/>
      <c r="E77" s="5"/>
      <c r="F77" s="5"/>
      <c r="G77" s="50"/>
      <c r="H77" s="5"/>
      <c r="I77" s="5"/>
      <c r="J77" s="5"/>
      <c r="K77" s="5"/>
    </row>
    <row r="78" spans="1:11" x14ac:dyDescent="0.25">
      <c r="A78"/>
    </row>
    <row r="79" spans="1:11" x14ac:dyDescent="0.25">
      <c r="A79" t="s">
        <v>193</v>
      </c>
    </row>
    <row r="80" spans="1:11" x14ac:dyDescent="0.25">
      <c r="A80" t="s">
        <v>194</v>
      </c>
    </row>
    <row r="81" spans="1:1" x14ac:dyDescent="0.25">
      <c r="A81" s="41"/>
    </row>
    <row r="82" spans="1:1" x14ac:dyDescent="0.25">
      <c r="A82" s="42" t="s">
        <v>36</v>
      </c>
    </row>
    <row r="83" spans="1:1" x14ac:dyDescent="0.25">
      <c r="A83" s="42" t="s">
        <v>37</v>
      </c>
    </row>
    <row r="84" spans="1:1" x14ac:dyDescent="0.25">
      <c r="A84" s="42" t="s">
        <v>38</v>
      </c>
    </row>
    <row r="85" spans="1:1" x14ac:dyDescent="0.25">
      <c r="A85" s="42" t="s">
        <v>39</v>
      </c>
    </row>
    <row r="86" spans="1:1" x14ac:dyDescent="0.25">
      <c r="A86" s="42" t="s">
        <v>57</v>
      </c>
    </row>
    <row r="87" spans="1:1" x14ac:dyDescent="0.25">
      <c r="A87" s="1"/>
    </row>
    <row r="88" spans="1:1" x14ac:dyDescent="0.25">
      <c r="A88" s="2" t="s">
        <v>112</v>
      </c>
    </row>
    <row r="89" spans="1:1" x14ac:dyDescent="0.25">
      <c r="A89" s="2" t="s">
        <v>79</v>
      </c>
    </row>
    <row r="91" spans="1:1" ht="15.75" x14ac:dyDescent="0.25">
      <c r="A91" s="51" t="s">
        <v>196</v>
      </c>
    </row>
    <row r="92" spans="1:1" x14ac:dyDescent="0.25">
      <c r="A92" s="50" t="s">
        <v>61</v>
      </c>
    </row>
    <row r="93" spans="1:1" x14ac:dyDescent="0.25">
      <c r="A93" s="50" t="s">
        <v>63</v>
      </c>
    </row>
    <row r="94" spans="1:1" x14ac:dyDescent="0.25">
      <c r="A94" s="44" t="s">
        <v>62</v>
      </c>
    </row>
    <row r="95" spans="1:1" x14ac:dyDescent="0.25">
      <c r="A95" s="50" t="s">
        <v>76</v>
      </c>
    </row>
    <row r="96" spans="1:1" x14ac:dyDescent="0.25">
      <c r="A96" s="50" t="s">
        <v>89</v>
      </c>
    </row>
    <row r="97" spans="1:11" x14ac:dyDescent="0.25">
      <c r="A97" s="5"/>
    </row>
    <row r="98" spans="1:11" ht="15.75" x14ac:dyDescent="0.25">
      <c r="A98" s="51" t="s">
        <v>92</v>
      </c>
    </row>
    <row r="99" spans="1:11" ht="16.5" thickBot="1" x14ac:dyDescent="0.3">
      <c r="A99" s="56" t="s">
        <v>164</v>
      </c>
    </row>
    <row r="100" spans="1:11" ht="46.5" thickTop="1" thickBot="1" x14ac:dyDescent="0.3">
      <c r="A100" s="121" t="s">
        <v>53</v>
      </c>
      <c r="B100" s="120"/>
      <c r="C100" s="120"/>
      <c r="D100" s="120"/>
      <c r="E100" s="120"/>
      <c r="F100" s="120"/>
      <c r="G100" s="122" t="s">
        <v>155</v>
      </c>
      <c r="H100" s="122" t="s">
        <v>156</v>
      </c>
      <c r="I100" s="122" t="s">
        <v>54</v>
      </c>
      <c r="J100" s="123" t="s">
        <v>95</v>
      </c>
      <c r="K100" s="124" t="s">
        <v>90</v>
      </c>
    </row>
    <row r="101" spans="1:11" ht="15.75" thickTop="1" x14ac:dyDescent="0.25">
      <c r="A101" s="91" t="s">
        <v>40</v>
      </c>
      <c r="B101" s="5"/>
      <c r="C101" s="5"/>
      <c r="D101" s="5"/>
      <c r="E101" s="5"/>
      <c r="F101" s="5"/>
      <c r="G101" s="50" t="s">
        <v>132</v>
      </c>
      <c r="H101" s="50" t="s">
        <v>159</v>
      </c>
      <c r="I101" s="50" t="s">
        <v>41</v>
      </c>
      <c r="J101" s="131">
        <f>G35</f>
        <v>0.36000000000000004</v>
      </c>
      <c r="K101" s="132">
        <f>J101*$G$21</f>
        <v>108000.00000000001</v>
      </c>
    </row>
    <row r="102" spans="1:11" x14ac:dyDescent="0.25">
      <c r="A102" s="91" t="s">
        <v>43</v>
      </c>
      <c r="B102" s="5"/>
      <c r="C102" s="5"/>
      <c r="D102" s="5"/>
      <c r="E102" s="5"/>
      <c r="F102" s="5"/>
      <c r="G102" s="50" t="s">
        <v>133</v>
      </c>
      <c r="H102" s="50" t="s">
        <v>158</v>
      </c>
      <c r="I102" s="50" t="s">
        <v>42</v>
      </c>
      <c r="J102" s="131">
        <f>G36</f>
        <v>9.0000000000000011E-2</v>
      </c>
      <c r="K102" s="132">
        <f t="shared" ref="K102:K103" si="2">J102*$G$21</f>
        <v>27000.000000000004</v>
      </c>
    </row>
    <row r="103" spans="1:11" x14ac:dyDescent="0.25">
      <c r="A103" s="91" t="s">
        <v>47</v>
      </c>
      <c r="B103" s="5"/>
      <c r="C103" s="5"/>
      <c r="D103" s="5"/>
      <c r="E103" s="5"/>
      <c r="F103" s="5"/>
      <c r="G103" s="50" t="s">
        <v>45</v>
      </c>
      <c r="H103" s="50" t="s">
        <v>157</v>
      </c>
      <c r="I103" s="50" t="s">
        <v>44</v>
      </c>
      <c r="J103" s="131">
        <f>G28</f>
        <v>0.55000000000000004</v>
      </c>
      <c r="K103" s="132">
        <f t="shared" si="2"/>
        <v>165000</v>
      </c>
    </row>
    <row r="104" spans="1:11" ht="15.75" thickBot="1" x14ac:dyDescent="0.3">
      <c r="A104" s="94"/>
      <c r="B104" s="32"/>
      <c r="C104" s="32"/>
      <c r="D104" s="32"/>
      <c r="E104" s="32"/>
      <c r="F104" s="32"/>
      <c r="G104" s="32"/>
      <c r="H104" s="32"/>
      <c r="I104" s="45" t="s">
        <v>91</v>
      </c>
      <c r="J104" s="133">
        <f>SUM(J101:J103)</f>
        <v>1</v>
      </c>
      <c r="K104" s="134">
        <f>SUM(K101:K103)</f>
        <v>300000</v>
      </c>
    </row>
    <row r="105" spans="1:11" ht="15.75" thickTop="1" x14ac:dyDescent="0.25">
      <c r="I105" s="1"/>
      <c r="J105" s="53"/>
      <c r="K105" s="54"/>
    </row>
    <row r="106" spans="1:11" s="1" customFormat="1" x14ac:dyDescent="0.25">
      <c r="A106" s="71" t="s">
        <v>121</v>
      </c>
      <c r="J106" s="52"/>
      <c r="K106" s="55"/>
    </row>
    <row r="107" spans="1:11" s="1" customFormat="1" x14ac:dyDescent="0.25">
      <c r="A107" s="71" t="s">
        <v>122</v>
      </c>
      <c r="J107" s="52"/>
      <c r="K107" s="55"/>
    </row>
    <row r="108" spans="1:11" s="1" customFormat="1" ht="15.75" thickBot="1" x14ac:dyDescent="0.3">
      <c r="A108" s="71" t="s">
        <v>125</v>
      </c>
      <c r="J108" s="52"/>
      <c r="K108" s="55"/>
    </row>
    <row r="109" spans="1:11" x14ac:dyDescent="0.25">
      <c r="A109" s="82" t="s">
        <v>93</v>
      </c>
      <c r="B109" s="4"/>
      <c r="C109" s="4"/>
      <c r="D109" s="4"/>
      <c r="E109" s="4"/>
      <c r="F109" s="4"/>
      <c r="G109" s="83">
        <v>5.8999999999999997E-2</v>
      </c>
      <c r="H109" s="84" t="s">
        <v>180</v>
      </c>
      <c r="I109" s="4"/>
      <c r="J109" s="4"/>
      <c r="K109" s="85"/>
    </row>
    <row r="110" spans="1:11" x14ac:dyDescent="0.25">
      <c r="A110" s="86" t="s">
        <v>94</v>
      </c>
      <c r="B110" s="5"/>
      <c r="C110" s="5"/>
      <c r="D110" s="5"/>
      <c r="E110" s="5"/>
      <c r="F110" s="5"/>
      <c r="G110" s="87">
        <v>6.0999999999999999E-2</v>
      </c>
      <c r="H110" s="5"/>
      <c r="I110" s="5"/>
      <c r="J110" s="5"/>
      <c r="K110" s="88"/>
    </row>
    <row r="111" spans="1:11" x14ac:dyDescent="0.25">
      <c r="A111" s="91" t="s">
        <v>182</v>
      </c>
      <c r="B111" s="5"/>
      <c r="C111" s="5"/>
      <c r="D111" s="5"/>
      <c r="E111" s="5"/>
      <c r="F111" s="5"/>
      <c r="G111" s="87">
        <v>2.5999999999999999E-2</v>
      </c>
      <c r="H111" s="74" t="s">
        <v>184</v>
      </c>
      <c r="I111" s="5"/>
      <c r="J111" s="5"/>
      <c r="K111" s="88"/>
    </row>
    <row r="112" spans="1:11" x14ac:dyDescent="0.25">
      <c r="A112" s="86"/>
      <c r="B112" s="5"/>
      <c r="C112" s="5"/>
      <c r="D112" s="5"/>
      <c r="E112" s="5"/>
      <c r="F112" s="5"/>
      <c r="G112" s="87"/>
      <c r="H112" s="74" t="s">
        <v>183</v>
      </c>
      <c r="I112" s="5"/>
      <c r="J112" s="5"/>
      <c r="K112" s="88"/>
    </row>
    <row r="113" spans="1:11" x14ac:dyDescent="0.25">
      <c r="A113" s="91" t="s">
        <v>181</v>
      </c>
      <c r="B113" s="5"/>
      <c r="C113" s="5"/>
      <c r="D113" s="5"/>
      <c r="E113" s="5"/>
      <c r="F113" s="5"/>
      <c r="G113" s="87">
        <v>2.5000000000000001E-2</v>
      </c>
      <c r="H113" s="74" t="s">
        <v>175</v>
      </c>
      <c r="I113" s="5"/>
      <c r="J113" s="5"/>
      <c r="K113" s="88"/>
    </row>
    <row r="114" spans="1:11" x14ac:dyDescent="0.25">
      <c r="A114" s="86"/>
      <c r="B114" s="5"/>
      <c r="C114" s="5"/>
      <c r="D114" s="5"/>
      <c r="E114" s="5"/>
      <c r="F114" s="5"/>
      <c r="G114" s="87"/>
      <c r="H114" s="74"/>
      <c r="I114" s="5"/>
      <c r="J114" s="5"/>
      <c r="K114" s="88"/>
    </row>
    <row r="115" spans="1:11" x14ac:dyDescent="0.25">
      <c r="A115" s="111" t="s">
        <v>178</v>
      </c>
      <c r="B115" s="112"/>
      <c r="C115" s="112"/>
      <c r="D115" s="112"/>
      <c r="E115" s="113"/>
      <c r="F115" s="113"/>
      <c r="G115" s="6"/>
      <c r="H115" s="5"/>
      <c r="I115" s="5"/>
      <c r="J115" s="5"/>
      <c r="K115" s="88"/>
    </row>
    <row r="116" spans="1:11" ht="15.75" x14ac:dyDescent="0.25">
      <c r="A116" s="125" t="s">
        <v>123</v>
      </c>
      <c r="B116" s="126"/>
      <c r="C116" s="126"/>
      <c r="D116" s="126"/>
      <c r="E116" s="126"/>
      <c r="F116" s="126"/>
      <c r="G116" s="127">
        <f>G109*J101+G110*J102+G111*J103</f>
        <v>4.1030000000000004E-2</v>
      </c>
      <c r="H116" s="74" t="s">
        <v>176</v>
      </c>
      <c r="I116" s="5"/>
      <c r="J116" s="5"/>
      <c r="K116" s="88"/>
    </row>
    <row r="117" spans="1:11" ht="16.5" thickBot="1" x14ac:dyDescent="0.3">
      <c r="A117" s="128" t="s">
        <v>124</v>
      </c>
      <c r="B117" s="129"/>
      <c r="C117" s="129"/>
      <c r="D117" s="129"/>
      <c r="E117" s="129"/>
      <c r="F117" s="129"/>
      <c r="G117" s="130">
        <f>G116-G113</f>
        <v>1.6030000000000003E-2</v>
      </c>
      <c r="H117" s="110" t="s">
        <v>177</v>
      </c>
      <c r="I117" s="7"/>
      <c r="J117" s="7"/>
      <c r="K117" s="89"/>
    </row>
    <row r="119" spans="1:11" s="1" customFormat="1" ht="15.75" x14ac:dyDescent="0.25">
      <c r="A119" s="69"/>
    </row>
    <row r="120" spans="1:11" s="1" customFormat="1" ht="15.75" x14ac:dyDescent="0.25">
      <c r="A120" s="69" t="s">
        <v>108</v>
      </c>
    </row>
    <row r="121" spans="1:11" s="1" customFormat="1" x14ac:dyDescent="0.25">
      <c r="A121" s="57" t="s">
        <v>161</v>
      </c>
    </row>
    <row r="122" spans="1:11" s="1" customFormat="1" x14ac:dyDescent="0.25">
      <c r="A122" s="57"/>
    </row>
    <row r="123" spans="1:11" x14ac:dyDescent="0.25">
      <c r="A123" s="1" t="s">
        <v>109</v>
      </c>
    </row>
    <row r="124" spans="1:11" x14ac:dyDescent="0.25">
      <c r="A124" s="40" t="s">
        <v>110</v>
      </c>
    </row>
    <row r="125" spans="1:11" x14ac:dyDescent="0.25">
      <c r="A125" s="2" t="s">
        <v>130</v>
      </c>
      <c r="D125" s="40" t="s">
        <v>117</v>
      </c>
    </row>
    <row r="126" spans="1:11" x14ac:dyDescent="0.25">
      <c r="A126" s="2" t="s">
        <v>120</v>
      </c>
    </row>
    <row r="162" spans="1:1" s="1" customFormat="1" x14ac:dyDescent="0.25">
      <c r="A162" s="1" t="s">
        <v>118</v>
      </c>
    </row>
    <row r="163" spans="1:1" x14ac:dyDescent="0.25">
      <c r="A163" s="40" t="s">
        <v>111</v>
      </c>
    </row>
    <row r="164" spans="1:1" x14ac:dyDescent="0.25">
      <c r="A164" s="2" t="s">
        <v>119</v>
      </c>
    </row>
    <row r="182" spans="1:11" ht="15.75" x14ac:dyDescent="0.25">
      <c r="A182" s="43" t="s">
        <v>185</v>
      </c>
    </row>
    <row r="183" spans="1:11" ht="16.5" thickBot="1" x14ac:dyDescent="0.3">
      <c r="A183" s="90" t="s">
        <v>186</v>
      </c>
    </row>
    <row r="184" spans="1:11" s="1" customFormat="1" ht="31.5" thickTop="1" thickBot="1" x14ac:dyDescent="0.3">
      <c r="A184" s="119" t="s">
        <v>153</v>
      </c>
      <c r="B184" s="120"/>
      <c r="C184" s="120"/>
      <c r="D184" s="120"/>
      <c r="E184" s="114" t="s">
        <v>145</v>
      </c>
      <c r="F184" s="115" t="s">
        <v>146</v>
      </c>
      <c r="G184" s="115" t="s">
        <v>147</v>
      </c>
      <c r="H184" s="115" t="s">
        <v>148</v>
      </c>
      <c r="I184" s="116" t="s">
        <v>149</v>
      </c>
      <c r="J184" s="117" t="s">
        <v>151</v>
      </c>
      <c r="K184" s="118" t="s">
        <v>154</v>
      </c>
    </row>
    <row r="185" spans="1:11" ht="15.75" thickTop="1" x14ac:dyDescent="0.25">
      <c r="A185" s="81" t="s">
        <v>144</v>
      </c>
      <c r="B185" s="5"/>
      <c r="C185" s="5"/>
      <c r="D185" s="5"/>
      <c r="E185" s="75">
        <v>0.28449999999999998</v>
      </c>
      <c r="F185" s="76">
        <v>0.1007</v>
      </c>
      <c r="G185" s="76">
        <v>0.13600000000000001</v>
      </c>
      <c r="H185" s="76">
        <v>7.2800000000000004E-2</v>
      </c>
      <c r="I185" s="77">
        <v>7.8200000000000006E-2</v>
      </c>
      <c r="J185" s="72">
        <v>1.6000000000000001E-3</v>
      </c>
      <c r="K185" s="100">
        <v>5.0000000000000001E-4</v>
      </c>
    </row>
    <row r="186" spans="1:11" x14ac:dyDescent="0.25">
      <c r="A186" s="81" t="s">
        <v>150</v>
      </c>
      <c r="B186" s="5"/>
      <c r="C186" s="5"/>
      <c r="D186" s="5"/>
      <c r="E186" s="78">
        <v>0.22320000000000001</v>
      </c>
      <c r="F186" s="79">
        <v>1.01E-2</v>
      </c>
      <c r="G186" s="79">
        <v>4.4499999999999998E-2</v>
      </c>
      <c r="H186" s="79">
        <v>1.0699999999999999E-2</v>
      </c>
      <c r="I186" s="80">
        <v>6.4000000000000001E-2</v>
      </c>
      <c r="J186" s="73">
        <v>1.8E-3</v>
      </c>
      <c r="K186" s="101">
        <v>5.0000000000000001E-4</v>
      </c>
    </row>
    <row r="187" spans="1:11" x14ac:dyDescent="0.25">
      <c r="A187" s="81" t="s">
        <v>152</v>
      </c>
      <c r="B187" s="5"/>
      <c r="C187" s="5"/>
      <c r="D187" s="5"/>
      <c r="E187" s="78">
        <v>1.1599999999999999E-2</v>
      </c>
      <c r="F187" s="79">
        <v>2.4400000000000002E-2</v>
      </c>
      <c r="G187" s="79">
        <v>0.02</v>
      </c>
      <c r="H187" s="79">
        <v>4.1399999999999999E-2</v>
      </c>
      <c r="I187" s="80">
        <v>4.2599999999999999E-2</v>
      </c>
      <c r="J187" s="73">
        <v>1.6000000000000001E-3</v>
      </c>
      <c r="K187" s="101">
        <v>5.9999999999999995E-4</v>
      </c>
    </row>
    <row r="188" spans="1:11" x14ac:dyDescent="0.25">
      <c r="A188" s="81" t="s">
        <v>166</v>
      </c>
      <c r="B188" s="5"/>
      <c r="C188" s="5"/>
      <c r="D188" s="5"/>
      <c r="E188" s="78">
        <v>6.6E-3</v>
      </c>
      <c r="F188" s="79">
        <v>1.06E-2</v>
      </c>
      <c r="G188" s="79">
        <v>1.06E-2</v>
      </c>
      <c r="H188" s="79">
        <v>2.86E-2</v>
      </c>
      <c r="I188" s="80">
        <v>3.0099999999999998E-2</v>
      </c>
      <c r="J188" s="73">
        <v>1.6000000000000001E-3</v>
      </c>
      <c r="K188" s="101">
        <v>8.9999999999999998E-4</v>
      </c>
    </row>
    <row r="189" spans="1:11" x14ac:dyDescent="0.25">
      <c r="A189" s="81" t="s">
        <v>167</v>
      </c>
      <c r="B189" s="5"/>
      <c r="C189" s="5"/>
      <c r="D189" s="5"/>
      <c r="E189" s="78">
        <v>2.23E-2</v>
      </c>
      <c r="F189" s="79">
        <v>4.0399999999999998E-2</v>
      </c>
      <c r="G189" s="98" t="s">
        <v>171</v>
      </c>
      <c r="H189" s="98" t="s">
        <v>171</v>
      </c>
      <c r="I189" s="99" t="s">
        <v>171</v>
      </c>
      <c r="J189" s="73">
        <v>1.6999999999999999E-3</v>
      </c>
      <c r="K189" s="101">
        <v>1.4E-3</v>
      </c>
    </row>
    <row r="190" spans="1:11" x14ac:dyDescent="0.25">
      <c r="A190" s="81" t="s">
        <v>169</v>
      </c>
      <c r="B190" s="5"/>
      <c r="C190" s="5"/>
      <c r="D190" s="5"/>
      <c r="E190" s="78">
        <v>-1.1599999999999999E-2</v>
      </c>
      <c r="F190" s="79">
        <v>2.86E-2</v>
      </c>
      <c r="G190" s="79">
        <v>2.47E-2</v>
      </c>
      <c r="H190" s="79">
        <v>3.8899999999999997E-2</v>
      </c>
      <c r="I190" s="80">
        <v>3.9800000000000002E-2</v>
      </c>
      <c r="J190" s="73">
        <v>2E-3</v>
      </c>
      <c r="K190" s="101">
        <v>1.1999999999999999E-3</v>
      </c>
    </row>
    <row r="191" spans="1:11" x14ac:dyDescent="0.25">
      <c r="A191" s="81" t="s">
        <v>170</v>
      </c>
      <c r="B191" s="5"/>
      <c r="C191" s="5"/>
      <c r="D191" s="5"/>
      <c r="E191" s="78">
        <v>-1.1599999999999999E-2</v>
      </c>
      <c r="F191" s="79">
        <v>2.86E-2</v>
      </c>
      <c r="G191" s="79">
        <v>2.47E-2</v>
      </c>
      <c r="H191" s="79">
        <v>3.8899999999999997E-2</v>
      </c>
      <c r="I191" s="80">
        <v>3.9800000000000002E-2</v>
      </c>
      <c r="J191" s="73">
        <v>2E-3</v>
      </c>
      <c r="K191" s="101">
        <v>1.1999999999999999E-3</v>
      </c>
    </row>
    <row r="192" spans="1:11" x14ac:dyDescent="0.25">
      <c r="A192" s="81" t="s">
        <v>168</v>
      </c>
      <c r="B192" s="5"/>
      <c r="C192" s="5"/>
      <c r="D192" s="5"/>
      <c r="E192" s="78">
        <v>3.3E-3</v>
      </c>
      <c r="F192" s="79">
        <v>1.4E-3</v>
      </c>
      <c r="G192" s="79">
        <v>8.9999999999999998E-4</v>
      </c>
      <c r="H192" s="79">
        <v>7.7000000000000002E-3</v>
      </c>
      <c r="I192" s="80">
        <v>1.2999999999999999E-2</v>
      </c>
      <c r="J192" s="73">
        <v>1.1000000000000001E-3</v>
      </c>
      <c r="K192" s="102" t="s">
        <v>171</v>
      </c>
    </row>
    <row r="193" spans="1:11" ht="15.75" thickBot="1" x14ac:dyDescent="0.3">
      <c r="A193" s="103" t="s">
        <v>160</v>
      </c>
      <c r="B193" s="104"/>
      <c r="C193" s="104"/>
      <c r="D193" s="104"/>
      <c r="E193" s="95">
        <v>0.26369999999999999</v>
      </c>
      <c r="F193" s="96">
        <v>0.1065</v>
      </c>
      <c r="G193" s="96">
        <v>0.13819999999999999</v>
      </c>
      <c r="H193" s="96">
        <v>7.0599999999999996E-2</v>
      </c>
      <c r="I193" s="97">
        <v>7.1900000000000006E-2</v>
      </c>
      <c r="J193" s="105">
        <v>1.6000000000000001E-3</v>
      </c>
      <c r="K193" s="106">
        <v>5.0000000000000001E-4</v>
      </c>
    </row>
    <row r="194" spans="1:11" ht="15.75" thickTop="1" x14ac:dyDescent="0.25"/>
    <row r="196" spans="1:11" ht="15.75" x14ac:dyDescent="0.25">
      <c r="A196" s="43" t="s">
        <v>136</v>
      </c>
    </row>
    <row r="197" spans="1:11" x14ac:dyDescent="0.25">
      <c r="A197" s="2" t="s">
        <v>137</v>
      </c>
    </row>
    <row r="198" spans="1:11" x14ac:dyDescent="0.25">
      <c r="A198" s="2" t="s">
        <v>134</v>
      </c>
    </row>
    <row r="199" spans="1:11" x14ac:dyDescent="0.25">
      <c r="A199" s="1" t="s">
        <v>140</v>
      </c>
    </row>
    <row r="200" spans="1:11" x14ac:dyDescent="0.25">
      <c r="A200" s="1"/>
      <c r="B200" s="40" t="s">
        <v>135</v>
      </c>
      <c r="E200" s="40"/>
    </row>
    <row r="201" spans="1:11" x14ac:dyDescent="0.25">
      <c r="A201" s="1" t="s">
        <v>141</v>
      </c>
    </row>
    <row r="202" spans="1:11" x14ac:dyDescent="0.25">
      <c r="B202" s="40" t="s">
        <v>131</v>
      </c>
    </row>
    <row r="203" spans="1:11" x14ac:dyDescent="0.25">
      <c r="B203" s="40"/>
    </row>
    <row r="204" spans="1:11" x14ac:dyDescent="0.25">
      <c r="A204" s="1" t="s">
        <v>138</v>
      </c>
    </row>
    <row r="205" spans="1:11" x14ac:dyDescent="0.25">
      <c r="A205" s="2" t="s">
        <v>139</v>
      </c>
    </row>
    <row r="280" spans="1:11" customFormat="1" ht="18.75" x14ac:dyDescent="0.3">
      <c r="A280" s="58" t="s">
        <v>106</v>
      </c>
      <c r="B280" s="59"/>
      <c r="C280" s="59"/>
      <c r="D280" s="60"/>
      <c r="E280" s="61"/>
      <c r="F280" s="62"/>
      <c r="G280" s="62"/>
      <c r="H280" s="62"/>
      <c r="I280" s="62"/>
      <c r="J280" s="62"/>
      <c r="K280" s="65"/>
    </row>
    <row r="281" spans="1:11" customFormat="1" x14ac:dyDescent="0.25">
      <c r="A281" s="63" t="s">
        <v>96</v>
      </c>
      <c r="B281" s="59"/>
      <c r="C281" s="59"/>
      <c r="D281" s="64"/>
      <c r="E281" s="61"/>
      <c r="F281" s="62"/>
      <c r="G281" s="62"/>
      <c r="H281" s="62"/>
      <c r="I281" s="62"/>
      <c r="J281" s="62"/>
      <c r="K281" s="65"/>
    </row>
    <row r="282" spans="1:11" customFormat="1" x14ac:dyDescent="0.25">
      <c r="A282" s="63" t="s">
        <v>97</v>
      </c>
      <c r="B282" s="59"/>
      <c r="C282" s="59"/>
      <c r="D282" s="60"/>
      <c r="E282" s="61"/>
      <c r="F282" s="62"/>
      <c r="G282" s="62"/>
      <c r="H282" s="62"/>
      <c r="I282" s="62"/>
      <c r="J282" s="62"/>
      <c r="K282" s="65"/>
    </row>
    <row r="283" spans="1:11" customFormat="1" x14ac:dyDescent="0.25">
      <c r="A283" s="63" t="s">
        <v>98</v>
      </c>
      <c r="B283" s="59"/>
      <c r="C283" s="59"/>
      <c r="D283" s="60"/>
      <c r="E283" s="61"/>
      <c r="F283" s="62"/>
      <c r="G283" s="62"/>
      <c r="H283" s="62"/>
      <c r="I283" s="62"/>
      <c r="J283" s="62"/>
      <c r="K283" s="65"/>
    </row>
    <row r="284" spans="1:11" customFormat="1" x14ac:dyDescent="0.25">
      <c r="A284" s="63" t="s">
        <v>99</v>
      </c>
      <c r="B284" s="59"/>
      <c r="C284" s="59"/>
      <c r="D284" s="60"/>
      <c r="E284" s="61"/>
      <c r="F284" s="62"/>
      <c r="G284" s="62"/>
      <c r="H284" s="62"/>
      <c r="I284" s="62"/>
      <c r="J284" s="62"/>
      <c r="K284" s="65"/>
    </row>
    <row r="285" spans="1:11" customFormat="1" x14ac:dyDescent="0.25">
      <c r="A285" s="63" t="s">
        <v>100</v>
      </c>
      <c r="B285" s="59"/>
      <c r="C285" s="59"/>
      <c r="D285" s="60"/>
      <c r="E285" s="61"/>
      <c r="F285" s="62"/>
      <c r="G285" s="62"/>
      <c r="H285" s="62"/>
      <c r="I285" s="62"/>
      <c r="J285" s="62"/>
      <c r="K285" s="65"/>
    </row>
    <row r="286" spans="1:11" customFormat="1" x14ac:dyDescent="0.25">
      <c r="A286" s="63" t="s">
        <v>101</v>
      </c>
      <c r="B286" s="59"/>
      <c r="C286" s="59"/>
      <c r="D286" s="60"/>
      <c r="E286" s="61"/>
      <c r="F286" s="62"/>
      <c r="G286" s="62"/>
      <c r="H286" s="62"/>
      <c r="I286" s="62"/>
      <c r="J286" s="62"/>
      <c r="K286" s="65"/>
    </row>
    <row r="287" spans="1:11" customFormat="1" x14ac:dyDescent="0.25">
      <c r="A287" s="63" t="s">
        <v>102</v>
      </c>
      <c r="B287" s="59"/>
      <c r="C287" s="59"/>
      <c r="D287" s="60"/>
      <c r="E287" s="61"/>
      <c r="F287" s="62"/>
      <c r="G287" s="62"/>
      <c r="H287" s="62"/>
      <c r="I287" s="62"/>
      <c r="J287" s="62"/>
      <c r="K287" s="65"/>
    </row>
    <row r="288" spans="1:11" customFormat="1" x14ac:dyDescent="0.25">
      <c r="A288" s="63" t="s">
        <v>103</v>
      </c>
      <c r="B288" s="59"/>
      <c r="C288" s="59"/>
      <c r="D288" s="60"/>
      <c r="E288" s="61"/>
      <c r="F288" s="62"/>
      <c r="G288" s="62"/>
      <c r="H288" s="62"/>
      <c r="I288" s="62"/>
      <c r="J288" s="62"/>
      <c r="K288" s="65"/>
    </row>
    <row r="289" spans="1:11" customFormat="1" x14ac:dyDescent="0.25">
      <c r="A289" s="63" t="s">
        <v>104</v>
      </c>
      <c r="B289" s="59"/>
      <c r="C289" s="59"/>
      <c r="D289" s="60"/>
      <c r="E289" s="61"/>
      <c r="F289" s="62"/>
      <c r="G289" s="62"/>
      <c r="H289" s="62"/>
      <c r="I289" s="62"/>
      <c r="J289" s="62"/>
      <c r="K289" s="65"/>
    </row>
    <row r="290" spans="1:11" customFormat="1" x14ac:dyDescent="0.25">
      <c r="A290" s="63" t="s">
        <v>105</v>
      </c>
      <c r="B290" s="59"/>
      <c r="C290" s="59"/>
      <c r="D290" s="60"/>
      <c r="E290" s="61"/>
      <c r="F290" s="62"/>
      <c r="G290" s="62"/>
      <c r="H290" s="62"/>
      <c r="I290" s="62"/>
      <c r="J290" s="62"/>
      <c r="K290" s="65"/>
    </row>
  </sheetData>
  <sheetProtection sheet="1" objects="1" scenarios="1"/>
  <hyperlinks>
    <hyperlink ref="A59" r:id="rId1" location="/mutual-funds/asset-class/month-end-returns" display="https://investor.vanguard.com/mutual-funds/list - /mutual-funds/asset-class/month-end-returns"/>
    <hyperlink ref="A82" r:id="rId2" display="https://personal.vanguard.com/us/funds/snapshot?FundId=0002&amp;FundIntExt=INT"/>
    <hyperlink ref="A83" r:id="rId3" display="https://personal.vanguard.com/us/funds/snapshot?FundIntExt=INT&amp;FundId=0021"/>
    <hyperlink ref="A84" r:id="rId4" display="https://personal.vanguard.com/us/funds/snapshot?FundIntExt=INT&amp;FundId=0027"/>
    <hyperlink ref="A85" r:id="rId5" display="https://personal.vanguard.com/us/funds/snapshot?FundIntExt=INT&amp;FundId=1498"/>
    <hyperlink ref="A86" r:id="rId6" display="https://personal.vanguard.com/us/funds/snapshot?FundIntExt=INT&amp;FundId=0303"/>
    <hyperlink ref="G70" r:id="rId7"/>
    <hyperlink ref="I70" r:id="rId8"/>
    <hyperlink ref="G74" r:id="rId9"/>
    <hyperlink ref="A92" r:id="rId10" display="https://www.bogleheads.org/wiki/Three-fund_portfolio"/>
    <hyperlink ref="A94" r:id="rId11"/>
    <hyperlink ref="A93" r:id="rId12" display="http://www.amazon.com/gp/product/1476743762/ref=pd_lpo_sbs_dp_ss_1/188-8373068-4926224"/>
    <hyperlink ref="H63:J63" r:id="rId13" display="Vanguard Personal Advisor Services "/>
    <hyperlink ref="E56" r:id="rId14" display="http://www.dummies.com/personal-finance/investing/bonds/how-to-choose-between-a-taxable-and-a-tax-free-municipal-bond/"/>
    <hyperlink ref="G72" r:id="rId15"/>
    <hyperlink ref="G73" r:id="rId16"/>
    <hyperlink ref="A95" r:id="rId17" display="https://www.amazon.com/Jonathan-Clements-Money-Guide-2016/dp/1515272265"/>
    <hyperlink ref="G71" r:id="rId18"/>
    <hyperlink ref="I71" r:id="rId19"/>
    <hyperlink ref="A96" r:id="rId20" display="http://www.dummies.com/personal-finance/investing/bonds/how-to-choose-between-a-taxable-and-a-tax-free-municipal-bond/"/>
    <hyperlink ref="I101" r:id="rId21"/>
    <hyperlink ref="G102" r:id="rId22"/>
    <hyperlink ref="I102" r:id="rId23"/>
    <hyperlink ref="I103" r:id="rId24"/>
    <hyperlink ref="G103" r:id="rId25"/>
    <hyperlink ref="A124" r:id="rId26" location="Bogleheads.C2.AE_15_-_Philadelphia"/>
    <hyperlink ref="A163" r:id="rId27"/>
    <hyperlink ref="D125" r:id="rId28"/>
    <hyperlink ref="G101" r:id="rId29"/>
    <hyperlink ref="B200" r:id="rId30"/>
    <hyperlink ref="B202" r:id="rId31"/>
    <hyperlink ref="H103" r:id="rId32"/>
    <hyperlink ref="H102" r:id="rId33"/>
    <hyperlink ref="H101" r:id="rId34"/>
    <hyperlink ref="I67" r:id="rId35"/>
    <hyperlink ref="G68" r:id="rId36"/>
    <hyperlink ref="I68" r:id="rId37"/>
    <hyperlink ref="I69" r:id="rId38"/>
    <hyperlink ref="G69" r:id="rId39"/>
    <hyperlink ref="G67" r:id="rId40"/>
    <hyperlink ref="H69" r:id="rId41"/>
    <hyperlink ref="H68" r:id="rId42"/>
    <hyperlink ref="H67" r:id="rId43"/>
    <hyperlink ref="H70" r:id="rId44"/>
    <hyperlink ref="H71" r:id="rId45"/>
    <hyperlink ref="H72" r:id="rId46"/>
    <hyperlink ref="H73" r:id="rId47"/>
    <hyperlink ref="F16" r:id="rId48"/>
  </hyperlinks>
  <printOptions headings="1" gridLines="1"/>
  <pageMargins left="0.7" right="0.7" top="0.75" bottom="0.75" header="0.3" footer="0.3"/>
  <pageSetup orientation="landscape" horizontalDpi="1200" verticalDpi="1200" r:id="rId49"/>
  <headerFooter>
    <oddHeader>&amp;L&amp;F</oddHeader>
  </headerFooter>
  <drawing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cp:lastPrinted>2017-02-17T22:21:23Z</cp:lastPrinted>
  <dcterms:created xsi:type="dcterms:W3CDTF">2017-02-14T16:45:58Z</dcterms:created>
  <dcterms:modified xsi:type="dcterms:W3CDTF">2017-02-17T22:33:16Z</dcterms:modified>
</cp:coreProperties>
</file>