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OMP KANTOR\1. BRS EKSIM\2022\EKSIM\07 BAHAN EXIM 072022 release 092022\"/>
    </mc:Choice>
  </mc:AlternateContent>
  <bookViews>
    <workbookView xWindow="0" yWindow="0" windowWidth="14250" windowHeight="12225"/>
  </bookViews>
  <sheets>
    <sheet name="7.negara" sheetId="7" r:id="rId1"/>
    <sheet name="6.hs" sheetId="4" r:id="rId2"/>
  </sheets>
  <definedNames>
    <definedName name="_xlnm._FilterDatabase" localSheetId="0" hidden="1">'7.negara'!$M$23:$N$40</definedName>
    <definedName name="_xlnm.Print_Area" localSheetId="1">'6.hs'!$A$31:$I$46</definedName>
  </definedNames>
  <calcPr calcId="152511"/>
</workbook>
</file>

<file path=xl/calcChain.xml><?xml version="1.0" encoding="utf-8"?>
<calcChain xmlns="http://schemas.openxmlformats.org/spreadsheetml/2006/main">
  <c r="C16" i="4" l="1"/>
  <c r="D12" i="4"/>
  <c r="D11" i="4"/>
  <c r="D10" i="4"/>
  <c r="D9" i="4"/>
  <c r="D8" i="4"/>
  <c r="D7" i="4"/>
  <c r="C12" i="4"/>
  <c r="C11" i="4"/>
  <c r="C10" i="4"/>
  <c r="C9" i="4"/>
  <c r="C8" i="4"/>
  <c r="C7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0" i="4"/>
  <c r="AF10" i="4"/>
  <c r="AG9" i="4"/>
  <c r="AF9" i="4"/>
  <c r="AG8" i="4"/>
  <c r="AF8" i="4"/>
  <c r="AG7" i="4"/>
  <c r="AF7" i="4"/>
  <c r="AG6" i="4"/>
  <c r="AF6" i="4"/>
  <c r="AF5" i="4"/>
  <c r="AG5" i="4"/>
  <c r="AE21" i="4"/>
  <c r="AE10" i="4"/>
  <c r="AD21" i="4" l="1"/>
  <c r="AD10" i="4"/>
  <c r="C8" i="7" l="1"/>
  <c r="AC21" i="4"/>
  <c r="AC10" i="4"/>
  <c r="AB21" i="4" l="1"/>
  <c r="AB10" i="4"/>
  <c r="AA21" i="4" l="1"/>
  <c r="AA10" i="4"/>
  <c r="Z21" i="4" l="1"/>
  <c r="Z10" i="4"/>
  <c r="D29" i="4" l="1"/>
  <c r="C29" i="4"/>
  <c r="F8" i="4"/>
  <c r="C17" i="4" s="1"/>
  <c r="F9" i="4"/>
  <c r="C18" i="4" s="1"/>
  <c r="F10" i="4"/>
  <c r="C19" i="4" s="1"/>
  <c r="F11" i="4"/>
  <c r="C20" i="4" s="1"/>
  <c r="I5" i="7" l="1"/>
  <c r="G8" i="7" l="1"/>
  <c r="N19" i="7" l="1"/>
  <c r="L14" i="7" l="1"/>
  <c r="C20" i="7" s="1"/>
  <c r="L19" i="7" l="1"/>
  <c r="C4" i="7"/>
  <c r="N21" i="4" l="1"/>
  <c r="O21" i="4"/>
  <c r="P21" i="4"/>
  <c r="Q21" i="4"/>
  <c r="R21" i="4"/>
  <c r="S21" i="4"/>
  <c r="T21" i="4"/>
  <c r="U21" i="4"/>
  <c r="V21" i="4"/>
  <c r="W21" i="4"/>
  <c r="X21" i="4"/>
  <c r="M21" i="4"/>
  <c r="W10" i="4"/>
  <c r="X10" i="4"/>
  <c r="O10" i="4"/>
  <c r="P10" i="4"/>
  <c r="Q10" i="4"/>
  <c r="R10" i="4"/>
  <c r="S10" i="4"/>
  <c r="T10" i="4"/>
  <c r="U10" i="4"/>
  <c r="V10" i="4"/>
  <c r="N10" i="4"/>
  <c r="M10" i="4"/>
  <c r="N14" i="7" l="1"/>
  <c r="N15" i="7" s="1"/>
  <c r="N17" i="7" l="1"/>
  <c r="O19" i="7" l="1"/>
  <c r="O14" i="7" s="1"/>
  <c r="O15" i="7" s="1"/>
  <c r="L15" i="7" l="1"/>
  <c r="M19" i="7"/>
  <c r="G20" i="7" l="1"/>
  <c r="F20" i="7"/>
  <c r="O17" i="7" l="1"/>
  <c r="L17" i="7" l="1"/>
  <c r="M14" i="7" l="1"/>
  <c r="D20" i="7" l="1"/>
  <c r="M15" i="7"/>
  <c r="M17" i="7" s="1"/>
  <c r="F7" i="4" l="1"/>
  <c r="D4" i="7" l="1"/>
  <c r="F12" i="4" l="1"/>
  <c r="C21" i="4" s="1"/>
  <c r="E16" i="4" s="1"/>
  <c r="G7" i="4"/>
  <c r="D16" i="4" l="1"/>
  <c r="H16" i="4" s="1"/>
  <c r="E21" i="4"/>
  <c r="E19" i="4"/>
  <c r="E20" i="4"/>
  <c r="E17" i="4"/>
  <c r="E18" i="4"/>
  <c r="F8" i="7"/>
  <c r="F9" i="7" l="1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D8" i="7"/>
  <c r="B9" i="7"/>
  <c r="B10" i="7"/>
  <c r="B11" i="7"/>
  <c r="B12" i="7"/>
  <c r="B13" i="7"/>
  <c r="B14" i="7"/>
  <c r="B15" i="7"/>
  <c r="B16" i="7"/>
  <c r="B17" i="7"/>
  <c r="B8" i="7"/>
  <c r="D19" i="7" l="1"/>
  <c r="D21" i="7" s="1"/>
  <c r="D27" i="7" s="1"/>
  <c r="C19" i="7"/>
  <c r="C21" i="7" s="1"/>
  <c r="Y21" i="4"/>
  <c r="Y10" i="4"/>
  <c r="D26" i="7" l="1"/>
  <c r="D25" i="7"/>
  <c r="D24" i="7"/>
  <c r="E12" i="4"/>
  <c r="H8" i="7"/>
  <c r="H17" i="7" l="1"/>
  <c r="E17" i="7"/>
  <c r="P15" i="7" l="1"/>
  <c r="G19" i="7"/>
  <c r="G21" i="7" s="1"/>
  <c r="F19" i="7"/>
  <c r="F21" i="7" s="1"/>
  <c r="G5" i="7"/>
  <c r="F5" i="7"/>
  <c r="E5" i="7"/>
  <c r="F4" i="7"/>
  <c r="G25" i="7" l="1"/>
  <c r="G24" i="7"/>
  <c r="G28" i="7"/>
  <c r="G31" i="7"/>
  <c r="G29" i="7"/>
  <c r="I10" i="7"/>
  <c r="I12" i="7"/>
  <c r="H19" i="7"/>
  <c r="E19" i="7"/>
  <c r="E20" i="7"/>
  <c r="H9" i="7"/>
  <c r="E9" i="7"/>
  <c r="E8" i="7"/>
  <c r="H16" i="7"/>
  <c r="E16" i="7"/>
  <c r="E12" i="7"/>
  <c r="E13" i="7"/>
  <c r="E15" i="7"/>
  <c r="E14" i="7"/>
  <c r="H10" i="7"/>
  <c r="H11" i="7"/>
  <c r="H15" i="7"/>
  <c r="E10" i="7"/>
  <c r="H13" i="7"/>
  <c r="H14" i="7"/>
  <c r="E11" i="7"/>
  <c r="H12" i="7"/>
  <c r="H20" i="7" l="1"/>
  <c r="E21" i="7"/>
  <c r="I20" i="7" l="1"/>
  <c r="I21" i="7"/>
  <c r="I19" i="7"/>
  <c r="I8" i="7"/>
  <c r="I17" i="7"/>
  <c r="H21" i="7"/>
  <c r="I13" i="7"/>
  <c r="I15" i="7"/>
  <c r="I9" i="7"/>
  <c r="I14" i="7"/>
  <c r="I11" i="7"/>
  <c r="I16" i="7"/>
  <c r="G11" i="4" l="1"/>
  <c r="D20" i="4" s="1"/>
  <c r="H20" i="4" s="1"/>
  <c r="G10" i="4"/>
  <c r="D19" i="4" s="1"/>
  <c r="H19" i="4" s="1"/>
  <c r="G9" i="4"/>
  <c r="D18" i="4" s="1"/>
  <c r="H18" i="4" s="1"/>
  <c r="G8" i="4"/>
  <c r="D17" i="4" s="1"/>
  <c r="H17" i="4" s="1"/>
  <c r="G12" i="4" l="1"/>
  <c r="I9" i="4" l="1"/>
  <c r="D21" i="4"/>
  <c r="I8" i="4"/>
  <c r="I7" i="4"/>
  <c r="F21" i="4" l="1"/>
  <c r="F16" i="4"/>
  <c r="F18" i="4"/>
  <c r="F17" i="4"/>
  <c r="F20" i="4"/>
  <c r="F19" i="4"/>
  <c r="E10" i="4"/>
  <c r="E7" i="4"/>
  <c r="E9" i="4"/>
  <c r="E8" i="4" l="1"/>
  <c r="E11" i="4" l="1"/>
  <c r="H9" i="4" l="1"/>
  <c r="H11" i="4" l="1"/>
  <c r="H7" i="4"/>
  <c r="H10" i="4"/>
  <c r="H8" i="4"/>
  <c r="H12" i="4" l="1"/>
  <c r="I10" i="4"/>
  <c r="I11" i="4"/>
  <c r="I12" i="4" l="1"/>
</calcChain>
</file>

<file path=xl/sharedStrings.xml><?xml version="1.0" encoding="utf-8"?>
<sst xmlns="http://schemas.openxmlformats.org/spreadsheetml/2006/main" count="178" uniqueCount="102">
  <si>
    <t>Kelompok Komoditi</t>
  </si>
  <si>
    <t>2. Bahan kimia dan sejenisnya</t>
  </si>
  <si>
    <t>3. Karet dan sejenisnya</t>
  </si>
  <si>
    <t>4. Mesin dan alat angkutan</t>
  </si>
  <si>
    <t>5. Hasil industri lainnya</t>
  </si>
  <si>
    <t>Total</t>
  </si>
  <si>
    <t>1. Makanan dan sejenisnya</t>
  </si>
  <si>
    <t>Negara Asal Utama</t>
  </si>
  <si>
    <t>T O T A L</t>
  </si>
  <si>
    <t>NILAI (US $)</t>
  </si>
  <si>
    <t>JANUARI</t>
  </si>
  <si>
    <t>FEBRUARI</t>
  </si>
  <si>
    <t>MARET</t>
  </si>
  <si>
    <t>APRIL</t>
  </si>
  <si>
    <t>SEPTEMBER</t>
  </si>
  <si>
    <t>VOLUME (KG)</t>
  </si>
  <si>
    <t>Lainnya</t>
  </si>
  <si>
    <t>Total Impor</t>
  </si>
  <si>
    <t xml:space="preserve">% Perubahan </t>
  </si>
  <si>
    <t>% Peran</t>
  </si>
  <si>
    <t>Nilai CIF(US$)</t>
  </si>
  <si>
    <t>[1]</t>
  </si>
  <si>
    <t>[2]</t>
  </si>
  <si>
    <t>[3]</t>
  </si>
  <si>
    <t>[4]</t>
  </si>
  <si>
    <t>[5]</t>
  </si>
  <si>
    <t>[6]</t>
  </si>
  <si>
    <t>[7]</t>
  </si>
  <si>
    <t>[8]</t>
  </si>
  <si>
    <t>NOVEMBER</t>
  </si>
  <si>
    <t>a</t>
  </si>
  <si>
    <t>e</t>
  </si>
  <si>
    <t>b</t>
  </si>
  <si>
    <t>c</t>
  </si>
  <si>
    <t>d</t>
  </si>
  <si>
    <t xml:space="preserve">KUM S.D BULAN INI </t>
  </si>
  <si>
    <t>KUM S.D BULAN INI</t>
  </si>
  <si>
    <t>5. Hasil industri dan lainnya</t>
  </si>
  <si>
    <t>CHINA</t>
  </si>
  <si>
    <t>SINGAPORE</t>
  </si>
  <si>
    <t>lainnya</t>
  </si>
  <si>
    <t>Total 10 Negara</t>
  </si>
  <si>
    <t>china</t>
  </si>
  <si>
    <t>malaysia</t>
  </si>
  <si>
    <t>Singapura</t>
  </si>
  <si>
    <t>INDIA</t>
  </si>
  <si>
    <t>jumlah</t>
  </si>
  <si>
    <t>dari olah impor</t>
  </si>
  <si>
    <t>kanada</t>
  </si>
  <si>
    <t>India</t>
  </si>
  <si>
    <t>kumulatif</t>
  </si>
  <si>
    <t>Total impor</t>
  </si>
  <si>
    <t>Swedia</t>
  </si>
  <si>
    <t>thailand</t>
  </si>
  <si>
    <t>Italia</t>
  </si>
  <si>
    <t>MAY</t>
  </si>
  <si>
    <t>JUNE</t>
  </si>
  <si>
    <t>10 negara</t>
  </si>
  <si>
    <t>JULY</t>
  </si>
  <si>
    <t>AUGUST</t>
  </si>
  <si>
    <t>singapura</t>
  </si>
  <si>
    <t>amerika serikat</t>
  </si>
  <si>
    <t>india</t>
  </si>
  <si>
    <t>OCTOBER</t>
  </si>
  <si>
    <t>DECEMBER</t>
  </si>
  <si>
    <t>KUM 2021</t>
  </si>
  <si>
    <t>2021</t>
  </si>
  <si>
    <t>MALAYSIA</t>
  </si>
  <si>
    <t>Malaysia</t>
  </si>
  <si>
    <t>Australia</t>
  </si>
  <si>
    <t>Myanmar</t>
  </si>
  <si>
    <t>taiwan</t>
  </si>
  <si>
    <t>swedia</t>
  </si>
  <si>
    <t>% peran 2021</t>
  </si>
  <si>
    <t>Makanan dan sejenisnya</t>
  </si>
  <si>
    <t>Bahan kimia dan sejenisnya</t>
  </si>
  <si>
    <t>Karet dan sejenisnya</t>
  </si>
  <si>
    <t>Mesin dan alat angkutan</t>
  </si>
  <si>
    <t>Hasil industri dan lainnya</t>
  </si>
  <si>
    <t>selisih</t>
  </si>
  <si>
    <t>2022</t>
  </si>
  <si>
    <t>% peran 2022</t>
  </si>
  <si>
    <t>Jerman</t>
  </si>
  <si>
    <t>KUM 2022</t>
  </si>
  <si>
    <t>MEI</t>
  </si>
  <si>
    <t>Juni 2022</t>
  </si>
  <si>
    <t>JUNI</t>
  </si>
  <si>
    <t>CANADA</t>
  </si>
  <si>
    <t>MYANMAR</t>
  </si>
  <si>
    <t>THAILAND</t>
  </si>
  <si>
    <t>UNITED STATES</t>
  </si>
  <si>
    <r>
      <t>Tabel 6. Perkembangan Nilai Impor Provinsi Jambi Menurut Kelompok Komoditi, Juli</t>
    </r>
    <r>
      <rPr>
        <sz val="9"/>
        <color rgb="FFFF0000"/>
        <rFont val="Arial"/>
        <family val="2"/>
      </rPr>
      <t xml:space="preserve"> 2022</t>
    </r>
  </si>
  <si>
    <t>Juli 2022</t>
  </si>
  <si>
    <t>Juli'22 thd Juni'22</t>
  </si>
  <si>
    <t>Januari - Juli</t>
  </si>
  <si>
    <t>JULI</t>
  </si>
  <si>
    <t>Jan-Juli '21</t>
  </si>
  <si>
    <t>Jan -Juli'22</t>
  </si>
  <si>
    <t>Jan-Juli'22</t>
  </si>
  <si>
    <r>
      <t>Tabel 7. Perkembangan Nilai Impor Provinsi Jambi Menurut Negara Asal Utama,</t>
    </r>
    <r>
      <rPr>
        <sz val="9"/>
        <color rgb="FFFF0000"/>
        <rFont val="Arial"/>
        <family val="2"/>
      </rPr>
      <t xml:space="preserve"> Juli</t>
    </r>
    <r>
      <rPr>
        <b/>
        <sz val="9"/>
        <color rgb="FFFF0000"/>
        <rFont val="Arial"/>
        <family val="2"/>
      </rPr>
      <t xml:space="preserve"> 2022</t>
    </r>
  </si>
  <si>
    <t>Juli 2021</t>
  </si>
  <si>
    <t xml:space="preserve"> Juli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</si>
</sst>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#,##0;[Red]#,##0"/>
    <numFmt numFmtId="165" formatCode="0.00_);\(0.00\)"/>
    <numFmt numFmtId="166" formatCode="_(* #,##0_);_(* \(#,##0\);_(* &quot;-&quot;??_);_(@_)"/>
    <numFmt numFmtId="167" formatCode="#,##0.000"/>
  </numFmts>
  <fonts count="17">
    <font>
      <sz val="10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sz val="6"/>
      <name val="ＭＳ Ｐゴシック"/>
      <family val="3"/>
      <charset val="128"/>
    </font>
    <font>
      <b/>
      <sz val="9"/>
      <color rgb="FFFF0000"/>
      <name val="Arial Narrow"/>
      <family val="2"/>
    </font>
    <font>
      <sz val="9"/>
      <name val="Arial"/>
      <family val="2"/>
    </font>
    <font>
      <sz val="9"/>
      <color indexed="10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9" tint="-0.249977111117893"/>
      <name val="Arial"/>
      <family val="2"/>
    </font>
    <font>
      <sz val="8"/>
      <color theme="9" tint="-0.249977111117893"/>
      <name val="Arial"/>
      <family val="2"/>
    </font>
    <font>
      <sz val="10"/>
      <name val="Arial"/>
      <family val="2"/>
    </font>
    <font>
      <sz val="9"/>
      <color rgb="FFFF0000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rgb="FF00B050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FF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 applyFill="1" applyBorder="1"/>
    <xf numFmtId="0" fontId="1" fillId="0" borderId="0" xfId="0" applyFont="1" applyBorder="1"/>
    <xf numFmtId="0" fontId="4" fillId="0" borderId="0" xfId="0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/>
    <xf numFmtId="3" fontId="5" fillId="0" borderId="0" xfId="0" applyNumberFormat="1" applyFont="1"/>
    <xf numFmtId="3" fontId="6" fillId="0" borderId="0" xfId="0" applyNumberFormat="1" applyFont="1"/>
    <xf numFmtId="0" fontId="7" fillId="0" borderId="0" xfId="0" applyFont="1"/>
    <xf numFmtId="0" fontId="5" fillId="0" borderId="0" xfId="0" applyFont="1" applyBorder="1"/>
    <xf numFmtId="0" fontId="5" fillId="0" borderId="1" xfId="0" applyFont="1" applyBorder="1"/>
    <xf numFmtId="3" fontId="5" fillId="0" borderId="0" xfId="0" applyNumberFormat="1" applyFont="1" applyBorder="1"/>
    <xf numFmtId="2" fontId="5" fillId="0" borderId="0" xfId="0" applyNumberFormat="1" applyFont="1"/>
    <xf numFmtId="4" fontId="5" fillId="0" borderId="0" xfId="0" applyNumberFormat="1" applyFont="1"/>
    <xf numFmtId="0" fontId="9" fillId="0" borderId="0" xfId="0" applyFont="1"/>
    <xf numFmtId="3" fontId="5" fillId="0" borderId="0" xfId="0" applyNumberFormat="1" applyFont="1" applyFill="1"/>
    <xf numFmtId="3" fontId="0" fillId="0" borderId="0" xfId="0" applyNumberFormat="1"/>
    <xf numFmtId="0" fontId="5" fillId="0" borderId="0" xfId="0" applyFont="1" applyFill="1"/>
    <xf numFmtId="3" fontId="5" fillId="0" borderId="0" xfId="0" applyNumberFormat="1" applyFont="1" applyAlignment="1">
      <alignment horizontal="right"/>
    </xf>
    <xf numFmtId="1" fontId="5" fillId="0" borderId="0" xfId="0" applyNumberFormat="1" applyFont="1"/>
    <xf numFmtId="3" fontId="5" fillId="0" borderId="0" xfId="0" applyNumberFormat="1" applyFont="1" applyFill="1" applyBorder="1"/>
    <xf numFmtId="3" fontId="1" fillId="0" borderId="0" xfId="0" quotePrefix="1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165" fontId="1" fillId="0" borderId="0" xfId="0" quotePrefix="1" applyNumberFormat="1" applyFont="1" applyBorder="1" applyAlignment="1">
      <alignment horizontal="right"/>
    </xf>
    <xf numFmtId="4" fontId="5" fillId="0" borderId="0" xfId="0" applyNumberFormat="1" applyFont="1" applyBorder="1"/>
    <xf numFmtId="165" fontId="5" fillId="0" borderId="0" xfId="0" applyNumberFormat="1" applyFont="1"/>
    <xf numFmtId="39" fontId="1" fillId="0" borderId="0" xfId="0" quotePrefix="1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0" xfId="0" applyNumberFormat="1"/>
    <xf numFmtId="164" fontId="5" fillId="2" borderId="0" xfId="0" applyNumberFormat="1" applyFont="1" applyFill="1"/>
    <xf numFmtId="0" fontId="2" fillId="4" borderId="1" xfId="0" quotePrefix="1" applyFont="1" applyFill="1" applyBorder="1" applyAlignment="1">
      <alignment horizontal="center"/>
    </xf>
    <xf numFmtId="164" fontId="2" fillId="4" borderId="3" xfId="0" applyNumberFormat="1" applyFont="1" applyFill="1" applyBorder="1"/>
    <xf numFmtId="165" fontId="2" fillId="4" borderId="3" xfId="0" applyNumberFormat="1" applyFont="1" applyFill="1" applyBorder="1"/>
    <xf numFmtId="0" fontId="2" fillId="4" borderId="11" xfId="0" quotePrefix="1" applyFont="1" applyFill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2" fillId="4" borderId="12" xfId="0" applyFont="1" applyFill="1" applyBorder="1" applyAlignment="1">
      <alignment horizontal="center"/>
    </xf>
    <xf numFmtId="0" fontId="2" fillId="4" borderId="14" xfId="0" quotePrefix="1" applyFont="1" applyFill="1" applyBorder="1" applyAlignment="1">
      <alignment horizontal="center"/>
    </xf>
    <xf numFmtId="164" fontId="1" fillId="0" borderId="0" xfId="0" applyNumberFormat="1" applyFont="1" applyBorder="1"/>
    <xf numFmtId="165" fontId="1" fillId="0" borderId="0" xfId="0" applyNumberFormat="1" applyFont="1" applyBorder="1"/>
    <xf numFmtId="165" fontId="1" fillId="0" borderId="15" xfId="0" applyNumberFormat="1" applyFont="1" applyBorder="1"/>
    <xf numFmtId="165" fontId="2" fillId="4" borderId="16" xfId="0" applyNumberFormat="1" applyFont="1" applyFill="1" applyBorder="1"/>
    <xf numFmtId="165" fontId="1" fillId="0" borderId="15" xfId="0" quotePrefix="1" applyNumberFormat="1" applyFont="1" applyBorder="1" applyAlignment="1">
      <alignment horizontal="right"/>
    </xf>
    <xf numFmtId="0" fontId="12" fillId="4" borderId="11" xfId="0" quotePrefix="1" applyFont="1" applyFill="1" applyBorder="1" applyAlignment="1">
      <alignment horizontal="center"/>
    </xf>
    <xf numFmtId="0" fontId="12" fillId="4" borderId="1" xfId="0" quotePrefix="1" applyFont="1" applyFill="1" applyBorder="1" applyAlignment="1">
      <alignment horizontal="center"/>
    </xf>
    <xf numFmtId="0" fontId="12" fillId="4" borderId="14" xfId="0" quotePrefix="1" applyFont="1" applyFill="1" applyBorder="1" applyAlignment="1">
      <alignment horizontal="center"/>
    </xf>
    <xf numFmtId="3" fontId="1" fillId="4" borderId="0" xfId="0" quotePrefix="1" applyNumberFormat="1" applyFont="1" applyFill="1" applyBorder="1" applyAlignment="1">
      <alignment horizontal="right"/>
    </xf>
    <xf numFmtId="3" fontId="2" fillId="4" borderId="0" xfId="0" quotePrefix="1" applyNumberFormat="1" applyFont="1" applyFill="1" applyBorder="1" applyAlignment="1">
      <alignment horizontal="center"/>
    </xf>
    <xf numFmtId="0" fontId="2" fillId="4" borderId="0" xfId="0" quotePrefix="1" applyFont="1" applyFill="1" applyBorder="1" applyAlignment="1">
      <alignment horizontal="center"/>
    </xf>
    <xf numFmtId="0" fontId="2" fillId="4" borderId="15" xfId="0" quotePrefix="1" applyFont="1" applyFill="1" applyBorder="1" applyAlignment="1">
      <alignment horizontal="center"/>
    </xf>
    <xf numFmtId="0" fontId="12" fillId="4" borderId="17" xfId="0" applyFont="1" applyFill="1" applyBorder="1" applyAlignment="1">
      <alignment horizontal="left"/>
    </xf>
    <xf numFmtId="3" fontId="12" fillId="4" borderId="6" xfId="0" quotePrefix="1" applyNumberFormat="1" applyFont="1" applyFill="1" applyBorder="1" applyAlignment="1">
      <alignment horizontal="right"/>
    </xf>
    <xf numFmtId="165" fontId="12" fillId="4" borderId="6" xfId="0" applyNumberFormat="1" applyFont="1" applyFill="1" applyBorder="1" applyAlignment="1">
      <alignment horizontal="right"/>
    </xf>
    <xf numFmtId="165" fontId="12" fillId="4" borderId="13" xfId="0" applyNumberFormat="1" applyFont="1" applyFill="1" applyBorder="1" applyAlignment="1">
      <alignment horizontal="right"/>
    </xf>
    <xf numFmtId="0" fontId="12" fillId="4" borderId="9" xfId="0" applyFont="1" applyFill="1" applyBorder="1" applyAlignment="1">
      <alignment horizontal="left"/>
    </xf>
    <xf numFmtId="3" fontId="12" fillId="4" borderId="0" xfId="0" quotePrefix="1" applyNumberFormat="1" applyFont="1" applyFill="1" applyBorder="1" applyAlignment="1">
      <alignment horizontal="right"/>
    </xf>
    <xf numFmtId="165" fontId="12" fillId="4" borderId="0" xfId="0" applyNumberFormat="1" applyFont="1" applyFill="1" applyBorder="1" applyAlignment="1">
      <alignment horizontal="right"/>
    </xf>
    <xf numFmtId="165" fontId="12" fillId="4" borderId="15" xfId="0" applyNumberFormat="1" applyFont="1" applyFill="1" applyBorder="1" applyAlignment="1">
      <alignment horizontal="right"/>
    </xf>
    <xf numFmtId="0" fontId="12" fillId="4" borderId="12" xfId="0" applyFont="1" applyFill="1" applyBorder="1" applyAlignment="1">
      <alignment horizontal="left"/>
    </xf>
    <xf numFmtId="3" fontId="12" fillId="4" borderId="4" xfId="0" quotePrefix="1" applyNumberFormat="1" applyFont="1" applyFill="1" applyBorder="1" applyAlignment="1">
      <alignment horizontal="right"/>
    </xf>
    <xf numFmtId="165" fontId="12" fillId="4" borderId="4" xfId="0" applyNumberFormat="1" applyFont="1" applyFill="1" applyBorder="1" applyAlignment="1">
      <alignment horizontal="right"/>
    </xf>
    <xf numFmtId="165" fontId="12" fillId="4" borderId="18" xfId="0" applyNumberFormat="1" applyFont="1" applyFill="1" applyBorder="1" applyAlignment="1">
      <alignment horizontal="right"/>
    </xf>
    <xf numFmtId="0" fontId="2" fillId="0" borderId="13" xfId="0" applyFont="1" applyBorder="1" applyAlignment="1">
      <alignment horizontal="center"/>
    </xf>
    <xf numFmtId="17" fontId="2" fillId="0" borderId="0" xfId="0" quotePrefix="1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64" fontId="5" fillId="5" borderId="0" xfId="0" applyNumberFormat="1" applyFont="1" applyFill="1"/>
    <xf numFmtId="164" fontId="5" fillId="6" borderId="0" xfId="0" applyNumberFormat="1" applyFont="1" applyFill="1"/>
    <xf numFmtId="164" fontId="5" fillId="8" borderId="0" xfId="0" applyNumberFormat="1" applyFont="1" applyFill="1"/>
    <xf numFmtId="0" fontId="5" fillId="0" borderId="0" xfId="0" applyFont="1" applyAlignment="1">
      <alignment horizontal="right"/>
    </xf>
    <xf numFmtId="0" fontId="8" fillId="0" borderId="0" xfId="0" applyFont="1"/>
    <xf numFmtId="0" fontId="12" fillId="3" borderId="0" xfId="0" applyFont="1" applyFill="1" applyAlignment="1">
      <alignment horizontal="center"/>
    </xf>
    <xf numFmtId="0" fontId="0" fillId="0" borderId="0" xfId="0" applyFill="1"/>
    <xf numFmtId="3" fontId="0" fillId="0" borderId="0" xfId="0" applyNumberFormat="1" applyFill="1"/>
    <xf numFmtId="17" fontId="2" fillId="0" borderId="2" xfId="0" quotePrefix="1" applyNumberFormat="1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165" fontId="1" fillId="0" borderId="0" xfId="0" applyNumberFormat="1" applyFont="1" applyBorder="1" applyAlignment="1">
      <alignment horizontal="right"/>
    </xf>
    <xf numFmtId="2" fontId="0" fillId="0" borderId="0" xfId="0" applyNumberFormat="1"/>
    <xf numFmtId="165" fontId="1" fillId="0" borderId="15" xfId="0" quotePrefix="1" applyNumberFormat="1" applyFont="1" applyFill="1" applyBorder="1" applyAlignment="1">
      <alignment horizontal="right"/>
    </xf>
    <xf numFmtId="3" fontId="0" fillId="0" borderId="0" xfId="0" quotePrefix="1" applyNumberFormat="1"/>
    <xf numFmtId="4" fontId="14" fillId="0" borderId="0" xfId="0" applyNumberFormat="1" applyFont="1"/>
    <xf numFmtId="17" fontId="0" fillId="0" borderId="0" xfId="0" quotePrefix="1" applyNumberFormat="1" applyFill="1"/>
    <xf numFmtId="0" fontId="0" fillId="0" borderId="0" xfId="0" applyFill="1" applyAlignment="1">
      <alignment horizontal="left"/>
    </xf>
    <xf numFmtId="3" fontId="9" fillId="0" borderId="0" xfId="0" applyNumberFormat="1" applyFont="1"/>
    <xf numFmtId="3" fontId="9" fillId="7" borderId="0" xfId="0" applyNumberFormat="1" applyFont="1" applyFill="1"/>
    <xf numFmtId="3" fontId="0" fillId="9" borderId="0" xfId="0" applyNumberFormat="1" applyFill="1"/>
    <xf numFmtId="3" fontId="13" fillId="0" borderId="0" xfId="0" applyNumberFormat="1" applyFont="1"/>
    <xf numFmtId="3" fontId="11" fillId="10" borderId="7" xfId="0" applyNumberFormat="1" applyFont="1" applyFill="1" applyBorder="1"/>
    <xf numFmtId="2" fontId="0" fillId="0" borderId="0" xfId="0" applyNumberFormat="1" applyFill="1"/>
    <xf numFmtId="0" fontId="0" fillId="3" borderId="0" xfId="0" applyFill="1"/>
    <xf numFmtId="1" fontId="0" fillId="0" borderId="0" xfId="0" applyNumberFormat="1" applyFill="1"/>
    <xf numFmtId="1" fontId="0" fillId="0" borderId="0" xfId="0" quotePrefix="1" applyNumberFormat="1" applyFill="1"/>
    <xf numFmtId="0" fontId="2" fillId="4" borderId="17" xfId="0" applyFont="1" applyFill="1" applyBorder="1"/>
    <xf numFmtId="0" fontId="1" fillId="0" borderId="10" xfId="0" quotePrefix="1" applyFont="1" applyBorder="1"/>
    <xf numFmtId="2" fontId="0" fillId="0" borderId="0" xfId="0" applyNumberFormat="1" applyFill="1" applyAlignment="1">
      <alignment horizontal="right"/>
    </xf>
    <xf numFmtId="0" fontId="8" fillId="0" borderId="0" xfId="0" quotePrefix="1" applyFont="1"/>
    <xf numFmtId="3" fontId="11" fillId="11" borderId="0" xfId="0" applyNumberFormat="1" applyFont="1" applyFill="1" applyBorder="1"/>
    <xf numFmtId="1" fontId="0" fillId="0" borderId="0" xfId="0" applyNumberFormat="1" applyFont="1" applyFill="1"/>
    <xf numFmtId="0" fontId="0" fillId="0" borderId="0" xfId="0" applyFont="1" applyFill="1"/>
    <xf numFmtId="3" fontId="0" fillId="0" borderId="0" xfId="0" applyNumberFormat="1" applyFont="1" applyFill="1"/>
    <xf numFmtId="3" fontId="0" fillId="13" borderId="0" xfId="0" applyNumberFormat="1" applyFill="1"/>
    <xf numFmtId="3" fontId="0" fillId="13" borderId="0" xfId="0" applyNumberFormat="1" applyFont="1" applyFill="1"/>
    <xf numFmtId="1" fontId="0" fillId="13" borderId="0" xfId="0" applyNumberFormat="1" applyFill="1"/>
    <xf numFmtId="17" fontId="0" fillId="12" borderId="0" xfId="0" quotePrefix="1" applyNumberFormat="1" applyFill="1"/>
    <xf numFmtId="0" fontId="0" fillId="0" borderId="0" xfId="0" applyNumberFormat="1"/>
    <xf numFmtId="41" fontId="0" fillId="0" borderId="0" xfId="1" applyFont="1" applyFill="1" applyAlignment="1">
      <alignment horizontal="left"/>
    </xf>
    <xf numFmtId="0" fontId="0" fillId="14" borderId="0" xfId="0" applyFill="1" applyAlignment="1">
      <alignment horizontal="left"/>
    </xf>
    <xf numFmtId="41" fontId="9" fillId="0" borderId="0" xfId="1" applyFont="1" applyFill="1" applyAlignment="1">
      <alignment horizontal="left"/>
    </xf>
    <xf numFmtId="166" fontId="0" fillId="0" borderId="0" xfId="2" applyNumberFormat="1" applyFont="1"/>
    <xf numFmtId="0" fontId="0" fillId="0" borderId="9" xfId="0" applyBorder="1"/>
    <xf numFmtId="41" fontId="0" fillId="0" borderId="0" xfId="0" applyNumberFormat="1"/>
    <xf numFmtId="2" fontId="9" fillId="0" borderId="0" xfId="0" applyNumberFormat="1" applyFont="1" applyFill="1" applyAlignment="1">
      <alignment horizontal="right"/>
    </xf>
    <xf numFmtId="164" fontId="2" fillId="0" borderId="3" xfId="0" applyNumberFormat="1" applyFont="1" applyBorder="1"/>
    <xf numFmtId="0" fontId="0" fillId="0" borderId="0" xfId="0" applyNumberFormat="1" applyFill="1"/>
    <xf numFmtId="0" fontId="0" fillId="0" borderId="0" xfId="0" applyAlignment="1">
      <alignment horizontal="left"/>
    </xf>
    <xf numFmtId="0" fontId="0" fillId="14" borderId="0" xfId="0" quotePrefix="1" applyFill="1" applyAlignment="1">
      <alignment horizontal="left"/>
    </xf>
    <xf numFmtId="10" fontId="16" fillId="0" borderId="0" xfId="0" applyNumberFormat="1" applyFont="1"/>
    <xf numFmtId="167" fontId="1" fillId="0" borderId="0" xfId="0" applyNumberFormat="1" applyFont="1"/>
    <xf numFmtId="3" fontId="5" fillId="0" borderId="0" xfId="0" quotePrefix="1" applyNumberFormat="1" applyFont="1"/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0" xfId="0" quotePrefix="1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17" fontId="2" fillId="0" borderId="0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colors>
    <mruColors>
      <color rgb="FFFF00FF"/>
      <color rgb="FFFF3300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200" b="1"/>
              <a:t>Januari - Juli 2021</a:t>
            </a:r>
          </a:p>
        </c:rich>
      </c:tx>
      <c:layout>
        <c:manualLayout>
          <c:xMode val="edge"/>
          <c:yMode val="edge"/>
          <c:x val="0.22907103825136615"/>
          <c:y val="1.1299435028248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5820895522388062E-2"/>
          <c:y val="0.21186424188966574"/>
          <c:w val="0.90183729453321637"/>
          <c:h val="0.4628334446707223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2"/>
              <c:layout>
                <c:manualLayout>
                  <c:x val="-1.3421682945369533E-3"/>
                  <c:y val="-5.489256639530228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'6.hs'!$B$24:$B$28</c:f>
              <c:strCache>
                <c:ptCount val="5"/>
                <c:pt idx="0">
                  <c:v>Makanan dan sejenisnya</c:v>
                </c:pt>
                <c:pt idx="1">
                  <c:v>Bahan kimia dan sejenisnya</c:v>
                </c:pt>
                <c:pt idx="2">
                  <c:v>Karet dan sejenisnya</c:v>
                </c:pt>
                <c:pt idx="3">
                  <c:v>Mesin dan alat angkutan</c:v>
                </c:pt>
                <c:pt idx="4">
                  <c:v>Hasil industri dan lainnya</c:v>
                </c:pt>
              </c:strCache>
            </c:strRef>
          </c:cat>
          <c:val>
            <c:numRef>
              <c:f>'6.hs'!$C$24:$C$28</c:f>
              <c:numCache>
                <c:formatCode>0.00%</c:formatCode>
                <c:ptCount val="5"/>
                <c:pt idx="0">
                  <c:v>0.1605</c:v>
                </c:pt>
                <c:pt idx="1">
                  <c:v>0.33229999999999998</c:v>
                </c:pt>
                <c:pt idx="2">
                  <c:v>6.1999999999999998E-3</c:v>
                </c:pt>
                <c:pt idx="3">
                  <c:v>0.38729999999999998</c:v>
                </c:pt>
                <c:pt idx="4">
                  <c:v>0.1137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181208783111191E-2"/>
          <c:y val="0.705918501031222"/>
          <c:w val="0.97868890153440991"/>
          <c:h val="0.18817363744817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200" b="1"/>
              <a:t>Januari - Juli</a:t>
            </a:r>
            <a:r>
              <a:rPr lang="id-ID" sz="1200" b="1" baseline="0"/>
              <a:t> </a:t>
            </a:r>
            <a:r>
              <a:rPr lang="id-ID" sz="1200" b="1"/>
              <a:t>2022</a:t>
            </a:r>
          </a:p>
        </c:rich>
      </c:tx>
      <c:layout>
        <c:manualLayout>
          <c:xMode val="edge"/>
          <c:yMode val="edge"/>
          <c:x val="0.23767195767195767"/>
          <c:y val="1.137171031866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21869488536155E-2"/>
          <c:y val="0.21088836785960685"/>
          <c:w val="0.9435626102292769"/>
          <c:h val="0.4586192863311594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-5.5351692149592409E-2"/>
                  <c:y val="-1.447251605358672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'6.hs'!$B$24:$B$28</c:f>
              <c:strCache>
                <c:ptCount val="5"/>
                <c:pt idx="0">
                  <c:v>Makanan dan sejenisnya</c:v>
                </c:pt>
                <c:pt idx="1">
                  <c:v>Bahan kimia dan sejenisnya</c:v>
                </c:pt>
                <c:pt idx="2">
                  <c:v>Karet dan sejenisnya</c:v>
                </c:pt>
                <c:pt idx="3">
                  <c:v>Mesin dan alat angkutan</c:v>
                </c:pt>
                <c:pt idx="4">
                  <c:v>Hasil industri dan lainnya</c:v>
                </c:pt>
              </c:strCache>
            </c:strRef>
          </c:cat>
          <c:val>
            <c:numRef>
              <c:f>'6.hs'!$D$24:$D$28</c:f>
              <c:numCache>
                <c:formatCode>0.00%</c:formatCode>
                <c:ptCount val="5"/>
                <c:pt idx="0">
                  <c:v>5.9499999999999997E-2</c:v>
                </c:pt>
                <c:pt idx="1">
                  <c:v>0.24379999999999999</c:v>
                </c:pt>
                <c:pt idx="2">
                  <c:v>8.9999999999999998E-4</c:v>
                </c:pt>
                <c:pt idx="3">
                  <c:v>0.58909999999999996</c:v>
                </c:pt>
                <c:pt idx="4">
                  <c:v>0.1066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850286258077393E-2"/>
          <c:y val="0.73773791610274486"/>
          <c:w val="0.93709142213079222"/>
          <c:h val="0.19403182198527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31</xdr:row>
      <xdr:rowOff>0</xdr:rowOff>
    </xdr:from>
    <xdr:to>
      <xdr:col>4</xdr:col>
      <xdr:colOff>200025</xdr:colOff>
      <xdr:row>44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31</xdr:row>
      <xdr:rowOff>4762</xdr:rowOff>
    </xdr:from>
    <xdr:to>
      <xdr:col>8</xdr:col>
      <xdr:colOff>409575</xdr:colOff>
      <xdr:row>44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E51"/>
  <sheetViews>
    <sheetView tabSelected="1" zoomScale="90" zoomScaleNormal="90" workbookViewId="0">
      <selection activeCell="P45" sqref="P45"/>
    </sheetView>
  </sheetViews>
  <sheetFormatPr defaultRowHeight="12.75"/>
  <cols>
    <col min="1" max="1" width="2.5703125" customWidth="1"/>
    <col min="2" max="2" width="16.140625" customWidth="1"/>
    <col min="3" max="3" width="11.5703125" customWidth="1"/>
    <col min="4" max="4" width="11.85546875" customWidth="1"/>
    <col min="5" max="5" width="10.42578125" customWidth="1"/>
    <col min="6" max="6" width="13" bestFit="1" customWidth="1"/>
    <col min="7" max="7" width="13.5703125" customWidth="1"/>
    <col min="8" max="8" width="10.28515625" customWidth="1"/>
    <col min="9" max="9" width="11.140625" customWidth="1"/>
    <col min="10" max="10" width="11.7109375" bestFit="1" customWidth="1"/>
    <col min="11" max="11" width="11.7109375" customWidth="1"/>
    <col min="12" max="12" width="14.42578125" customWidth="1"/>
    <col min="13" max="14" width="13.85546875" style="17" customWidth="1"/>
    <col min="15" max="15" width="19.42578125" style="17" customWidth="1"/>
    <col min="16" max="16" width="17.5703125" style="17" customWidth="1"/>
    <col min="17" max="21" width="13.85546875" style="17" customWidth="1"/>
    <col min="22" max="22" width="13.7109375" style="17" customWidth="1"/>
    <col min="23" max="29" width="13.85546875" style="17" customWidth="1"/>
    <col min="30" max="30" width="12" customWidth="1"/>
    <col min="31" max="31" width="14.5703125" customWidth="1"/>
    <col min="34" max="34" width="9.85546875" bestFit="1" customWidth="1"/>
    <col min="36" max="36" width="9.85546875" bestFit="1" customWidth="1"/>
  </cols>
  <sheetData>
    <row r="1" spans="1:29">
      <c r="A1" s="18"/>
      <c r="B1" s="16" t="s">
        <v>99</v>
      </c>
      <c r="C1" s="19"/>
      <c r="D1" s="19"/>
      <c r="E1" s="7"/>
      <c r="F1" s="7"/>
      <c r="G1" s="7"/>
      <c r="H1" s="6"/>
      <c r="I1" s="7"/>
      <c r="J1" s="20"/>
      <c r="K1" s="20"/>
      <c r="L1" s="20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ht="13.5" thickBot="1">
      <c r="A2" s="18"/>
      <c r="B2" s="16"/>
      <c r="C2" s="19"/>
      <c r="D2" s="19"/>
      <c r="E2" s="7"/>
      <c r="F2" s="7"/>
      <c r="G2" s="7"/>
      <c r="H2" s="6"/>
      <c r="I2" s="7"/>
      <c r="J2" s="20"/>
      <c r="K2" s="20"/>
      <c r="L2" s="20"/>
      <c r="M2"/>
      <c r="N2" t="s">
        <v>50</v>
      </c>
      <c r="O2" t="s">
        <v>50</v>
      </c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29" ht="14.25" thickTop="1">
      <c r="A3" s="18"/>
      <c r="B3" s="121" t="s">
        <v>7</v>
      </c>
      <c r="C3" s="124" t="s">
        <v>20</v>
      </c>
      <c r="D3" s="124"/>
      <c r="E3" s="124"/>
      <c r="F3" s="124"/>
      <c r="G3" s="124"/>
      <c r="H3" s="124"/>
      <c r="I3" s="125"/>
      <c r="J3" s="20"/>
      <c r="L3" s="81" t="s">
        <v>85</v>
      </c>
      <c r="M3" s="81" t="s">
        <v>92</v>
      </c>
      <c r="N3" s="81" t="s">
        <v>100</v>
      </c>
      <c r="O3" s="81" t="s">
        <v>92</v>
      </c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ht="13.5">
      <c r="A4" s="18"/>
      <c r="B4" s="122"/>
      <c r="C4" s="126" t="str">
        <f>'6.hs'!C4</f>
        <v>Juni 2022</v>
      </c>
      <c r="D4" s="128" t="str">
        <f>'6.hs'!D4</f>
        <v>Juli 2022</v>
      </c>
      <c r="E4" s="28" t="s">
        <v>18</v>
      </c>
      <c r="F4" s="129" t="str">
        <f>'6.hs'!$F$4</f>
        <v>Januari - Juli</v>
      </c>
      <c r="G4" s="129"/>
      <c r="H4" s="129"/>
      <c r="I4" s="65" t="s">
        <v>19</v>
      </c>
      <c r="J4" s="20">
        <v>1</v>
      </c>
      <c r="K4" s="108"/>
      <c r="L4" s="109"/>
      <c r="M4" s="85"/>
      <c r="N4" s="75"/>
      <c r="P4"/>
      <c r="R4" s="74"/>
      <c r="S4" s="90"/>
      <c r="T4"/>
      <c r="U4"/>
      <c r="V4"/>
      <c r="W4"/>
      <c r="X4"/>
      <c r="Y4"/>
      <c r="Z4"/>
      <c r="AA4"/>
      <c r="AB4"/>
      <c r="AC4"/>
    </row>
    <row r="5" spans="1:29" ht="13.5">
      <c r="A5" s="18"/>
      <c r="B5" s="123"/>
      <c r="C5" s="127"/>
      <c r="D5" s="127"/>
      <c r="E5" s="29" t="str">
        <f>'6.hs'!$E$5</f>
        <v>Juli'22 thd Juni'22</v>
      </c>
      <c r="F5" s="66" t="str">
        <f>'6.hs'!F5</f>
        <v>2021</v>
      </c>
      <c r="G5" s="66" t="str">
        <f>'6.hs'!G5</f>
        <v>2022</v>
      </c>
      <c r="H5" s="30" t="s">
        <v>18</v>
      </c>
      <c r="I5" s="67">
        <f>'6.hs'!$I$5</f>
        <v>2021</v>
      </c>
      <c r="J5" s="20">
        <v>2</v>
      </c>
      <c r="K5" s="108"/>
      <c r="L5" s="109"/>
      <c r="M5" s="85"/>
      <c r="N5" s="75"/>
      <c r="P5"/>
      <c r="R5" s="74"/>
      <c r="S5" s="90"/>
      <c r="T5"/>
      <c r="U5"/>
      <c r="V5"/>
      <c r="W5"/>
      <c r="X5"/>
      <c r="Y5"/>
      <c r="Z5"/>
      <c r="AA5"/>
      <c r="AB5"/>
      <c r="AC5"/>
    </row>
    <row r="6" spans="1:29" ht="13.5">
      <c r="A6" s="18"/>
      <c r="B6" s="46" t="s">
        <v>21</v>
      </c>
      <c r="C6" s="47" t="s">
        <v>22</v>
      </c>
      <c r="D6" s="47" t="s">
        <v>23</v>
      </c>
      <c r="E6" s="47" t="s">
        <v>24</v>
      </c>
      <c r="F6" s="47" t="s">
        <v>25</v>
      </c>
      <c r="G6" s="47" t="s">
        <v>26</v>
      </c>
      <c r="H6" s="47" t="s">
        <v>27</v>
      </c>
      <c r="I6" s="48" t="s">
        <v>28</v>
      </c>
      <c r="J6" s="20">
        <v>3</v>
      </c>
      <c r="K6" s="108"/>
      <c r="L6" s="85"/>
      <c r="M6" s="85"/>
      <c r="N6" s="75"/>
      <c r="P6"/>
      <c r="R6" s="74"/>
      <c r="S6" s="90"/>
      <c r="T6"/>
      <c r="U6"/>
      <c r="V6"/>
      <c r="W6"/>
      <c r="X6"/>
      <c r="Y6"/>
      <c r="Z6"/>
      <c r="AA6"/>
      <c r="AB6"/>
      <c r="AC6"/>
    </row>
    <row r="7" spans="1:29" ht="13.5">
      <c r="A7" s="18"/>
      <c r="B7" s="94"/>
      <c r="C7" s="49"/>
      <c r="D7" s="49"/>
      <c r="E7" s="50"/>
      <c r="F7" s="50"/>
      <c r="G7" s="51"/>
      <c r="H7" s="51"/>
      <c r="I7" s="52"/>
      <c r="J7" s="20">
        <v>4</v>
      </c>
      <c r="K7" s="108"/>
      <c r="L7" s="85"/>
      <c r="M7" s="85"/>
      <c r="N7" s="75"/>
      <c r="P7"/>
      <c r="R7" s="74"/>
      <c r="S7" s="90"/>
      <c r="T7"/>
      <c r="U7"/>
      <c r="V7"/>
      <c r="W7"/>
      <c r="X7"/>
      <c r="Y7"/>
      <c r="Z7"/>
      <c r="AA7"/>
      <c r="AB7"/>
      <c r="AC7"/>
    </row>
    <row r="8" spans="1:29" ht="13.5">
      <c r="A8" s="18"/>
      <c r="B8" s="111">
        <f>K4</f>
        <v>0</v>
      </c>
      <c r="C8" s="22">
        <f>L4</f>
        <v>0</v>
      </c>
      <c r="D8" s="22">
        <f>M4</f>
        <v>0</v>
      </c>
      <c r="E8" s="78" t="e">
        <f>(D8-C8)/C8*100</f>
        <v>#DIV/0!</v>
      </c>
      <c r="F8" s="22">
        <f t="shared" ref="F8:F17" si="0">N4</f>
        <v>0</v>
      </c>
      <c r="G8" s="22">
        <f>O4</f>
        <v>0</v>
      </c>
      <c r="H8" s="24" t="e">
        <f>(G8-F8)/F8*100</f>
        <v>#DIV/0!</v>
      </c>
      <c r="I8" s="80" t="e">
        <f>G8/$G$21*100</f>
        <v>#DIV/0!</v>
      </c>
      <c r="J8" s="20">
        <v>5</v>
      </c>
      <c r="K8" s="108"/>
      <c r="L8" s="85"/>
      <c r="M8" s="85"/>
      <c r="N8" s="75"/>
      <c r="P8"/>
      <c r="R8" s="74"/>
      <c r="S8" s="90"/>
      <c r="T8"/>
      <c r="U8"/>
      <c r="V8"/>
      <c r="W8"/>
      <c r="X8"/>
      <c r="Y8"/>
      <c r="Z8"/>
      <c r="AA8"/>
      <c r="AB8"/>
      <c r="AC8"/>
    </row>
    <row r="9" spans="1:29" ht="13.5">
      <c r="A9" s="18"/>
      <c r="B9" s="111">
        <f t="shared" ref="B9:B17" si="1">K5</f>
        <v>0</v>
      </c>
      <c r="C9" s="22">
        <f t="shared" ref="C9:D9" si="2">L5</f>
        <v>0</v>
      </c>
      <c r="D9" s="22">
        <f t="shared" si="2"/>
        <v>0</v>
      </c>
      <c r="E9" s="78" t="e">
        <f t="shared" ref="E9:E13" si="3">(D9-C9)/C9*100</f>
        <v>#DIV/0!</v>
      </c>
      <c r="F9" s="22">
        <f t="shared" si="0"/>
        <v>0</v>
      </c>
      <c r="G9" s="22">
        <f t="shared" ref="G9:G17" si="4">O5</f>
        <v>0</v>
      </c>
      <c r="H9" s="24" t="e">
        <f>(G9-F9)/F9*100</f>
        <v>#DIV/0!</v>
      </c>
      <c r="I9" s="80" t="e">
        <f t="shared" ref="I9:I16" si="5">G9/$G$21*100</f>
        <v>#DIV/0!</v>
      </c>
      <c r="J9" s="20">
        <v>6</v>
      </c>
      <c r="K9" s="108"/>
      <c r="L9" s="85"/>
      <c r="M9" s="85"/>
      <c r="N9" s="75"/>
      <c r="P9"/>
      <c r="R9"/>
      <c r="S9" s="79"/>
      <c r="T9"/>
      <c r="U9"/>
      <c r="V9"/>
      <c r="W9"/>
      <c r="X9"/>
      <c r="Y9"/>
      <c r="Z9"/>
      <c r="AA9"/>
      <c r="AB9"/>
      <c r="AC9"/>
    </row>
    <row r="10" spans="1:29" ht="13.5">
      <c r="A10" s="18"/>
      <c r="B10" s="111">
        <f t="shared" si="1"/>
        <v>0</v>
      </c>
      <c r="C10" s="22">
        <f t="shared" ref="C10:D10" si="6">L6</f>
        <v>0</v>
      </c>
      <c r="D10" s="22">
        <f t="shared" si="6"/>
        <v>0</v>
      </c>
      <c r="E10" s="78" t="e">
        <f>(D10-C10)/C10*100</f>
        <v>#DIV/0!</v>
      </c>
      <c r="F10" s="22">
        <f t="shared" si="0"/>
        <v>0</v>
      </c>
      <c r="G10" s="22">
        <f t="shared" si="4"/>
        <v>0</v>
      </c>
      <c r="H10" s="24" t="e">
        <f t="shared" ref="H10:H16" si="7">(G10-F10)/F10*100</f>
        <v>#DIV/0!</v>
      </c>
      <c r="I10" s="80" t="e">
        <f>G10/$G$21*100</f>
        <v>#DIV/0!</v>
      </c>
      <c r="J10" s="20">
        <v>7</v>
      </c>
      <c r="K10" s="108"/>
      <c r="L10" s="85"/>
      <c r="M10" s="85"/>
      <c r="N10" s="75"/>
      <c r="P10"/>
      <c r="R10"/>
      <c r="S10" s="79"/>
      <c r="T10"/>
      <c r="U10"/>
      <c r="V10"/>
      <c r="W10"/>
      <c r="X10"/>
      <c r="Y10"/>
      <c r="Z10"/>
      <c r="AA10"/>
      <c r="AB10"/>
      <c r="AC10"/>
    </row>
    <row r="11" spans="1:29" ht="13.5">
      <c r="A11" s="18"/>
      <c r="B11" s="111">
        <f t="shared" si="1"/>
        <v>0</v>
      </c>
      <c r="C11" s="22">
        <f t="shared" ref="C11:D11" si="8">L7</f>
        <v>0</v>
      </c>
      <c r="D11" s="22">
        <f t="shared" si="8"/>
        <v>0</v>
      </c>
      <c r="E11" s="78" t="e">
        <f t="shared" si="3"/>
        <v>#DIV/0!</v>
      </c>
      <c r="F11" s="22">
        <f t="shared" si="0"/>
        <v>0</v>
      </c>
      <c r="G11" s="22">
        <f t="shared" si="4"/>
        <v>0</v>
      </c>
      <c r="H11" s="24" t="e">
        <f t="shared" si="7"/>
        <v>#DIV/0!</v>
      </c>
      <c r="I11" s="80" t="e">
        <f t="shared" si="5"/>
        <v>#DIV/0!</v>
      </c>
      <c r="J11" s="20">
        <v>8</v>
      </c>
      <c r="K11" s="108"/>
      <c r="L11" s="85"/>
      <c r="M11" s="85"/>
      <c r="N11" s="75"/>
      <c r="P11"/>
      <c r="R11"/>
      <c r="S11" s="79"/>
      <c r="T11"/>
      <c r="U11"/>
      <c r="V11"/>
      <c r="W11"/>
      <c r="X11"/>
      <c r="Y11"/>
      <c r="Z11"/>
      <c r="AA11"/>
      <c r="AB11"/>
      <c r="AC11"/>
    </row>
    <row r="12" spans="1:29" ht="13.5">
      <c r="A12" s="18"/>
      <c r="B12" s="111">
        <f t="shared" si="1"/>
        <v>0</v>
      </c>
      <c r="C12" s="22">
        <f t="shared" ref="C12:D12" si="9">L8</f>
        <v>0</v>
      </c>
      <c r="D12" s="22">
        <f t="shared" si="9"/>
        <v>0</v>
      </c>
      <c r="E12" s="78" t="e">
        <f t="shared" si="3"/>
        <v>#DIV/0!</v>
      </c>
      <c r="F12" s="22">
        <f t="shared" si="0"/>
        <v>0</v>
      </c>
      <c r="G12" s="22">
        <f t="shared" si="4"/>
        <v>0</v>
      </c>
      <c r="H12" s="24" t="e">
        <f t="shared" si="7"/>
        <v>#DIV/0!</v>
      </c>
      <c r="I12" s="80" t="e">
        <f>G12/$G$21*100</f>
        <v>#DIV/0!</v>
      </c>
      <c r="J12" s="20">
        <v>9</v>
      </c>
      <c r="K12" s="117"/>
      <c r="L12" s="85"/>
      <c r="M12" s="85"/>
      <c r="N12" s="75"/>
      <c r="P12"/>
      <c r="R12"/>
      <c r="S12" s="79"/>
      <c r="T12"/>
      <c r="U12"/>
      <c r="V12"/>
      <c r="W12"/>
      <c r="X12"/>
      <c r="Y12"/>
      <c r="Z12"/>
      <c r="AA12"/>
      <c r="AB12"/>
      <c r="AC12"/>
    </row>
    <row r="13" spans="1:29" ht="13.5">
      <c r="A13" s="18"/>
      <c r="B13" s="111">
        <f t="shared" si="1"/>
        <v>0</v>
      </c>
      <c r="C13" s="22">
        <f t="shared" ref="C13:D13" si="10">L9</f>
        <v>0</v>
      </c>
      <c r="D13" s="22">
        <f t="shared" si="10"/>
        <v>0</v>
      </c>
      <c r="E13" s="78" t="e">
        <f t="shared" si="3"/>
        <v>#DIV/0!</v>
      </c>
      <c r="F13" s="22">
        <f t="shared" si="0"/>
        <v>0</v>
      </c>
      <c r="G13" s="22">
        <f t="shared" si="4"/>
        <v>0</v>
      </c>
      <c r="H13" s="24" t="e">
        <f t="shared" si="7"/>
        <v>#DIV/0!</v>
      </c>
      <c r="I13" s="80" t="e">
        <f t="shared" si="5"/>
        <v>#DIV/0!</v>
      </c>
      <c r="J13" s="20">
        <v>10</v>
      </c>
      <c r="K13" s="117"/>
      <c r="L13" s="85"/>
      <c r="M13" s="85"/>
      <c r="N13" s="75"/>
      <c r="P13"/>
      <c r="R13"/>
      <c r="S13" s="79"/>
      <c r="T13"/>
      <c r="U13"/>
      <c r="V13"/>
      <c r="W13"/>
      <c r="X13"/>
      <c r="Y13"/>
      <c r="Z13"/>
      <c r="AA13"/>
      <c r="AB13"/>
      <c r="AC13"/>
    </row>
    <row r="14" spans="1:29" ht="13.5">
      <c r="A14" s="18"/>
      <c r="B14" s="111">
        <f t="shared" si="1"/>
        <v>0</v>
      </c>
      <c r="C14" s="22">
        <f t="shared" ref="C14:D14" si="11">L10</f>
        <v>0</v>
      </c>
      <c r="D14" s="22">
        <f t="shared" si="11"/>
        <v>0</v>
      </c>
      <c r="E14" s="24" t="e">
        <f t="shared" ref="E14:E17" si="12">(D14-C14)/C14*100</f>
        <v>#DIV/0!</v>
      </c>
      <c r="F14" s="22">
        <f t="shared" si="0"/>
        <v>0</v>
      </c>
      <c r="G14" s="22">
        <f t="shared" si="4"/>
        <v>0</v>
      </c>
      <c r="H14" s="24" t="e">
        <f t="shared" si="7"/>
        <v>#DIV/0!</v>
      </c>
      <c r="I14" s="45" t="e">
        <f t="shared" si="5"/>
        <v>#DIV/0!</v>
      </c>
      <c r="J14" s="13"/>
      <c r="K14" s="91" t="s">
        <v>40</v>
      </c>
      <c r="L14" s="86">
        <f>L50</f>
        <v>0</v>
      </c>
      <c r="M14" s="87">
        <f>N50</f>
        <v>0</v>
      </c>
      <c r="N14" s="86">
        <f>N16-N19</f>
        <v>0</v>
      </c>
      <c r="O14" s="86">
        <f>O16-O19</f>
        <v>0</v>
      </c>
      <c r="P14"/>
      <c r="Q14" s="75"/>
      <c r="R14"/>
      <c r="S14"/>
      <c r="T14"/>
      <c r="U14"/>
      <c r="V14"/>
      <c r="W14"/>
      <c r="X14"/>
      <c r="Y14"/>
      <c r="Z14"/>
      <c r="AA14"/>
      <c r="AB14"/>
      <c r="AC14"/>
    </row>
    <row r="15" spans="1:29" ht="14.25" thickBot="1">
      <c r="A15" s="18"/>
      <c r="B15" s="111">
        <f t="shared" si="1"/>
        <v>0</v>
      </c>
      <c r="C15" s="22">
        <f t="shared" ref="C15:D15" si="13">L11</f>
        <v>0</v>
      </c>
      <c r="D15" s="22">
        <f t="shared" si="13"/>
        <v>0</v>
      </c>
      <c r="E15" s="24" t="e">
        <f t="shared" si="12"/>
        <v>#DIV/0!</v>
      </c>
      <c r="F15" s="22">
        <f t="shared" si="0"/>
        <v>0</v>
      </c>
      <c r="G15" s="22">
        <f t="shared" si="4"/>
        <v>0</v>
      </c>
      <c r="H15" s="24" t="e">
        <f t="shared" si="7"/>
        <v>#DIV/0!</v>
      </c>
      <c r="I15" s="45" t="e">
        <f t="shared" si="5"/>
        <v>#DIV/0!</v>
      </c>
      <c r="J15" s="13"/>
      <c r="L15" s="88">
        <f>SUM(L4:L14)</f>
        <v>0</v>
      </c>
      <c r="M15" s="88">
        <f>SUM(M4:M14)</f>
        <v>0</v>
      </c>
      <c r="N15" s="88">
        <f>SUM(N4:N14)</f>
        <v>0</v>
      </c>
      <c r="O15" s="88">
        <f>SUM(O4:O14)</f>
        <v>0</v>
      </c>
      <c r="P15" s="63" t="e">
        <f>(O15-N15)/N15*100</f>
        <v>#DIV/0!</v>
      </c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ht="14.25" thickTop="1">
      <c r="A16" s="18"/>
      <c r="B16" s="111">
        <f t="shared" si="1"/>
        <v>0</v>
      </c>
      <c r="C16" s="22">
        <f t="shared" ref="C16:D16" si="14">L12</f>
        <v>0</v>
      </c>
      <c r="D16" s="22">
        <f t="shared" si="14"/>
        <v>0</v>
      </c>
      <c r="E16" s="24" t="e">
        <f t="shared" si="12"/>
        <v>#DIV/0!</v>
      </c>
      <c r="F16" s="22">
        <f t="shared" si="0"/>
        <v>0</v>
      </c>
      <c r="G16" s="22">
        <f t="shared" si="4"/>
        <v>0</v>
      </c>
      <c r="H16" s="24" t="e">
        <f t="shared" si="7"/>
        <v>#DIV/0!</v>
      </c>
      <c r="I16" s="45" t="e">
        <f t="shared" si="5"/>
        <v>#DIV/0!</v>
      </c>
      <c r="J16" s="13"/>
      <c r="K16" s="108" t="s">
        <v>51</v>
      </c>
      <c r="L16" s="110"/>
      <c r="M16" s="110"/>
      <c r="O16" s="110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31" ht="13.5">
      <c r="A17" s="18"/>
      <c r="B17" s="111">
        <f t="shared" si="1"/>
        <v>0</v>
      </c>
      <c r="C17" s="22">
        <f t="shared" ref="C17:D17" si="15">L13</f>
        <v>0</v>
      </c>
      <c r="D17" s="22">
        <f t="shared" si="15"/>
        <v>0</v>
      </c>
      <c r="E17" s="24" t="e">
        <f t="shared" si="12"/>
        <v>#DIV/0!</v>
      </c>
      <c r="F17" s="22">
        <f t="shared" si="0"/>
        <v>0</v>
      </c>
      <c r="G17" s="22">
        <f t="shared" si="4"/>
        <v>0</v>
      </c>
      <c r="H17" s="24" t="e">
        <f t="shared" ref="H17" si="16">(G17-F17)/F17*100</f>
        <v>#DIV/0!</v>
      </c>
      <c r="I17" s="45" t="e">
        <f t="shared" ref="I17" si="17">G17/$G$21*100</f>
        <v>#DIV/0!</v>
      </c>
      <c r="J17" s="13"/>
      <c r="K17" t="s">
        <v>46</v>
      </c>
      <c r="L17" s="17">
        <f>L16-L15</f>
        <v>0</v>
      </c>
      <c r="M17" s="17">
        <f t="shared" ref="M17" si="18">M16-M15</f>
        <v>0</v>
      </c>
      <c r="N17" s="17">
        <f>N16-N15</f>
        <v>0</v>
      </c>
      <c r="O17" s="17">
        <f>O16-O15</f>
        <v>0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1:31" ht="13.5">
      <c r="A18" s="18"/>
      <c r="B18" s="95"/>
      <c r="C18" s="22"/>
      <c r="D18" s="22"/>
      <c r="E18" s="24"/>
      <c r="F18" s="22"/>
      <c r="G18" s="22"/>
      <c r="H18" s="27"/>
      <c r="I18" s="45"/>
      <c r="J18" s="13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1:31" ht="13.5">
      <c r="A19" s="18"/>
      <c r="B19" s="53" t="s">
        <v>41</v>
      </c>
      <c r="C19" s="54">
        <f>SUM(C8:C17)</f>
        <v>0</v>
      </c>
      <c r="D19" s="54">
        <f>SUM(D8:D17)</f>
        <v>0</v>
      </c>
      <c r="E19" s="55" t="e">
        <f>(D19-C19)/C19*100</f>
        <v>#DIV/0!</v>
      </c>
      <c r="F19" s="54">
        <f>SUM(F8:F17)</f>
        <v>0</v>
      </c>
      <c r="G19" s="54">
        <f>SUM(G8:G17)</f>
        <v>0</v>
      </c>
      <c r="H19" s="55" t="e">
        <f>(G19-F19)/F19*100</f>
        <v>#DIV/0!</v>
      </c>
      <c r="I19" s="56" t="e">
        <f>G19/$G$21*100</f>
        <v>#DIV/0!</v>
      </c>
      <c r="J19" s="13"/>
      <c r="L19" s="112">
        <f>SUM(L4:L13)</f>
        <v>0</v>
      </c>
      <c r="M19" s="17">
        <f>SUM(M4:M13)</f>
        <v>0</v>
      </c>
      <c r="N19" s="17">
        <f>SUM(N4:N13)</f>
        <v>0</v>
      </c>
      <c r="O19" s="17">
        <f>SUM(O4:O13)</f>
        <v>0</v>
      </c>
      <c r="P19" t="s">
        <v>57</v>
      </c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31" ht="13.5">
      <c r="A20" s="18"/>
      <c r="B20" s="57" t="s">
        <v>16</v>
      </c>
      <c r="C20" s="58">
        <f>L14</f>
        <v>0</v>
      </c>
      <c r="D20" s="58">
        <f>M14</f>
        <v>0</v>
      </c>
      <c r="E20" s="59" t="e">
        <f>(D20-C20)/C20*100</f>
        <v>#DIV/0!</v>
      </c>
      <c r="F20" s="58">
        <f>N14</f>
        <v>0</v>
      </c>
      <c r="G20" s="58">
        <f>O14</f>
        <v>0</v>
      </c>
      <c r="H20" s="59" t="e">
        <f>(G20-F20)/F20*100</f>
        <v>#DIV/0!</v>
      </c>
      <c r="I20" s="60" t="e">
        <f>G20/$G$21*100</f>
        <v>#DIV/0!</v>
      </c>
      <c r="J20" s="13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1:31" ht="14.25" thickBot="1">
      <c r="A21" s="18"/>
      <c r="B21" s="61" t="s">
        <v>17</v>
      </c>
      <c r="C21" s="62">
        <f>C19+C20</f>
        <v>0</v>
      </c>
      <c r="D21" s="62">
        <f t="shared" ref="D21" si="19">D19+D20</f>
        <v>0</v>
      </c>
      <c r="E21" s="63" t="e">
        <f>(D21-C21)/C21*100</f>
        <v>#DIV/0!</v>
      </c>
      <c r="F21" s="62">
        <f>F19+F20</f>
        <v>0</v>
      </c>
      <c r="G21" s="62">
        <f>G19+G20</f>
        <v>0</v>
      </c>
      <c r="H21" s="63" t="e">
        <f>(G21-F21)/F21*100</f>
        <v>#DIV/0!</v>
      </c>
      <c r="I21" s="64" t="e">
        <f>G21/$G$21*100</f>
        <v>#DIV/0!</v>
      </c>
      <c r="J21" s="13"/>
      <c r="K21" s="15" t="s">
        <v>47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1:31" ht="13.5" thickTop="1">
      <c r="A22" s="18"/>
      <c r="B22" s="21"/>
      <c r="C22" s="23"/>
      <c r="D22" s="23"/>
      <c r="E22" s="12"/>
      <c r="F22" s="12"/>
      <c r="G22" s="12"/>
      <c r="H22" s="25"/>
      <c r="I22" s="12"/>
      <c r="J22" s="20"/>
      <c r="K22" s="105" t="s">
        <v>85</v>
      </c>
      <c r="L22" s="105"/>
      <c r="M22" s="105" t="s">
        <v>101</v>
      </c>
      <c r="N22" s="105"/>
      <c r="T22"/>
      <c r="U22"/>
      <c r="V22"/>
      <c r="W22"/>
      <c r="X22"/>
      <c r="Y22"/>
      <c r="Z22"/>
      <c r="AA22"/>
      <c r="AB22"/>
      <c r="AC22"/>
    </row>
    <row r="23" spans="1:31" ht="13.5">
      <c r="A23" s="18"/>
      <c r="B23" s="1"/>
      <c r="C23" s="83" t="s">
        <v>48</v>
      </c>
      <c r="D23" s="96"/>
      <c r="E23" s="93"/>
      <c r="F23" s="83" t="s">
        <v>48</v>
      </c>
      <c r="G23" s="96"/>
      <c r="H23" s="83"/>
      <c r="I23" s="1"/>
      <c r="J23" s="83"/>
      <c r="K23" s="84" t="s">
        <v>39</v>
      </c>
      <c r="L23" s="115">
        <v>2061598</v>
      </c>
      <c r="M23" s="84"/>
      <c r="N23" s="115"/>
      <c r="O23" s="75"/>
      <c r="P23" s="99"/>
      <c r="U23"/>
      <c r="V23"/>
      <c r="W23"/>
      <c r="X23"/>
      <c r="Y23"/>
      <c r="Z23"/>
      <c r="AA23"/>
      <c r="AB23"/>
      <c r="AC23"/>
    </row>
    <row r="24" spans="1:31">
      <c r="A24" s="18"/>
      <c r="B24" s="84"/>
      <c r="C24" s="74" t="s">
        <v>42</v>
      </c>
      <c r="D24" s="96" t="e">
        <f>D10/D21*100</f>
        <v>#DIV/0!</v>
      </c>
      <c r="E24" s="74"/>
      <c r="F24" s="74" t="s">
        <v>42</v>
      </c>
      <c r="G24" s="96" t="e">
        <f>G10/G21*100</f>
        <v>#DIV/0!</v>
      </c>
      <c r="H24" s="74"/>
      <c r="I24" s="84"/>
      <c r="J24" s="74"/>
      <c r="K24" s="84" t="s">
        <v>67</v>
      </c>
      <c r="L24" s="115">
        <v>613810</v>
      </c>
      <c r="M24" s="84"/>
      <c r="N24" s="115"/>
      <c r="O24" s="75"/>
      <c r="P24" s="101"/>
      <c r="U24"/>
      <c r="V24"/>
      <c r="W24"/>
      <c r="X24"/>
      <c r="Y24"/>
      <c r="Z24"/>
      <c r="AA24"/>
      <c r="AB24"/>
      <c r="AC24"/>
    </row>
    <row r="25" spans="1:31">
      <c r="C25" t="s">
        <v>43</v>
      </c>
      <c r="D25" s="96" t="e">
        <f>D9/D21*100</f>
        <v>#DIV/0!</v>
      </c>
      <c r="F25" t="s">
        <v>60</v>
      </c>
      <c r="G25" s="96" t="e">
        <f>G8/G21*100</f>
        <v>#DIV/0!</v>
      </c>
      <c r="K25" s="84" t="s">
        <v>38</v>
      </c>
      <c r="L25" s="115">
        <v>487497</v>
      </c>
      <c r="M25" s="84"/>
      <c r="N25" s="115"/>
      <c r="O25" s="75"/>
      <c r="P25" s="99"/>
      <c r="AB25"/>
      <c r="AC25"/>
    </row>
    <row r="26" spans="1:31">
      <c r="C26" t="s">
        <v>44</v>
      </c>
      <c r="D26" s="113" t="e">
        <f>D8/D21*100</f>
        <v>#DIV/0!</v>
      </c>
      <c r="F26" t="s">
        <v>72</v>
      </c>
      <c r="G26" s="96"/>
      <c r="K26" s="84" t="s">
        <v>45</v>
      </c>
      <c r="L26" s="115">
        <v>143203</v>
      </c>
      <c r="M26" s="84"/>
      <c r="N26" s="115"/>
      <c r="O26" s="75"/>
      <c r="AB26"/>
      <c r="AC26"/>
    </row>
    <row r="27" spans="1:31">
      <c r="C27" t="s">
        <v>49</v>
      </c>
      <c r="D27" s="113" t="e">
        <f>D11/D21*100</f>
        <v>#DIV/0!</v>
      </c>
      <c r="F27" t="s">
        <v>61</v>
      </c>
      <c r="G27" s="96"/>
      <c r="J27" s="25"/>
      <c r="K27" s="84" t="s">
        <v>89</v>
      </c>
      <c r="L27" s="115">
        <v>115200</v>
      </c>
      <c r="M27" s="84"/>
      <c r="N27" s="115"/>
      <c r="O27" s="75"/>
      <c r="P27" s="99"/>
      <c r="Q27" s="83"/>
      <c r="AD27" s="17"/>
      <c r="AE27" s="17"/>
    </row>
    <row r="28" spans="1:31">
      <c r="C28" t="s">
        <v>69</v>
      </c>
      <c r="D28" s="113"/>
      <c r="F28" t="s">
        <v>62</v>
      </c>
      <c r="G28" s="96" t="e">
        <f>G11/G21*100</f>
        <v>#DIV/0!</v>
      </c>
      <c r="K28" s="84" t="s">
        <v>87</v>
      </c>
      <c r="L28" s="115">
        <v>65000</v>
      </c>
      <c r="M28" s="84"/>
      <c r="N28" s="115"/>
      <c r="O28" s="75"/>
      <c r="P28" s="92"/>
      <c r="AD28" s="17"/>
      <c r="AE28" s="17"/>
    </row>
    <row r="29" spans="1:31">
      <c r="C29" t="s">
        <v>52</v>
      </c>
      <c r="D29" s="113"/>
      <c r="F29" t="s">
        <v>68</v>
      </c>
      <c r="G29" s="96" t="e">
        <f>G9/G21*100</f>
        <v>#DIV/0!</v>
      </c>
      <c r="K29" s="84" t="s">
        <v>90</v>
      </c>
      <c r="L29" s="115">
        <v>65000</v>
      </c>
      <c r="M29" s="84"/>
      <c r="N29" s="115"/>
      <c r="O29" s="75"/>
    </row>
    <row r="30" spans="1:31">
      <c r="C30" t="s">
        <v>70</v>
      </c>
      <c r="D30" s="96"/>
      <c r="F30" t="s">
        <v>71</v>
      </c>
      <c r="G30" s="96"/>
      <c r="H30" s="82"/>
      <c r="K30" s="84" t="s">
        <v>88</v>
      </c>
      <c r="L30" s="115">
        <v>20725</v>
      </c>
      <c r="M30" s="84"/>
      <c r="N30" s="115"/>
      <c r="O30" s="75"/>
      <c r="P30" s="101"/>
    </row>
    <row r="31" spans="1:31">
      <c r="C31" t="s">
        <v>71</v>
      </c>
      <c r="D31" s="96"/>
      <c r="F31" t="s">
        <v>53</v>
      </c>
      <c r="G31" s="96" t="e">
        <f>G12/G21*100</f>
        <v>#DIV/0!</v>
      </c>
      <c r="K31" s="84"/>
      <c r="L31" s="115"/>
      <c r="M31" s="84"/>
      <c r="N31" s="115"/>
      <c r="O31" s="75"/>
    </row>
    <row r="32" spans="1:31">
      <c r="C32" t="s">
        <v>53</v>
      </c>
      <c r="D32" s="96"/>
      <c r="F32" t="s">
        <v>69</v>
      </c>
      <c r="G32" s="96"/>
      <c r="K32" s="84"/>
      <c r="L32" s="115"/>
      <c r="M32" s="84"/>
      <c r="N32" s="115"/>
      <c r="O32" s="75"/>
    </row>
    <row r="33" spans="3:17">
      <c r="C33" t="s">
        <v>82</v>
      </c>
      <c r="D33" s="96"/>
      <c r="F33" t="s">
        <v>54</v>
      </c>
      <c r="G33" s="79"/>
      <c r="K33" s="84"/>
      <c r="L33" s="115"/>
      <c r="M33" s="84"/>
      <c r="N33" s="115"/>
    </row>
    <row r="34" spans="3:17">
      <c r="K34" s="84"/>
      <c r="L34" s="115"/>
      <c r="M34" s="84"/>
      <c r="N34" s="115"/>
      <c r="P34" s="74"/>
    </row>
    <row r="35" spans="3:17">
      <c r="F35" t="s">
        <v>82</v>
      </c>
      <c r="G35" s="96"/>
      <c r="K35" s="84"/>
      <c r="L35" s="115"/>
      <c r="M35" s="84"/>
      <c r="N35" s="115"/>
      <c r="P35" s="100"/>
    </row>
    <row r="36" spans="3:17">
      <c r="K36" s="84"/>
      <c r="L36" s="115"/>
      <c r="M36" s="116"/>
      <c r="N36" s="106"/>
      <c r="P36" s="99"/>
    </row>
    <row r="37" spans="3:17">
      <c r="K37" s="84"/>
      <c r="L37" s="115"/>
      <c r="M37" s="116"/>
      <c r="N37" s="106"/>
    </row>
    <row r="38" spans="3:17">
      <c r="K38" s="84"/>
      <c r="L38" s="107"/>
      <c r="M38" s="84"/>
      <c r="N38" s="107"/>
      <c r="P38" s="75"/>
    </row>
    <row r="39" spans="3:17">
      <c r="K39" s="84"/>
      <c r="L39" s="107"/>
      <c r="M39" s="84"/>
      <c r="N39" s="107"/>
      <c r="P39" s="99"/>
    </row>
    <row r="40" spans="3:17">
      <c r="K40" s="84"/>
      <c r="L40" s="107"/>
      <c r="M40" s="84"/>
      <c r="N40" s="107"/>
      <c r="P40" s="100"/>
      <c r="Q40" s="74"/>
    </row>
    <row r="41" spans="3:17">
      <c r="K41" s="84"/>
      <c r="L41" s="107"/>
      <c r="M41" s="84"/>
      <c r="N41" s="107"/>
      <c r="P41" s="99"/>
    </row>
    <row r="42" spans="3:17">
      <c r="K42" s="84"/>
      <c r="L42" s="107"/>
      <c r="M42" s="84"/>
      <c r="N42" s="107"/>
      <c r="P42" s="74"/>
    </row>
    <row r="43" spans="3:17">
      <c r="K43" s="84"/>
      <c r="L43" s="107"/>
      <c r="M43" s="84"/>
      <c r="N43" s="107"/>
    </row>
    <row r="44" spans="3:17">
      <c r="K44" s="84"/>
      <c r="L44" s="107"/>
      <c r="M44" s="84"/>
      <c r="N44" s="107"/>
    </row>
    <row r="45" spans="3:17">
      <c r="K45" s="75"/>
      <c r="L45" s="99"/>
      <c r="M45" s="75"/>
      <c r="N45" s="75"/>
      <c r="O45" s="101"/>
    </row>
    <row r="46" spans="3:17">
      <c r="K46" s="75"/>
      <c r="L46" s="100"/>
      <c r="M46" s="75"/>
      <c r="N46" s="75"/>
      <c r="O46" s="101"/>
    </row>
    <row r="47" spans="3:17">
      <c r="K47" s="75"/>
      <c r="L47" s="101"/>
      <c r="M47" s="75"/>
      <c r="N47" s="75"/>
      <c r="O47" s="101"/>
    </row>
    <row r="48" spans="3:17">
      <c r="K48" s="75"/>
      <c r="L48" s="100"/>
      <c r="M48" s="75"/>
      <c r="N48" s="75"/>
      <c r="O48" s="101"/>
    </row>
    <row r="49" spans="11:15">
      <c r="K49" s="99"/>
      <c r="L49" s="99"/>
      <c r="M49" s="99"/>
      <c r="N49" s="99"/>
      <c r="O49" s="101"/>
    </row>
    <row r="50" spans="11:15">
      <c r="K50" s="103" t="s">
        <v>40</v>
      </c>
      <c r="L50" s="103"/>
      <c r="M50" s="103" t="s">
        <v>40</v>
      </c>
      <c r="N50" s="103"/>
    </row>
    <row r="51" spans="11:15">
      <c r="K51" s="102"/>
      <c r="L51" s="104"/>
      <c r="M51" s="102"/>
      <c r="N51" s="102"/>
    </row>
  </sheetData>
  <sortState ref="M23:N30">
    <sortCondition descending="1" ref="N23:N30"/>
  </sortState>
  <mergeCells count="5">
    <mergeCell ref="B3:B5"/>
    <mergeCell ref="C3:I3"/>
    <mergeCell ref="C4:C5"/>
    <mergeCell ref="D4:D5"/>
    <mergeCell ref="F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G56"/>
  <sheetViews>
    <sheetView zoomScaleNormal="100" zoomScaleSheetLayoutView="90" workbookViewId="0">
      <selection activeCell="L32" sqref="L32"/>
    </sheetView>
  </sheetViews>
  <sheetFormatPr defaultRowHeight="12.75"/>
  <cols>
    <col min="1" max="1" width="1.42578125" customWidth="1"/>
    <col min="2" max="2" width="20.140625" style="7" customWidth="1"/>
    <col min="3" max="3" width="11.7109375" style="8" bestFit="1" customWidth="1"/>
    <col min="4" max="4" width="12.28515625" style="7" customWidth="1"/>
    <col min="5" max="5" width="11.28515625" style="7" customWidth="1"/>
    <col min="6" max="7" width="12.7109375" style="7" bestFit="1" customWidth="1"/>
    <col min="8" max="8" width="12.7109375" style="7" customWidth="1"/>
    <col min="9" max="9" width="10.5703125" style="6" customWidth="1"/>
    <col min="10" max="11" width="5.140625" style="6" customWidth="1"/>
    <col min="12" max="12" width="22.42578125" style="6" customWidth="1"/>
    <col min="13" max="31" width="11" style="6" customWidth="1"/>
    <col min="32" max="32" width="12" style="6" bestFit="1" customWidth="1"/>
    <col min="33" max="33" width="11.85546875" style="6" customWidth="1"/>
    <col min="34" max="43" width="11" style="6" customWidth="1"/>
    <col min="44" max="44" width="16.5703125" style="6" customWidth="1"/>
    <col min="45" max="45" width="10.85546875" style="6" bestFit="1" customWidth="1"/>
    <col min="46" max="16384" width="9.140625" style="6"/>
  </cols>
  <sheetData>
    <row r="1" spans="1:33">
      <c r="B1" s="7" t="s">
        <v>91</v>
      </c>
      <c r="L1" s="9" t="s">
        <v>15</v>
      </c>
    </row>
    <row r="2" spans="1:33" ht="13.5" thickBot="1"/>
    <row r="3" spans="1:33" ht="14.25" thickTop="1">
      <c r="B3" s="121" t="s">
        <v>0</v>
      </c>
      <c r="C3" s="124" t="s">
        <v>20</v>
      </c>
      <c r="D3" s="124"/>
      <c r="E3" s="124"/>
      <c r="F3" s="124"/>
      <c r="G3" s="124"/>
      <c r="H3" s="124"/>
      <c r="I3" s="125"/>
      <c r="L3" s="10"/>
      <c r="M3" s="97" t="s">
        <v>66</v>
      </c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97" t="s">
        <v>80</v>
      </c>
      <c r="Z3" s="97"/>
      <c r="AA3" s="97"/>
      <c r="AB3" s="97"/>
      <c r="AC3" s="97"/>
      <c r="AD3" s="97"/>
      <c r="AE3" s="97"/>
      <c r="AF3" s="130" t="s">
        <v>35</v>
      </c>
      <c r="AG3" s="130"/>
    </row>
    <row r="4" spans="1:33" ht="13.5">
      <c r="A4" s="15"/>
      <c r="B4" s="122"/>
      <c r="C4" s="126" t="s">
        <v>85</v>
      </c>
      <c r="D4" s="126" t="s">
        <v>92</v>
      </c>
      <c r="E4" s="28" t="s">
        <v>18</v>
      </c>
      <c r="F4" s="129" t="s">
        <v>94</v>
      </c>
      <c r="G4" s="129"/>
      <c r="H4" s="129"/>
      <c r="I4" s="65" t="s">
        <v>19</v>
      </c>
      <c r="L4" s="11"/>
      <c r="M4" s="4" t="s">
        <v>10</v>
      </c>
      <c r="N4" s="4" t="s">
        <v>11</v>
      </c>
      <c r="O4" s="4" t="s">
        <v>12</v>
      </c>
      <c r="P4" s="4" t="s">
        <v>13</v>
      </c>
      <c r="Q4" s="4" t="s">
        <v>55</v>
      </c>
      <c r="R4" s="4" t="s">
        <v>56</v>
      </c>
      <c r="S4" s="4" t="s">
        <v>58</v>
      </c>
      <c r="T4" s="4" t="s">
        <v>59</v>
      </c>
      <c r="U4" s="4" t="s">
        <v>14</v>
      </c>
      <c r="V4" s="4" t="s">
        <v>63</v>
      </c>
      <c r="W4" s="4" t="s">
        <v>29</v>
      </c>
      <c r="X4" s="4" t="s">
        <v>64</v>
      </c>
      <c r="Y4" s="4" t="s">
        <v>10</v>
      </c>
      <c r="Z4" s="4" t="s">
        <v>11</v>
      </c>
      <c r="AA4" s="4" t="s">
        <v>12</v>
      </c>
      <c r="AB4" s="4" t="s">
        <v>13</v>
      </c>
      <c r="AC4" s="4" t="s">
        <v>84</v>
      </c>
      <c r="AD4" s="4" t="s">
        <v>86</v>
      </c>
      <c r="AE4" s="4" t="s">
        <v>95</v>
      </c>
      <c r="AF4" s="73" t="s">
        <v>65</v>
      </c>
      <c r="AG4" s="73" t="s">
        <v>83</v>
      </c>
    </row>
    <row r="5" spans="1:33" ht="13.5">
      <c r="B5" s="123"/>
      <c r="C5" s="127"/>
      <c r="D5" s="127"/>
      <c r="E5" s="29" t="s">
        <v>93</v>
      </c>
      <c r="F5" s="76" t="s">
        <v>66</v>
      </c>
      <c r="G5" s="77" t="s">
        <v>80</v>
      </c>
      <c r="H5" s="29" t="s">
        <v>18</v>
      </c>
      <c r="I5" s="67">
        <v>2021</v>
      </c>
      <c r="K5" s="71" t="s">
        <v>30</v>
      </c>
      <c r="L5" s="2" t="s">
        <v>6</v>
      </c>
      <c r="M5" s="31">
        <v>300000</v>
      </c>
      <c r="N5" s="31">
        <v>304285</v>
      </c>
      <c r="O5" s="31">
        <v>783978</v>
      </c>
      <c r="P5" s="31">
        <v>206466</v>
      </c>
      <c r="Q5" s="31">
        <v>319999</v>
      </c>
      <c r="R5" s="31">
        <v>859498</v>
      </c>
      <c r="S5" s="31">
        <v>399893</v>
      </c>
      <c r="T5" s="31">
        <v>0</v>
      </c>
      <c r="U5" s="31">
        <v>571397</v>
      </c>
      <c r="V5" s="31">
        <v>415018</v>
      </c>
      <c r="W5" s="31">
        <v>172974</v>
      </c>
      <c r="X5" s="31">
        <v>51602</v>
      </c>
      <c r="Y5" s="31">
        <v>125627</v>
      </c>
      <c r="Z5" s="31">
        <v>38518</v>
      </c>
      <c r="AA5" s="31">
        <v>318196</v>
      </c>
      <c r="AB5" s="31">
        <v>217389</v>
      </c>
      <c r="AC5" s="31">
        <v>85072</v>
      </c>
      <c r="AD5" s="31">
        <v>128911</v>
      </c>
      <c r="AE5" s="31"/>
      <c r="AF5" s="69">
        <f>SUM(M5:S5)</f>
        <v>3174119</v>
      </c>
      <c r="AG5" s="32">
        <f>SUM(Y5:AE5)</f>
        <v>913713</v>
      </c>
    </row>
    <row r="6" spans="1:33" ht="13.5">
      <c r="B6" s="36" t="s">
        <v>21</v>
      </c>
      <c r="C6" s="33" t="s">
        <v>22</v>
      </c>
      <c r="D6" s="33" t="s">
        <v>23</v>
      </c>
      <c r="E6" s="33" t="s">
        <v>24</v>
      </c>
      <c r="F6" s="33" t="s">
        <v>25</v>
      </c>
      <c r="G6" s="33" t="s">
        <v>26</v>
      </c>
      <c r="H6" s="33" t="s">
        <v>27</v>
      </c>
      <c r="I6" s="40" t="s">
        <v>28</v>
      </c>
      <c r="K6" s="71" t="s">
        <v>32</v>
      </c>
      <c r="L6" s="2" t="s">
        <v>1</v>
      </c>
      <c r="M6" s="31">
        <v>3039700</v>
      </c>
      <c r="N6" s="31">
        <v>1602000</v>
      </c>
      <c r="O6" s="31">
        <v>19909192</v>
      </c>
      <c r="P6" s="31">
        <v>15273720</v>
      </c>
      <c r="Q6" s="31">
        <v>523400</v>
      </c>
      <c r="R6" s="31">
        <v>6435141</v>
      </c>
      <c r="S6" s="31">
        <v>5268000</v>
      </c>
      <c r="T6" s="31">
        <v>9821440</v>
      </c>
      <c r="U6" s="31">
        <v>4076800</v>
      </c>
      <c r="V6" s="31">
        <v>7952000</v>
      </c>
      <c r="W6" s="31">
        <v>8215903</v>
      </c>
      <c r="X6" s="31">
        <v>8198160</v>
      </c>
      <c r="Y6" s="31">
        <v>8065200</v>
      </c>
      <c r="Z6" s="31">
        <v>100875</v>
      </c>
      <c r="AA6" s="31">
        <v>364094</v>
      </c>
      <c r="AB6" s="31">
        <v>13586962</v>
      </c>
      <c r="AC6" s="31">
        <v>9398000</v>
      </c>
      <c r="AD6" s="31">
        <v>3008651</v>
      </c>
      <c r="AE6" s="31"/>
      <c r="AF6" s="69">
        <f t="shared" ref="AF6:AF10" si="0">SUM(M6:S6)</f>
        <v>52051153</v>
      </c>
      <c r="AG6" s="32">
        <f t="shared" ref="AG6:AG10" si="1">SUM(Y6:AE6)</f>
        <v>34523782</v>
      </c>
    </row>
    <row r="7" spans="1:33" ht="13.5">
      <c r="B7" s="37" t="s">
        <v>6</v>
      </c>
      <c r="C7" s="41">
        <f>AD16</f>
        <v>163928</v>
      </c>
      <c r="D7" s="41">
        <f>AE16</f>
        <v>0</v>
      </c>
      <c r="E7" s="78">
        <f t="shared" ref="E7:E11" si="2">(D7-C7)/C7*100</f>
        <v>-100</v>
      </c>
      <c r="F7" s="41">
        <f>AF16</f>
        <v>2856884</v>
      </c>
      <c r="G7" s="41">
        <f>AG16</f>
        <v>1051026</v>
      </c>
      <c r="H7" s="42">
        <f t="shared" ref="H7:H12" si="3">(G7-F7)/F7*100</f>
        <v>-63.210756894574651</v>
      </c>
      <c r="I7" s="43">
        <f>G7/$G$12*100</f>
        <v>5.952685308286533</v>
      </c>
      <c r="K7" s="71" t="s">
        <v>33</v>
      </c>
      <c r="L7" s="2" t="s">
        <v>2</v>
      </c>
      <c r="M7" s="31">
        <v>1056</v>
      </c>
      <c r="N7" s="31">
        <v>13358</v>
      </c>
      <c r="O7" s="31">
        <v>0</v>
      </c>
      <c r="P7" s="31">
        <v>753</v>
      </c>
      <c r="Q7" s="31">
        <v>13640</v>
      </c>
      <c r="R7" s="31">
        <v>1122</v>
      </c>
      <c r="S7" s="31">
        <v>0</v>
      </c>
      <c r="T7" s="31">
        <v>1582</v>
      </c>
      <c r="U7" s="31">
        <v>23013</v>
      </c>
      <c r="V7" s="31">
        <v>135</v>
      </c>
      <c r="W7" s="31">
        <v>30510</v>
      </c>
      <c r="X7" s="106">
        <v>1412</v>
      </c>
      <c r="Y7" s="31">
        <v>733</v>
      </c>
      <c r="Z7" s="31">
        <v>0</v>
      </c>
      <c r="AA7" s="31">
        <v>2072</v>
      </c>
      <c r="AB7" s="31">
        <v>0</v>
      </c>
      <c r="AC7" s="31">
        <v>0</v>
      </c>
      <c r="AD7" s="31">
        <v>835</v>
      </c>
      <c r="AE7" s="31"/>
      <c r="AF7" s="69">
        <f t="shared" si="0"/>
        <v>29929</v>
      </c>
      <c r="AG7" s="32">
        <f t="shared" si="1"/>
        <v>3640</v>
      </c>
    </row>
    <row r="8" spans="1:33" ht="13.5">
      <c r="B8" s="37" t="s">
        <v>1</v>
      </c>
      <c r="C8" s="41">
        <f t="shared" ref="C8:C12" si="4">AD17</f>
        <v>1752466</v>
      </c>
      <c r="D8" s="41">
        <f t="shared" ref="D8:D12" si="5">AE17</f>
        <v>0</v>
      </c>
      <c r="E8" s="78">
        <f t="shared" si="2"/>
        <v>-100</v>
      </c>
      <c r="F8" s="41">
        <f t="shared" ref="F8:F11" si="6">AF17</f>
        <v>5960035</v>
      </c>
      <c r="G8" s="41">
        <f t="shared" ref="G8:G12" si="7">AG17</f>
        <v>4305356</v>
      </c>
      <c r="H8" s="42">
        <f t="shared" si="3"/>
        <v>-27.762907432590577</v>
      </c>
      <c r="I8" s="43">
        <f>G8/$G$12*100</f>
        <v>24.384201159765102</v>
      </c>
      <c r="K8" s="71" t="s">
        <v>34</v>
      </c>
      <c r="L8" s="2" t="s">
        <v>3</v>
      </c>
      <c r="M8" s="31">
        <v>828619</v>
      </c>
      <c r="N8" s="31">
        <v>836153</v>
      </c>
      <c r="O8" s="31">
        <v>1247544</v>
      </c>
      <c r="P8" s="31">
        <v>1719866</v>
      </c>
      <c r="Q8" s="31">
        <v>1045519</v>
      </c>
      <c r="R8" s="31">
        <v>1287646</v>
      </c>
      <c r="S8" s="31">
        <v>1679284</v>
      </c>
      <c r="T8" s="31">
        <v>2112774</v>
      </c>
      <c r="U8" s="31">
        <v>845721</v>
      </c>
      <c r="V8" s="31">
        <v>639290</v>
      </c>
      <c r="W8" s="31">
        <v>770464</v>
      </c>
      <c r="X8" s="31">
        <v>1470354</v>
      </c>
      <c r="Y8" s="31">
        <v>472547</v>
      </c>
      <c r="Z8" s="31">
        <v>1804568</v>
      </c>
      <c r="AA8" s="31">
        <v>2130709</v>
      </c>
      <c r="AB8" s="31">
        <v>1634912</v>
      </c>
      <c r="AC8" s="31">
        <v>316092</v>
      </c>
      <c r="AD8" s="31">
        <v>902182</v>
      </c>
      <c r="AE8" s="31"/>
      <c r="AF8" s="69">
        <f t="shared" si="0"/>
        <v>8644631</v>
      </c>
      <c r="AG8" s="32">
        <f t="shared" si="1"/>
        <v>7261010</v>
      </c>
    </row>
    <row r="9" spans="1:33" ht="13.5">
      <c r="B9" s="37" t="s">
        <v>2</v>
      </c>
      <c r="C9" s="41">
        <f t="shared" si="4"/>
        <v>4113</v>
      </c>
      <c r="D9" s="41">
        <f t="shared" si="5"/>
        <v>0</v>
      </c>
      <c r="E9" s="78">
        <f t="shared" si="2"/>
        <v>-100</v>
      </c>
      <c r="F9" s="41">
        <f t="shared" si="6"/>
        <v>96129</v>
      </c>
      <c r="G9" s="41">
        <f t="shared" si="7"/>
        <v>16105</v>
      </c>
      <c r="H9" s="42">
        <f t="shared" si="3"/>
        <v>-83.246470888077482</v>
      </c>
      <c r="I9" s="43">
        <f>G9/$G$12*100</f>
        <v>9.1213725340719087E-2</v>
      </c>
      <c r="K9" s="71" t="s">
        <v>31</v>
      </c>
      <c r="L9" s="2" t="s">
        <v>4</v>
      </c>
      <c r="M9" s="31">
        <v>78227</v>
      </c>
      <c r="N9" s="31">
        <v>552019</v>
      </c>
      <c r="O9" s="31">
        <v>282998</v>
      </c>
      <c r="P9" s="31">
        <v>209975</v>
      </c>
      <c r="Q9" s="31">
        <v>38345</v>
      </c>
      <c r="R9" s="31">
        <v>22340</v>
      </c>
      <c r="S9" s="31">
        <v>104458</v>
      </c>
      <c r="T9" s="31">
        <v>13082</v>
      </c>
      <c r="U9" s="31">
        <v>151034</v>
      </c>
      <c r="V9" s="31">
        <v>182449</v>
      </c>
      <c r="W9" s="31">
        <v>147310</v>
      </c>
      <c r="X9" s="31">
        <v>73009</v>
      </c>
      <c r="Y9" s="31">
        <v>58297</v>
      </c>
      <c r="Z9" s="31">
        <v>184329</v>
      </c>
      <c r="AA9" s="31">
        <v>287996</v>
      </c>
      <c r="AB9" s="31">
        <v>112291</v>
      </c>
      <c r="AC9" s="31">
        <v>75023</v>
      </c>
      <c r="AD9" s="31">
        <v>1896478</v>
      </c>
      <c r="AE9" s="31"/>
      <c r="AF9" s="69">
        <f t="shared" si="0"/>
        <v>1288362</v>
      </c>
      <c r="AG9" s="32">
        <f t="shared" si="1"/>
        <v>2614414</v>
      </c>
    </row>
    <row r="10" spans="1:33" ht="15">
      <c r="B10" s="37" t="s">
        <v>3</v>
      </c>
      <c r="C10" s="41">
        <f t="shared" si="4"/>
        <v>1426488</v>
      </c>
      <c r="D10" s="41">
        <f t="shared" si="5"/>
        <v>0</v>
      </c>
      <c r="E10" s="78">
        <f t="shared" si="2"/>
        <v>-100</v>
      </c>
      <c r="F10" s="41">
        <f t="shared" si="6"/>
        <v>6988581</v>
      </c>
      <c r="G10" s="41">
        <f t="shared" si="7"/>
        <v>10401600</v>
      </c>
      <c r="H10" s="42">
        <f t="shared" si="3"/>
        <v>48.837081519123835</v>
      </c>
      <c r="I10" s="43">
        <f>G10/$G$12*100</f>
        <v>58.911436541696595</v>
      </c>
      <c r="L10" s="5" t="s">
        <v>5</v>
      </c>
      <c r="M10" s="89">
        <f>SUM(M5:M9)</f>
        <v>4247602</v>
      </c>
      <c r="N10" s="89">
        <f>SUM(N5:N9)</f>
        <v>3307815</v>
      </c>
      <c r="O10" s="89">
        <f t="shared" ref="O10:V10" si="8">SUM(O5:O9)</f>
        <v>22223712</v>
      </c>
      <c r="P10" s="89">
        <f t="shared" si="8"/>
        <v>17410780</v>
      </c>
      <c r="Q10" s="89">
        <f t="shared" si="8"/>
        <v>1940903</v>
      </c>
      <c r="R10" s="89">
        <f t="shared" si="8"/>
        <v>8605747</v>
      </c>
      <c r="S10" s="89">
        <f t="shared" si="8"/>
        <v>7451635</v>
      </c>
      <c r="T10" s="89">
        <f t="shared" si="8"/>
        <v>11948878</v>
      </c>
      <c r="U10" s="89">
        <f t="shared" si="8"/>
        <v>5667965</v>
      </c>
      <c r="V10" s="89">
        <f t="shared" si="8"/>
        <v>9188892</v>
      </c>
      <c r="W10" s="89">
        <f>SUM(W5:W9)</f>
        <v>9337161</v>
      </c>
      <c r="X10" s="89">
        <f>SUM(X5:X9)</f>
        <v>9794537</v>
      </c>
      <c r="Y10" s="98">
        <f t="shared" ref="Y10:AE10" si="9">SUM(Y5:Y9)</f>
        <v>8722404</v>
      </c>
      <c r="Z10" s="98">
        <f t="shared" si="9"/>
        <v>2128290</v>
      </c>
      <c r="AA10" s="98">
        <f t="shared" si="9"/>
        <v>3103067</v>
      </c>
      <c r="AB10" s="98">
        <f t="shared" si="9"/>
        <v>15551554</v>
      </c>
      <c r="AC10" s="98">
        <f t="shared" si="9"/>
        <v>9874187</v>
      </c>
      <c r="AD10" s="98">
        <f t="shared" si="9"/>
        <v>5937057</v>
      </c>
      <c r="AE10" s="98">
        <f t="shared" si="9"/>
        <v>0</v>
      </c>
      <c r="AF10" s="70">
        <f t="shared" si="0"/>
        <v>65188194</v>
      </c>
      <c r="AG10" s="68">
        <f t="shared" si="1"/>
        <v>45316559</v>
      </c>
    </row>
    <row r="11" spans="1:33" ht="13.5">
      <c r="B11" s="38" t="s">
        <v>37</v>
      </c>
      <c r="C11" s="41">
        <f t="shared" si="4"/>
        <v>225038</v>
      </c>
      <c r="D11" s="41">
        <f t="shared" si="5"/>
        <v>0</v>
      </c>
      <c r="E11" s="42">
        <f t="shared" si="2"/>
        <v>-100</v>
      </c>
      <c r="F11" s="41">
        <f t="shared" si="6"/>
        <v>2096314</v>
      </c>
      <c r="G11" s="41">
        <f t="shared" si="7"/>
        <v>1882247</v>
      </c>
      <c r="H11" s="42">
        <f t="shared" si="3"/>
        <v>-10.211590439218552</v>
      </c>
      <c r="I11" s="43">
        <f>G11/$G$12*100</f>
        <v>10.660463264911051</v>
      </c>
      <c r="L11" s="10"/>
    </row>
    <row r="12" spans="1:33" ht="14.25" thickBot="1">
      <c r="B12" s="39" t="s">
        <v>8</v>
      </c>
      <c r="C12" s="114">
        <f t="shared" si="4"/>
        <v>3572033</v>
      </c>
      <c r="D12" s="34">
        <f t="shared" si="5"/>
        <v>0</v>
      </c>
      <c r="E12" s="35">
        <f>(D12-C12)/C12*100</f>
        <v>-100</v>
      </c>
      <c r="F12" s="34">
        <f>AF21</f>
        <v>17997943</v>
      </c>
      <c r="G12" s="34">
        <f t="shared" si="7"/>
        <v>17656334</v>
      </c>
      <c r="H12" s="35">
        <f t="shared" si="3"/>
        <v>-1.8980446821061716</v>
      </c>
      <c r="I12" s="44">
        <f>SUM(I7:I11)</f>
        <v>100</v>
      </c>
      <c r="L12" s="3" t="s">
        <v>9</v>
      </c>
    </row>
    <row r="13" spans="1:33" ht="13.5" thickTop="1">
      <c r="L13" s="10"/>
    </row>
    <row r="14" spans="1:33">
      <c r="L14" s="10"/>
      <c r="M14" s="97" t="s">
        <v>66</v>
      </c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97" t="s">
        <v>80</v>
      </c>
      <c r="Z14" s="97"/>
      <c r="AA14" s="97"/>
      <c r="AB14" s="97"/>
      <c r="AC14" s="97"/>
      <c r="AD14" s="97"/>
      <c r="AE14" s="97"/>
      <c r="AF14" s="130" t="s">
        <v>36</v>
      </c>
      <c r="AG14" s="130"/>
    </row>
    <row r="15" spans="1:33" ht="13.5">
      <c r="C15" s="7" t="s">
        <v>96</v>
      </c>
      <c r="D15" s="7" t="s">
        <v>97</v>
      </c>
      <c r="E15" s="7" t="s">
        <v>73</v>
      </c>
      <c r="F15" s="7" t="s">
        <v>81</v>
      </c>
      <c r="H15" s="7" t="s">
        <v>79</v>
      </c>
      <c r="I15" s="26"/>
      <c r="L15" s="11"/>
      <c r="M15" s="4" t="s">
        <v>10</v>
      </c>
      <c r="N15" s="4" t="s">
        <v>11</v>
      </c>
      <c r="O15" s="4" t="s">
        <v>12</v>
      </c>
      <c r="P15" s="4" t="s">
        <v>13</v>
      </c>
      <c r="Q15" s="4" t="s">
        <v>55</v>
      </c>
      <c r="R15" s="4" t="s">
        <v>56</v>
      </c>
      <c r="S15" s="4" t="s">
        <v>58</v>
      </c>
      <c r="T15" s="4" t="s">
        <v>59</v>
      </c>
      <c r="U15" s="4" t="s">
        <v>14</v>
      </c>
      <c r="V15" s="4" t="s">
        <v>63</v>
      </c>
      <c r="W15" s="4" t="s">
        <v>29</v>
      </c>
      <c r="X15" s="4" t="s">
        <v>64</v>
      </c>
      <c r="Y15" s="4" t="s">
        <v>10</v>
      </c>
      <c r="Z15" s="4" t="s">
        <v>11</v>
      </c>
      <c r="AA15" s="4" t="s">
        <v>12</v>
      </c>
      <c r="AB15" s="4" t="s">
        <v>13</v>
      </c>
      <c r="AC15" s="4" t="s">
        <v>84</v>
      </c>
      <c r="AD15" s="4" t="s">
        <v>86</v>
      </c>
      <c r="AE15" s="4" t="s">
        <v>95</v>
      </c>
      <c r="AF15" s="73" t="s">
        <v>65</v>
      </c>
      <c r="AG15" s="73" t="s">
        <v>83</v>
      </c>
    </row>
    <row r="16" spans="1:33" ht="13.5">
      <c r="B16" s="2" t="s">
        <v>6</v>
      </c>
      <c r="C16" s="7">
        <f>F7</f>
        <v>2856884</v>
      </c>
      <c r="D16" s="7">
        <f>G7</f>
        <v>1051026</v>
      </c>
      <c r="E16" s="14">
        <f>C16/$C$21*100</f>
        <v>15.873391753713188</v>
      </c>
      <c r="F16" s="14">
        <f>D16/$D$21*100</f>
        <v>5.952685308286533</v>
      </c>
      <c r="H16" s="7">
        <f>D16-C16</f>
        <v>-1805858</v>
      </c>
      <c r="K16" s="71" t="s">
        <v>30</v>
      </c>
      <c r="L16" s="2" t="s">
        <v>6</v>
      </c>
      <c r="M16" s="17">
        <v>268504</v>
      </c>
      <c r="N16" s="17">
        <v>277043</v>
      </c>
      <c r="O16" s="17">
        <v>724765</v>
      </c>
      <c r="P16" s="17">
        <v>204063</v>
      </c>
      <c r="Q16" s="17">
        <v>286404</v>
      </c>
      <c r="R16" s="17">
        <v>738099</v>
      </c>
      <c r="S16" s="17">
        <v>358006</v>
      </c>
      <c r="T16" s="17">
        <v>0</v>
      </c>
      <c r="U16" s="17">
        <v>568317</v>
      </c>
      <c r="V16" s="17">
        <v>449576</v>
      </c>
      <c r="W16" s="17">
        <v>204063</v>
      </c>
      <c r="X16" s="17">
        <v>68021</v>
      </c>
      <c r="Y16" s="17">
        <v>136042</v>
      </c>
      <c r="Z16" s="17">
        <v>53701</v>
      </c>
      <c r="AA16" s="17">
        <v>354425</v>
      </c>
      <c r="AB16" s="17">
        <v>235528</v>
      </c>
      <c r="AC16" s="17">
        <v>107402</v>
      </c>
      <c r="AD16" s="17">
        <v>163928</v>
      </c>
      <c r="AE16" s="17"/>
      <c r="AF16" s="69">
        <f>SUM(M16:S16)</f>
        <v>2856884</v>
      </c>
      <c r="AG16" s="32">
        <f>SUM(Y16:AE16)</f>
        <v>1051026</v>
      </c>
    </row>
    <row r="17" spans="1:33" ht="13.5">
      <c r="A17" s="15"/>
      <c r="B17" s="2" t="s">
        <v>1</v>
      </c>
      <c r="C17" s="7">
        <f t="shared" ref="C17:C20" si="10">F8</f>
        <v>5960035</v>
      </c>
      <c r="D17" s="7">
        <f t="shared" ref="D17:D21" si="11">G8</f>
        <v>4305356</v>
      </c>
      <c r="E17" s="14">
        <f t="shared" ref="E17:E21" si="12">C17/$C$21*100</f>
        <v>33.115089874437317</v>
      </c>
      <c r="F17" s="14">
        <f t="shared" ref="F17:F21" si="13">D17/$D$21*100</f>
        <v>24.384201159765102</v>
      </c>
      <c r="H17" s="7">
        <f>D17-C17</f>
        <v>-1654679</v>
      </c>
      <c r="K17" s="71" t="s">
        <v>32</v>
      </c>
      <c r="L17" s="2" t="s">
        <v>1</v>
      </c>
      <c r="M17" s="17">
        <v>403208</v>
      </c>
      <c r="N17" s="17">
        <v>189100</v>
      </c>
      <c r="O17" s="17">
        <v>1785766</v>
      </c>
      <c r="P17" s="17">
        <v>842781</v>
      </c>
      <c r="Q17" s="17">
        <v>128810</v>
      </c>
      <c r="R17" s="17">
        <v>1823958</v>
      </c>
      <c r="S17" s="17">
        <v>786412</v>
      </c>
      <c r="T17" s="17">
        <v>1262759</v>
      </c>
      <c r="U17" s="17">
        <v>524116</v>
      </c>
      <c r="V17" s="17">
        <v>407003</v>
      </c>
      <c r="W17" s="17">
        <v>1705279</v>
      </c>
      <c r="X17" s="17">
        <v>658521</v>
      </c>
      <c r="Y17" s="17">
        <v>700854</v>
      </c>
      <c r="Z17" s="17">
        <v>163380</v>
      </c>
      <c r="AA17" s="17">
        <v>143183</v>
      </c>
      <c r="AB17" s="17">
        <v>930152</v>
      </c>
      <c r="AC17" s="17">
        <v>615321</v>
      </c>
      <c r="AD17" s="17">
        <v>1752466</v>
      </c>
      <c r="AE17" s="17"/>
      <c r="AF17" s="69">
        <f t="shared" ref="AF17:AF21" si="14">SUM(M17:S17)</f>
        <v>5960035</v>
      </c>
      <c r="AG17" s="32">
        <f t="shared" ref="AG17:AG21" si="15">SUM(Y17:AE17)</f>
        <v>4305356</v>
      </c>
    </row>
    <row r="18" spans="1:33" ht="13.5">
      <c r="B18" s="2" t="s">
        <v>2</v>
      </c>
      <c r="C18" s="7">
        <f t="shared" si="10"/>
        <v>96129</v>
      </c>
      <c r="D18" s="7">
        <f t="shared" si="11"/>
        <v>16105</v>
      </c>
      <c r="E18" s="14">
        <f t="shared" si="12"/>
        <v>0.53411103702239748</v>
      </c>
      <c r="F18" s="14">
        <f t="shared" si="13"/>
        <v>9.1213725340719087E-2</v>
      </c>
      <c r="H18" s="7">
        <f t="shared" ref="H18:H20" si="16">D18-C18</f>
        <v>-80024</v>
      </c>
      <c r="K18" s="71" t="s">
        <v>33</v>
      </c>
      <c r="L18" s="2" t="s">
        <v>2</v>
      </c>
      <c r="M18" s="17">
        <v>4374</v>
      </c>
      <c r="N18" s="17">
        <v>41328</v>
      </c>
      <c r="O18" s="17">
        <v>0</v>
      </c>
      <c r="P18" s="17">
        <v>3059</v>
      </c>
      <c r="Q18" s="17">
        <v>43800</v>
      </c>
      <c r="R18" s="17">
        <v>3568</v>
      </c>
      <c r="S18" s="17">
        <v>0</v>
      </c>
      <c r="T18" s="17">
        <v>5789</v>
      </c>
      <c r="U18" s="17">
        <v>71600</v>
      </c>
      <c r="V18" s="17">
        <v>529</v>
      </c>
      <c r="W18" s="17">
        <v>115300</v>
      </c>
      <c r="X18" s="17">
        <v>24487</v>
      </c>
      <c r="Y18" s="17">
        <v>3852</v>
      </c>
      <c r="Z18" s="17">
        <v>0</v>
      </c>
      <c r="AA18" s="17">
        <v>8140</v>
      </c>
      <c r="AB18" s="17">
        <v>0</v>
      </c>
      <c r="AC18" s="17">
        <v>0</v>
      </c>
      <c r="AD18" s="17">
        <v>4113</v>
      </c>
      <c r="AE18" s="17"/>
      <c r="AF18" s="69">
        <f t="shared" si="14"/>
        <v>96129</v>
      </c>
      <c r="AG18" s="32">
        <f t="shared" si="15"/>
        <v>16105</v>
      </c>
    </row>
    <row r="19" spans="1:33" ht="13.5">
      <c r="B19" s="2" t="s">
        <v>3</v>
      </c>
      <c r="C19" s="7">
        <f t="shared" si="10"/>
        <v>6988581</v>
      </c>
      <c r="D19" s="7">
        <f t="shared" si="11"/>
        <v>10401600</v>
      </c>
      <c r="E19" s="14">
        <f t="shared" si="12"/>
        <v>38.829887393242664</v>
      </c>
      <c r="F19" s="14">
        <f t="shared" si="13"/>
        <v>58.911436541696595</v>
      </c>
      <c r="H19" s="7">
        <f>D19-C19</f>
        <v>3413019</v>
      </c>
      <c r="K19" s="71" t="s">
        <v>34</v>
      </c>
      <c r="L19" s="2" t="s">
        <v>3</v>
      </c>
      <c r="M19" s="17">
        <v>523921</v>
      </c>
      <c r="N19" s="17">
        <v>481851</v>
      </c>
      <c r="O19" s="17">
        <v>1185496</v>
      </c>
      <c r="P19" s="17">
        <v>1210083</v>
      </c>
      <c r="Q19" s="17">
        <v>1752206</v>
      </c>
      <c r="R19" s="17">
        <v>876432</v>
      </c>
      <c r="S19" s="17">
        <v>958592</v>
      </c>
      <c r="T19" s="17">
        <v>1748123</v>
      </c>
      <c r="U19" s="17">
        <v>1538923</v>
      </c>
      <c r="V19" s="17">
        <v>454399</v>
      </c>
      <c r="W19" s="17">
        <v>437760</v>
      </c>
      <c r="X19" s="17">
        <v>1737406</v>
      </c>
      <c r="Y19" s="17">
        <v>865912</v>
      </c>
      <c r="Z19" s="17">
        <v>2047479</v>
      </c>
      <c r="AA19" s="17">
        <v>4954217</v>
      </c>
      <c r="AB19" s="17">
        <v>923904</v>
      </c>
      <c r="AC19" s="17">
        <v>183600</v>
      </c>
      <c r="AD19" s="17">
        <v>1426488</v>
      </c>
      <c r="AE19" s="17"/>
      <c r="AF19" s="69">
        <f t="shared" si="14"/>
        <v>6988581</v>
      </c>
      <c r="AG19" s="32">
        <f t="shared" si="15"/>
        <v>10401600</v>
      </c>
    </row>
    <row r="20" spans="1:33" ht="13.5">
      <c r="B20" s="2" t="s">
        <v>37</v>
      </c>
      <c r="C20" s="7">
        <f t="shared" si="10"/>
        <v>2096314</v>
      </c>
      <c r="D20" s="7">
        <f t="shared" si="11"/>
        <v>1882247</v>
      </c>
      <c r="E20" s="14">
        <f t="shared" si="12"/>
        <v>11.647519941584436</v>
      </c>
      <c r="F20" s="14">
        <f t="shared" si="13"/>
        <v>10.660463264911051</v>
      </c>
      <c r="H20" s="7">
        <f t="shared" si="16"/>
        <v>-214067</v>
      </c>
      <c r="K20" s="71" t="s">
        <v>31</v>
      </c>
      <c r="L20" s="2" t="s">
        <v>4</v>
      </c>
      <c r="M20" s="17">
        <v>186922</v>
      </c>
      <c r="N20" s="17">
        <v>412128</v>
      </c>
      <c r="O20" s="17">
        <v>290899</v>
      </c>
      <c r="P20" s="17">
        <v>312444</v>
      </c>
      <c r="Q20" s="17">
        <v>363582</v>
      </c>
      <c r="R20" s="17">
        <v>204802</v>
      </c>
      <c r="S20" s="17">
        <v>325537</v>
      </c>
      <c r="T20" s="17">
        <v>147982</v>
      </c>
      <c r="U20" s="17">
        <v>343842</v>
      </c>
      <c r="V20" s="17">
        <v>474729</v>
      </c>
      <c r="W20" s="17">
        <v>345489</v>
      </c>
      <c r="X20" s="17">
        <v>620209</v>
      </c>
      <c r="Y20" s="17">
        <v>66285</v>
      </c>
      <c r="Z20" s="17">
        <v>694205</v>
      </c>
      <c r="AA20" s="17">
        <v>326041</v>
      </c>
      <c r="AB20" s="17">
        <v>216675</v>
      </c>
      <c r="AC20" s="17">
        <v>354003</v>
      </c>
      <c r="AD20" s="17">
        <v>225038</v>
      </c>
      <c r="AE20" s="17"/>
      <c r="AF20" s="69">
        <f t="shared" si="14"/>
        <v>2096314</v>
      </c>
      <c r="AG20" s="32">
        <f t="shared" si="15"/>
        <v>1882247</v>
      </c>
    </row>
    <row r="21" spans="1:33" ht="15">
      <c r="B21" s="12"/>
      <c r="C21" s="7">
        <f>F12</f>
        <v>17997943</v>
      </c>
      <c r="D21" s="7">
        <f t="shared" si="11"/>
        <v>17656334</v>
      </c>
      <c r="E21" s="14">
        <f t="shared" si="12"/>
        <v>100</v>
      </c>
      <c r="F21" s="14">
        <f t="shared" si="13"/>
        <v>100</v>
      </c>
      <c r="L21" s="5" t="s">
        <v>5</v>
      </c>
      <c r="M21" s="89">
        <f>SUM(M16:M20)</f>
        <v>1386929</v>
      </c>
      <c r="N21" s="89">
        <f t="shared" ref="N21:X21" si="17">SUM(N16:N20)</f>
        <v>1401450</v>
      </c>
      <c r="O21" s="89">
        <f t="shared" si="17"/>
        <v>3986926</v>
      </c>
      <c r="P21" s="89">
        <f t="shared" si="17"/>
        <v>2572430</v>
      </c>
      <c r="Q21" s="89">
        <f t="shared" si="17"/>
        <v>2574802</v>
      </c>
      <c r="R21" s="89">
        <f t="shared" si="17"/>
        <v>3646859</v>
      </c>
      <c r="S21" s="89">
        <f t="shared" si="17"/>
        <v>2428547</v>
      </c>
      <c r="T21" s="89">
        <f t="shared" si="17"/>
        <v>3164653</v>
      </c>
      <c r="U21" s="89">
        <f t="shared" si="17"/>
        <v>3046798</v>
      </c>
      <c r="V21" s="89">
        <f t="shared" si="17"/>
        <v>1786236</v>
      </c>
      <c r="W21" s="89">
        <f t="shared" si="17"/>
        <v>2807891</v>
      </c>
      <c r="X21" s="89">
        <f t="shared" si="17"/>
        <v>3108644</v>
      </c>
      <c r="Y21" s="98">
        <f t="shared" ref="Y21:AE21" si="18">SUM(Y16:Y20)</f>
        <v>1772945</v>
      </c>
      <c r="Z21" s="98">
        <f t="shared" si="18"/>
        <v>2958765</v>
      </c>
      <c r="AA21" s="98">
        <f t="shared" si="18"/>
        <v>5786006</v>
      </c>
      <c r="AB21" s="98">
        <f t="shared" si="18"/>
        <v>2306259</v>
      </c>
      <c r="AC21" s="98">
        <f t="shared" si="18"/>
        <v>1260326</v>
      </c>
      <c r="AD21" s="98">
        <f t="shared" si="18"/>
        <v>3572033</v>
      </c>
      <c r="AE21" s="98">
        <f t="shared" si="18"/>
        <v>0</v>
      </c>
      <c r="AF21" s="70">
        <f t="shared" si="14"/>
        <v>17997943</v>
      </c>
      <c r="AG21" s="68">
        <f t="shared" si="15"/>
        <v>17656334</v>
      </c>
    </row>
    <row r="22" spans="1:33">
      <c r="J22" s="7"/>
      <c r="K22" s="7"/>
      <c r="L22" s="10"/>
    </row>
    <row r="23" spans="1:33">
      <c r="C23" s="120" t="s">
        <v>96</v>
      </c>
      <c r="D23" s="120" t="s">
        <v>98</v>
      </c>
      <c r="J23" s="13"/>
      <c r="K23" s="13"/>
    </row>
    <row r="24" spans="1:33" ht="13.5">
      <c r="B24" s="2" t="s">
        <v>74</v>
      </c>
      <c r="C24" s="118">
        <v>0.1605</v>
      </c>
      <c r="D24" s="118">
        <v>5.9499999999999997E-2</v>
      </c>
      <c r="J24" s="13"/>
      <c r="K24" s="13"/>
    </row>
    <row r="25" spans="1:33" ht="13.5">
      <c r="B25" s="2" t="s">
        <v>75</v>
      </c>
      <c r="C25" s="118">
        <v>0.33229999999999998</v>
      </c>
      <c r="D25" s="118">
        <v>0.24379999999999999</v>
      </c>
      <c r="J25" s="13"/>
      <c r="K25" s="1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3" ht="13.5">
      <c r="B26" s="2" t="s">
        <v>76</v>
      </c>
      <c r="C26" s="118">
        <v>6.1999999999999998E-3</v>
      </c>
      <c r="D26" s="118">
        <v>8.9999999999999998E-4</v>
      </c>
      <c r="J26" s="13"/>
      <c r="K26" s="13"/>
      <c r="L26" s="2"/>
    </row>
    <row r="27" spans="1:33" ht="13.5">
      <c r="B27" s="2" t="s">
        <v>77</v>
      </c>
      <c r="C27" s="118">
        <v>0.38729999999999998</v>
      </c>
      <c r="D27" s="118">
        <v>0.58909999999999996</v>
      </c>
      <c r="J27" s="13"/>
      <c r="K27" s="13"/>
      <c r="L27" s="2"/>
    </row>
    <row r="28" spans="1:33" ht="13.5">
      <c r="A28" s="15"/>
      <c r="B28" s="2" t="s">
        <v>78</v>
      </c>
      <c r="C28" s="118">
        <v>0.1137</v>
      </c>
      <c r="D28" s="118">
        <v>0.1066</v>
      </c>
      <c r="J28" s="13"/>
      <c r="K28" s="13"/>
      <c r="L28" s="2"/>
    </row>
    <row r="29" spans="1:33" ht="13.5">
      <c r="C29" s="119">
        <f>SUM(C24:C28)</f>
        <v>1</v>
      </c>
      <c r="D29" s="119">
        <f>SUM(D24:D28)</f>
        <v>0.99990000000000001</v>
      </c>
      <c r="L29" s="2"/>
    </row>
    <row r="30" spans="1:33" ht="13.5">
      <c r="L30" s="2"/>
    </row>
    <row r="31" spans="1:33" ht="13.5">
      <c r="A31" s="15"/>
      <c r="B31" s="1"/>
    </row>
    <row r="32" spans="1:33" ht="13.5">
      <c r="A32" s="15"/>
      <c r="B32" s="1"/>
    </row>
    <row r="33" spans="1:12">
      <c r="C33" s="7"/>
    </row>
    <row r="34" spans="1:12" ht="13.5">
      <c r="L34" s="2"/>
    </row>
    <row r="35" spans="1:12" ht="13.5">
      <c r="L35" s="2"/>
    </row>
    <row r="36" spans="1:12" ht="13.5">
      <c r="L36" s="2"/>
    </row>
    <row r="37" spans="1:12" ht="13.5">
      <c r="L37" s="2"/>
    </row>
    <row r="38" spans="1:12" ht="13.5">
      <c r="L38" s="2"/>
    </row>
    <row r="41" spans="1:12">
      <c r="A41" s="15"/>
    </row>
    <row r="55" spans="1:1">
      <c r="A55" s="15"/>
    </row>
    <row r="56" spans="1:1">
      <c r="A56" s="15"/>
    </row>
  </sheetData>
  <mergeCells count="7">
    <mergeCell ref="AF3:AG3"/>
    <mergeCell ref="AF14:AG14"/>
    <mergeCell ref="B3:B5"/>
    <mergeCell ref="C4:C5"/>
    <mergeCell ref="D4:D5"/>
    <mergeCell ref="C3:I3"/>
    <mergeCell ref="F4:H4"/>
  </mergeCells>
  <phoneticPr fontId="3"/>
  <pageMargins left="0.15748031496062992" right="0.15748031496062992" top="0.98425196850393704" bottom="0.98425196850393704" header="0.51181102362204722" footer="0.51181102362204722"/>
  <pageSetup paperSize="9" scale="95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7.negara</vt:lpstr>
      <vt:lpstr>6.hs</vt:lpstr>
      <vt:lpstr>'6.hs'!Print_Area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Kuswan Gunanto</dc:creator>
  <cp:lastModifiedBy>BPSAdmin</cp:lastModifiedBy>
  <cp:lastPrinted>2022-07-29T11:35:45Z</cp:lastPrinted>
  <dcterms:created xsi:type="dcterms:W3CDTF">1996-10-14T23:33:28Z</dcterms:created>
  <dcterms:modified xsi:type="dcterms:W3CDTF">2022-08-19T02:42:09Z</dcterms:modified>
</cp:coreProperties>
</file>